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toyoho/Dropbox/01-論文執筆/日本海海水・論文2023/石村図/Python/海域と地図と地点プロット/"/>
    </mc:Choice>
  </mc:AlternateContent>
  <xr:revisionPtr revIDLastSave="0" documentId="13_ncr:1_{2730E653-775A-7C49-9F07-B18633432A06}" xr6:coauthVersionLast="47" xr6:coauthVersionMax="47" xr10:uidLastSave="{00000000-0000-0000-0000-000000000000}"/>
  <bookViews>
    <workbookView xWindow="52880" yWindow="500" windowWidth="35140" windowHeight="21100" tabRatio="500" activeTab="1" xr2:uid="{00000000-000D-0000-FFFF-FFFF00000000}"/>
  </bookViews>
  <sheets>
    <sheet name="d18O_20210626(original)" sheetId="7" r:id="rId1"/>
    <sheet name="d18O (no-data avoid_NA2)" sheetId="8" r:id="rId2"/>
    <sheet name="d18O_20210626 (depth)" sheetId="11" r:id="rId3"/>
    <sheet name="d18O_20210626 (strange)" sheetId="12" r:id="rId4"/>
    <sheet name="Sheet3" sheetId="14" r:id="rId5"/>
  </sheets>
  <definedNames>
    <definedName name="_xlnm._FilterDatabase" localSheetId="1" hidden="1">'d18O (no-data avoid_NA2)'!$A$1:$V$2023</definedName>
    <definedName name="_xlnm._FilterDatabase" localSheetId="2" hidden="1">'d18O_20210626 (depth)'!$A$1:$X$1</definedName>
    <definedName name="_xlnm._FilterDatabase" localSheetId="3" hidden="1">'d18O_20210626 (strange)'!$A$1:$W$1274</definedName>
    <definedName name="_xlnm._FilterDatabase" localSheetId="0" hidden="1">'d18O_20210626(original)'!$A$1:$V$2030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20" i="12" l="1"/>
  <c r="F720" i="12"/>
  <c r="E720" i="12"/>
  <c r="G750" i="12"/>
  <c r="F750" i="12"/>
  <c r="E750" i="12"/>
  <c r="G768" i="12"/>
  <c r="F768" i="12"/>
  <c r="E768" i="12"/>
  <c r="G728" i="12"/>
  <c r="F728" i="12"/>
  <c r="E728" i="12"/>
  <c r="G741" i="12"/>
  <c r="F741" i="12"/>
  <c r="E741" i="12"/>
  <c r="G761" i="12"/>
  <c r="F761" i="12"/>
  <c r="E761" i="12"/>
  <c r="G709" i="12"/>
  <c r="F709" i="12"/>
  <c r="E709" i="12"/>
  <c r="G742" i="12"/>
  <c r="F742" i="12"/>
  <c r="E742" i="12"/>
  <c r="G714" i="12"/>
  <c r="F714" i="12"/>
  <c r="E714" i="12"/>
  <c r="G694" i="12"/>
  <c r="F694" i="12"/>
  <c r="E694" i="12"/>
  <c r="G737" i="12"/>
  <c r="F737" i="12"/>
  <c r="E737" i="12"/>
  <c r="G729" i="12"/>
  <c r="F729" i="12"/>
  <c r="E729" i="12"/>
  <c r="G749" i="12"/>
  <c r="F749" i="12"/>
  <c r="E749" i="12"/>
  <c r="G732" i="12"/>
  <c r="F732" i="12"/>
  <c r="E732" i="12"/>
  <c r="G716" i="12"/>
  <c r="F716" i="12"/>
  <c r="E716" i="12"/>
  <c r="G762" i="12"/>
  <c r="F762" i="12"/>
  <c r="E762" i="12"/>
  <c r="G769" i="12"/>
  <c r="F769" i="12"/>
  <c r="E769" i="12"/>
  <c r="G745" i="12"/>
  <c r="F745" i="12"/>
  <c r="E745" i="12"/>
  <c r="G697" i="12"/>
  <c r="F697" i="12"/>
  <c r="E697" i="12"/>
  <c r="W1154" i="12"/>
  <c r="W1158" i="12"/>
  <c r="W1150" i="12"/>
  <c r="W9" i="12"/>
  <c r="W12" i="12"/>
  <c r="W21" i="12"/>
  <c r="W61" i="12"/>
  <c r="W116" i="12"/>
  <c r="W111" i="12"/>
  <c r="W125" i="12"/>
  <c r="W73" i="12"/>
  <c r="W121" i="12"/>
  <c r="W72" i="12"/>
  <c r="W32" i="12"/>
  <c r="W36" i="12"/>
  <c r="W30" i="12"/>
  <c r="W41" i="12"/>
  <c r="W38" i="12"/>
  <c r="W26" i="12"/>
  <c r="W15" i="12"/>
  <c r="W1006" i="12"/>
  <c r="D1006" i="12"/>
  <c r="W1055" i="12"/>
  <c r="D1055" i="12"/>
  <c r="W1008" i="12"/>
  <c r="D1008" i="12"/>
  <c r="W1126" i="12"/>
  <c r="D1126" i="12"/>
  <c r="W1025" i="12"/>
  <c r="D1025" i="12"/>
  <c r="W1063" i="12"/>
  <c r="D1063" i="12"/>
  <c r="W991" i="12"/>
  <c r="D991" i="12"/>
  <c r="W1042" i="12"/>
  <c r="D1042" i="12"/>
  <c r="W1090" i="12"/>
  <c r="D1090" i="12"/>
  <c r="W1064" i="12"/>
  <c r="D1064" i="12"/>
  <c r="W1087" i="12"/>
  <c r="D1087" i="12"/>
  <c r="W1018" i="12"/>
  <c r="D1018" i="12"/>
  <c r="W1100" i="12"/>
  <c r="D1100" i="12"/>
  <c r="W1095" i="12"/>
  <c r="D1095" i="12"/>
  <c r="W1104" i="12"/>
  <c r="D1104" i="12"/>
  <c r="W1138" i="12"/>
  <c r="D1138" i="12"/>
  <c r="W1086" i="12"/>
  <c r="G1086" i="12"/>
  <c r="F1086" i="12"/>
  <c r="E1086" i="12"/>
  <c r="W1098" i="12"/>
  <c r="G1098" i="12"/>
  <c r="F1098" i="12"/>
  <c r="E1098" i="12"/>
  <c r="W1132" i="12"/>
  <c r="G1132" i="12"/>
  <c r="F1132" i="12"/>
  <c r="E1132" i="12"/>
  <c r="W1089" i="12"/>
  <c r="G1089" i="12"/>
  <c r="F1089" i="12"/>
  <c r="E1089" i="12"/>
  <c r="W1011" i="12"/>
  <c r="G1011" i="12"/>
  <c r="F1011" i="12"/>
  <c r="E1011" i="12"/>
  <c r="W1077" i="12"/>
  <c r="G1077" i="12"/>
  <c r="F1077" i="12"/>
  <c r="E1077" i="12"/>
  <c r="W1092" i="12"/>
  <c r="G1092" i="12"/>
  <c r="F1092" i="12"/>
  <c r="E1092" i="12"/>
  <c r="W1073" i="12"/>
  <c r="G1073" i="12"/>
  <c r="F1073" i="12"/>
  <c r="E1073" i="12"/>
  <c r="W1066" i="12"/>
  <c r="G1066" i="12"/>
  <c r="F1066" i="12"/>
  <c r="E1066" i="12"/>
  <c r="W1061" i="12"/>
  <c r="G1061" i="12"/>
  <c r="F1061" i="12"/>
  <c r="E1061" i="12"/>
  <c r="W1053" i="12"/>
  <c r="G1053" i="12"/>
  <c r="F1053" i="12"/>
  <c r="E1053" i="12"/>
  <c r="W1037" i="12"/>
  <c r="G1037" i="12"/>
  <c r="F1037" i="12"/>
  <c r="E1037" i="12"/>
  <c r="W1074" i="12"/>
  <c r="G1074" i="12"/>
  <c r="F1074" i="12"/>
  <c r="E1074" i="12"/>
  <c r="W1080" i="12"/>
  <c r="G1080" i="12"/>
  <c r="F1080" i="12"/>
  <c r="E1080" i="12"/>
  <c r="W1057" i="12"/>
  <c r="G1057" i="12"/>
  <c r="F1057" i="12"/>
  <c r="E1057" i="12"/>
  <c r="W1043" i="12"/>
  <c r="G1043" i="12"/>
  <c r="F1043" i="12"/>
  <c r="E1043" i="12"/>
  <c r="W1081" i="12"/>
  <c r="G1081" i="12"/>
  <c r="F1081" i="12"/>
  <c r="E1081" i="12"/>
  <c r="W1036" i="12"/>
  <c r="G1036" i="12"/>
  <c r="F1036" i="12"/>
  <c r="E1036" i="12"/>
  <c r="W1065" i="12"/>
  <c r="G1065" i="12"/>
  <c r="F1065" i="12"/>
  <c r="E1065" i="12"/>
  <c r="W1107" i="12"/>
  <c r="G1107" i="12"/>
  <c r="F1107" i="12"/>
  <c r="E1107" i="12"/>
  <c r="W1144" i="12"/>
  <c r="G1144" i="12"/>
  <c r="F1144" i="12"/>
  <c r="E1144" i="12"/>
  <c r="W134" i="12"/>
  <c r="G134" i="12"/>
  <c r="F134" i="12"/>
  <c r="E134" i="12"/>
  <c r="W103" i="12"/>
  <c r="G103" i="12"/>
  <c r="F103" i="12"/>
  <c r="E103" i="12"/>
  <c r="W3" i="12"/>
  <c r="G3" i="12"/>
  <c r="F3" i="12"/>
  <c r="E3" i="12"/>
  <c r="W19" i="12"/>
  <c r="G19" i="12"/>
  <c r="F19" i="12"/>
  <c r="E19" i="12"/>
  <c r="W35" i="12"/>
  <c r="G35" i="12"/>
  <c r="F35" i="12"/>
  <c r="E35" i="12"/>
  <c r="W74" i="12"/>
  <c r="G74" i="12"/>
  <c r="F74" i="12"/>
  <c r="E74" i="12"/>
  <c r="W102" i="12"/>
  <c r="G102" i="12"/>
  <c r="F102" i="12"/>
  <c r="E102" i="12"/>
  <c r="W96" i="12"/>
  <c r="G96" i="12"/>
  <c r="F96" i="12"/>
  <c r="E96" i="12"/>
  <c r="W132" i="12"/>
  <c r="G132" i="12"/>
  <c r="F132" i="12"/>
  <c r="E132" i="12"/>
  <c r="W91" i="12"/>
  <c r="G91" i="12"/>
  <c r="F91" i="12"/>
  <c r="E91" i="12"/>
  <c r="W107" i="12"/>
  <c r="G107" i="12"/>
  <c r="F107" i="12"/>
  <c r="E107" i="12"/>
  <c r="W98" i="12"/>
  <c r="G98" i="12"/>
  <c r="F98" i="12"/>
  <c r="E98" i="12"/>
  <c r="W49" i="12"/>
  <c r="G49" i="12"/>
  <c r="F49" i="12"/>
  <c r="E49" i="12"/>
  <c r="W64" i="12"/>
  <c r="G64" i="12"/>
  <c r="F64" i="12"/>
  <c r="E64" i="12"/>
  <c r="W71" i="12"/>
  <c r="G71" i="12"/>
  <c r="F71" i="12"/>
  <c r="E71" i="12"/>
  <c r="W120" i="12"/>
  <c r="G120" i="12"/>
  <c r="F120" i="12"/>
  <c r="E120" i="12"/>
  <c r="W60" i="12"/>
  <c r="G60" i="12"/>
  <c r="F60" i="12"/>
  <c r="E60" i="12"/>
  <c r="W56" i="12"/>
  <c r="G56" i="12"/>
  <c r="F56" i="12"/>
  <c r="E56" i="12"/>
  <c r="W58" i="12"/>
  <c r="G58" i="12"/>
  <c r="F58" i="12"/>
  <c r="E58" i="12"/>
  <c r="W46" i="12"/>
  <c r="G46" i="12"/>
  <c r="F46" i="12"/>
  <c r="E46" i="12"/>
  <c r="W86" i="12"/>
  <c r="G86" i="12"/>
  <c r="F86" i="12"/>
  <c r="E86" i="12"/>
  <c r="W54" i="12"/>
  <c r="G54" i="12"/>
  <c r="F54" i="12"/>
  <c r="E54" i="12"/>
  <c r="W59" i="12"/>
  <c r="G59" i="12"/>
  <c r="F59" i="12"/>
  <c r="E59" i="12"/>
  <c r="W57" i="12"/>
  <c r="G57" i="12"/>
  <c r="F57" i="12"/>
  <c r="E57" i="12"/>
  <c r="W27" i="12"/>
  <c r="G27" i="12"/>
  <c r="F27" i="12"/>
  <c r="E27" i="12"/>
  <c r="W444" i="12"/>
  <c r="G444" i="12"/>
  <c r="F444" i="12"/>
  <c r="E444" i="12"/>
  <c r="W528" i="12"/>
  <c r="G528" i="12"/>
  <c r="F528" i="12"/>
  <c r="E528" i="12"/>
  <c r="W558" i="12"/>
  <c r="G558" i="12"/>
  <c r="F558" i="12"/>
  <c r="E558" i="12"/>
  <c r="W571" i="12"/>
  <c r="G571" i="12"/>
  <c r="F571" i="12"/>
  <c r="E571" i="12"/>
  <c r="W522" i="12"/>
  <c r="G522" i="12"/>
  <c r="F522" i="12"/>
  <c r="E522" i="12"/>
  <c r="W483" i="12"/>
  <c r="G483" i="12"/>
  <c r="F483" i="12"/>
  <c r="E483" i="12"/>
  <c r="W450" i="12"/>
  <c r="G450" i="12"/>
  <c r="F450" i="12"/>
  <c r="E450" i="12"/>
  <c r="W473" i="12"/>
  <c r="G473" i="12"/>
  <c r="F473" i="12"/>
  <c r="E473" i="12"/>
  <c r="W465" i="12"/>
  <c r="G465" i="12"/>
  <c r="F465" i="12"/>
  <c r="E465" i="12"/>
  <c r="W455" i="12"/>
  <c r="G455" i="12"/>
  <c r="F455" i="12"/>
  <c r="E455" i="12"/>
  <c r="W570" i="12"/>
  <c r="G570" i="12"/>
  <c r="F570" i="12"/>
  <c r="E570" i="12"/>
  <c r="W494" i="12"/>
  <c r="G494" i="12"/>
  <c r="F494" i="12"/>
  <c r="E494" i="12"/>
  <c r="W506" i="12"/>
  <c r="G506" i="12"/>
  <c r="F506" i="12"/>
  <c r="E506" i="12"/>
  <c r="W461" i="12"/>
  <c r="G461" i="12"/>
  <c r="F461" i="12"/>
  <c r="E461" i="12"/>
  <c r="W560" i="12"/>
  <c r="G560" i="12"/>
  <c r="F560" i="12"/>
  <c r="E560" i="12"/>
  <c r="W511" i="12"/>
  <c r="G511" i="12"/>
  <c r="F511" i="12"/>
  <c r="E511" i="12"/>
  <c r="W481" i="12"/>
  <c r="G481" i="12"/>
  <c r="F481" i="12"/>
  <c r="E481" i="12"/>
  <c r="W445" i="12"/>
  <c r="G445" i="12"/>
  <c r="F445" i="12"/>
  <c r="E445" i="12"/>
  <c r="W499" i="12"/>
  <c r="G499" i="12"/>
  <c r="F499" i="12"/>
  <c r="E499" i="12"/>
  <c r="W480" i="12"/>
  <c r="G480" i="12"/>
  <c r="F480" i="12"/>
  <c r="E480" i="12"/>
  <c r="W457" i="12"/>
  <c r="G457" i="12"/>
  <c r="F457" i="12"/>
  <c r="E457" i="12"/>
  <c r="W435" i="12"/>
  <c r="G435" i="12"/>
  <c r="F435" i="12"/>
  <c r="E435" i="12"/>
  <c r="W443" i="12"/>
  <c r="G443" i="12"/>
  <c r="F443" i="12"/>
  <c r="E443" i="12"/>
  <c r="W610" i="12"/>
  <c r="G610" i="12"/>
  <c r="F610" i="12"/>
  <c r="E610" i="12"/>
  <c r="W614" i="12"/>
  <c r="G614" i="12"/>
  <c r="F614" i="12"/>
  <c r="E614" i="12"/>
  <c r="W543" i="12"/>
  <c r="G543" i="12"/>
  <c r="F543" i="12"/>
  <c r="E543" i="12"/>
  <c r="W589" i="12"/>
  <c r="G589" i="12"/>
  <c r="F589" i="12"/>
  <c r="E589" i="12"/>
  <c r="W588" i="12"/>
  <c r="G588" i="12"/>
  <c r="F588" i="12"/>
  <c r="E588" i="12"/>
  <c r="W623" i="12"/>
  <c r="G623" i="12"/>
  <c r="F623" i="12"/>
  <c r="E623" i="12"/>
  <c r="W594" i="12"/>
  <c r="G594" i="12"/>
  <c r="F594" i="12"/>
  <c r="E594" i="12"/>
  <c r="W542" i="12"/>
  <c r="G542" i="12"/>
  <c r="F542" i="12"/>
  <c r="E542" i="12"/>
  <c r="W565" i="12"/>
  <c r="G565" i="12"/>
  <c r="F565" i="12"/>
  <c r="E565" i="12"/>
  <c r="W550" i="12"/>
  <c r="G550" i="12"/>
  <c r="F550" i="12"/>
  <c r="E550" i="12"/>
  <c r="W537" i="12"/>
  <c r="G537" i="12"/>
  <c r="F537" i="12"/>
  <c r="E537" i="12"/>
  <c r="W579" i="12"/>
  <c r="G579" i="12"/>
  <c r="F579" i="12"/>
  <c r="E579" i="12"/>
  <c r="W562" i="12"/>
  <c r="G562" i="12"/>
  <c r="F562" i="12"/>
  <c r="E562" i="12"/>
  <c r="W535" i="12"/>
  <c r="G535" i="12"/>
  <c r="F535" i="12"/>
  <c r="E535" i="12"/>
  <c r="W539" i="12"/>
  <c r="G539" i="12"/>
  <c r="F539" i="12"/>
  <c r="E539" i="12"/>
  <c r="W523" i="12"/>
  <c r="G523" i="12"/>
  <c r="F523" i="12"/>
  <c r="E523" i="12"/>
  <c r="W502" i="12"/>
  <c r="G502" i="12"/>
  <c r="F502" i="12"/>
  <c r="E502" i="12"/>
  <c r="W474" i="12"/>
  <c r="G474" i="12"/>
  <c r="F474" i="12"/>
  <c r="E474" i="12"/>
  <c r="W458" i="12"/>
  <c r="G458" i="12"/>
  <c r="F458" i="12"/>
  <c r="E458" i="12"/>
  <c r="W647" i="12"/>
  <c r="G647" i="12"/>
  <c r="F647" i="12"/>
  <c r="E647" i="12"/>
  <c r="W581" i="12"/>
  <c r="G581" i="12"/>
  <c r="F581" i="12"/>
  <c r="E581" i="12"/>
  <c r="W600" i="12"/>
  <c r="G600" i="12"/>
  <c r="F600" i="12"/>
  <c r="E600" i="12"/>
  <c r="W603" i="12"/>
  <c r="G603" i="12"/>
  <c r="F603" i="12"/>
  <c r="E603" i="12"/>
  <c r="W630" i="12"/>
  <c r="G630" i="12"/>
  <c r="F630" i="12"/>
  <c r="E630" i="12"/>
  <c r="W446" i="12"/>
  <c r="G446" i="12"/>
  <c r="F446" i="12"/>
  <c r="E446" i="12"/>
  <c r="W466" i="12"/>
  <c r="G466" i="12"/>
  <c r="F466" i="12"/>
  <c r="E466" i="12"/>
  <c r="W255" i="12"/>
  <c r="G255" i="12"/>
  <c r="F255" i="12"/>
  <c r="E255" i="12"/>
  <c r="W258" i="12"/>
  <c r="G258" i="12"/>
  <c r="F258" i="12"/>
  <c r="E258" i="12"/>
  <c r="W296" i="12"/>
  <c r="G296" i="12"/>
  <c r="F296" i="12"/>
  <c r="E296" i="12"/>
  <c r="W307" i="12"/>
  <c r="G307" i="12"/>
  <c r="F307" i="12"/>
  <c r="E307" i="12"/>
  <c r="W286" i="12"/>
  <c r="G286" i="12"/>
  <c r="F286" i="12"/>
  <c r="E286" i="12"/>
  <c r="W287" i="12"/>
  <c r="G287" i="12"/>
  <c r="F287" i="12"/>
  <c r="E287" i="12"/>
  <c r="W269" i="12"/>
  <c r="G269" i="12"/>
  <c r="F269" i="12"/>
  <c r="E269" i="12"/>
  <c r="W310" i="12"/>
  <c r="G310" i="12"/>
  <c r="F310" i="12"/>
  <c r="E310" i="12"/>
  <c r="W261" i="12"/>
  <c r="G261" i="12"/>
  <c r="F261" i="12"/>
  <c r="E261" i="12"/>
  <c r="W295" i="12"/>
  <c r="G295" i="12"/>
  <c r="F295" i="12"/>
  <c r="E295" i="12"/>
  <c r="W275" i="12"/>
  <c r="G275" i="12"/>
  <c r="F275" i="12"/>
  <c r="E275" i="12"/>
  <c r="W259" i="12"/>
  <c r="G259" i="12"/>
  <c r="F259" i="12"/>
  <c r="E259" i="12"/>
  <c r="W257" i="12"/>
  <c r="G257" i="12"/>
  <c r="F257" i="12"/>
  <c r="E257" i="12"/>
  <c r="W256" i="12"/>
  <c r="G256" i="12"/>
  <c r="F256" i="12"/>
  <c r="E256" i="12"/>
  <c r="W260" i="12"/>
  <c r="G260" i="12"/>
  <c r="F260" i="12"/>
  <c r="E260" i="12"/>
  <c r="W300" i="12"/>
  <c r="G300" i="12"/>
  <c r="F300" i="12"/>
  <c r="E300" i="12"/>
  <c r="W282" i="12"/>
  <c r="G282" i="12"/>
  <c r="F282" i="12"/>
  <c r="E282" i="12"/>
  <c r="W266" i="12"/>
  <c r="G266" i="12"/>
  <c r="F266" i="12"/>
  <c r="E266" i="12"/>
  <c r="W264" i="12"/>
  <c r="G264" i="12"/>
  <c r="F264" i="12"/>
  <c r="E264" i="12"/>
  <c r="W271" i="12"/>
  <c r="G271" i="12"/>
  <c r="F271" i="12"/>
  <c r="E271" i="12"/>
  <c r="W263" i="12"/>
  <c r="G263" i="12"/>
  <c r="F263" i="12"/>
  <c r="E263" i="12"/>
  <c r="W267" i="12"/>
  <c r="G267" i="12"/>
  <c r="F267" i="12"/>
  <c r="E267" i="12"/>
  <c r="W265" i="12"/>
  <c r="G265" i="12"/>
  <c r="F265" i="12"/>
  <c r="E265" i="12"/>
  <c r="W276" i="12"/>
  <c r="G276" i="12"/>
  <c r="F276" i="12"/>
  <c r="E276" i="12"/>
  <c r="W297" i="12"/>
  <c r="G297" i="12"/>
  <c r="F297" i="12"/>
  <c r="E297" i="12"/>
  <c r="W273" i="12"/>
  <c r="G273" i="12"/>
  <c r="F273" i="12"/>
  <c r="E273" i="12"/>
  <c r="W274" i="12"/>
  <c r="G274" i="12"/>
  <c r="F274" i="12"/>
  <c r="E274" i="12"/>
  <c r="W288" i="12"/>
  <c r="G288" i="12"/>
  <c r="F288" i="12"/>
  <c r="E288" i="12"/>
  <c r="W272" i="12"/>
  <c r="G272" i="12"/>
  <c r="F272" i="12"/>
  <c r="E272" i="12"/>
  <c r="W270" i="12"/>
  <c r="G270" i="12"/>
  <c r="F270" i="12"/>
  <c r="E270" i="12"/>
  <c r="W268" i="12"/>
  <c r="G268" i="12"/>
  <c r="F268" i="12"/>
  <c r="E268" i="12"/>
  <c r="W5" i="12"/>
  <c r="J5" i="12"/>
  <c r="I5" i="12"/>
  <c r="G5" i="12"/>
  <c r="F5" i="12"/>
  <c r="E5" i="12"/>
  <c r="W20" i="12"/>
  <c r="J20" i="12"/>
  <c r="I20" i="12"/>
  <c r="G20" i="12"/>
  <c r="F20" i="12"/>
  <c r="E20" i="12"/>
  <c r="W68" i="12"/>
  <c r="J68" i="12"/>
  <c r="I68" i="12"/>
  <c r="G68" i="12"/>
  <c r="F68" i="12"/>
  <c r="E68" i="12"/>
  <c r="W119" i="12"/>
  <c r="J119" i="12"/>
  <c r="I119" i="12"/>
  <c r="G119" i="12"/>
  <c r="F119" i="12"/>
  <c r="E119" i="12"/>
  <c r="W186" i="12"/>
  <c r="J186" i="12"/>
  <c r="I186" i="12"/>
  <c r="G186" i="12"/>
  <c r="F186" i="12"/>
  <c r="E186" i="12"/>
  <c r="W130" i="12"/>
  <c r="J130" i="12"/>
  <c r="I130" i="12"/>
  <c r="G130" i="12"/>
  <c r="F130" i="12"/>
  <c r="E130" i="12"/>
  <c r="W177" i="12"/>
  <c r="J177" i="12"/>
  <c r="I177" i="12"/>
  <c r="G177" i="12"/>
  <c r="F177" i="12"/>
  <c r="E177" i="12"/>
  <c r="W48" i="12"/>
  <c r="J48" i="12"/>
  <c r="I48" i="12"/>
  <c r="G48" i="12"/>
  <c r="F48" i="12"/>
  <c r="E48" i="12"/>
  <c r="W95" i="12"/>
  <c r="J95" i="12"/>
  <c r="I95" i="12"/>
  <c r="G95" i="12"/>
  <c r="F95" i="12"/>
  <c r="E95" i="12"/>
  <c r="W51" i="12"/>
  <c r="J51" i="12"/>
  <c r="I51" i="12"/>
  <c r="G51" i="12"/>
  <c r="F51" i="12"/>
  <c r="E51" i="12"/>
  <c r="W97" i="12"/>
  <c r="J97" i="12"/>
  <c r="I97" i="12"/>
  <c r="G97" i="12"/>
  <c r="F97" i="12"/>
  <c r="E97" i="12"/>
  <c r="W94" i="12"/>
  <c r="J94" i="12"/>
  <c r="I94" i="12"/>
  <c r="G94" i="12"/>
  <c r="F94" i="12"/>
  <c r="E94" i="12"/>
  <c r="W28" i="12"/>
  <c r="J28" i="12"/>
  <c r="I28" i="12"/>
  <c r="G28" i="12"/>
  <c r="F28" i="12"/>
  <c r="E28" i="12"/>
  <c r="W77" i="12"/>
  <c r="J77" i="12"/>
  <c r="I77" i="12"/>
  <c r="G77" i="12"/>
  <c r="F77" i="12"/>
  <c r="E77" i="12"/>
  <c r="W40" i="12"/>
  <c r="J40" i="12"/>
  <c r="I40" i="12"/>
  <c r="G40" i="12"/>
  <c r="F40" i="12"/>
  <c r="E40" i="12"/>
  <c r="W131" i="12"/>
  <c r="J131" i="12"/>
  <c r="I131" i="12"/>
  <c r="G131" i="12"/>
  <c r="F131" i="12"/>
  <c r="E131" i="12"/>
  <c r="W204" i="12"/>
  <c r="J204" i="12"/>
  <c r="I204" i="12"/>
  <c r="G204" i="12"/>
  <c r="F204" i="12"/>
  <c r="E204" i="12"/>
  <c r="W89" i="12"/>
  <c r="J89" i="12"/>
  <c r="I89" i="12"/>
  <c r="G89" i="12"/>
  <c r="F89" i="12"/>
  <c r="E89" i="12"/>
  <c r="W154" i="12"/>
  <c r="J154" i="12"/>
  <c r="I154" i="12"/>
  <c r="G154" i="12"/>
  <c r="F154" i="12"/>
  <c r="E154" i="12"/>
  <c r="W84" i="12"/>
  <c r="J84" i="12"/>
  <c r="I84" i="12"/>
  <c r="G84" i="12"/>
  <c r="F84" i="12"/>
  <c r="E84" i="12"/>
  <c r="W599" i="12"/>
  <c r="J599" i="12"/>
  <c r="I599" i="12"/>
  <c r="F599" i="12"/>
  <c r="E599" i="12"/>
  <c r="W577" i="12"/>
  <c r="J577" i="12"/>
  <c r="I577" i="12"/>
  <c r="F577" i="12"/>
  <c r="E577" i="12"/>
  <c r="W604" i="12"/>
  <c r="J604" i="12"/>
  <c r="I604" i="12"/>
  <c r="F604" i="12"/>
  <c r="E604" i="12"/>
  <c r="W564" i="12"/>
  <c r="J564" i="12"/>
  <c r="I564" i="12"/>
  <c r="F564" i="12"/>
  <c r="E564" i="12"/>
  <c r="W609" i="12"/>
  <c r="J609" i="12"/>
  <c r="I609" i="12"/>
  <c r="F609" i="12"/>
  <c r="E609" i="12"/>
  <c r="W608" i="12"/>
  <c r="J608" i="12"/>
  <c r="I608" i="12"/>
  <c r="F608" i="12"/>
  <c r="E608" i="12"/>
  <c r="W485" i="12"/>
  <c r="J485" i="12"/>
  <c r="I485" i="12"/>
  <c r="F485" i="12"/>
  <c r="E485" i="12"/>
  <c r="W436" i="12"/>
  <c r="J436" i="12"/>
  <c r="I436" i="12"/>
  <c r="W456" i="12"/>
  <c r="J456" i="12"/>
  <c r="I456" i="12"/>
  <c r="W606" i="12"/>
  <c r="J606" i="12"/>
  <c r="I606" i="12"/>
  <c r="W637" i="12"/>
  <c r="J637" i="12"/>
  <c r="I637" i="12"/>
  <c r="W601" i="12"/>
  <c r="J601" i="12"/>
  <c r="I601" i="12"/>
  <c r="W572" i="12"/>
  <c r="J572" i="12"/>
  <c r="I572" i="12"/>
  <c r="W684" i="12"/>
  <c r="J684" i="12"/>
  <c r="I684" i="12"/>
  <c r="W459" i="12"/>
  <c r="J459" i="12"/>
  <c r="I459" i="12"/>
  <c r="W478" i="12"/>
  <c r="J478" i="12"/>
  <c r="I478" i="12"/>
  <c r="W451" i="12"/>
  <c r="J451" i="12"/>
  <c r="I451" i="12"/>
  <c r="W517" i="12"/>
  <c r="J517" i="12"/>
  <c r="I517" i="12"/>
  <c r="W492" i="12"/>
  <c r="J492" i="12"/>
  <c r="I492" i="12"/>
  <c r="W515" i="12"/>
  <c r="G515" i="12"/>
  <c r="F515" i="12"/>
  <c r="E515" i="12"/>
  <c r="W545" i="12"/>
  <c r="G545" i="12"/>
  <c r="F545" i="12"/>
  <c r="E545" i="12"/>
  <c r="W462" i="12"/>
  <c r="G462" i="12"/>
  <c r="F462" i="12"/>
  <c r="E462" i="12"/>
  <c r="W439" i="12"/>
  <c r="G439" i="12"/>
  <c r="F439" i="12"/>
  <c r="E439" i="12"/>
  <c r="W530" i="12"/>
  <c r="G530" i="12"/>
  <c r="F530" i="12"/>
  <c r="E530" i="12"/>
  <c r="W452" i="12"/>
  <c r="G452" i="12"/>
  <c r="F452" i="12"/>
  <c r="E452" i="12"/>
  <c r="W491" i="12"/>
  <c r="G491" i="12"/>
  <c r="F491" i="12"/>
  <c r="E491" i="12"/>
  <c r="W514" i="12"/>
  <c r="G514" i="12"/>
  <c r="F514" i="12"/>
  <c r="E514" i="12"/>
  <c r="W489" i="12"/>
  <c r="G489" i="12"/>
  <c r="F489" i="12"/>
  <c r="E489" i="12"/>
  <c r="W546" i="12"/>
  <c r="G546" i="12"/>
  <c r="F546" i="12"/>
  <c r="E546" i="12"/>
  <c r="W591" i="12"/>
  <c r="G591" i="12"/>
  <c r="F591" i="12"/>
  <c r="E591" i="12"/>
  <c r="W561" i="12"/>
  <c r="G561" i="12"/>
  <c r="F561" i="12"/>
  <c r="E561" i="12"/>
  <c r="W500" i="12"/>
  <c r="G500" i="12"/>
  <c r="F500" i="12"/>
  <c r="E500" i="12"/>
  <c r="W541" i="12"/>
  <c r="G541" i="12"/>
  <c r="F541" i="12"/>
  <c r="E541" i="12"/>
  <c r="W479" i="12"/>
  <c r="G479" i="12"/>
  <c r="F479" i="12"/>
  <c r="E479" i="12"/>
  <c r="W519" i="12"/>
  <c r="G519" i="12"/>
  <c r="F519" i="12"/>
  <c r="E519" i="12"/>
  <c r="W538" i="12"/>
  <c r="G538" i="12"/>
  <c r="F538" i="12"/>
  <c r="E538" i="12"/>
  <c r="W513" i="12"/>
  <c r="G513" i="12"/>
  <c r="F513" i="12"/>
  <c r="E513" i="12"/>
  <c r="W548" i="12"/>
  <c r="G548" i="12"/>
  <c r="F548" i="12"/>
  <c r="E548" i="12"/>
  <c r="W486" i="12"/>
  <c r="G486" i="12"/>
  <c r="F486" i="12"/>
  <c r="E486" i="12"/>
  <c r="W553" i="12"/>
  <c r="G553" i="12"/>
  <c r="F553" i="12"/>
  <c r="E553" i="12"/>
  <c r="W557" i="12"/>
  <c r="G557" i="12"/>
  <c r="F557" i="12"/>
  <c r="E557" i="12"/>
  <c r="W573" i="12"/>
  <c r="G573" i="12"/>
  <c r="F573" i="12"/>
  <c r="E573" i="12"/>
  <c r="W487" i="12"/>
  <c r="G487" i="12"/>
  <c r="F487" i="12"/>
  <c r="E487" i="12"/>
  <c r="W493" i="12"/>
  <c r="G493" i="12"/>
  <c r="F493" i="12"/>
  <c r="E493" i="12"/>
  <c r="W447" i="12"/>
  <c r="G447" i="12"/>
  <c r="F447" i="12"/>
  <c r="E447" i="12"/>
  <c r="W442" i="12"/>
  <c r="G442" i="12"/>
  <c r="F442" i="12"/>
  <c r="E442" i="12"/>
  <c r="W527" i="12"/>
  <c r="G527" i="12"/>
  <c r="F527" i="12"/>
  <c r="E527" i="12"/>
  <c r="W659" i="12"/>
  <c r="G659" i="12"/>
  <c r="F659" i="12"/>
  <c r="E659" i="12"/>
  <c r="W621" i="12"/>
  <c r="G621" i="12"/>
  <c r="F621" i="12"/>
  <c r="E621" i="12"/>
  <c r="W658" i="12"/>
  <c r="G658" i="12"/>
  <c r="F658" i="12"/>
  <c r="E658" i="12"/>
  <c r="W644" i="12"/>
  <c r="G644" i="12"/>
  <c r="F644" i="12"/>
  <c r="E644" i="12"/>
  <c r="W605" i="12"/>
  <c r="G605" i="12"/>
  <c r="F605" i="12"/>
  <c r="E605" i="12"/>
  <c r="W665" i="12"/>
  <c r="G665" i="12"/>
  <c r="F665" i="12"/>
  <c r="E665" i="12"/>
  <c r="W639" i="12"/>
  <c r="G639" i="12"/>
  <c r="F639" i="12"/>
  <c r="E639" i="12"/>
  <c r="W620" i="12"/>
  <c r="G620" i="12"/>
  <c r="F620" i="12"/>
  <c r="E620" i="12"/>
  <c r="W632" i="12"/>
  <c r="G632" i="12"/>
  <c r="F632" i="12"/>
  <c r="E632" i="12"/>
  <c r="W676" i="12"/>
  <c r="G676" i="12"/>
  <c r="F676" i="12"/>
  <c r="E676" i="12"/>
  <c r="W613" i="12"/>
  <c r="G613" i="12"/>
  <c r="F613" i="12"/>
  <c r="E613" i="12"/>
  <c r="W568" i="12"/>
  <c r="G568" i="12"/>
  <c r="F568" i="12"/>
  <c r="E568" i="12"/>
  <c r="W626" i="12"/>
  <c r="G626" i="12"/>
  <c r="F626" i="12"/>
  <c r="E626" i="12"/>
  <c r="W617" i="12"/>
  <c r="G617" i="12"/>
  <c r="F617" i="12"/>
  <c r="E617" i="12"/>
  <c r="W555" i="12"/>
  <c r="G555" i="12"/>
  <c r="F555" i="12"/>
  <c r="E555" i="12"/>
  <c r="W634" i="12"/>
  <c r="G634" i="12"/>
  <c r="F634" i="12"/>
  <c r="E634" i="12"/>
  <c r="W525" i="12"/>
  <c r="G525" i="12"/>
  <c r="F525" i="12"/>
  <c r="E525" i="12"/>
  <c r="W551" i="12"/>
  <c r="G551" i="12"/>
  <c r="F551" i="12"/>
  <c r="E551" i="12"/>
  <c r="W593" i="12"/>
  <c r="G593" i="12"/>
  <c r="F593" i="12"/>
  <c r="E593" i="12"/>
  <c r="W532" i="12"/>
  <c r="G532" i="12"/>
  <c r="F532" i="12"/>
  <c r="E532" i="12"/>
  <c r="W566" i="12"/>
  <c r="G566" i="12"/>
  <c r="F566" i="12"/>
  <c r="E566" i="12"/>
  <c r="W584" i="12"/>
  <c r="G584" i="12"/>
  <c r="F584" i="12"/>
  <c r="E584" i="12"/>
  <c r="W655" i="12"/>
  <c r="G655" i="12"/>
  <c r="F655" i="12"/>
  <c r="E655" i="12"/>
  <c r="W652" i="12"/>
  <c r="G652" i="12"/>
  <c r="F652" i="12"/>
  <c r="E652" i="12"/>
  <c r="W628" i="12"/>
  <c r="G628" i="12"/>
  <c r="F628" i="12"/>
  <c r="E628" i="12"/>
  <c r="W616" i="12"/>
  <c r="G616" i="12"/>
  <c r="F616" i="12"/>
  <c r="E616" i="12"/>
  <c r="W559" i="12"/>
  <c r="G559" i="12"/>
  <c r="F559" i="12"/>
  <c r="E559" i="12"/>
  <c r="W664" i="12"/>
  <c r="G664" i="12"/>
  <c r="F664" i="12"/>
  <c r="E664" i="12"/>
  <c r="W648" i="12"/>
  <c r="G648" i="12"/>
  <c r="F648" i="12"/>
  <c r="E648" i="12"/>
  <c r="W547" i="12"/>
  <c r="G547" i="12"/>
  <c r="F547" i="12"/>
  <c r="E547" i="12"/>
  <c r="W722" i="12"/>
  <c r="W703" i="12"/>
  <c r="W977" i="12"/>
  <c r="W994" i="12"/>
  <c r="W701" i="12"/>
  <c r="W717" i="12"/>
  <c r="W695" i="12"/>
  <c r="W700" i="12"/>
  <c r="W708" i="12"/>
  <c r="W711" i="12"/>
  <c r="W706" i="12"/>
  <c r="W704" i="12"/>
  <c r="W713" i="12"/>
  <c r="W702" i="12"/>
  <c r="W1005" i="12"/>
  <c r="W1003" i="12"/>
  <c r="W1000" i="12"/>
  <c r="W1013" i="12"/>
  <c r="W214" i="12"/>
  <c r="W215" i="12"/>
  <c r="W973" i="12"/>
  <c r="W968" i="12"/>
  <c r="W982" i="12"/>
  <c r="W974" i="12"/>
  <c r="W981" i="12"/>
  <c r="W983" i="12"/>
  <c r="W988" i="12"/>
  <c r="W975" i="12"/>
  <c r="W999" i="12"/>
  <c r="W993" i="12"/>
  <c r="W965" i="12"/>
  <c r="W992" i="12"/>
  <c r="W970" i="12"/>
  <c r="W990" i="12"/>
  <c r="W966" i="12"/>
  <c r="W984" i="12"/>
  <c r="W963" i="12"/>
  <c r="W962" i="12"/>
  <c r="W980" i="12"/>
  <c r="W972" i="12"/>
  <c r="W976" i="12"/>
  <c r="W986" i="12"/>
  <c r="W987" i="12"/>
  <c r="W989" i="12"/>
  <c r="W985" i="12"/>
  <c r="W1199" i="12"/>
  <c r="W1205" i="12"/>
  <c r="W1261" i="12"/>
  <c r="W1223" i="12"/>
  <c r="W1253" i="12"/>
  <c r="W1217" i="12"/>
  <c r="W1250" i="12"/>
  <c r="W1196" i="12"/>
  <c r="W1178" i="12"/>
  <c r="W1161" i="12"/>
  <c r="W1156" i="12"/>
  <c r="W1177" i="12"/>
  <c r="W1216" i="12"/>
  <c r="W1200" i="12"/>
  <c r="W1193" i="12"/>
  <c r="W1190" i="12"/>
  <c r="W1209" i="12"/>
  <c r="G1079" i="12"/>
  <c r="F1079" i="12"/>
  <c r="E1079" i="12"/>
  <c r="G1001" i="12"/>
  <c r="F1001" i="12"/>
  <c r="E1001" i="12"/>
  <c r="G1122" i="12"/>
  <c r="F1122" i="12"/>
  <c r="E1122" i="12"/>
  <c r="G961" i="12"/>
  <c r="F961" i="12"/>
  <c r="E961" i="12"/>
  <c r="G964" i="12"/>
  <c r="F964" i="12"/>
  <c r="E964" i="12"/>
  <c r="G1031" i="12"/>
  <c r="F1031" i="12"/>
  <c r="E1031" i="12"/>
  <c r="G967" i="12"/>
  <c r="F967" i="12"/>
  <c r="E967" i="12"/>
  <c r="G979" i="12"/>
  <c r="F979" i="12"/>
  <c r="E979" i="12"/>
  <c r="G1026" i="12"/>
  <c r="F1026" i="12"/>
  <c r="E1026" i="12"/>
  <c r="G978" i="12"/>
  <c r="F978" i="12"/>
  <c r="E978" i="12"/>
  <c r="G969" i="12"/>
  <c r="F969" i="12"/>
  <c r="E969" i="12"/>
  <c r="G1015" i="12"/>
  <c r="F1015" i="12"/>
  <c r="E1015" i="12"/>
  <c r="G1044" i="12"/>
  <c r="F1044" i="12"/>
  <c r="E1044" i="12"/>
  <c r="G1002" i="12"/>
  <c r="F1002" i="12"/>
  <c r="E1002" i="12"/>
  <c r="G1004" i="12"/>
  <c r="F1004" i="12"/>
  <c r="E1004" i="12"/>
  <c r="G1014" i="12"/>
  <c r="F1014" i="12"/>
  <c r="E1014" i="12"/>
  <c r="G1017" i="12"/>
  <c r="F1017" i="12"/>
  <c r="E1017" i="12"/>
  <c r="G1120" i="12"/>
  <c r="F1120" i="12"/>
  <c r="E1120" i="12"/>
  <c r="G1054" i="12"/>
  <c r="F1054" i="12"/>
  <c r="E1054" i="12"/>
  <c r="G1078" i="12"/>
  <c r="F1078" i="12"/>
  <c r="E1078" i="12"/>
  <c r="G1123" i="12"/>
  <c r="F1123" i="12"/>
  <c r="E1123" i="12"/>
  <c r="G1111" i="12"/>
  <c r="F1111" i="12"/>
  <c r="E1111" i="12"/>
  <c r="G1115" i="12"/>
  <c r="F1115" i="12"/>
  <c r="E1115" i="12"/>
  <c r="G1135" i="12"/>
  <c r="F1135" i="12"/>
  <c r="E1135" i="12"/>
  <c r="G1119" i="12"/>
  <c r="F1119" i="12"/>
  <c r="E1119" i="12"/>
  <c r="G1133" i="12"/>
  <c r="F1133" i="12"/>
  <c r="E1133" i="12"/>
  <c r="G1114" i="12"/>
  <c r="F1114" i="12"/>
  <c r="E1114" i="12"/>
  <c r="J197" i="12"/>
  <c r="I197" i="12"/>
  <c r="G197" i="12"/>
  <c r="F197" i="12"/>
  <c r="E197" i="12"/>
  <c r="J190" i="12"/>
  <c r="I190" i="12"/>
  <c r="G190" i="12"/>
  <c r="F190" i="12"/>
  <c r="E190" i="12"/>
  <c r="J168" i="12"/>
  <c r="I168" i="12"/>
  <c r="G168" i="12"/>
  <c r="F168" i="12"/>
  <c r="E168" i="12"/>
  <c r="J118" i="12"/>
  <c r="I118" i="12"/>
  <c r="G118" i="12"/>
  <c r="F118" i="12"/>
  <c r="E118" i="12"/>
  <c r="J159" i="12"/>
  <c r="I159" i="12"/>
  <c r="G159" i="12"/>
  <c r="F159" i="12"/>
  <c r="E159" i="12"/>
  <c r="J182" i="12"/>
  <c r="I182" i="12"/>
  <c r="G182" i="12"/>
  <c r="F182" i="12"/>
  <c r="E182" i="12"/>
  <c r="J179" i="12"/>
  <c r="I179" i="12"/>
  <c r="G179" i="12"/>
  <c r="F179" i="12"/>
  <c r="E179" i="12"/>
  <c r="J191" i="12"/>
  <c r="I191" i="12"/>
  <c r="G191" i="12"/>
  <c r="F191" i="12"/>
  <c r="E191" i="12"/>
  <c r="J122" i="12"/>
  <c r="I122" i="12"/>
  <c r="G122" i="12"/>
  <c r="F122" i="12"/>
  <c r="E122" i="12"/>
  <c r="J42" i="12"/>
  <c r="I42" i="12"/>
  <c r="G42" i="12"/>
  <c r="F42" i="12"/>
  <c r="E42" i="12"/>
  <c r="J10" i="12"/>
  <c r="I10" i="12"/>
  <c r="G10" i="12"/>
  <c r="F10" i="12"/>
  <c r="E10" i="12"/>
  <c r="J189" i="12"/>
  <c r="I189" i="12"/>
  <c r="G189" i="12"/>
  <c r="F189" i="12"/>
  <c r="E189" i="12"/>
  <c r="J169" i="12"/>
  <c r="I169" i="12"/>
  <c r="G169" i="12"/>
  <c r="F169" i="12"/>
  <c r="E169" i="12"/>
  <c r="J174" i="12"/>
  <c r="I174" i="12"/>
  <c r="G174" i="12"/>
  <c r="F174" i="12"/>
  <c r="E174" i="12"/>
  <c r="J210" i="12"/>
  <c r="I210" i="12"/>
  <c r="G210" i="12"/>
  <c r="F210" i="12"/>
  <c r="E210" i="12"/>
  <c r="J148" i="12"/>
  <c r="I148" i="12"/>
  <c r="G148" i="12"/>
  <c r="F148" i="12"/>
  <c r="E148" i="12"/>
  <c r="J141" i="12"/>
  <c r="I141" i="12"/>
  <c r="G141" i="12"/>
  <c r="F141" i="12"/>
  <c r="E141" i="12"/>
  <c r="J114" i="12"/>
  <c r="I114" i="12"/>
  <c r="G114" i="12"/>
  <c r="F114" i="12"/>
  <c r="E114" i="12"/>
  <c r="J104" i="12"/>
  <c r="I104" i="12"/>
  <c r="G104" i="12"/>
  <c r="F104" i="12"/>
  <c r="E104" i="12"/>
  <c r="J183" i="12"/>
  <c r="I183" i="12"/>
  <c r="G183" i="12"/>
  <c r="F183" i="12"/>
  <c r="E183" i="12"/>
  <c r="J556" i="12"/>
  <c r="I556" i="12"/>
  <c r="G556" i="12"/>
  <c r="F556" i="12"/>
  <c r="E556" i="12"/>
  <c r="J612" i="12"/>
  <c r="I612" i="12"/>
  <c r="G612" i="12"/>
  <c r="F612" i="12"/>
  <c r="E612" i="12"/>
  <c r="J585" i="12"/>
  <c r="I585" i="12"/>
  <c r="G585" i="12"/>
  <c r="F585" i="12"/>
  <c r="E585" i="12"/>
  <c r="J590" i="12"/>
  <c r="I590" i="12"/>
  <c r="G590" i="12"/>
  <c r="F590" i="12"/>
  <c r="E590" i="12"/>
  <c r="J598" i="12"/>
  <c r="I598" i="12"/>
  <c r="G598" i="12"/>
  <c r="F598" i="12"/>
  <c r="E598" i="12"/>
  <c r="J563" i="12"/>
  <c r="I563" i="12"/>
  <c r="G563" i="12"/>
  <c r="F563" i="12"/>
  <c r="E563" i="12"/>
  <c r="J490" i="12"/>
  <c r="I490" i="12"/>
  <c r="G490" i="12"/>
  <c r="F490" i="12"/>
  <c r="E490" i="12"/>
  <c r="J642" i="12"/>
  <c r="I642" i="12"/>
  <c r="G642" i="12"/>
  <c r="F642" i="12"/>
  <c r="E642" i="12"/>
  <c r="J497" i="12"/>
  <c r="I497" i="12"/>
  <c r="G497" i="12"/>
  <c r="F497" i="12"/>
  <c r="E497" i="12"/>
  <c r="J512" i="12"/>
  <c r="I512" i="12"/>
  <c r="G512" i="12"/>
  <c r="F512" i="12"/>
  <c r="E512" i="12"/>
  <c r="J516" i="12"/>
  <c r="I516" i="12"/>
  <c r="G516" i="12"/>
  <c r="F516" i="12"/>
  <c r="E516" i="12"/>
  <c r="J549" i="12"/>
  <c r="I549" i="12"/>
  <c r="G549" i="12"/>
  <c r="F549" i="12"/>
  <c r="E549" i="12"/>
  <c r="J469" i="12"/>
  <c r="I469" i="12"/>
  <c r="G469" i="12"/>
  <c r="F469" i="12"/>
  <c r="E469" i="12"/>
  <c r="J453" i="12"/>
  <c r="I453" i="12"/>
  <c r="G453" i="12"/>
  <c r="F453" i="12"/>
  <c r="E453" i="12"/>
  <c r="J488" i="12"/>
  <c r="I488" i="12"/>
  <c r="G488" i="12"/>
  <c r="F488" i="12"/>
  <c r="E488" i="12"/>
  <c r="J540" i="12"/>
  <c r="I540" i="12"/>
  <c r="G540" i="12"/>
  <c r="F540" i="12"/>
  <c r="E540" i="12"/>
  <c r="J503" i="12"/>
  <c r="I503" i="12"/>
  <c r="G503" i="12"/>
  <c r="F503" i="12"/>
  <c r="E503" i="12"/>
  <c r="J685" i="12"/>
  <c r="I685" i="12"/>
  <c r="G685" i="12"/>
  <c r="F685" i="12"/>
  <c r="E685" i="12"/>
  <c r="J501" i="12"/>
  <c r="I501" i="12"/>
  <c r="G501" i="12"/>
  <c r="F501" i="12"/>
  <c r="E501" i="12"/>
  <c r="J437" i="12"/>
  <c r="I437" i="12"/>
  <c r="G437" i="12"/>
  <c r="F437" i="12"/>
  <c r="E437" i="12"/>
  <c r="J498" i="12"/>
  <c r="I498" i="12"/>
  <c r="G498" i="12"/>
  <c r="F498" i="12"/>
  <c r="E498" i="12"/>
  <c r="J477" i="12"/>
  <c r="I477" i="12"/>
  <c r="G477" i="12"/>
  <c r="F477" i="12"/>
  <c r="E477" i="12"/>
  <c r="J449" i="12"/>
  <c r="I449" i="12"/>
  <c r="G449" i="12"/>
  <c r="F449" i="12"/>
  <c r="E449" i="12"/>
  <c r="J467" i="12"/>
  <c r="I467" i="12"/>
  <c r="G467" i="12"/>
  <c r="F467" i="12"/>
  <c r="E467" i="12"/>
  <c r="J454" i="12"/>
  <c r="I454" i="12"/>
  <c r="G454" i="12"/>
  <c r="F454" i="12"/>
  <c r="E454" i="12"/>
  <c r="J615" i="12"/>
  <c r="I615" i="12"/>
  <c r="G615" i="12"/>
  <c r="F615" i="12"/>
  <c r="E615" i="12"/>
  <c r="J668" i="12"/>
  <c r="I668" i="12"/>
  <c r="G668" i="12"/>
  <c r="F668" i="12"/>
  <c r="E668" i="12"/>
  <c r="J667" i="12"/>
  <c r="I667" i="12"/>
  <c r="G667" i="12"/>
  <c r="F667" i="12"/>
  <c r="E667" i="12"/>
  <c r="J582" i="12"/>
  <c r="I582" i="12"/>
  <c r="G582" i="12"/>
  <c r="F582" i="12"/>
  <c r="E582" i="12"/>
  <c r="J624" i="12"/>
  <c r="I624" i="12"/>
  <c r="G624" i="12"/>
  <c r="F624" i="12"/>
  <c r="E624" i="12"/>
  <c r="J441" i="12"/>
  <c r="I441" i="12"/>
  <c r="G441" i="12"/>
  <c r="F441" i="12"/>
  <c r="E441" i="12"/>
  <c r="J438" i="12"/>
  <c r="I438" i="12"/>
  <c r="G438" i="12"/>
  <c r="F438" i="12"/>
  <c r="E438" i="12"/>
  <c r="J505" i="12"/>
  <c r="I505" i="12"/>
  <c r="G505" i="12"/>
  <c r="F505" i="12"/>
  <c r="E505" i="12"/>
  <c r="J460" i="12"/>
  <c r="I460" i="12"/>
  <c r="G460" i="12"/>
  <c r="F460" i="12"/>
  <c r="E460" i="12"/>
  <c r="J618" i="12"/>
  <c r="I618" i="12"/>
  <c r="G618" i="12"/>
  <c r="F618" i="12"/>
  <c r="E618" i="12"/>
  <c r="J471" i="12"/>
  <c r="I471" i="12"/>
  <c r="G471" i="12"/>
  <c r="F471" i="12"/>
  <c r="E471" i="12"/>
  <c r="J62" i="12"/>
  <c r="I62" i="12"/>
  <c r="G62" i="12"/>
  <c r="F62" i="12"/>
  <c r="E62" i="12"/>
  <c r="J53" i="12"/>
  <c r="I53" i="12"/>
  <c r="G53" i="12"/>
  <c r="F53" i="12"/>
  <c r="E53" i="12"/>
  <c r="J87" i="12"/>
  <c r="I87" i="12"/>
  <c r="G87" i="12"/>
  <c r="F87" i="12"/>
  <c r="E87" i="12"/>
  <c r="J110" i="12"/>
  <c r="I110" i="12"/>
  <c r="G110" i="12"/>
  <c r="F110" i="12"/>
  <c r="E110" i="12"/>
  <c r="J83" i="12"/>
  <c r="I83" i="12"/>
  <c r="G83" i="12"/>
  <c r="F83" i="12"/>
  <c r="E83" i="12"/>
  <c r="J139" i="12"/>
  <c r="I139" i="12"/>
  <c r="G139" i="12"/>
  <c r="F139" i="12"/>
  <c r="E139" i="12"/>
  <c r="J34" i="12"/>
  <c r="I34" i="12"/>
  <c r="G34" i="12"/>
  <c r="F34" i="12"/>
  <c r="E34" i="12"/>
  <c r="J175" i="12"/>
  <c r="I175" i="12"/>
  <c r="G175" i="12"/>
  <c r="F175" i="12"/>
  <c r="E175" i="12"/>
  <c r="J124" i="12"/>
  <c r="I124" i="12"/>
  <c r="G124" i="12"/>
  <c r="F124" i="12"/>
  <c r="E124" i="12"/>
  <c r="J173" i="12"/>
  <c r="I173" i="12"/>
  <c r="G173" i="12"/>
  <c r="F173" i="12"/>
  <c r="E173" i="12"/>
  <c r="J162" i="12"/>
  <c r="I162" i="12"/>
  <c r="G162" i="12"/>
  <c r="F162" i="12"/>
  <c r="E162" i="12"/>
  <c r="J166" i="12"/>
  <c r="I166" i="12"/>
  <c r="G166" i="12"/>
  <c r="F166" i="12"/>
  <c r="E166" i="12"/>
  <c r="J165" i="12"/>
  <c r="I165" i="12"/>
  <c r="G165" i="12"/>
  <c r="F165" i="12"/>
  <c r="E165" i="12"/>
  <c r="J146" i="12"/>
  <c r="I146" i="12"/>
  <c r="G146" i="12"/>
  <c r="F146" i="12"/>
  <c r="E146" i="12"/>
  <c r="J79" i="12"/>
  <c r="I79" i="12"/>
  <c r="G79" i="12"/>
  <c r="F79" i="12"/>
  <c r="E79" i="12"/>
  <c r="J138" i="12"/>
  <c r="I138" i="12"/>
  <c r="G138" i="12"/>
  <c r="F138" i="12"/>
  <c r="E138" i="12"/>
  <c r="J44" i="12"/>
  <c r="I44" i="12"/>
  <c r="G44" i="12"/>
  <c r="F44" i="12"/>
  <c r="E44" i="12"/>
  <c r="J25" i="12"/>
  <c r="I25" i="12"/>
  <c r="G25" i="12"/>
  <c r="F25" i="12"/>
  <c r="E25" i="12"/>
  <c r="J11" i="12"/>
  <c r="I11" i="12"/>
  <c r="G11" i="12"/>
  <c r="F11" i="12"/>
  <c r="E11" i="12"/>
  <c r="J133" i="12"/>
  <c r="I133" i="12"/>
  <c r="G133" i="12"/>
  <c r="F133" i="12"/>
  <c r="E133" i="12"/>
  <c r="J1121" i="12"/>
  <c r="I1121" i="12"/>
  <c r="G1121" i="12"/>
  <c r="F1121" i="12"/>
  <c r="E1121" i="12"/>
  <c r="J1130" i="12"/>
  <c r="I1130" i="12"/>
  <c r="G1130" i="12"/>
  <c r="F1130" i="12"/>
  <c r="E1130" i="12"/>
  <c r="J1128" i="12"/>
  <c r="I1128" i="12"/>
  <c r="G1128" i="12"/>
  <c r="F1128" i="12"/>
  <c r="E1128" i="12"/>
  <c r="J1117" i="12"/>
  <c r="I1117" i="12"/>
  <c r="G1117" i="12"/>
  <c r="F1117" i="12"/>
  <c r="E1117" i="12"/>
  <c r="J1097" i="12"/>
  <c r="I1097" i="12"/>
  <c r="G1097" i="12"/>
  <c r="F1097" i="12"/>
  <c r="E1097" i="12"/>
  <c r="J1096" i="12"/>
  <c r="I1096" i="12"/>
  <c r="G1096" i="12"/>
  <c r="F1096" i="12"/>
  <c r="E1096" i="12"/>
  <c r="J1145" i="12"/>
  <c r="I1145" i="12"/>
  <c r="G1145" i="12"/>
  <c r="F1145" i="12"/>
  <c r="E1145" i="12"/>
  <c r="J1030" i="12"/>
  <c r="I1030" i="12"/>
  <c r="G1030" i="12"/>
  <c r="F1030" i="12"/>
  <c r="E1030" i="12"/>
  <c r="J1038" i="12"/>
  <c r="I1038" i="12"/>
  <c r="G1038" i="12"/>
  <c r="F1038" i="12"/>
  <c r="E1038" i="12"/>
  <c r="J1141" i="12"/>
  <c r="I1141" i="12"/>
  <c r="G1141" i="12"/>
  <c r="F1141" i="12"/>
  <c r="E1141" i="12"/>
  <c r="J1101" i="12"/>
  <c r="I1101" i="12"/>
  <c r="G1101" i="12"/>
  <c r="F1101" i="12"/>
  <c r="E1101" i="12"/>
  <c r="J1112" i="12"/>
  <c r="I1112" i="12"/>
  <c r="G1112" i="12"/>
  <c r="F1112" i="12"/>
  <c r="E1112" i="12"/>
  <c r="J1148" i="12"/>
  <c r="I1148" i="12"/>
  <c r="G1148" i="12"/>
  <c r="F1148" i="12"/>
  <c r="E1148" i="12"/>
  <c r="J1137" i="12"/>
  <c r="I1137" i="12"/>
  <c r="G1137" i="12"/>
  <c r="F1137" i="12"/>
  <c r="E1137" i="12"/>
  <c r="J1139" i="12"/>
  <c r="I1139" i="12"/>
  <c r="G1139" i="12"/>
  <c r="F1139" i="12"/>
  <c r="E1139" i="12"/>
  <c r="J1149" i="12"/>
  <c r="I1149" i="12"/>
  <c r="G1149" i="12"/>
  <c r="F1149" i="12"/>
  <c r="E1149" i="12"/>
  <c r="J1102" i="12"/>
  <c r="I1102" i="12"/>
  <c r="G1102" i="12"/>
  <c r="F1102" i="12"/>
  <c r="E1102" i="12"/>
  <c r="J1143" i="12"/>
  <c r="I1143" i="12"/>
  <c r="G1143" i="12"/>
  <c r="F1143" i="12"/>
  <c r="E1143" i="12"/>
  <c r="G1131" i="12"/>
  <c r="F1131" i="12"/>
  <c r="E1131" i="12"/>
  <c r="G1019" i="12"/>
  <c r="F1019" i="12"/>
  <c r="E1019" i="12"/>
  <c r="G1046" i="12"/>
  <c r="F1046" i="12"/>
  <c r="E1046" i="12"/>
  <c r="G1022" i="12"/>
  <c r="F1022" i="12"/>
  <c r="E1022" i="12"/>
  <c r="G1027" i="12"/>
  <c r="F1027" i="12"/>
  <c r="E1027" i="12"/>
  <c r="G1040" i="12"/>
  <c r="F1040" i="12"/>
  <c r="E1040" i="12"/>
  <c r="G1075" i="12"/>
  <c r="F1075" i="12"/>
  <c r="E1075" i="12"/>
  <c r="G1106" i="12"/>
  <c r="F1106" i="12"/>
  <c r="E1106" i="12"/>
  <c r="G1125" i="12"/>
  <c r="F1125" i="12"/>
  <c r="E1125" i="12"/>
  <c r="G1129" i="12"/>
  <c r="F1129" i="12"/>
  <c r="E1129" i="12"/>
  <c r="G1108" i="12"/>
  <c r="F1108" i="12"/>
  <c r="E1108" i="12"/>
  <c r="G1134" i="12"/>
  <c r="F1134" i="12"/>
  <c r="E1134" i="12"/>
  <c r="G1082" i="12"/>
  <c r="F1082" i="12"/>
  <c r="E1082" i="12"/>
  <c r="G192" i="12"/>
  <c r="F192" i="12"/>
  <c r="E192" i="12"/>
  <c r="G213" i="12"/>
  <c r="F213" i="12"/>
  <c r="E213" i="12"/>
  <c r="G176" i="12"/>
  <c r="F176" i="12"/>
  <c r="E176" i="12"/>
  <c r="G187" i="12"/>
  <c r="F187" i="12"/>
  <c r="E187" i="12"/>
  <c r="G140" i="12"/>
  <c r="F140" i="12"/>
  <c r="E140" i="12"/>
  <c r="G161" i="12"/>
  <c r="F161" i="12"/>
  <c r="E161" i="12"/>
  <c r="G201" i="12"/>
  <c r="F201" i="12"/>
  <c r="E201" i="12"/>
  <c r="G299" i="12"/>
  <c r="F299" i="12"/>
  <c r="E299" i="12"/>
  <c r="G508" i="12"/>
  <c r="F508" i="12"/>
  <c r="E508" i="12"/>
  <c r="G689" i="12"/>
  <c r="F689" i="12"/>
  <c r="E689" i="12"/>
  <c r="G686" i="12"/>
  <c r="F686" i="12"/>
  <c r="E686" i="12"/>
  <c r="G625" i="12"/>
  <c r="F625" i="12"/>
  <c r="E625" i="12"/>
  <c r="G475" i="12"/>
  <c r="F475" i="12"/>
  <c r="E475" i="12"/>
  <c r="G482" i="12"/>
  <c r="F482" i="12"/>
  <c r="E482" i="12"/>
  <c r="G688" i="12"/>
  <c r="F688" i="12"/>
  <c r="E688" i="12"/>
  <c r="G476" i="12"/>
  <c r="F476" i="12"/>
  <c r="E476" i="12"/>
  <c r="G448" i="12"/>
  <c r="F448" i="12"/>
  <c r="E448" i="12"/>
  <c r="G687" i="12"/>
  <c r="F687" i="12"/>
  <c r="E687" i="12"/>
  <c r="G510" i="12"/>
  <c r="F510" i="12"/>
  <c r="E510" i="12"/>
  <c r="G569" i="12"/>
  <c r="F569" i="12"/>
  <c r="E569" i="12"/>
  <c r="G472" i="12"/>
  <c r="F472" i="12"/>
  <c r="E472" i="12"/>
  <c r="G531" i="12"/>
  <c r="F531" i="12"/>
  <c r="E531" i="12"/>
  <c r="G583" i="12"/>
  <c r="F583" i="12"/>
  <c r="E583" i="12"/>
  <c r="G534" i="12"/>
  <c r="F534" i="12"/>
  <c r="E534" i="12"/>
  <c r="G507" i="12"/>
  <c r="F507" i="12"/>
  <c r="E507" i="12"/>
  <c r="G602" i="12"/>
  <c r="F602" i="12"/>
  <c r="E602" i="12"/>
  <c r="G509" i="12"/>
  <c r="F509" i="12"/>
  <c r="E509" i="12"/>
  <c r="G641" i="12"/>
  <c r="F641" i="12"/>
  <c r="E641" i="12"/>
  <c r="G586" i="12"/>
  <c r="F586" i="12"/>
  <c r="E586" i="12"/>
  <c r="G574" i="12"/>
  <c r="F574" i="12"/>
  <c r="E574" i="12"/>
  <c r="G554" i="12"/>
  <c r="F554" i="12"/>
  <c r="E554" i="12"/>
  <c r="G633" i="12"/>
  <c r="F633" i="12"/>
  <c r="E633" i="12"/>
  <c r="G619" i="12"/>
  <c r="F619" i="12"/>
  <c r="E619" i="12"/>
  <c r="G524" i="12"/>
  <c r="F524" i="12"/>
  <c r="E524" i="12"/>
  <c r="G440" i="12"/>
  <c r="F440" i="12"/>
  <c r="E440" i="12"/>
  <c r="G484" i="12"/>
  <c r="F484" i="12"/>
  <c r="E484" i="12"/>
  <c r="G596" i="12"/>
  <c r="F596" i="12"/>
  <c r="E596" i="12"/>
  <c r="G544" i="12"/>
  <c r="F544" i="12"/>
  <c r="E544" i="12"/>
  <c r="G464" i="12"/>
  <c r="F464" i="12"/>
  <c r="E464" i="12"/>
  <c r="G587" i="12"/>
  <c r="F587" i="12"/>
  <c r="E587" i="12"/>
  <c r="G470" i="12"/>
  <c r="F470" i="12"/>
  <c r="E470" i="12"/>
  <c r="G463" i="12"/>
  <c r="F463" i="12"/>
  <c r="E463" i="12"/>
  <c r="G262" i="12"/>
  <c r="F262" i="12"/>
  <c r="E262" i="12"/>
  <c r="G302" i="12"/>
  <c r="F302" i="12"/>
  <c r="E302" i="12"/>
  <c r="G313" i="12"/>
  <c r="F313" i="12"/>
  <c r="E313" i="12"/>
  <c r="G317" i="12"/>
  <c r="F317" i="12"/>
  <c r="E317" i="12"/>
  <c r="G308" i="12"/>
  <c r="F308" i="12"/>
  <c r="E308" i="12"/>
  <c r="G309" i="12"/>
  <c r="F309" i="12"/>
  <c r="E309" i="12"/>
  <c r="G306" i="12"/>
  <c r="F306" i="12"/>
  <c r="E306" i="12"/>
  <c r="G312" i="12"/>
  <c r="F312" i="12"/>
  <c r="E312" i="12"/>
  <c r="G315" i="12"/>
  <c r="F315" i="12"/>
  <c r="E315" i="12"/>
  <c r="G316" i="12"/>
  <c r="F316" i="12"/>
  <c r="E316" i="12"/>
  <c r="G304" i="12"/>
  <c r="F304" i="12"/>
  <c r="E304" i="12"/>
  <c r="G278" i="12"/>
  <c r="F278" i="12"/>
  <c r="E278" i="12"/>
  <c r="G281" i="12"/>
  <c r="F281" i="12"/>
  <c r="E281" i="12"/>
  <c r="G293" i="12"/>
  <c r="F293" i="12"/>
  <c r="E293" i="12"/>
  <c r="G280" i="12"/>
  <c r="F280" i="12"/>
  <c r="E280" i="12"/>
  <c r="G283" i="12"/>
  <c r="F283" i="12"/>
  <c r="E283" i="12"/>
  <c r="G289" i="12"/>
  <c r="F289" i="12"/>
  <c r="E289" i="12"/>
  <c r="G303" i="12"/>
  <c r="F303" i="12"/>
  <c r="E303" i="12"/>
  <c r="G292" i="12"/>
  <c r="F292" i="12"/>
  <c r="E292" i="12"/>
  <c r="G311" i="12"/>
  <c r="F311" i="12"/>
  <c r="E311" i="12"/>
  <c r="G298" i="12"/>
  <c r="F298" i="12"/>
  <c r="E298" i="12"/>
  <c r="G284" i="12"/>
  <c r="F284" i="12"/>
  <c r="E284" i="12"/>
  <c r="G279" i="12"/>
  <c r="F279" i="12"/>
  <c r="E279" i="12"/>
  <c r="G290" i="12"/>
  <c r="F290" i="12"/>
  <c r="E290" i="12"/>
  <c r="G314" i="12"/>
  <c r="F314" i="12"/>
  <c r="E314" i="12"/>
  <c r="G294" i="12"/>
  <c r="F294" i="12"/>
  <c r="E294" i="12"/>
  <c r="G305" i="12"/>
  <c r="F305" i="12"/>
  <c r="E305" i="12"/>
  <c r="G291" i="12"/>
  <c r="F291" i="12"/>
  <c r="E291" i="12"/>
  <c r="G301" i="12"/>
  <c r="F301" i="12"/>
  <c r="E301" i="12"/>
  <c r="G277" i="12"/>
  <c r="F277" i="12"/>
  <c r="E277" i="12"/>
  <c r="G285" i="12"/>
  <c r="F285" i="12"/>
  <c r="E285" i="12"/>
  <c r="G679" i="12"/>
  <c r="F679" i="12"/>
  <c r="E679" i="12"/>
  <c r="G526" i="12"/>
  <c r="F526" i="12"/>
  <c r="E526" i="12"/>
  <c r="G681" i="12"/>
  <c r="F681" i="12"/>
  <c r="E681" i="12"/>
  <c r="G496" i="12"/>
  <c r="F496" i="12"/>
  <c r="E496" i="12"/>
  <c r="G576" i="12"/>
  <c r="F576" i="12"/>
  <c r="E576" i="12"/>
  <c r="G533" i="12"/>
  <c r="F533" i="12"/>
  <c r="E533" i="12"/>
  <c r="G495" i="12"/>
  <c r="F495" i="12"/>
  <c r="E495" i="12"/>
  <c r="G673" i="12"/>
  <c r="F673" i="12"/>
  <c r="E673" i="12"/>
  <c r="G654" i="12"/>
  <c r="F654" i="12"/>
  <c r="E654" i="12"/>
  <c r="G682" i="12"/>
  <c r="F682" i="12"/>
  <c r="E682" i="12"/>
  <c r="G646" i="12"/>
  <c r="F646" i="12"/>
  <c r="E646" i="12"/>
  <c r="G660" i="12"/>
  <c r="F660" i="12"/>
  <c r="E660" i="12"/>
  <c r="G669" i="12"/>
  <c r="F669" i="12"/>
  <c r="E669" i="12"/>
  <c r="G518" i="12"/>
  <c r="F518" i="12"/>
  <c r="E518" i="12"/>
  <c r="G677" i="12"/>
  <c r="F677" i="12"/>
  <c r="E677" i="12"/>
  <c r="G636" i="12"/>
  <c r="F636" i="12"/>
  <c r="E636" i="12"/>
  <c r="G521" i="12"/>
  <c r="F521" i="12"/>
  <c r="E521" i="12"/>
  <c r="G649" i="12"/>
  <c r="F649" i="12"/>
  <c r="E649" i="12"/>
  <c r="G656" i="12"/>
  <c r="F656" i="12"/>
  <c r="E656" i="12"/>
  <c r="G638" i="12"/>
  <c r="F638" i="12"/>
  <c r="E638" i="12"/>
  <c r="G580" i="12"/>
  <c r="F580" i="12"/>
  <c r="E580" i="12"/>
  <c r="G683" i="12"/>
  <c r="F683" i="12"/>
  <c r="E683" i="12"/>
  <c r="G645" i="12"/>
  <c r="F645" i="12"/>
  <c r="E645" i="12"/>
  <c r="G670" i="12"/>
  <c r="F670" i="12"/>
  <c r="E670" i="12"/>
  <c r="G611" i="12"/>
  <c r="F611" i="12"/>
  <c r="E611" i="12"/>
  <c r="G622" i="12"/>
  <c r="F622" i="12"/>
  <c r="E622" i="12"/>
  <c r="G468" i="12"/>
  <c r="F468" i="12"/>
  <c r="E468" i="12"/>
  <c r="G635" i="12"/>
  <c r="F635" i="12"/>
  <c r="E635" i="12"/>
  <c r="G651" i="12"/>
  <c r="F651" i="12"/>
  <c r="E651" i="12"/>
  <c r="G520" i="12"/>
  <c r="F520" i="12"/>
  <c r="E520" i="12"/>
  <c r="G674" i="12"/>
  <c r="F674" i="12"/>
  <c r="E674" i="12"/>
  <c r="G529" i="12"/>
  <c r="F529" i="12"/>
  <c r="E529" i="12"/>
  <c r="G575" i="12"/>
  <c r="F575" i="12"/>
  <c r="E575" i="12"/>
  <c r="G629" i="12"/>
  <c r="F629" i="12"/>
  <c r="E629" i="12"/>
  <c r="G631" i="12"/>
  <c r="F631" i="12"/>
  <c r="E631" i="12"/>
  <c r="G567" i="12"/>
  <c r="F567" i="12"/>
  <c r="E567" i="12"/>
  <c r="G536" i="12"/>
  <c r="F536" i="12"/>
  <c r="E536" i="12"/>
  <c r="G607" i="12"/>
  <c r="F607" i="12"/>
  <c r="E607" i="12"/>
  <c r="G666" i="12"/>
  <c r="F666" i="12"/>
  <c r="E666" i="12"/>
  <c r="G595" i="12"/>
  <c r="F595" i="12"/>
  <c r="E595" i="12"/>
  <c r="G662" i="12"/>
  <c r="F662" i="12"/>
  <c r="E662" i="12"/>
  <c r="G552" i="12"/>
  <c r="F552" i="12"/>
  <c r="E552" i="12"/>
  <c r="G504" i="12"/>
  <c r="F504" i="12"/>
  <c r="E504" i="12"/>
  <c r="G663" i="12"/>
  <c r="F663" i="12"/>
  <c r="E663" i="12"/>
  <c r="G675" i="12"/>
  <c r="F675" i="12"/>
  <c r="E675" i="12"/>
  <c r="G578" i="12"/>
  <c r="F578" i="12"/>
  <c r="E578" i="12"/>
  <c r="G627" i="12"/>
  <c r="F627" i="12"/>
  <c r="E627" i="12"/>
  <c r="G661" i="12"/>
  <c r="F661" i="12"/>
  <c r="E661" i="12"/>
  <c r="G653" i="12"/>
  <c r="F653" i="12"/>
  <c r="E653" i="12"/>
  <c r="G592" i="12"/>
  <c r="F592" i="12"/>
  <c r="E592" i="12"/>
  <c r="G643" i="12"/>
  <c r="F643" i="12"/>
  <c r="E643" i="12"/>
  <c r="G597" i="12"/>
  <c r="F597" i="12"/>
  <c r="E597" i="12"/>
  <c r="G680" i="12"/>
  <c r="F680" i="12"/>
  <c r="E680" i="12"/>
  <c r="G657" i="12"/>
  <c r="F657" i="12"/>
  <c r="E657" i="12"/>
  <c r="G678" i="12"/>
  <c r="F678" i="12"/>
  <c r="E678" i="12"/>
  <c r="G671" i="12"/>
  <c r="F671" i="12"/>
  <c r="E671" i="12"/>
  <c r="G650" i="12"/>
  <c r="F650" i="12"/>
  <c r="E650" i="12"/>
  <c r="G672" i="12"/>
  <c r="F672" i="12"/>
  <c r="E672" i="12"/>
  <c r="G640" i="12"/>
  <c r="F640" i="12"/>
  <c r="E640" i="12"/>
  <c r="G1229" i="12"/>
  <c r="F1229" i="12"/>
  <c r="E1229" i="12"/>
  <c r="G1243" i="12"/>
  <c r="F1243" i="12"/>
  <c r="E1243" i="12"/>
  <c r="G1195" i="12"/>
  <c r="F1195" i="12"/>
  <c r="E1195" i="12"/>
  <c r="G995" i="12"/>
  <c r="F995" i="12"/>
  <c r="E995" i="12"/>
  <c r="G1024" i="12"/>
  <c r="F1024" i="12"/>
  <c r="E1024" i="12"/>
  <c r="G1035" i="12"/>
  <c r="F1035" i="12"/>
  <c r="E1035" i="12"/>
  <c r="G1146" i="12"/>
  <c r="F1146" i="12"/>
  <c r="E1146" i="12"/>
  <c r="G1028" i="12"/>
  <c r="F1028" i="12"/>
  <c r="E1028" i="12"/>
  <c r="G1110" i="12"/>
  <c r="F1110" i="12"/>
  <c r="E1110" i="12"/>
  <c r="G1242" i="12"/>
  <c r="F1242" i="12"/>
  <c r="E1242" i="12"/>
  <c r="G1220" i="12"/>
  <c r="F1220" i="12"/>
  <c r="E1220" i="12"/>
  <c r="G1260" i="12"/>
  <c r="F1260" i="12"/>
  <c r="E1260" i="12"/>
  <c r="G1256" i="12"/>
  <c r="F1256" i="12"/>
  <c r="E1256" i="12"/>
  <c r="G1270" i="12"/>
  <c r="F1270" i="12"/>
  <c r="E1270" i="12"/>
  <c r="G1225" i="12"/>
  <c r="F1225" i="12"/>
  <c r="E1225" i="12"/>
  <c r="G1206" i="12"/>
  <c r="F1206" i="12"/>
  <c r="E1206" i="12"/>
  <c r="G1273" i="12"/>
  <c r="F1273" i="12"/>
  <c r="E1273" i="12"/>
  <c r="G1215" i="12"/>
  <c r="F1215" i="12"/>
  <c r="E1215" i="12"/>
  <c r="G37" i="12"/>
  <c r="F37" i="12"/>
  <c r="E37" i="12"/>
  <c r="G8" i="12"/>
  <c r="F8" i="12"/>
  <c r="E8" i="12"/>
  <c r="G63" i="12"/>
  <c r="F63" i="12"/>
  <c r="E63" i="12"/>
  <c r="G88" i="12"/>
  <c r="F88" i="12"/>
  <c r="E88" i="12"/>
  <c r="G147" i="12"/>
  <c r="F147" i="12"/>
  <c r="E147" i="12"/>
  <c r="G160" i="12"/>
  <c r="F160" i="12"/>
  <c r="E160" i="12"/>
  <c r="G172" i="12"/>
  <c r="F172" i="12"/>
  <c r="E172" i="12"/>
  <c r="G123" i="12"/>
  <c r="F123" i="12"/>
  <c r="E123" i="12"/>
  <c r="G33" i="12"/>
  <c r="F33" i="12"/>
  <c r="E33" i="12"/>
  <c r="G55" i="12"/>
  <c r="F55" i="12"/>
  <c r="E55" i="12"/>
  <c r="G52" i="12"/>
  <c r="F52" i="12"/>
  <c r="E52" i="12"/>
  <c r="G76" i="12"/>
  <c r="F76" i="12"/>
  <c r="E76" i="12"/>
  <c r="G171" i="12"/>
  <c r="F171" i="12"/>
  <c r="E171" i="12"/>
  <c r="G99" i="12"/>
  <c r="F99" i="12"/>
  <c r="E99" i="12"/>
  <c r="G39" i="12"/>
  <c r="F39" i="12"/>
  <c r="E39" i="12"/>
  <c r="G1140" i="12"/>
  <c r="F1140" i="12"/>
  <c r="E1140" i="12"/>
  <c r="G1016" i="12"/>
  <c r="F1016" i="12"/>
  <c r="E1016" i="12"/>
  <c r="G1067" i="12"/>
  <c r="F1067" i="12"/>
  <c r="E1067" i="12"/>
  <c r="G1020" i="12"/>
  <c r="F1020" i="12"/>
  <c r="E1020" i="12"/>
  <c r="G1071" i="12"/>
  <c r="F1071" i="12"/>
  <c r="E1071" i="12"/>
  <c r="G1034" i="12"/>
  <c r="F1034" i="12"/>
  <c r="E1034" i="12"/>
  <c r="G1083" i="12"/>
  <c r="F1083" i="12"/>
  <c r="E1083" i="12"/>
  <c r="G1103" i="12"/>
  <c r="F1103" i="12"/>
  <c r="E1103" i="12"/>
  <c r="G1062" i="12"/>
  <c r="F1062" i="12"/>
  <c r="E1062" i="12"/>
  <c r="G1127" i="12"/>
  <c r="F1127" i="12"/>
  <c r="E1127" i="12"/>
  <c r="G1029" i="12"/>
  <c r="F1029" i="12"/>
  <c r="E1029" i="12"/>
  <c r="G1118" i="12"/>
  <c r="F1118" i="12"/>
  <c r="E1118" i="12"/>
  <c r="G1093" i="12"/>
  <c r="F1093" i="12"/>
  <c r="E1093" i="12"/>
  <c r="G1105" i="12"/>
  <c r="F1105" i="12"/>
  <c r="E1105" i="12"/>
  <c r="G1076" i="12"/>
  <c r="F1076" i="12"/>
  <c r="E1076" i="12"/>
  <c r="G783" i="12"/>
  <c r="F783" i="12"/>
  <c r="E783" i="12"/>
  <c r="G786" i="12"/>
  <c r="F786" i="12"/>
  <c r="E786" i="12"/>
  <c r="G771" i="12"/>
  <c r="F771" i="12"/>
  <c r="E771" i="12"/>
  <c r="G731" i="12"/>
  <c r="F731" i="12"/>
  <c r="E731" i="12"/>
  <c r="G755" i="12"/>
  <c r="F755" i="12"/>
  <c r="E755" i="12"/>
  <c r="G748" i="12"/>
  <c r="F748" i="12"/>
  <c r="E748" i="12"/>
  <c r="G730" i="12"/>
  <c r="F730" i="12"/>
  <c r="E730" i="12"/>
  <c r="G715" i="12"/>
  <c r="F715" i="12"/>
  <c r="E715" i="12"/>
  <c r="G726" i="12"/>
  <c r="F726" i="12"/>
  <c r="E726" i="12"/>
  <c r="G740" i="12"/>
  <c r="F740" i="12"/>
  <c r="E740" i="12"/>
  <c r="G747" i="12"/>
  <c r="F747" i="12"/>
  <c r="E747" i="12"/>
  <c r="G772" i="12"/>
  <c r="F772" i="12"/>
  <c r="E772" i="12"/>
  <c r="G780" i="12"/>
  <c r="F780" i="12"/>
  <c r="E780" i="12"/>
  <c r="G758" i="12"/>
  <c r="F758" i="12"/>
  <c r="E758" i="12"/>
  <c r="G765" i="12"/>
  <c r="F765" i="12"/>
  <c r="E765" i="12"/>
  <c r="G746" i="12"/>
  <c r="F746" i="12"/>
  <c r="E746" i="12"/>
  <c r="G763" i="12"/>
  <c r="F763" i="12"/>
  <c r="E763" i="12"/>
  <c r="G773" i="12"/>
  <c r="F773" i="12"/>
  <c r="E773" i="12"/>
  <c r="G1012" i="12"/>
  <c r="F1012" i="12"/>
  <c r="E1012" i="12"/>
  <c r="G998" i="12"/>
  <c r="F998" i="12"/>
  <c r="E998" i="12"/>
  <c r="G1060" i="12"/>
  <c r="F1060" i="12"/>
  <c r="E1060" i="12"/>
  <c r="G1033" i="12"/>
  <c r="F1033" i="12"/>
  <c r="E1033" i="12"/>
  <c r="G1109" i="12"/>
  <c r="F1109" i="12"/>
  <c r="E1109" i="12"/>
  <c r="G1070" i="12"/>
  <c r="F1070" i="12"/>
  <c r="E1070" i="12"/>
  <c r="G1091" i="12"/>
  <c r="F1091" i="12"/>
  <c r="E1091" i="12"/>
  <c r="G1088" i="12"/>
  <c r="F1088" i="12"/>
  <c r="E1088" i="12"/>
  <c r="G1084" i="12"/>
  <c r="F1084" i="12"/>
  <c r="E1084" i="12"/>
  <c r="G1142" i="12"/>
  <c r="F1142" i="12"/>
  <c r="E1142" i="12"/>
  <c r="G1068" i="12"/>
  <c r="F1068" i="12"/>
  <c r="E1068" i="12"/>
  <c r="G1056" i="12"/>
  <c r="F1056" i="12"/>
  <c r="E1056" i="12"/>
  <c r="G1124" i="12"/>
  <c r="F1124" i="12"/>
  <c r="E1124" i="12"/>
  <c r="G1113" i="12"/>
  <c r="F1113" i="12"/>
  <c r="E1113" i="12"/>
  <c r="G1085" i="12"/>
  <c r="F1085" i="12"/>
  <c r="E1085" i="12"/>
  <c r="G1048" i="12"/>
  <c r="F1048" i="12"/>
  <c r="E1048" i="12"/>
  <c r="G1047" i="12"/>
  <c r="F1047" i="12"/>
  <c r="E1047" i="12"/>
  <c r="G1032" i="12"/>
  <c r="F1032" i="12"/>
  <c r="E1032" i="12"/>
  <c r="G971" i="12"/>
  <c r="F971" i="12"/>
  <c r="E971" i="12"/>
  <c r="G1059" i="12"/>
  <c r="F1059" i="12"/>
  <c r="E1059" i="12"/>
  <c r="G1099" i="12"/>
  <c r="F1099" i="12"/>
  <c r="E1099" i="12"/>
  <c r="G1072" i="12"/>
  <c r="F1072" i="12"/>
  <c r="E1072" i="12"/>
  <c r="G1051" i="12"/>
  <c r="F1051" i="12"/>
  <c r="E1051" i="12"/>
  <c r="G1069" i="12"/>
  <c r="F1069" i="12"/>
  <c r="E1069" i="12"/>
  <c r="G1094" i="12"/>
  <c r="F1094" i="12"/>
  <c r="E1094" i="12"/>
  <c r="G778" i="12"/>
  <c r="F778" i="12"/>
  <c r="E778" i="12"/>
  <c r="G756" i="12"/>
  <c r="F756" i="12"/>
  <c r="E756" i="12"/>
  <c r="G760" i="12"/>
  <c r="F760" i="12"/>
  <c r="E760" i="12"/>
  <c r="G767" i="12"/>
  <c r="F767" i="12"/>
  <c r="E767" i="12"/>
  <c r="G1163" i="12"/>
  <c r="F1163" i="12"/>
  <c r="E1163" i="12"/>
  <c r="G1180" i="12"/>
  <c r="F1180" i="12"/>
  <c r="E1180" i="12"/>
  <c r="G1267" i="12"/>
  <c r="F1267" i="12"/>
  <c r="E1267" i="12"/>
  <c r="G1269" i="12"/>
  <c r="F1269" i="12"/>
  <c r="E1269" i="12"/>
  <c r="G1247" i="12"/>
  <c r="F1247" i="12"/>
  <c r="E1247" i="12"/>
  <c r="G1151" i="12"/>
  <c r="F1151" i="12"/>
  <c r="E1151" i="12"/>
  <c r="G1169" i="12"/>
  <c r="F1169" i="12"/>
  <c r="E1169" i="12"/>
  <c r="G1227" i="12"/>
  <c r="F1227" i="12"/>
  <c r="E1227" i="12"/>
  <c r="G1235" i="12"/>
  <c r="F1235" i="12"/>
  <c r="E1235" i="12"/>
  <c r="G1264" i="12"/>
  <c r="F1264" i="12"/>
  <c r="E1264" i="12"/>
  <c r="G1268" i="12"/>
  <c r="F1268" i="12"/>
  <c r="E1268" i="12"/>
  <c r="G1272" i="12"/>
  <c r="F1272" i="12"/>
  <c r="E1272" i="12"/>
  <c r="G1186" i="12"/>
  <c r="F1186" i="12"/>
  <c r="E1186" i="12"/>
  <c r="G1197" i="12"/>
  <c r="F1197" i="12"/>
  <c r="E1197" i="12"/>
  <c r="G1249" i="12"/>
  <c r="F1249" i="12"/>
  <c r="E1249" i="12"/>
  <c r="G1230" i="12"/>
  <c r="F1230" i="12"/>
  <c r="E1230" i="12"/>
  <c r="G1238" i="12"/>
  <c r="F1238" i="12"/>
  <c r="E1238" i="12"/>
  <c r="G1164" i="12"/>
  <c r="F1164" i="12"/>
  <c r="E1164" i="12"/>
  <c r="G1246" i="12"/>
  <c r="F1246" i="12"/>
  <c r="E1246" i="12"/>
  <c r="G1213" i="12"/>
  <c r="F1213" i="12"/>
  <c r="E1213" i="12"/>
  <c r="G1233" i="12"/>
  <c r="F1233" i="12"/>
  <c r="E1233" i="12"/>
  <c r="G1171" i="12"/>
  <c r="F1171" i="12"/>
  <c r="E1171" i="12"/>
  <c r="G1175" i="12"/>
  <c r="F1175" i="12"/>
  <c r="E1175" i="12"/>
  <c r="G1173" i="12"/>
  <c r="F1173" i="12"/>
  <c r="E1173" i="12"/>
  <c r="G1214" i="12"/>
  <c r="F1214" i="12"/>
  <c r="E1214" i="12"/>
  <c r="G1222" i="12"/>
  <c r="F1222" i="12"/>
  <c r="E1222" i="12"/>
  <c r="G1262" i="12"/>
  <c r="F1262" i="12"/>
  <c r="E1262" i="12"/>
  <c r="G1258" i="12"/>
  <c r="F1258" i="12"/>
  <c r="E1258" i="12"/>
  <c r="G1245" i="12"/>
  <c r="F1245" i="12"/>
  <c r="E1245" i="12"/>
  <c r="G1232" i="12"/>
  <c r="F1232" i="12"/>
  <c r="E1232" i="12"/>
  <c r="G1198" i="12"/>
  <c r="F1198" i="12"/>
  <c r="E1198" i="12"/>
  <c r="G1189" i="12"/>
  <c r="F1189" i="12"/>
  <c r="E1189" i="12"/>
  <c r="G1218" i="12"/>
  <c r="F1218" i="12"/>
  <c r="E1218" i="12"/>
  <c r="G1210" i="12"/>
  <c r="F1210" i="12"/>
  <c r="E1210" i="12"/>
  <c r="G1241" i="12"/>
  <c r="F1241" i="12"/>
  <c r="E1241" i="12"/>
  <c r="G1240" i="12"/>
  <c r="F1240" i="12"/>
  <c r="E1240" i="12"/>
  <c r="G1263" i="12"/>
  <c r="F1263" i="12"/>
  <c r="E1263" i="12"/>
  <c r="G1254" i="12"/>
  <c r="F1254" i="12"/>
  <c r="E1254" i="12"/>
  <c r="G1176" i="12"/>
  <c r="F1176" i="12"/>
  <c r="E1176" i="12"/>
  <c r="G1165" i="12"/>
  <c r="F1165" i="12"/>
  <c r="E1165" i="12"/>
  <c r="G1212" i="12"/>
  <c r="F1212" i="12"/>
  <c r="E1212" i="12"/>
  <c r="G1211" i="12"/>
  <c r="F1211" i="12"/>
  <c r="E1211" i="12"/>
  <c r="G1157" i="12"/>
  <c r="F1157" i="12"/>
  <c r="E1157" i="12"/>
  <c r="G1172" i="12"/>
  <c r="F1172" i="12"/>
  <c r="E1172" i="12"/>
  <c r="G1207" i="12"/>
  <c r="F1207" i="12"/>
  <c r="E1207" i="12"/>
  <c r="G1181" i="12"/>
  <c r="F1181" i="12"/>
  <c r="E1181" i="12"/>
  <c r="G1194" i="12"/>
  <c r="F1194" i="12"/>
  <c r="E1194" i="12"/>
  <c r="G1162" i="12"/>
  <c r="F1162" i="12"/>
  <c r="E1162" i="12"/>
  <c r="G1170" i="12"/>
  <c r="F1170" i="12"/>
  <c r="E1170" i="12"/>
  <c r="G1183" i="12"/>
  <c r="F1183" i="12"/>
  <c r="E1183" i="12"/>
  <c r="G1185" i="12"/>
  <c r="F1185" i="12"/>
  <c r="E1185" i="12"/>
  <c r="G1203" i="12"/>
  <c r="F1203" i="12"/>
  <c r="E1203" i="12"/>
  <c r="G1236" i="12"/>
  <c r="F1236" i="12"/>
  <c r="E1236" i="12"/>
  <c r="G1271" i="12"/>
  <c r="F1271" i="12"/>
  <c r="E1271" i="12"/>
  <c r="G1167" i="12"/>
  <c r="F1167" i="12"/>
  <c r="E1167" i="12"/>
  <c r="G1160" i="12"/>
  <c r="F1160" i="12"/>
  <c r="E1160" i="12"/>
  <c r="G1166" i="12"/>
  <c r="F1166" i="12"/>
  <c r="E1166" i="12"/>
  <c r="G1182" i="12"/>
  <c r="F1182" i="12"/>
  <c r="E1182" i="12"/>
  <c r="G1179" i="12"/>
  <c r="F1179" i="12"/>
  <c r="E1179" i="12"/>
  <c r="G2" i="12"/>
  <c r="F2" i="12"/>
  <c r="E2" i="12"/>
  <c r="G16" i="12"/>
  <c r="F16" i="12"/>
  <c r="E16" i="12"/>
  <c r="G80" i="12"/>
  <c r="F80" i="12"/>
  <c r="E80" i="12"/>
  <c r="G69" i="12"/>
  <c r="F69" i="12"/>
  <c r="E69" i="12"/>
  <c r="G108" i="12"/>
  <c r="F108" i="12"/>
  <c r="E108" i="12"/>
  <c r="G75" i="12"/>
  <c r="F75" i="12"/>
  <c r="E75" i="12"/>
  <c r="G78" i="12"/>
  <c r="F78" i="12"/>
  <c r="E78" i="12"/>
  <c r="G149" i="12"/>
  <c r="F149" i="12"/>
  <c r="E149" i="12"/>
  <c r="G150" i="12"/>
  <c r="F150" i="12"/>
  <c r="E150" i="12"/>
  <c r="G155" i="12"/>
  <c r="F155" i="12"/>
  <c r="E155" i="12"/>
  <c r="G127" i="12"/>
  <c r="F127" i="12"/>
  <c r="E127" i="12"/>
  <c r="G135" i="12"/>
  <c r="F135" i="12"/>
  <c r="E135" i="12"/>
  <c r="G93" i="12"/>
  <c r="F93" i="12"/>
  <c r="E93" i="12"/>
  <c r="G85" i="12"/>
  <c r="F85" i="12"/>
  <c r="E85" i="12"/>
  <c r="G1045" i="12"/>
  <c r="F1045" i="12"/>
  <c r="E1045" i="12"/>
  <c r="G1136" i="12"/>
  <c r="F1136" i="12"/>
  <c r="E1136" i="12"/>
  <c r="G1147" i="12"/>
  <c r="F1147" i="12"/>
  <c r="E1147" i="12"/>
  <c r="G1050" i="12"/>
  <c r="F1050" i="12"/>
  <c r="E1050" i="12"/>
  <c r="G996" i="12"/>
  <c r="F996" i="12"/>
  <c r="E996" i="12"/>
  <c r="G1010" i="12"/>
  <c r="F1010" i="12"/>
  <c r="E1010" i="12"/>
  <c r="G1021" i="12"/>
  <c r="F1021" i="12"/>
  <c r="E1021" i="12"/>
  <c r="G1007" i="12"/>
  <c r="F1007" i="12"/>
  <c r="E1007" i="12"/>
  <c r="G1052" i="12"/>
  <c r="F1052" i="12"/>
  <c r="E1052" i="12"/>
  <c r="G1039" i="12"/>
  <c r="F1039" i="12"/>
  <c r="E1039" i="12"/>
  <c r="G1009" i="12"/>
  <c r="F1009" i="12"/>
  <c r="E1009" i="12"/>
  <c r="G1058" i="12"/>
  <c r="F1058" i="12"/>
  <c r="E1058" i="12"/>
  <c r="G997" i="12"/>
  <c r="F997" i="12"/>
  <c r="E997" i="12"/>
  <c r="G1049" i="12"/>
  <c r="F1049" i="12"/>
  <c r="E1049" i="12"/>
  <c r="G1023" i="12"/>
  <c r="F1023" i="12"/>
  <c r="E1023" i="12"/>
  <c r="G1041" i="12"/>
  <c r="F1041" i="12"/>
  <c r="E1041" i="12"/>
  <c r="G1116" i="12"/>
  <c r="F1116" i="12"/>
  <c r="E1116" i="12"/>
  <c r="G4" i="12"/>
  <c r="F4" i="12"/>
  <c r="E4" i="12"/>
  <c r="G14" i="12"/>
  <c r="F14" i="12"/>
  <c r="E14" i="12"/>
  <c r="G45" i="12"/>
  <c r="F45" i="12"/>
  <c r="E45" i="12"/>
  <c r="G158" i="12"/>
  <c r="F158" i="12"/>
  <c r="E158" i="12"/>
  <c r="G152" i="12"/>
  <c r="F152" i="12"/>
  <c r="E152" i="12"/>
  <c r="G153" i="12"/>
  <c r="F153" i="12"/>
  <c r="E153" i="12"/>
  <c r="G180" i="12"/>
  <c r="F180" i="12"/>
  <c r="E180" i="12"/>
  <c r="G194" i="12"/>
  <c r="F194" i="12"/>
  <c r="E194" i="12"/>
  <c r="G199" i="12"/>
  <c r="F199" i="12"/>
  <c r="E199" i="12"/>
  <c r="G205" i="12"/>
  <c r="F205" i="12"/>
  <c r="E205" i="12"/>
  <c r="G151" i="12"/>
  <c r="F151" i="12"/>
  <c r="E151" i="12"/>
  <c r="G181" i="12"/>
  <c r="F181" i="12"/>
  <c r="E181" i="12"/>
  <c r="G188" i="12"/>
  <c r="F188" i="12"/>
  <c r="E188" i="12"/>
  <c r="G7" i="12"/>
  <c r="F7" i="12"/>
  <c r="E7" i="12"/>
  <c r="G23" i="12"/>
  <c r="F23" i="12"/>
  <c r="E23" i="12"/>
  <c r="G115" i="12"/>
  <c r="F115" i="12"/>
  <c r="E115" i="12"/>
  <c r="G142" i="12"/>
  <c r="F142" i="12"/>
  <c r="E142" i="12"/>
  <c r="G167" i="12"/>
  <c r="F167" i="12"/>
  <c r="E167" i="12"/>
  <c r="G207" i="12"/>
  <c r="F207" i="12"/>
  <c r="E207" i="12"/>
  <c r="G195" i="12"/>
  <c r="F195" i="12"/>
  <c r="E195" i="12"/>
  <c r="G208" i="12"/>
  <c r="F208" i="12"/>
  <c r="E208" i="12"/>
  <c r="G200" i="12"/>
  <c r="F200" i="12"/>
  <c r="E200" i="12"/>
  <c r="G198" i="12"/>
  <c r="F198" i="12"/>
  <c r="E198" i="12"/>
  <c r="G178" i="12"/>
  <c r="F178" i="12"/>
  <c r="E178" i="12"/>
  <c r="G196" i="12"/>
  <c r="F196" i="12"/>
  <c r="E196" i="12"/>
  <c r="G100" i="12"/>
  <c r="F100" i="12"/>
  <c r="E100" i="12"/>
  <c r="G67" i="12"/>
  <c r="F67" i="12"/>
  <c r="E67" i="12"/>
  <c r="G126" i="12"/>
  <c r="F126" i="12"/>
  <c r="E126" i="12"/>
  <c r="G65" i="12"/>
  <c r="F65" i="12"/>
  <c r="E65" i="12"/>
  <c r="G70" i="12"/>
  <c r="F70" i="12"/>
  <c r="E70" i="12"/>
  <c r="G117" i="12"/>
  <c r="F117" i="12"/>
  <c r="E117" i="12"/>
  <c r="G92" i="12"/>
  <c r="F92" i="12"/>
  <c r="E92" i="12"/>
  <c r="G106" i="12"/>
  <c r="F106" i="12"/>
  <c r="E106" i="12"/>
  <c r="G170" i="12"/>
  <c r="F170" i="12"/>
  <c r="E170" i="12"/>
  <c r="G185" i="12"/>
  <c r="F185" i="12"/>
  <c r="E185" i="12"/>
  <c r="G203" i="12"/>
  <c r="F203" i="12"/>
  <c r="E203" i="12"/>
  <c r="G211" i="12"/>
  <c r="F211" i="12"/>
  <c r="E211" i="12"/>
  <c r="G212" i="12"/>
  <c r="F212" i="12"/>
  <c r="E212" i="12"/>
  <c r="G184" i="12"/>
  <c r="F184" i="12"/>
  <c r="E184" i="12"/>
  <c r="G206" i="12"/>
  <c r="F206" i="12"/>
  <c r="E206" i="12"/>
  <c r="G66" i="12"/>
  <c r="F66" i="12"/>
  <c r="E66" i="12"/>
  <c r="G22" i="12"/>
  <c r="F22" i="12"/>
  <c r="E22" i="12"/>
  <c r="G112" i="12"/>
  <c r="F112" i="12"/>
  <c r="E112" i="12"/>
  <c r="G163" i="12"/>
  <c r="F163" i="12"/>
  <c r="E163" i="12"/>
  <c r="G143" i="12"/>
  <c r="F143" i="12"/>
  <c r="E143" i="12"/>
  <c r="G156" i="12"/>
  <c r="F156" i="12"/>
  <c r="E156" i="12"/>
  <c r="G209" i="12"/>
  <c r="F209" i="12"/>
  <c r="E209" i="12"/>
  <c r="G113" i="12"/>
  <c r="F113" i="12"/>
  <c r="E113" i="12"/>
  <c r="G90" i="12"/>
  <c r="F90" i="12"/>
  <c r="E90" i="12"/>
  <c r="G128" i="12"/>
  <c r="F128" i="12"/>
  <c r="E128" i="12"/>
  <c r="G144" i="12"/>
  <c r="F144" i="12"/>
  <c r="E144" i="12"/>
  <c r="G202" i="12"/>
  <c r="F202" i="12"/>
  <c r="E202" i="12"/>
  <c r="G193" i="12"/>
  <c r="F193" i="12"/>
  <c r="E193" i="12"/>
  <c r="G129" i="12"/>
  <c r="F129" i="12"/>
  <c r="E129" i="12"/>
  <c r="G164" i="12"/>
  <c r="F164" i="12"/>
  <c r="E164" i="12"/>
  <c r="G137" i="12"/>
  <c r="F137" i="12"/>
  <c r="E137" i="12"/>
  <c r="G157" i="12"/>
  <c r="F157" i="12"/>
  <c r="E157" i="12"/>
  <c r="G145" i="12"/>
  <c r="F145" i="12"/>
  <c r="E145" i="12"/>
  <c r="G1192" i="12"/>
  <c r="F1192" i="12"/>
  <c r="E1192" i="12"/>
  <c r="G1251" i="12"/>
  <c r="F1251" i="12"/>
  <c r="E1251" i="12"/>
  <c r="G1257" i="12"/>
  <c r="F1257" i="12"/>
  <c r="E1257" i="12"/>
  <c r="G1202" i="12"/>
  <c r="F1202" i="12"/>
  <c r="E1202" i="12"/>
  <c r="G710" i="12"/>
  <c r="F710" i="12"/>
  <c r="E710" i="12"/>
  <c r="G712" i="12"/>
  <c r="F712" i="12"/>
  <c r="E712" i="12"/>
  <c r="G425" i="12"/>
  <c r="F425" i="12"/>
  <c r="E425" i="12"/>
  <c r="G426" i="12"/>
  <c r="F426" i="12"/>
  <c r="E426" i="12"/>
  <c r="G433" i="12"/>
  <c r="F433" i="12"/>
  <c r="E433" i="12"/>
  <c r="G420" i="12"/>
  <c r="F420" i="12"/>
  <c r="E420" i="12"/>
  <c r="G429" i="12"/>
  <c r="F429" i="12"/>
  <c r="E429" i="12"/>
  <c r="G430" i="12"/>
  <c r="F430" i="12"/>
  <c r="E430" i="12"/>
  <c r="G424" i="12"/>
  <c r="F424" i="12"/>
  <c r="E424" i="12"/>
  <c r="G423" i="12"/>
  <c r="F423" i="12"/>
  <c r="E423" i="12"/>
  <c r="G422" i="12"/>
  <c r="F422" i="12"/>
  <c r="E422" i="12"/>
  <c r="G427" i="12"/>
  <c r="F427" i="12"/>
  <c r="E427" i="12"/>
  <c r="G434" i="12"/>
  <c r="F434" i="12"/>
  <c r="E434" i="12"/>
  <c r="G431" i="12"/>
  <c r="F431" i="12"/>
  <c r="E431" i="12"/>
  <c r="G421" i="12"/>
  <c r="F421" i="12"/>
  <c r="E421" i="12"/>
  <c r="G428" i="12"/>
  <c r="F428" i="12"/>
  <c r="E428" i="12"/>
  <c r="G432" i="12"/>
  <c r="F432" i="12"/>
  <c r="E432" i="12"/>
  <c r="G233" i="12"/>
  <c r="F233" i="12"/>
  <c r="E233" i="12"/>
  <c r="G240" i="12"/>
  <c r="F240" i="12"/>
  <c r="E240" i="12"/>
  <c r="G234" i="12"/>
  <c r="F234" i="12"/>
  <c r="E234" i="12"/>
  <c r="G235" i="12"/>
  <c r="F235" i="12"/>
  <c r="E235" i="12"/>
  <c r="G223" i="12"/>
  <c r="F223" i="12"/>
  <c r="E223" i="12"/>
  <c r="G216" i="12"/>
  <c r="F216" i="12"/>
  <c r="E216" i="12"/>
  <c r="G226" i="12"/>
  <c r="F226" i="12"/>
  <c r="E226" i="12"/>
  <c r="G217" i="12"/>
  <c r="F217" i="12"/>
  <c r="E217" i="12"/>
  <c r="G218" i="12"/>
  <c r="F218" i="12"/>
  <c r="E218" i="12"/>
  <c r="G220" i="12"/>
  <c r="F220" i="12"/>
  <c r="E220" i="12"/>
  <c r="G225" i="12"/>
  <c r="F225" i="12"/>
  <c r="E225" i="12"/>
  <c r="G227" i="12"/>
  <c r="F227" i="12"/>
  <c r="E227" i="12"/>
  <c r="G221" i="12"/>
  <c r="F221" i="12"/>
  <c r="E221" i="12"/>
  <c r="G236" i="12"/>
  <c r="F236" i="12"/>
  <c r="E236" i="12"/>
  <c r="F956" i="12"/>
  <c r="F952" i="12"/>
  <c r="F953" i="12"/>
  <c r="F951" i="12"/>
  <c r="G959" i="12"/>
  <c r="F959" i="12"/>
  <c r="E959" i="12"/>
  <c r="G957" i="12"/>
  <c r="F957" i="12"/>
  <c r="E957" i="12"/>
  <c r="G954" i="12"/>
  <c r="F954" i="12"/>
  <c r="E954" i="12"/>
  <c r="G955" i="12"/>
  <c r="F955" i="12"/>
  <c r="E955" i="12"/>
  <c r="G960" i="12"/>
  <c r="F960" i="12"/>
  <c r="E960" i="12"/>
  <c r="G958" i="12"/>
  <c r="F958" i="12"/>
  <c r="E958" i="12"/>
  <c r="E777" i="12"/>
  <c r="E753" i="12"/>
  <c r="E727" i="12"/>
  <c r="E725" i="12"/>
  <c r="E719" i="12"/>
  <c r="E759" i="12"/>
  <c r="G735" i="12"/>
  <c r="F735" i="12"/>
  <c r="E735" i="12"/>
  <c r="G764" i="12"/>
  <c r="F764" i="12"/>
  <c r="E764" i="12"/>
  <c r="G743" i="12"/>
  <c r="F743" i="12"/>
  <c r="E743" i="12"/>
  <c r="G744" i="12"/>
  <c r="F744" i="12"/>
  <c r="E744" i="12"/>
  <c r="G766" i="12"/>
  <c r="F766" i="12"/>
  <c r="E766" i="12"/>
  <c r="G723" i="12"/>
  <c r="F723" i="12"/>
  <c r="E723" i="12"/>
  <c r="G734" i="12"/>
  <c r="F734" i="12"/>
  <c r="E734" i="12"/>
  <c r="G776" i="12"/>
  <c r="F776" i="12"/>
  <c r="E776" i="12"/>
  <c r="G784" i="12"/>
  <c r="F784" i="12"/>
  <c r="E784" i="12"/>
  <c r="G779" i="12"/>
  <c r="F779" i="12"/>
  <c r="E779" i="12"/>
  <c r="G775" i="12"/>
  <c r="F775" i="12"/>
  <c r="E775" i="12"/>
  <c r="G757" i="12"/>
  <c r="F757" i="12"/>
  <c r="E757" i="12"/>
  <c r="G724" i="12"/>
  <c r="F724" i="12"/>
  <c r="E724" i="12"/>
  <c r="G736" i="12"/>
  <c r="F736" i="12"/>
  <c r="E736" i="12"/>
  <c r="G751" i="12"/>
  <c r="F751" i="12"/>
  <c r="E751" i="12"/>
  <c r="G788" i="12"/>
  <c r="F788" i="12"/>
  <c r="E788" i="12"/>
  <c r="G782" i="12"/>
  <c r="F782" i="12"/>
  <c r="E782" i="12"/>
  <c r="G774" i="12"/>
  <c r="F774" i="12"/>
  <c r="E774" i="12"/>
  <c r="E790" i="12"/>
  <c r="E785" i="12"/>
  <c r="E770" i="12"/>
  <c r="F789" i="12"/>
  <c r="E789" i="12"/>
  <c r="E787" i="12"/>
  <c r="E752" i="12"/>
  <c r="E781" i="12"/>
  <c r="V947" i="11"/>
  <c r="V946" i="11"/>
  <c r="V945" i="11"/>
  <c r="V944" i="11"/>
  <c r="V943" i="11"/>
  <c r="V942" i="11"/>
  <c r="V941" i="11"/>
  <c r="V940" i="11"/>
  <c r="V939" i="11"/>
  <c r="V938" i="11"/>
  <c r="V937" i="11"/>
  <c r="V936" i="11"/>
  <c r="V935" i="11"/>
  <c r="V933" i="11"/>
  <c r="V932" i="11"/>
  <c r="V931" i="11"/>
  <c r="V930" i="11"/>
  <c r="V929" i="11"/>
  <c r="V928" i="11"/>
  <c r="V927" i="11"/>
  <c r="V926" i="11"/>
  <c r="V924" i="11"/>
  <c r="G924" i="11"/>
  <c r="F924" i="11"/>
  <c r="E924" i="11"/>
  <c r="V923" i="11"/>
  <c r="G923" i="11"/>
  <c r="F923" i="11"/>
  <c r="E923" i="11"/>
  <c r="V922" i="11"/>
  <c r="G922" i="11"/>
  <c r="F922" i="11"/>
  <c r="E922" i="11"/>
  <c r="V921" i="11"/>
  <c r="G921" i="11"/>
  <c r="F921" i="11"/>
  <c r="E921" i="11"/>
  <c r="V920" i="11"/>
  <c r="G920" i="11"/>
  <c r="F920" i="11"/>
  <c r="E920" i="11"/>
  <c r="V919" i="11"/>
  <c r="G919" i="11"/>
  <c r="F919" i="11"/>
  <c r="E919" i="11"/>
  <c r="V918" i="11"/>
  <c r="G918" i="11"/>
  <c r="F918" i="11"/>
  <c r="E918" i="11"/>
  <c r="V917" i="11"/>
  <c r="G917" i="11"/>
  <c r="F917" i="11"/>
  <c r="E917" i="11"/>
  <c r="V915" i="11"/>
  <c r="G915" i="11"/>
  <c r="F915" i="11"/>
  <c r="E915" i="11"/>
  <c r="V914" i="11"/>
  <c r="G914" i="11"/>
  <c r="F914" i="11"/>
  <c r="E914" i="11"/>
  <c r="V913" i="11"/>
  <c r="G913" i="11"/>
  <c r="F913" i="11"/>
  <c r="E913" i="11"/>
  <c r="V912" i="11"/>
  <c r="G912" i="11"/>
  <c r="F912" i="11"/>
  <c r="E912" i="11"/>
  <c r="V911" i="11"/>
  <c r="G911" i="11"/>
  <c r="F911" i="11"/>
  <c r="E911" i="11"/>
  <c r="V910" i="11"/>
  <c r="G910" i="11"/>
  <c r="F910" i="11"/>
  <c r="E910" i="11"/>
  <c r="V909" i="11"/>
  <c r="G909" i="11"/>
  <c r="F909" i="11"/>
  <c r="E909" i="11"/>
  <c r="V908" i="11"/>
  <c r="G908" i="11"/>
  <c r="F908" i="11"/>
  <c r="E908" i="11"/>
  <c r="V907" i="11"/>
  <c r="G907" i="11"/>
  <c r="F907" i="11"/>
  <c r="E907" i="11"/>
  <c r="V906" i="11"/>
  <c r="G906" i="11"/>
  <c r="F906" i="11"/>
  <c r="E906" i="11"/>
  <c r="V905" i="11"/>
  <c r="G905" i="11"/>
  <c r="F905" i="11"/>
  <c r="E905" i="11"/>
  <c r="V904" i="11"/>
  <c r="G904" i="11"/>
  <c r="F904" i="11"/>
  <c r="E904" i="11"/>
  <c r="V902" i="11"/>
  <c r="G902" i="11"/>
  <c r="F902" i="11"/>
  <c r="E902" i="11"/>
  <c r="V901" i="11"/>
  <c r="G901" i="11"/>
  <c r="F901" i="11"/>
  <c r="E901" i="11"/>
  <c r="V900" i="11"/>
  <c r="G900" i="11"/>
  <c r="F900" i="11"/>
  <c r="E900" i="11"/>
  <c r="V899" i="11"/>
  <c r="G899" i="11"/>
  <c r="F899" i="11"/>
  <c r="E899" i="11"/>
  <c r="V898" i="11"/>
  <c r="G898" i="11"/>
  <c r="F898" i="11"/>
  <c r="E898" i="11"/>
  <c r="V897" i="11"/>
  <c r="G897" i="11"/>
  <c r="F897" i="11"/>
  <c r="E897" i="11"/>
  <c r="V896" i="11"/>
  <c r="G896" i="11"/>
  <c r="F896" i="11"/>
  <c r="E896" i="11"/>
  <c r="V895" i="11"/>
  <c r="G895" i="11"/>
  <c r="F895" i="11"/>
  <c r="E895" i="11"/>
  <c r="V893" i="11"/>
  <c r="G893" i="11"/>
  <c r="F893" i="11"/>
  <c r="E893" i="11"/>
  <c r="V892" i="11"/>
  <c r="G892" i="11"/>
  <c r="F892" i="11"/>
  <c r="E892" i="11"/>
  <c r="V891" i="11"/>
  <c r="G891" i="11"/>
  <c r="F891" i="11"/>
  <c r="E891" i="11"/>
  <c r="V890" i="11"/>
  <c r="G890" i="11"/>
  <c r="F890" i="11"/>
  <c r="E890" i="11"/>
  <c r="V889" i="11"/>
  <c r="G889" i="11"/>
  <c r="F889" i="11"/>
  <c r="E889" i="11"/>
  <c r="V888" i="11"/>
  <c r="G888" i="11"/>
  <c r="F888" i="11"/>
  <c r="E888" i="11"/>
  <c r="V887" i="11"/>
  <c r="G887" i="11"/>
  <c r="F887" i="11"/>
  <c r="E887" i="11"/>
  <c r="V885" i="11"/>
  <c r="G885" i="11"/>
  <c r="F885" i="11"/>
  <c r="E885" i="11"/>
  <c r="V884" i="11"/>
  <c r="G884" i="11"/>
  <c r="F884" i="11"/>
  <c r="E884" i="11"/>
  <c r="V883" i="11"/>
  <c r="G883" i="11"/>
  <c r="F883" i="11"/>
  <c r="E883" i="11"/>
  <c r="V882" i="11"/>
  <c r="G882" i="11"/>
  <c r="F882" i="11"/>
  <c r="E882" i="11"/>
  <c r="V881" i="11"/>
  <c r="G881" i="11"/>
  <c r="F881" i="11"/>
  <c r="E881" i="11"/>
  <c r="V880" i="11"/>
  <c r="G880" i="11"/>
  <c r="F880" i="11"/>
  <c r="E880" i="11"/>
  <c r="V879" i="11"/>
  <c r="G879" i="11"/>
  <c r="F879" i="11"/>
  <c r="E879" i="11"/>
  <c r="V878" i="11"/>
  <c r="G878" i="11"/>
  <c r="F878" i="11"/>
  <c r="E878" i="11"/>
  <c r="V877" i="11"/>
  <c r="G877" i="11"/>
  <c r="F877" i="11"/>
  <c r="E877" i="11"/>
  <c r="V876" i="11"/>
  <c r="G876" i="11"/>
  <c r="F876" i="11"/>
  <c r="E876" i="11"/>
  <c r="V875" i="11"/>
  <c r="G875" i="11"/>
  <c r="F875" i="11"/>
  <c r="E875" i="11"/>
  <c r="V874" i="11"/>
  <c r="G874" i="11"/>
  <c r="F874" i="11"/>
  <c r="E874" i="11"/>
  <c r="V872" i="11"/>
  <c r="J872" i="11"/>
  <c r="I872" i="11"/>
  <c r="G872" i="11"/>
  <c r="F872" i="11"/>
  <c r="E872" i="11"/>
  <c r="V871" i="11"/>
  <c r="J871" i="11"/>
  <c r="I871" i="11"/>
  <c r="G871" i="11"/>
  <c r="F871" i="11"/>
  <c r="E871" i="11"/>
  <c r="V870" i="11"/>
  <c r="J870" i="11"/>
  <c r="I870" i="11"/>
  <c r="G870" i="11"/>
  <c r="F870" i="11"/>
  <c r="E870" i="11"/>
  <c r="V869" i="11"/>
  <c r="J869" i="11"/>
  <c r="I869" i="11"/>
  <c r="G869" i="11"/>
  <c r="F869" i="11"/>
  <c r="E869" i="11"/>
  <c r="V868" i="11"/>
  <c r="J868" i="11"/>
  <c r="I868" i="11"/>
  <c r="G868" i="11"/>
  <c r="F868" i="11"/>
  <c r="E868" i="11"/>
  <c r="V867" i="11"/>
  <c r="J867" i="11"/>
  <c r="I867" i="11"/>
  <c r="G867" i="11"/>
  <c r="F867" i="11"/>
  <c r="E867" i="11"/>
  <c r="V866" i="11"/>
  <c r="J866" i="11"/>
  <c r="I866" i="11"/>
  <c r="G866" i="11"/>
  <c r="F866" i="11"/>
  <c r="E866" i="11"/>
  <c r="V865" i="11"/>
  <c r="J865" i="11"/>
  <c r="I865" i="11"/>
  <c r="G865" i="11"/>
  <c r="F865" i="11"/>
  <c r="E865" i="11"/>
  <c r="V864" i="11"/>
  <c r="J864" i="11"/>
  <c r="I864" i="11"/>
  <c r="G864" i="11"/>
  <c r="F864" i="11"/>
  <c r="E864" i="11"/>
  <c r="V863" i="11"/>
  <c r="J863" i="11"/>
  <c r="I863" i="11"/>
  <c r="G863" i="11"/>
  <c r="F863" i="11"/>
  <c r="E863" i="11"/>
  <c r="V862" i="11"/>
  <c r="J862" i="11"/>
  <c r="I862" i="11"/>
  <c r="G862" i="11"/>
  <c r="F862" i="11"/>
  <c r="E862" i="11"/>
  <c r="V861" i="11"/>
  <c r="J861" i="11"/>
  <c r="I861" i="11"/>
  <c r="G861" i="11"/>
  <c r="F861" i="11"/>
  <c r="E861" i="11"/>
  <c r="V859" i="11"/>
  <c r="J859" i="11"/>
  <c r="I859" i="11"/>
  <c r="G859" i="11"/>
  <c r="F859" i="11"/>
  <c r="E859" i="11"/>
  <c r="V858" i="11"/>
  <c r="J858" i="11"/>
  <c r="I858" i="11"/>
  <c r="G858" i="11"/>
  <c r="F858" i="11"/>
  <c r="E858" i="11"/>
  <c r="V857" i="11"/>
  <c r="J857" i="11"/>
  <c r="I857" i="11"/>
  <c r="G857" i="11"/>
  <c r="F857" i="11"/>
  <c r="E857" i="11"/>
  <c r="V856" i="11"/>
  <c r="J856" i="11"/>
  <c r="I856" i="11"/>
  <c r="G856" i="11"/>
  <c r="F856" i="11"/>
  <c r="E856" i="11"/>
  <c r="V855" i="11"/>
  <c r="J855" i="11"/>
  <c r="I855" i="11"/>
  <c r="G855" i="11"/>
  <c r="F855" i="11"/>
  <c r="E855" i="11"/>
  <c r="V854" i="11"/>
  <c r="J854" i="11"/>
  <c r="I854" i="11"/>
  <c r="G854" i="11"/>
  <c r="F854" i="11"/>
  <c r="E854" i="11"/>
  <c r="V853" i="11"/>
  <c r="J853" i="11"/>
  <c r="I853" i="11"/>
  <c r="G853" i="11"/>
  <c r="F853" i="11"/>
  <c r="E853" i="11"/>
  <c r="V852" i="11"/>
  <c r="J852" i="11"/>
  <c r="I852" i="11"/>
  <c r="G852" i="11"/>
  <c r="F852" i="11"/>
  <c r="E852" i="11"/>
  <c r="V850" i="11"/>
  <c r="J850" i="11"/>
  <c r="I850" i="11"/>
  <c r="F850" i="11"/>
  <c r="E850" i="11"/>
  <c r="V849" i="11"/>
  <c r="J849" i="11"/>
  <c r="I849" i="11"/>
  <c r="F849" i="11"/>
  <c r="E849" i="11"/>
  <c r="V848" i="11"/>
  <c r="J848" i="11"/>
  <c r="I848" i="11"/>
  <c r="F848" i="11"/>
  <c r="E848" i="11"/>
  <c r="V847" i="11"/>
  <c r="J847" i="11"/>
  <c r="I847" i="11"/>
  <c r="F847" i="11"/>
  <c r="E847" i="11"/>
  <c r="V846" i="11"/>
  <c r="J846" i="11"/>
  <c r="I846" i="11"/>
  <c r="F846" i="11"/>
  <c r="E846" i="11"/>
  <c r="V845" i="11"/>
  <c r="J845" i="11"/>
  <c r="I845" i="11"/>
  <c r="F845" i="11"/>
  <c r="E845" i="11"/>
  <c r="V844" i="11"/>
  <c r="J844" i="11"/>
  <c r="I844" i="11"/>
  <c r="F844" i="11"/>
  <c r="E844" i="11"/>
  <c r="V842" i="11"/>
  <c r="J842" i="11"/>
  <c r="I842" i="11"/>
  <c r="V841" i="11"/>
  <c r="J841" i="11"/>
  <c r="I841" i="11"/>
  <c r="V840" i="11"/>
  <c r="J840" i="11"/>
  <c r="I840" i="11"/>
  <c r="V839" i="11"/>
  <c r="J839" i="11"/>
  <c r="I839" i="11"/>
  <c r="V838" i="11"/>
  <c r="J838" i="11"/>
  <c r="I838" i="11"/>
  <c r="V837" i="11"/>
  <c r="J837" i="11"/>
  <c r="I837" i="11"/>
  <c r="V836" i="11"/>
  <c r="J836" i="11"/>
  <c r="I836" i="11"/>
  <c r="V835" i="11"/>
  <c r="J835" i="11"/>
  <c r="I835" i="11"/>
  <c r="V834" i="11"/>
  <c r="J834" i="11"/>
  <c r="I834" i="11"/>
  <c r="V833" i="11"/>
  <c r="J833" i="11"/>
  <c r="I833" i="11"/>
  <c r="V832" i="11"/>
  <c r="J832" i="11"/>
  <c r="I832" i="11"/>
  <c r="V831" i="11"/>
  <c r="J831" i="11"/>
  <c r="I831" i="11"/>
  <c r="V829" i="11"/>
  <c r="V828" i="11"/>
  <c r="V827" i="11"/>
  <c r="V825" i="11"/>
  <c r="V824" i="11"/>
  <c r="V823" i="11"/>
  <c r="V821" i="11"/>
  <c r="V820" i="11"/>
  <c r="V819" i="11"/>
  <c r="V817" i="11"/>
  <c r="V816" i="11"/>
  <c r="V815" i="11"/>
  <c r="V813" i="11"/>
  <c r="V812" i="11"/>
  <c r="V811" i="11"/>
  <c r="V809" i="11"/>
  <c r="V808" i="11"/>
  <c r="V807" i="11"/>
  <c r="V805" i="11"/>
  <c r="V804" i="11"/>
  <c r="V803" i="11"/>
  <c r="V801" i="11"/>
  <c r="V800" i="11"/>
  <c r="V799" i="11"/>
  <c r="V797" i="11"/>
  <c r="V796" i="11"/>
  <c r="V795" i="11"/>
  <c r="V793" i="11"/>
  <c r="V792" i="11"/>
  <c r="V791" i="11"/>
  <c r="V789" i="11"/>
  <c r="V788" i="11"/>
  <c r="V787" i="11"/>
  <c r="V785" i="11"/>
  <c r="V784" i="11"/>
  <c r="V783" i="11"/>
  <c r="V781" i="11"/>
  <c r="V780" i="11"/>
  <c r="V779" i="11"/>
  <c r="V777" i="11"/>
  <c r="V776" i="11"/>
  <c r="V775" i="11"/>
  <c r="V773" i="11"/>
  <c r="V772" i="11"/>
  <c r="V771" i="11"/>
  <c r="V769" i="11"/>
  <c r="V768" i="11"/>
  <c r="V767" i="11"/>
  <c r="V765" i="11"/>
  <c r="V764" i="11"/>
  <c r="V763" i="11"/>
  <c r="V761" i="11"/>
  <c r="V760" i="11"/>
  <c r="V759" i="11"/>
  <c r="V757" i="11"/>
  <c r="V756" i="11"/>
  <c r="V755" i="11"/>
  <c r="V753" i="11"/>
  <c r="V752" i="11"/>
  <c r="V751" i="11"/>
  <c r="V749" i="11"/>
  <c r="V748" i="11"/>
  <c r="V747" i="11"/>
  <c r="V745" i="11"/>
  <c r="V744" i="11"/>
  <c r="V743" i="11"/>
  <c r="V741" i="11"/>
  <c r="V740" i="11"/>
  <c r="V739" i="11"/>
  <c r="V737" i="11"/>
  <c r="V736" i="11"/>
  <c r="V735" i="11"/>
  <c r="V733" i="11"/>
  <c r="V732" i="11"/>
  <c r="V731" i="11"/>
  <c r="V729" i="11"/>
  <c r="V728" i="11"/>
  <c r="V727" i="11"/>
  <c r="V725" i="11"/>
  <c r="V724" i="11"/>
  <c r="V723" i="11"/>
  <c r="V721" i="11"/>
  <c r="V720" i="11"/>
  <c r="V719" i="11"/>
  <c r="V717" i="11"/>
  <c r="V716" i="11"/>
  <c r="V715" i="11"/>
  <c r="V713" i="11"/>
  <c r="V712" i="11"/>
  <c r="V711" i="11"/>
  <c r="V709" i="11"/>
  <c r="V708" i="11"/>
  <c r="V707" i="11"/>
  <c r="J489" i="11"/>
  <c r="I489" i="11"/>
  <c r="G489" i="11"/>
  <c r="F489" i="11"/>
  <c r="E489" i="11"/>
  <c r="J490" i="11"/>
  <c r="I490" i="11"/>
  <c r="G490" i="11"/>
  <c r="F490" i="11"/>
  <c r="E490" i="11"/>
  <c r="J491" i="11"/>
  <c r="I491" i="11"/>
  <c r="G491" i="11"/>
  <c r="F491" i="11"/>
  <c r="E491" i="11"/>
  <c r="J492" i="11"/>
  <c r="I492" i="11"/>
  <c r="G492" i="11"/>
  <c r="F492" i="11"/>
  <c r="E492" i="11"/>
  <c r="J493" i="11"/>
  <c r="I493" i="11"/>
  <c r="G493" i="11"/>
  <c r="F493" i="11"/>
  <c r="E493" i="11"/>
  <c r="J494" i="11"/>
  <c r="I494" i="11"/>
  <c r="G494" i="11"/>
  <c r="F494" i="11"/>
  <c r="E494" i="11"/>
  <c r="J495" i="11"/>
  <c r="I495" i="11"/>
  <c r="G495" i="11"/>
  <c r="F495" i="11"/>
  <c r="E495" i="11"/>
  <c r="J496" i="11"/>
  <c r="I496" i="11"/>
  <c r="G496" i="11"/>
  <c r="F496" i="11"/>
  <c r="E496" i="11"/>
  <c r="J497" i="11"/>
  <c r="I497" i="11"/>
  <c r="G497" i="11"/>
  <c r="F497" i="11"/>
  <c r="E497" i="11"/>
  <c r="J498" i="11"/>
  <c r="I498" i="11"/>
  <c r="G498" i="11"/>
  <c r="F498" i="11"/>
  <c r="E498" i="11"/>
  <c r="J499" i="11"/>
  <c r="I499" i="11"/>
  <c r="G499" i="11"/>
  <c r="F499" i="11"/>
  <c r="E499" i="11"/>
  <c r="J488" i="11"/>
  <c r="I488" i="11"/>
  <c r="G488" i="11"/>
  <c r="F488" i="11"/>
  <c r="E488" i="11"/>
  <c r="J480" i="11"/>
  <c r="I480" i="11"/>
  <c r="G480" i="11"/>
  <c r="F480" i="11"/>
  <c r="E480" i="11"/>
  <c r="J481" i="11"/>
  <c r="I481" i="11"/>
  <c r="G481" i="11"/>
  <c r="F481" i="11"/>
  <c r="E481" i="11"/>
  <c r="J482" i="11"/>
  <c r="I482" i="11"/>
  <c r="G482" i="11"/>
  <c r="F482" i="11"/>
  <c r="E482" i="11"/>
  <c r="J483" i="11"/>
  <c r="I483" i="11"/>
  <c r="G483" i="11"/>
  <c r="F483" i="11"/>
  <c r="E483" i="11"/>
  <c r="J484" i="11"/>
  <c r="I484" i="11"/>
  <c r="G484" i="11"/>
  <c r="F484" i="11"/>
  <c r="E484" i="11"/>
  <c r="J485" i="11"/>
  <c r="I485" i="11"/>
  <c r="G485" i="11"/>
  <c r="F485" i="11"/>
  <c r="E485" i="11"/>
  <c r="J486" i="11"/>
  <c r="I486" i="11"/>
  <c r="G486" i="11"/>
  <c r="F486" i="11"/>
  <c r="E486" i="11"/>
  <c r="J479" i="11"/>
  <c r="I479" i="11"/>
  <c r="G479" i="11"/>
  <c r="F479" i="11"/>
  <c r="E479" i="11"/>
  <c r="J471" i="11"/>
  <c r="I471" i="11"/>
  <c r="G471" i="11"/>
  <c r="F471" i="11"/>
  <c r="E471" i="11"/>
  <c r="J472" i="11"/>
  <c r="I472" i="11"/>
  <c r="G472" i="11"/>
  <c r="F472" i="11"/>
  <c r="E472" i="11"/>
  <c r="J473" i="11"/>
  <c r="I473" i="11"/>
  <c r="G473" i="11"/>
  <c r="F473" i="11"/>
  <c r="E473" i="11"/>
  <c r="J474" i="11"/>
  <c r="I474" i="11"/>
  <c r="G474" i="11"/>
  <c r="F474" i="11"/>
  <c r="E474" i="11"/>
  <c r="J475" i="11"/>
  <c r="I475" i="11"/>
  <c r="G475" i="11"/>
  <c r="F475" i="11"/>
  <c r="E475" i="11"/>
  <c r="J476" i="11"/>
  <c r="I476" i="11"/>
  <c r="G476" i="11"/>
  <c r="F476" i="11"/>
  <c r="E476" i="11"/>
  <c r="J477" i="11"/>
  <c r="I477" i="11"/>
  <c r="G477" i="11"/>
  <c r="F477" i="11"/>
  <c r="E477" i="11"/>
  <c r="J470" i="11"/>
  <c r="I470" i="11"/>
  <c r="G470" i="11"/>
  <c r="F470" i="11"/>
  <c r="E470" i="11"/>
  <c r="J461" i="11"/>
  <c r="I461" i="11"/>
  <c r="G461" i="11"/>
  <c r="F461" i="11"/>
  <c r="E461" i="11"/>
  <c r="J457" i="11"/>
  <c r="I457" i="11"/>
  <c r="G457" i="11"/>
  <c r="F457" i="11"/>
  <c r="E457" i="11"/>
  <c r="J458" i="11"/>
  <c r="I458" i="11"/>
  <c r="G458" i="11"/>
  <c r="F458" i="11"/>
  <c r="E458" i="11"/>
  <c r="J459" i="11"/>
  <c r="I459" i="11"/>
  <c r="G459" i="11"/>
  <c r="F459" i="11"/>
  <c r="E459" i="11"/>
  <c r="J460" i="11"/>
  <c r="I460" i="11"/>
  <c r="G460" i="11"/>
  <c r="F460" i="11"/>
  <c r="E460" i="11"/>
  <c r="J462" i="11"/>
  <c r="I462" i="11"/>
  <c r="G462" i="11"/>
  <c r="F462" i="11"/>
  <c r="E462" i="11"/>
  <c r="J463" i="11"/>
  <c r="I463" i="11"/>
  <c r="G463" i="11"/>
  <c r="F463" i="11"/>
  <c r="E463" i="11"/>
  <c r="J464" i="11"/>
  <c r="I464" i="11"/>
  <c r="G464" i="11"/>
  <c r="F464" i="11"/>
  <c r="E464" i="11"/>
  <c r="J465" i="11"/>
  <c r="I465" i="11"/>
  <c r="G465" i="11"/>
  <c r="F465" i="11"/>
  <c r="E465" i="11"/>
  <c r="J466" i="11"/>
  <c r="I466" i="11"/>
  <c r="G466" i="11"/>
  <c r="F466" i="11"/>
  <c r="E466" i="11"/>
  <c r="J467" i="11"/>
  <c r="I467" i="11"/>
  <c r="G467" i="11"/>
  <c r="F467" i="11"/>
  <c r="E467" i="11"/>
  <c r="J468" i="11"/>
  <c r="I468" i="11"/>
  <c r="G468" i="11"/>
  <c r="F468" i="11"/>
  <c r="E468" i="11"/>
  <c r="J456" i="11"/>
  <c r="I456" i="11"/>
  <c r="G456" i="11"/>
  <c r="F456" i="11"/>
  <c r="E456" i="11"/>
  <c r="J444" i="11"/>
  <c r="I444" i="11"/>
  <c r="G444" i="11"/>
  <c r="F444" i="11"/>
  <c r="E444" i="11"/>
  <c r="J445" i="11"/>
  <c r="I445" i="11"/>
  <c r="G445" i="11"/>
  <c r="F445" i="11"/>
  <c r="E445" i="11"/>
  <c r="J446" i="11"/>
  <c r="I446" i="11"/>
  <c r="G446" i="11"/>
  <c r="F446" i="11"/>
  <c r="E446" i="11"/>
  <c r="J447" i="11"/>
  <c r="I447" i="11"/>
  <c r="G447" i="11"/>
  <c r="F447" i="11"/>
  <c r="E447" i="11"/>
  <c r="J448" i="11"/>
  <c r="I448" i="11"/>
  <c r="G448" i="11"/>
  <c r="F448" i="11"/>
  <c r="E448" i="11"/>
  <c r="J449" i="11"/>
  <c r="I449" i="11"/>
  <c r="G449" i="11"/>
  <c r="F449" i="11"/>
  <c r="E449" i="11"/>
  <c r="J450" i="11"/>
  <c r="I450" i="11"/>
  <c r="G450" i="11"/>
  <c r="F450" i="11"/>
  <c r="E450" i="11"/>
  <c r="J451" i="11"/>
  <c r="I451" i="11"/>
  <c r="G451" i="11"/>
  <c r="F451" i="11"/>
  <c r="E451" i="11"/>
  <c r="J452" i="11"/>
  <c r="I452" i="11"/>
  <c r="G452" i="11"/>
  <c r="F452" i="11"/>
  <c r="E452" i="11"/>
  <c r="J453" i="11"/>
  <c r="I453" i="11"/>
  <c r="G453" i="11"/>
  <c r="F453" i="11"/>
  <c r="E453" i="11"/>
  <c r="J454" i="11"/>
  <c r="I454" i="11"/>
  <c r="G454" i="11"/>
  <c r="F454" i="11"/>
  <c r="E454" i="11"/>
  <c r="J443" i="11"/>
  <c r="I443" i="11"/>
  <c r="G443" i="11"/>
  <c r="F443" i="11"/>
  <c r="E443" i="11"/>
  <c r="J436" i="11"/>
  <c r="I436" i="11"/>
  <c r="G436" i="11"/>
  <c r="F436" i="11"/>
  <c r="E436" i="11"/>
  <c r="J437" i="11"/>
  <c r="I437" i="11"/>
  <c r="G437" i="11"/>
  <c r="F437" i="11"/>
  <c r="E437" i="11"/>
  <c r="J438" i="11"/>
  <c r="I438" i="11"/>
  <c r="G438" i="11"/>
  <c r="F438" i="11"/>
  <c r="E438" i="11"/>
  <c r="J439" i="11"/>
  <c r="I439" i="11"/>
  <c r="G439" i="11"/>
  <c r="F439" i="11"/>
  <c r="E439" i="11"/>
  <c r="J440" i="11"/>
  <c r="I440" i="11"/>
  <c r="G440" i="11"/>
  <c r="F440" i="11"/>
  <c r="E440" i="11"/>
  <c r="J441" i="11"/>
  <c r="I441" i="11"/>
  <c r="G441" i="11"/>
  <c r="F441" i="11"/>
  <c r="E441" i="11"/>
  <c r="J435" i="11"/>
  <c r="I435" i="11"/>
  <c r="G435" i="11"/>
  <c r="F435" i="11"/>
  <c r="E435" i="11"/>
  <c r="J427" i="11"/>
  <c r="I427" i="11"/>
  <c r="G427" i="11"/>
  <c r="F427" i="11"/>
  <c r="E427" i="11"/>
  <c r="J428" i="11"/>
  <c r="I428" i="11"/>
  <c r="G428" i="11"/>
  <c r="F428" i="11"/>
  <c r="E428" i="11"/>
  <c r="J429" i="11"/>
  <c r="I429" i="11"/>
  <c r="G429" i="11"/>
  <c r="F429" i="11"/>
  <c r="E429" i="11"/>
  <c r="J430" i="11"/>
  <c r="I430" i="11"/>
  <c r="G430" i="11"/>
  <c r="F430" i="11"/>
  <c r="E430" i="11"/>
  <c r="J431" i="11"/>
  <c r="I431" i="11"/>
  <c r="G431" i="11"/>
  <c r="F431" i="11"/>
  <c r="E431" i="11"/>
  <c r="J432" i="11"/>
  <c r="I432" i="11"/>
  <c r="G432" i="11"/>
  <c r="F432" i="11"/>
  <c r="E432" i="11"/>
  <c r="J433" i="11"/>
  <c r="I433" i="11"/>
  <c r="G433" i="11"/>
  <c r="F433" i="11"/>
  <c r="E433" i="11"/>
  <c r="J426" i="11"/>
  <c r="I426" i="11"/>
  <c r="G426" i="11"/>
  <c r="F426" i="11"/>
  <c r="E426" i="11"/>
  <c r="J414" i="11"/>
  <c r="I414" i="11"/>
  <c r="G414" i="11"/>
  <c r="F414" i="11"/>
  <c r="E414" i="11"/>
  <c r="J415" i="11"/>
  <c r="I415" i="11"/>
  <c r="G415" i="11"/>
  <c r="F415" i="11"/>
  <c r="E415" i="11"/>
  <c r="J416" i="11"/>
  <c r="I416" i="11"/>
  <c r="G416" i="11"/>
  <c r="F416" i="11"/>
  <c r="E416" i="11"/>
  <c r="J417" i="11"/>
  <c r="I417" i="11"/>
  <c r="G417" i="11"/>
  <c r="F417" i="11"/>
  <c r="E417" i="11"/>
  <c r="J418" i="11"/>
  <c r="I418" i="11"/>
  <c r="G418" i="11"/>
  <c r="F418" i="11"/>
  <c r="E418" i="11"/>
  <c r="J419" i="11"/>
  <c r="I419" i="11"/>
  <c r="G419" i="11"/>
  <c r="F419" i="11"/>
  <c r="E419" i="11"/>
  <c r="J420" i="11"/>
  <c r="I420" i="11"/>
  <c r="G420" i="11"/>
  <c r="F420" i="11"/>
  <c r="E420" i="11"/>
  <c r="J421" i="11"/>
  <c r="I421" i="11"/>
  <c r="G421" i="11"/>
  <c r="F421" i="11"/>
  <c r="E421" i="11"/>
  <c r="J422" i="11"/>
  <c r="I422" i="11"/>
  <c r="G422" i="11"/>
  <c r="F422" i="11"/>
  <c r="E422" i="11"/>
  <c r="J423" i="11"/>
  <c r="I423" i="11"/>
  <c r="G423" i="11"/>
  <c r="F423" i="11"/>
  <c r="E423" i="11"/>
  <c r="J424" i="11"/>
  <c r="I424" i="11"/>
  <c r="G424" i="11"/>
  <c r="F424" i="11"/>
  <c r="E424" i="11"/>
  <c r="J413" i="11"/>
  <c r="I413" i="11"/>
  <c r="G413" i="11"/>
  <c r="F413" i="11"/>
  <c r="E413" i="11"/>
  <c r="J403" i="11"/>
  <c r="I403" i="11"/>
  <c r="G403" i="11"/>
  <c r="F403" i="11"/>
  <c r="E403" i="11"/>
  <c r="J404" i="11"/>
  <c r="I404" i="11"/>
  <c r="G404" i="11"/>
  <c r="F404" i="11"/>
  <c r="E404" i="11"/>
  <c r="J405" i="11"/>
  <c r="I405" i="11"/>
  <c r="G405" i="11"/>
  <c r="F405" i="11"/>
  <c r="E405" i="11"/>
  <c r="J406" i="11"/>
  <c r="I406" i="11"/>
  <c r="G406" i="11"/>
  <c r="F406" i="11"/>
  <c r="E406" i="11"/>
  <c r="J407" i="11"/>
  <c r="I407" i="11"/>
  <c r="G407" i="11"/>
  <c r="F407" i="11"/>
  <c r="E407" i="11"/>
  <c r="J408" i="11"/>
  <c r="I408" i="11"/>
  <c r="G408" i="11"/>
  <c r="F408" i="11"/>
  <c r="E408" i="11"/>
  <c r="J409" i="11"/>
  <c r="I409" i="11"/>
  <c r="G409" i="11"/>
  <c r="F409" i="11"/>
  <c r="E409" i="11"/>
  <c r="J410" i="11"/>
  <c r="I410" i="11"/>
  <c r="G410" i="11"/>
  <c r="F410" i="11"/>
  <c r="E410" i="11"/>
  <c r="J411" i="11"/>
  <c r="I411" i="11"/>
  <c r="G411" i="11"/>
  <c r="F411" i="11"/>
  <c r="E411" i="11"/>
  <c r="J402" i="11"/>
  <c r="I402" i="11"/>
  <c r="G402" i="11"/>
  <c r="F402" i="11"/>
  <c r="E402" i="11"/>
  <c r="J394" i="11"/>
  <c r="I394" i="11"/>
  <c r="G394" i="11"/>
  <c r="F394" i="11"/>
  <c r="E394" i="11"/>
  <c r="J395" i="11"/>
  <c r="I395" i="11"/>
  <c r="G395" i="11"/>
  <c r="F395" i="11"/>
  <c r="E395" i="11"/>
  <c r="J396" i="11"/>
  <c r="I396" i="11"/>
  <c r="G396" i="11"/>
  <c r="F396" i="11"/>
  <c r="E396" i="11"/>
  <c r="J397" i="11"/>
  <c r="I397" i="11"/>
  <c r="G397" i="11"/>
  <c r="F397" i="11"/>
  <c r="E397" i="11"/>
  <c r="J398" i="11"/>
  <c r="I398" i="11"/>
  <c r="G398" i="11"/>
  <c r="F398" i="11"/>
  <c r="E398" i="11"/>
  <c r="J399" i="11"/>
  <c r="I399" i="11"/>
  <c r="G399" i="11"/>
  <c r="F399" i="11"/>
  <c r="E399" i="11"/>
  <c r="J400" i="11"/>
  <c r="I400" i="11"/>
  <c r="G400" i="11"/>
  <c r="F400" i="11"/>
  <c r="E400" i="11"/>
  <c r="J393" i="11"/>
  <c r="I393" i="11"/>
  <c r="G393" i="11"/>
  <c r="F393" i="11"/>
  <c r="E393" i="11"/>
  <c r="G391" i="11"/>
  <c r="F391" i="11"/>
  <c r="E391" i="11"/>
  <c r="G390" i="11"/>
  <c r="F390" i="11"/>
  <c r="E390" i="11"/>
  <c r="G389" i="11"/>
  <c r="F389" i="11"/>
  <c r="E389" i="11"/>
  <c r="G387" i="11"/>
  <c r="F387" i="11"/>
  <c r="E387" i="11"/>
  <c r="G386" i="11"/>
  <c r="F386" i="11"/>
  <c r="E386" i="11"/>
  <c r="G385" i="11"/>
  <c r="F385" i="11"/>
  <c r="E385" i="11"/>
  <c r="G383" i="11"/>
  <c r="F383" i="11"/>
  <c r="E383" i="11"/>
  <c r="G382" i="11"/>
  <c r="F382" i="11"/>
  <c r="E382" i="11"/>
  <c r="G381" i="11"/>
  <c r="F381" i="11"/>
  <c r="E381" i="11"/>
  <c r="G379" i="11"/>
  <c r="F379" i="11"/>
  <c r="E379" i="11"/>
  <c r="G378" i="11"/>
  <c r="F378" i="11"/>
  <c r="E378" i="11"/>
  <c r="G377" i="11"/>
  <c r="F377" i="11"/>
  <c r="E377" i="11"/>
  <c r="G375" i="11"/>
  <c r="F375" i="11"/>
  <c r="E375" i="11"/>
  <c r="G374" i="11"/>
  <c r="F374" i="11"/>
  <c r="E374" i="11"/>
  <c r="G373" i="11"/>
  <c r="F373" i="11"/>
  <c r="E373" i="11"/>
  <c r="G371" i="11"/>
  <c r="F371" i="11"/>
  <c r="E371" i="11"/>
  <c r="G370" i="11"/>
  <c r="F370" i="11"/>
  <c r="E370" i="11"/>
  <c r="G369" i="11"/>
  <c r="F369" i="11"/>
  <c r="E369" i="11"/>
  <c r="G367" i="11"/>
  <c r="F367" i="11"/>
  <c r="E367" i="11"/>
  <c r="G366" i="11"/>
  <c r="F366" i="11"/>
  <c r="E366" i="11"/>
  <c r="G365" i="11"/>
  <c r="F365" i="11"/>
  <c r="E365" i="11"/>
  <c r="G363" i="11"/>
  <c r="F363" i="11"/>
  <c r="E363" i="11"/>
  <c r="G362" i="11"/>
  <c r="F362" i="11"/>
  <c r="E362" i="11"/>
  <c r="G361" i="11"/>
  <c r="F361" i="11"/>
  <c r="E361" i="11"/>
  <c r="G359" i="11"/>
  <c r="F359" i="11"/>
  <c r="E359" i="11"/>
  <c r="G358" i="11"/>
  <c r="F358" i="11"/>
  <c r="E358" i="11"/>
  <c r="G357" i="11"/>
  <c r="F357" i="11"/>
  <c r="E357" i="11"/>
  <c r="G355" i="11"/>
  <c r="F355" i="11"/>
  <c r="E355" i="11"/>
  <c r="G354" i="11"/>
  <c r="F354" i="11"/>
  <c r="E354" i="11"/>
  <c r="G353" i="11"/>
  <c r="F353" i="11"/>
  <c r="E353" i="11"/>
  <c r="G351" i="11"/>
  <c r="F351" i="11"/>
  <c r="E351" i="11"/>
  <c r="G350" i="11"/>
  <c r="F350" i="11"/>
  <c r="E350" i="11"/>
  <c r="G349" i="11"/>
  <c r="F349" i="11"/>
  <c r="E349" i="11"/>
  <c r="G347" i="11"/>
  <c r="F347" i="11"/>
  <c r="E347" i="11"/>
  <c r="G346" i="11"/>
  <c r="F346" i="11"/>
  <c r="E346" i="11"/>
  <c r="G345" i="11"/>
  <c r="F345" i="11"/>
  <c r="E345" i="11"/>
  <c r="G343" i="11"/>
  <c r="F343" i="11"/>
  <c r="E343" i="11"/>
  <c r="G342" i="11"/>
  <c r="F342" i="11"/>
  <c r="E342" i="11"/>
  <c r="G341" i="11"/>
  <c r="F341" i="11"/>
  <c r="E341" i="11"/>
  <c r="G339" i="11"/>
  <c r="F339" i="11"/>
  <c r="E339" i="11"/>
  <c r="G338" i="11"/>
  <c r="F338" i="11"/>
  <c r="E338" i="11"/>
  <c r="G337" i="11"/>
  <c r="F337" i="11"/>
  <c r="E337" i="11"/>
  <c r="G335" i="11"/>
  <c r="F335" i="11"/>
  <c r="E335" i="11"/>
  <c r="G334" i="11"/>
  <c r="F334" i="11"/>
  <c r="E334" i="11"/>
  <c r="G333" i="11"/>
  <c r="F333" i="11"/>
  <c r="E333" i="11"/>
  <c r="G331" i="11"/>
  <c r="F331" i="11"/>
  <c r="E331" i="11"/>
  <c r="G330" i="11"/>
  <c r="F330" i="11"/>
  <c r="E330" i="11"/>
  <c r="G329" i="11"/>
  <c r="F329" i="11"/>
  <c r="E329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2" i="11"/>
  <c r="F182" i="11"/>
  <c r="E182" i="11"/>
  <c r="G181" i="11"/>
  <c r="F181" i="11"/>
  <c r="E181" i="11"/>
  <c r="G180" i="11"/>
  <c r="F180" i="11"/>
  <c r="E180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66" i="11"/>
  <c r="F66" i="11"/>
  <c r="E66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0" i="11"/>
  <c r="F20" i="11"/>
  <c r="E20" i="11"/>
  <c r="G19" i="11"/>
  <c r="F19" i="11"/>
  <c r="E19" i="11"/>
  <c r="G18" i="11"/>
  <c r="F18" i="11"/>
  <c r="E18" i="11"/>
  <c r="G16" i="11"/>
  <c r="F16" i="11"/>
  <c r="E16" i="11"/>
  <c r="G15" i="11"/>
  <c r="F15" i="11"/>
  <c r="E15" i="11"/>
  <c r="G14" i="11"/>
  <c r="F14" i="11"/>
  <c r="E14" i="11"/>
  <c r="G12" i="11"/>
  <c r="F12" i="11"/>
  <c r="E12" i="11"/>
  <c r="G11" i="11"/>
  <c r="F11" i="11"/>
  <c r="E11" i="11"/>
  <c r="G10" i="11"/>
  <c r="F10" i="11"/>
  <c r="E10" i="11"/>
  <c r="G8" i="11"/>
  <c r="F8" i="11"/>
  <c r="E8" i="11"/>
  <c r="G7" i="11"/>
  <c r="F7" i="11"/>
  <c r="E7" i="11"/>
  <c r="G6" i="11"/>
  <c r="F6" i="11"/>
  <c r="E6" i="11"/>
  <c r="G4" i="11"/>
  <c r="F4" i="11"/>
  <c r="E4" i="11"/>
  <c r="G3" i="11"/>
  <c r="F3" i="11"/>
  <c r="E3" i="11"/>
  <c r="G2" i="11"/>
  <c r="F2" i="11"/>
  <c r="E2" i="11"/>
  <c r="G1106" i="8"/>
  <c r="F1106" i="8"/>
  <c r="E1106" i="8"/>
  <c r="G1105" i="8"/>
  <c r="F1105" i="8"/>
  <c r="E1105" i="8"/>
  <c r="G1104" i="8"/>
  <c r="F1104" i="8"/>
  <c r="E1104" i="8"/>
  <c r="G1103" i="8"/>
  <c r="F1103" i="8"/>
  <c r="E1103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8" i="8"/>
  <c r="F1098" i="8"/>
  <c r="E1098" i="8"/>
  <c r="G1097" i="8"/>
  <c r="F1097" i="8"/>
  <c r="E1097" i="8"/>
  <c r="G1096" i="8"/>
  <c r="F1096" i="8"/>
  <c r="E1096" i="8"/>
  <c r="G1095" i="8"/>
  <c r="F1095" i="8"/>
  <c r="E1095" i="8"/>
  <c r="G1094" i="8"/>
  <c r="F1094" i="8"/>
  <c r="E1094" i="8"/>
  <c r="G1093" i="8"/>
  <c r="F1093" i="8"/>
  <c r="E1093" i="8"/>
  <c r="G1092" i="8"/>
  <c r="F1092" i="8"/>
  <c r="E1092" i="8"/>
  <c r="G1091" i="8"/>
  <c r="F1091" i="8"/>
  <c r="E1091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4" i="8"/>
  <c r="F1084" i="8"/>
  <c r="E1084" i="8"/>
  <c r="G1083" i="8"/>
  <c r="F1083" i="8"/>
  <c r="E1083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G1078" i="8"/>
  <c r="F1078" i="8"/>
  <c r="E1078" i="8"/>
  <c r="G1077" i="8"/>
  <c r="F1077" i="8"/>
  <c r="E1077" i="8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70" i="8"/>
  <c r="F1070" i="8"/>
  <c r="E1070" i="8"/>
  <c r="G1069" i="8"/>
  <c r="F1069" i="8"/>
  <c r="E1069" i="8"/>
  <c r="G1068" i="8"/>
  <c r="F1068" i="8"/>
  <c r="E1068" i="8"/>
  <c r="G1067" i="8"/>
  <c r="F1067" i="8"/>
  <c r="E1067" i="8"/>
  <c r="G1066" i="8"/>
  <c r="F1066" i="8"/>
  <c r="E1066" i="8"/>
  <c r="G1065" i="8"/>
  <c r="F1065" i="8"/>
  <c r="E1065" i="8"/>
  <c r="G1064" i="8"/>
  <c r="F1064" i="8"/>
  <c r="E1064" i="8"/>
  <c r="G1063" i="8"/>
  <c r="F1063" i="8"/>
  <c r="E1063" i="8"/>
  <c r="G1062" i="8"/>
  <c r="F1062" i="8"/>
  <c r="E1062" i="8"/>
  <c r="G1061" i="8"/>
  <c r="F1061" i="8"/>
  <c r="E1061" i="8"/>
  <c r="G1060" i="8"/>
  <c r="F1060" i="8"/>
  <c r="E1060" i="8"/>
  <c r="G1059" i="8"/>
  <c r="F1059" i="8"/>
  <c r="E1059" i="8"/>
  <c r="V1797" i="8"/>
  <c r="V1796" i="8"/>
  <c r="V1795" i="8"/>
  <c r="V1794" i="8"/>
  <c r="V1793" i="8"/>
  <c r="V1792" i="8"/>
  <c r="V1791" i="8"/>
  <c r="V1790" i="8"/>
  <c r="V1789" i="8"/>
  <c r="V1788" i="8"/>
  <c r="V1787" i="8"/>
  <c r="V1786" i="8"/>
  <c r="V1785" i="8"/>
  <c r="V1784" i="8"/>
  <c r="V1783" i="8"/>
  <c r="V1782" i="8"/>
  <c r="V1781" i="8"/>
  <c r="V1780" i="8"/>
  <c r="V1779" i="8"/>
  <c r="V1778" i="8"/>
  <c r="V1777" i="8"/>
  <c r="V1776" i="8"/>
  <c r="V1775" i="8"/>
  <c r="V1774" i="8"/>
  <c r="V1773" i="8"/>
  <c r="V1772" i="8"/>
  <c r="V1771" i="8"/>
  <c r="V1770" i="8"/>
  <c r="V1769" i="8"/>
  <c r="V2023" i="8"/>
  <c r="V2022" i="8"/>
  <c r="V2021" i="8"/>
  <c r="V2020" i="8"/>
  <c r="V2019" i="8"/>
  <c r="V2018" i="8"/>
  <c r="V2017" i="8"/>
  <c r="V2016" i="8"/>
  <c r="V2015" i="8"/>
  <c r="V2014" i="8"/>
  <c r="V2013" i="8"/>
  <c r="V2012" i="8"/>
  <c r="V2011" i="8"/>
  <c r="V2010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1768" i="8"/>
  <c r="D1768" i="8"/>
  <c r="V1767" i="8"/>
  <c r="D1767" i="8"/>
  <c r="V1766" i="8"/>
  <c r="D1766" i="8"/>
  <c r="V1765" i="8"/>
  <c r="D1765" i="8"/>
  <c r="V1764" i="8"/>
  <c r="D1764" i="8"/>
  <c r="V1763" i="8"/>
  <c r="D1763" i="8"/>
  <c r="V1762" i="8"/>
  <c r="D1762" i="8"/>
  <c r="V1761" i="8"/>
  <c r="D1761" i="8"/>
  <c r="V1760" i="8"/>
  <c r="D1760" i="8"/>
  <c r="V1759" i="8"/>
  <c r="D1759" i="8"/>
  <c r="V1758" i="8"/>
  <c r="D1758" i="8"/>
  <c r="V1757" i="8"/>
  <c r="D1757" i="8"/>
  <c r="V1756" i="8"/>
  <c r="D1756" i="8"/>
  <c r="V1755" i="8"/>
  <c r="D1755" i="8"/>
  <c r="V1754" i="8"/>
  <c r="D1754" i="8"/>
  <c r="V1753" i="8"/>
  <c r="D1753" i="8"/>
  <c r="V1752" i="8"/>
  <c r="D1752" i="8"/>
  <c r="V1751" i="8"/>
  <c r="D1751" i="8"/>
  <c r="V1750" i="8"/>
  <c r="D1750" i="8"/>
  <c r="V1749" i="8"/>
  <c r="D1749" i="8"/>
  <c r="V1748" i="8"/>
  <c r="D1748" i="8"/>
  <c r="V1747" i="8"/>
  <c r="D1747" i="8"/>
  <c r="V1746" i="8"/>
  <c r="D1746" i="8"/>
  <c r="V1745" i="8"/>
  <c r="D1745" i="8"/>
  <c r="V1744" i="8"/>
  <c r="D1744" i="8"/>
  <c r="V1743" i="8"/>
  <c r="D1743" i="8"/>
  <c r="V1742" i="8"/>
  <c r="D1742" i="8"/>
  <c r="V1741" i="8"/>
  <c r="D1741" i="8"/>
  <c r="V1740" i="8"/>
  <c r="G1740" i="8"/>
  <c r="F1740" i="8"/>
  <c r="E1740" i="8"/>
  <c r="V1739" i="8"/>
  <c r="G1739" i="8"/>
  <c r="F1739" i="8"/>
  <c r="E1739" i="8"/>
  <c r="V1738" i="8"/>
  <c r="G1738" i="8"/>
  <c r="F1738" i="8"/>
  <c r="E1738" i="8"/>
  <c r="V1737" i="8"/>
  <c r="G1737" i="8"/>
  <c r="F1737" i="8"/>
  <c r="E1737" i="8"/>
  <c r="V1736" i="8"/>
  <c r="G1736" i="8"/>
  <c r="F1736" i="8"/>
  <c r="E1736" i="8"/>
  <c r="V1735" i="8"/>
  <c r="G1735" i="8"/>
  <c r="F1735" i="8"/>
  <c r="E1735" i="8"/>
  <c r="V1734" i="8"/>
  <c r="G1734" i="8"/>
  <c r="F1734" i="8"/>
  <c r="E1734" i="8"/>
  <c r="V1733" i="8"/>
  <c r="G1733" i="8"/>
  <c r="F1733" i="8"/>
  <c r="E1733" i="8"/>
  <c r="V1732" i="8"/>
  <c r="G1732" i="8"/>
  <c r="F1732" i="8"/>
  <c r="E1732" i="8"/>
  <c r="V1731" i="8"/>
  <c r="G1731" i="8"/>
  <c r="F1731" i="8"/>
  <c r="E1731" i="8"/>
  <c r="V1730" i="8"/>
  <c r="G1730" i="8"/>
  <c r="F1730" i="8"/>
  <c r="E1730" i="8"/>
  <c r="V1729" i="8"/>
  <c r="G1729" i="8"/>
  <c r="F1729" i="8"/>
  <c r="E1729" i="8"/>
  <c r="V1728" i="8"/>
  <c r="G1728" i="8"/>
  <c r="F1728" i="8"/>
  <c r="E1728" i="8"/>
  <c r="V1727" i="8"/>
  <c r="G1727" i="8"/>
  <c r="F1727" i="8"/>
  <c r="E1727" i="8"/>
  <c r="V1726" i="8"/>
  <c r="G1726" i="8"/>
  <c r="F1726" i="8"/>
  <c r="E1726" i="8"/>
  <c r="V1725" i="8"/>
  <c r="G1725" i="8"/>
  <c r="F1725" i="8"/>
  <c r="E1725" i="8"/>
  <c r="V1724" i="8"/>
  <c r="G1724" i="8"/>
  <c r="F1724" i="8"/>
  <c r="E1724" i="8"/>
  <c r="V1723" i="8"/>
  <c r="G1723" i="8"/>
  <c r="F1723" i="8"/>
  <c r="E1723" i="8"/>
  <c r="V1722" i="8"/>
  <c r="G1722" i="8"/>
  <c r="F1722" i="8"/>
  <c r="E1722" i="8"/>
  <c r="V1721" i="8"/>
  <c r="G1721" i="8"/>
  <c r="F1721" i="8"/>
  <c r="E1721" i="8"/>
  <c r="V1720" i="8"/>
  <c r="G1720" i="8"/>
  <c r="F1720" i="8"/>
  <c r="E1720" i="8"/>
  <c r="V315" i="8"/>
  <c r="G315" i="8"/>
  <c r="F315" i="8"/>
  <c r="E315" i="8"/>
  <c r="V314" i="8"/>
  <c r="G314" i="8"/>
  <c r="F314" i="8"/>
  <c r="E314" i="8"/>
  <c r="V313" i="8"/>
  <c r="G313" i="8"/>
  <c r="F313" i="8"/>
  <c r="E313" i="8"/>
  <c r="V312" i="8"/>
  <c r="G312" i="8"/>
  <c r="F312" i="8"/>
  <c r="E312" i="8"/>
  <c r="V311" i="8"/>
  <c r="G311" i="8"/>
  <c r="F311" i="8"/>
  <c r="E311" i="8"/>
  <c r="V310" i="8"/>
  <c r="G310" i="8"/>
  <c r="F310" i="8"/>
  <c r="E310" i="8"/>
  <c r="V309" i="8"/>
  <c r="G309" i="8"/>
  <c r="F309" i="8"/>
  <c r="E309" i="8"/>
  <c r="V308" i="8"/>
  <c r="G308" i="8"/>
  <c r="F308" i="8"/>
  <c r="E308" i="8"/>
  <c r="V307" i="8"/>
  <c r="G307" i="8"/>
  <c r="F307" i="8"/>
  <c r="E307" i="8"/>
  <c r="V306" i="8"/>
  <c r="G306" i="8"/>
  <c r="F306" i="8"/>
  <c r="E306" i="8"/>
  <c r="V305" i="8"/>
  <c r="G305" i="8"/>
  <c r="F305" i="8"/>
  <c r="E305" i="8"/>
  <c r="V304" i="8"/>
  <c r="G304" i="8"/>
  <c r="F304" i="8"/>
  <c r="E304" i="8"/>
  <c r="V303" i="8"/>
  <c r="G303" i="8"/>
  <c r="F303" i="8"/>
  <c r="E303" i="8"/>
  <c r="V302" i="8"/>
  <c r="G302" i="8"/>
  <c r="F302" i="8"/>
  <c r="E302" i="8"/>
  <c r="V301" i="8"/>
  <c r="G301" i="8"/>
  <c r="F301" i="8"/>
  <c r="E301" i="8"/>
  <c r="V300" i="8"/>
  <c r="G300" i="8"/>
  <c r="F300" i="8"/>
  <c r="E300" i="8"/>
  <c r="V299" i="8"/>
  <c r="G299" i="8"/>
  <c r="F299" i="8"/>
  <c r="E299" i="8"/>
  <c r="V298" i="8"/>
  <c r="G298" i="8"/>
  <c r="F298" i="8"/>
  <c r="E298" i="8"/>
  <c r="V297" i="8"/>
  <c r="G297" i="8"/>
  <c r="F297" i="8"/>
  <c r="E297" i="8"/>
  <c r="V296" i="8"/>
  <c r="G296" i="8"/>
  <c r="F296" i="8"/>
  <c r="E296" i="8"/>
  <c r="V295" i="8"/>
  <c r="G295" i="8"/>
  <c r="F295" i="8"/>
  <c r="E295" i="8"/>
  <c r="V294" i="8"/>
  <c r="G294" i="8"/>
  <c r="F294" i="8"/>
  <c r="E294" i="8"/>
  <c r="V293" i="8"/>
  <c r="G293" i="8"/>
  <c r="F293" i="8"/>
  <c r="E293" i="8"/>
  <c r="V292" i="8"/>
  <c r="G292" i="8"/>
  <c r="F292" i="8"/>
  <c r="E292" i="8"/>
  <c r="V291" i="8"/>
  <c r="G291" i="8"/>
  <c r="F291" i="8"/>
  <c r="E291" i="8"/>
  <c r="V512" i="8"/>
  <c r="G512" i="8"/>
  <c r="F512" i="8"/>
  <c r="E512" i="8"/>
  <c r="V927" i="8"/>
  <c r="G927" i="8"/>
  <c r="F927" i="8"/>
  <c r="E927" i="8"/>
  <c r="V926" i="8"/>
  <c r="G926" i="8"/>
  <c r="F926" i="8"/>
  <c r="E926" i="8"/>
  <c r="V925" i="8"/>
  <c r="G925" i="8"/>
  <c r="F925" i="8"/>
  <c r="E925" i="8"/>
  <c r="V924" i="8"/>
  <c r="G924" i="8"/>
  <c r="F924" i="8"/>
  <c r="E924" i="8"/>
  <c r="V923" i="8"/>
  <c r="G923" i="8"/>
  <c r="F923" i="8"/>
  <c r="E923" i="8"/>
  <c r="V922" i="8"/>
  <c r="G922" i="8"/>
  <c r="F922" i="8"/>
  <c r="E922" i="8"/>
  <c r="V921" i="8"/>
  <c r="G921" i="8"/>
  <c r="F921" i="8"/>
  <c r="E921" i="8"/>
  <c r="V920" i="8"/>
  <c r="G920" i="8"/>
  <c r="F920" i="8"/>
  <c r="E920" i="8"/>
  <c r="V919" i="8"/>
  <c r="G919" i="8"/>
  <c r="F919" i="8"/>
  <c r="E919" i="8"/>
  <c r="V918" i="8"/>
  <c r="G918" i="8"/>
  <c r="F918" i="8"/>
  <c r="E918" i="8"/>
  <c r="V917" i="8"/>
  <c r="G917" i="8"/>
  <c r="F917" i="8"/>
  <c r="E917" i="8"/>
  <c r="V916" i="8"/>
  <c r="G916" i="8"/>
  <c r="F916" i="8"/>
  <c r="E916" i="8"/>
  <c r="V915" i="8"/>
  <c r="G915" i="8"/>
  <c r="F915" i="8"/>
  <c r="E915" i="8"/>
  <c r="V914" i="8"/>
  <c r="G914" i="8"/>
  <c r="F914" i="8"/>
  <c r="E914" i="8"/>
  <c r="V913" i="8"/>
  <c r="G913" i="8"/>
  <c r="F913" i="8"/>
  <c r="E913" i="8"/>
  <c r="V912" i="8"/>
  <c r="G912" i="8"/>
  <c r="F912" i="8"/>
  <c r="E912" i="8"/>
  <c r="V911" i="8"/>
  <c r="G911" i="8"/>
  <c r="F911" i="8"/>
  <c r="E911" i="8"/>
  <c r="V910" i="8"/>
  <c r="G910" i="8"/>
  <c r="F910" i="8"/>
  <c r="E910" i="8"/>
  <c r="V909" i="8"/>
  <c r="G909" i="8"/>
  <c r="F909" i="8"/>
  <c r="E909" i="8"/>
  <c r="V908" i="8"/>
  <c r="G908" i="8"/>
  <c r="F908" i="8"/>
  <c r="E908" i="8"/>
  <c r="V907" i="8"/>
  <c r="G907" i="8"/>
  <c r="F907" i="8"/>
  <c r="E907" i="8"/>
  <c r="V906" i="8"/>
  <c r="G906" i="8"/>
  <c r="F906" i="8"/>
  <c r="E906" i="8"/>
  <c r="V905" i="8"/>
  <c r="G905" i="8"/>
  <c r="F905" i="8"/>
  <c r="E905" i="8"/>
  <c r="V904" i="8"/>
  <c r="G904" i="8"/>
  <c r="F904" i="8"/>
  <c r="E904" i="8"/>
  <c r="V903" i="8"/>
  <c r="G903" i="8"/>
  <c r="F903" i="8"/>
  <c r="E903" i="8"/>
  <c r="V902" i="8"/>
  <c r="G902" i="8"/>
  <c r="F902" i="8"/>
  <c r="E902" i="8"/>
  <c r="V901" i="8"/>
  <c r="G901" i="8"/>
  <c r="F901" i="8"/>
  <c r="E901" i="8"/>
  <c r="V900" i="8"/>
  <c r="G900" i="8"/>
  <c r="F900" i="8"/>
  <c r="E900" i="8"/>
  <c r="V899" i="8"/>
  <c r="G899" i="8"/>
  <c r="F899" i="8"/>
  <c r="E899" i="8"/>
  <c r="V898" i="8"/>
  <c r="G898" i="8"/>
  <c r="F898" i="8"/>
  <c r="E898" i="8"/>
  <c r="V897" i="8"/>
  <c r="G897" i="8"/>
  <c r="F897" i="8"/>
  <c r="E897" i="8"/>
  <c r="V896" i="8"/>
  <c r="G896" i="8"/>
  <c r="F896" i="8"/>
  <c r="E896" i="8"/>
  <c r="V895" i="8"/>
  <c r="G895" i="8"/>
  <c r="F895" i="8"/>
  <c r="E895" i="8"/>
  <c r="V894" i="8"/>
  <c r="G894" i="8"/>
  <c r="F894" i="8"/>
  <c r="E894" i="8"/>
  <c r="V893" i="8"/>
  <c r="G893" i="8"/>
  <c r="F893" i="8"/>
  <c r="E893" i="8"/>
  <c r="V892" i="8"/>
  <c r="G892" i="8"/>
  <c r="F892" i="8"/>
  <c r="E892" i="8"/>
  <c r="V891" i="8"/>
  <c r="G891" i="8"/>
  <c r="F891" i="8"/>
  <c r="E891" i="8"/>
  <c r="V890" i="8"/>
  <c r="G890" i="8"/>
  <c r="F890" i="8"/>
  <c r="E890" i="8"/>
  <c r="V889" i="8"/>
  <c r="G889" i="8"/>
  <c r="F889" i="8"/>
  <c r="E889" i="8"/>
  <c r="V888" i="8"/>
  <c r="G888" i="8"/>
  <c r="F888" i="8"/>
  <c r="E888" i="8"/>
  <c r="V887" i="8"/>
  <c r="G887" i="8"/>
  <c r="F887" i="8"/>
  <c r="E887" i="8"/>
  <c r="V886" i="8"/>
  <c r="G886" i="8"/>
  <c r="F886" i="8"/>
  <c r="E886" i="8"/>
  <c r="V885" i="8"/>
  <c r="G885" i="8"/>
  <c r="F885" i="8"/>
  <c r="E885" i="8"/>
  <c r="V884" i="8"/>
  <c r="G884" i="8"/>
  <c r="F884" i="8"/>
  <c r="E884" i="8"/>
  <c r="V883" i="8"/>
  <c r="G883" i="8"/>
  <c r="F883" i="8"/>
  <c r="E883" i="8"/>
  <c r="V882" i="8"/>
  <c r="G882" i="8"/>
  <c r="F882" i="8"/>
  <c r="E882" i="8"/>
  <c r="V881" i="8"/>
  <c r="G881" i="8"/>
  <c r="F881" i="8"/>
  <c r="E881" i="8"/>
  <c r="V880" i="8"/>
  <c r="G880" i="8"/>
  <c r="F880" i="8"/>
  <c r="E880" i="8"/>
  <c r="V879" i="8"/>
  <c r="G879" i="8"/>
  <c r="F879" i="8"/>
  <c r="E879" i="8"/>
  <c r="V878" i="8"/>
  <c r="G878" i="8"/>
  <c r="F878" i="8"/>
  <c r="E878" i="8"/>
  <c r="V877" i="8"/>
  <c r="G877" i="8"/>
  <c r="F877" i="8"/>
  <c r="E877" i="8"/>
  <c r="V876" i="8"/>
  <c r="G876" i="8"/>
  <c r="F876" i="8"/>
  <c r="E876" i="8"/>
  <c r="V875" i="8"/>
  <c r="G875" i="8"/>
  <c r="F875" i="8"/>
  <c r="E875" i="8"/>
  <c r="V874" i="8"/>
  <c r="G874" i="8"/>
  <c r="F874" i="8"/>
  <c r="E874" i="8"/>
  <c r="V873" i="8"/>
  <c r="G873" i="8"/>
  <c r="F873" i="8"/>
  <c r="E873" i="8"/>
  <c r="V511" i="8"/>
  <c r="G511" i="8"/>
  <c r="F511" i="8"/>
  <c r="E511" i="8"/>
  <c r="V510" i="8"/>
  <c r="G510" i="8"/>
  <c r="F510" i="8"/>
  <c r="E510" i="8"/>
  <c r="V509" i="8"/>
  <c r="G509" i="8"/>
  <c r="F509" i="8"/>
  <c r="E509" i="8"/>
  <c r="V508" i="8"/>
  <c r="G508" i="8"/>
  <c r="F508" i="8"/>
  <c r="E508" i="8"/>
  <c r="V507" i="8"/>
  <c r="G507" i="8"/>
  <c r="F507" i="8"/>
  <c r="E507" i="8"/>
  <c r="V506" i="8"/>
  <c r="G506" i="8"/>
  <c r="F506" i="8"/>
  <c r="E506" i="8"/>
  <c r="V505" i="8"/>
  <c r="G505" i="8"/>
  <c r="F505" i="8"/>
  <c r="E505" i="8"/>
  <c r="V504" i="8"/>
  <c r="G504" i="8"/>
  <c r="F504" i="8"/>
  <c r="E504" i="8"/>
  <c r="V503" i="8"/>
  <c r="G503" i="8"/>
  <c r="F503" i="8"/>
  <c r="E503" i="8"/>
  <c r="V502" i="8"/>
  <c r="G502" i="8"/>
  <c r="F502" i="8"/>
  <c r="E502" i="8"/>
  <c r="V501" i="8"/>
  <c r="G501" i="8"/>
  <c r="F501" i="8"/>
  <c r="E501" i="8"/>
  <c r="V500" i="8"/>
  <c r="G500" i="8"/>
  <c r="F500" i="8"/>
  <c r="E500" i="8"/>
  <c r="V499" i="8"/>
  <c r="G499" i="8"/>
  <c r="F499" i="8"/>
  <c r="E499" i="8"/>
  <c r="V498" i="8"/>
  <c r="G498" i="8"/>
  <c r="F498" i="8"/>
  <c r="E498" i="8"/>
  <c r="V497" i="8"/>
  <c r="G497" i="8"/>
  <c r="F497" i="8"/>
  <c r="E497" i="8"/>
  <c r="V496" i="8"/>
  <c r="G496" i="8"/>
  <c r="F496" i="8"/>
  <c r="E496" i="8"/>
  <c r="V495" i="8"/>
  <c r="G495" i="8"/>
  <c r="F495" i="8"/>
  <c r="E495" i="8"/>
  <c r="V494" i="8"/>
  <c r="G494" i="8"/>
  <c r="F494" i="8"/>
  <c r="E494" i="8"/>
  <c r="V493" i="8"/>
  <c r="G493" i="8"/>
  <c r="F493" i="8"/>
  <c r="E493" i="8"/>
  <c r="V492" i="8"/>
  <c r="G492" i="8"/>
  <c r="F492" i="8"/>
  <c r="E492" i="8"/>
  <c r="V491" i="8"/>
  <c r="G491" i="8"/>
  <c r="F491" i="8"/>
  <c r="E491" i="8"/>
  <c r="V490" i="8"/>
  <c r="G490" i="8"/>
  <c r="F490" i="8"/>
  <c r="E490" i="8"/>
  <c r="V489" i="8"/>
  <c r="G489" i="8"/>
  <c r="F489" i="8"/>
  <c r="E489" i="8"/>
  <c r="V488" i="8"/>
  <c r="G488" i="8"/>
  <c r="F488" i="8"/>
  <c r="E488" i="8"/>
  <c r="V487" i="8"/>
  <c r="G487" i="8"/>
  <c r="F487" i="8"/>
  <c r="E487" i="8"/>
  <c r="V486" i="8"/>
  <c r="G486" i="8"/>
  <c r="F486" i="8"/>
  <c r="E486" i="8"/>
  <c r="V485" i="8"/>
  <c r="G485" i="8"/>
  <c r="F485" i="8"/>
  <c r="E485" i="8"/>
  <c r="V484" i="8"/>
  <c r="G484" i="8"/>
  <c r="F484" i="8"/>
  <c r="E484" i="8"/>
  <c r="V483" i="8"/>
  <c r="G483" i="8"/>
  <c r="F483" i="8"/>
  <c r="E483" i="8"/>
  <c r="V482" i="8"/>
  <c r="G482" i="8"/>
  <c r="F482" i="8"/>
  <c r="E482" i="8"/>
  <c r="V481" i="8"/>
  <c r="G481" i="8"/>
  <c r="F481" i="8"/>
  <c r="E481" i="8"/>
  <c r="V290" i="8"/>
  <c r="J290" i="8"/>
  <c r="I290" i="8"/>
  <c r="G290" i="8"/>
  <c r="F290" i="8"/>
  <c r="E290" i="8"/>
  <c r="V289" i="8"/>
  <c r="J289" i="8"/>
  <c r="I289" i="8"/>
  <c r="G289" i="8"/>
  <c r="F289" i="8"/>
  <c r="E289" i="8"/>
  <c r="V288" i="8"/>
  <c r="J288" i="8"/>
  <c r="I288" i="8"/>
  <c r="G288" i="8"/>
  <c r="F288" i="8"/>
  <c r="E288" i="8"/>
  <c r="V287" i="8"/>
  <c r="J287" i="8"/>
  <c r="I287" i="8"/>
  <c r="G287" i="8"/>
  <c r="F287" i="8"/>
  <c r="E287" i="8"/>
  <c r="V286" i="8"/>
  <c r="J286" i="8"/>
  <c r="I286" i="8"/>
  <c r="G286" i="8"/>
  <c r="F286" i="8"/>
  <c r="E286" i="8"/>
  <c r="V285" i="8"/>
  <c r="J285" i="8"/>
  <c r="I285" i="8"/>
  <c r="G285" i="8"/>
  <c r="F285" i="8"/>
  <c r="E285" i="8"/>
  <c r="V284" i="8"/>
  <c r="J284" i="8"/>
  <c r="I284" i="8"/>
  <c r="G284" i="8"/>
  <c r="F284" i="8"/>
  <c r="E284" i="8"/>
  <c r="V283" i="8"/>
  <c r="J283" i="8"/>
  <c r="I283" i="8"/>
  <c r="G283" i="8"/>
  <c r="F283" i="8"/>
  <c r="E283" i="8"/>
  <c r="V282" i="8"/>
  <c r="J282" i="8"/>
  <c r="I282" i="8"/>
  <c r="G282" i="8"/>
  <c r="F282" i="8"/>
  <c r="E282" i="8"/>
  <c r="V281" i="8"/>
  <c r="J281" i="8"/>
  <c r="I281" i="8"/>
  <c r="G281" i="8"/>
  <c r="F281" i="8"/>
  <c r="E281" i="8"/>
  <c r="V280" i="8"/>
  <c r="J280" i="8"/>
  <c r="I280" i="8"/>
  <c r="G280" i="8"/>
  <c r="F280" i="8"/>
  <c r="E280" i="8"/>
  <c r="V279" i="8"/>
  <c r="J279" i="8"/>
  <c r="I279" i="8"/>
  <c r="G279" i="8"/>
  <c r="F279" i="8"/>
  <c r="E279" i="8"/>
  <c r="V278" i="8"/>
  <c r="J278" i="8"/>
  <c r="I278" i="8"/>
  <c r="G278" i="8"/>
  <c r="F278" i="8"/>
  <c r="E278" i="8"/>
  <c r="V277" i="8"/>
  <c r="J277" i="8"/>
  <c r="I277" i="8"/>
  <c r="G277" i="8"/>
  <c r="F277" i="8"/>
  <c r="E277" i="8"/>
  <c r="V276" i="8"/>
  <c r="J276" i="8"/>
  <c r="I276" i="8"/>
  <c r="G276" i="8"/>
  <c r="F276" i="8"/>
  <c r="E276" i="8"/>
  <c r="V275" i="8"/>
  <c r="J275" i="8"/>
  <c r="I275" i="8"/>
  <c r="G275" i="8"/>
  <c r="F275" i="8"/>
  <c r="E275" i="8"/>
  <c r="V274" i="8"/>
  <c r="J274" i="8"/>
  <c r="I274" i="8"/>
  <c r="G274" i="8"/>
  <c r="F274" i="8"/>
  <c r="E274" i="8"/>
  <c r="V273" i="8"/>
  <c r="J273" i="8"/>
  <c r="I273" i="8"/>
  <c r="G273" i="8"/>
  <c r="F273" i="8"/>
  <c r="E273" i="8"/>
  <c r="V272" i="8"/>
  <c r="J272" i="8"/>
  <c r="I272" i="8"/>
  <c r="G272" i="8"/>
  <c r="F272" i="8"/>
  <c r="E272" i="8"/>
  <c r="V271" i="8"/>
  <c r="J271" i="8"/>
  <c r="I271" i="8"/>
  <c r="G271" i="8"/>
  <c r="F271" i="8"/>
  <c r="E271" i="8"/>
  <c r="V872" i="8"/>
  <c r="J872" i="8"/>
  <c r="I872" i="8"/>
  <c r="F872" i="8"/>
  <c r="E872" i="8"/>
  <c r="V871" i="8"/>
  <c r="J871" i="8"/>
  <c r="I871" i="8"/>
  <c r="F871" i="8"/>
  <c r="E871" i="8"/>
  <c r="V870" i="8"/>
  <c r="J870" i="8"/>
  <c r="I870" i="8"/>
  <c r="F870" i="8"/>
  <c r="E870" i="8"/>
  <c r="V869" i="8"/>
  <c r="J869" i="8"/>
  <c r="I869" i="8"/>
  <c r="F869" i="8"/>
  <c r="E869" i="8"/>
  <c r="V868" i="8"/>
  <c r="J868" i="8"/>
  <c r="I868" i="8"/>
  <c r="F868" i="8"/>
  <c r="E868" i="8"/>
  <c r="V867" i="8"/>
  <c r="J867" i="8"/>
  <c r="I867" i="8"/>
  <c r="F867" i="8"/>
  <c r="E867" i="8"/>
  <c r="V866" i="8"/>
  <c r="J866" i="8"/>
  <c r="I866" i="8"/>
  <c r="F866" i="8"/>
  <c r="E866" i="8"/>
  <c r="V865" i="8"/>
  <c r="J865" i="8"/>
  <c r="I865" i="8"/>
  <c r="V864" i="8"/>
  <c r="J864" i="8"/>
  <c r="I864" i="8"/>
  <c r="V863" i="8"/>
  <c r="J863" i="8"/>
  <c r="I863" i="8"/>
  <c r="V862" i="8"/>
  <c r="J862" i="8"/>
  <c r="I862" i="8"/>
  <c r="V861" i="8"/>
  <c r="J861" i="8"/>
  <c r="I861" i="8"/>
  <c r="V860" i="8"/>
  <c r="J860" i="8"/>
  <c r="I860" i="8"/>
  <c r="V859" i="8"/>
  <c r="J859" i="8"/>
  <c r="I859" i="8"/>
  <c r="V858" i="8"/>
  <c r="J858" i="8"/>
  <c r="I858" i="8"/>
  <c r="V857" i="8"/>
  <c r="J857" i="8"/>
  <c r="I857" i="8"/>
  <c r="V856" i="8"/>
  <c r="J856" i="8"/>
  <c r="I856" i="8"/>
  <c r="V855" i="8"/>
  <c r="J855" i="8"/>
  <c r="I855" i="8"/>
  <c r="V854" i="8"/>
  <c r="J854" i="8"/>
  <c r="I854" i="8"/>
  <c r="V853" i="8"/>
  <c r="G853" i="8"/>
  <c r="F853" i="8"/>
  <c r="E853" i="8"/>
  <c r="V852" i="8"/>
  <c r="G852" i="8"/>
  <c r="F852" i="8"/>
  <c r="E852" i="8"/>
  <c r="V851" i="8"/>
  <c r="G851" i="8"/>
  <c r="F851" i="8"/>
  <c r="E851" i="8"/>
  <c r="V850" i="8"/>
  <c r="G850" i="8"/>
  <c r="F850" i="8"/>
  <c r="E850" i="8"/>
  <c r="V849" i="8"/>
  <c r="G849" i="8"/>
  <c r="F849" i="8"/>
  <c r="E849" i="8"/>
  <c r="V848" i="8"/>
  <c r="G848" i="8"/>
  <c r="F848" i="8"/>
  <c r="E848" i="8"/>
  <c r="V847" i="8"/>
  <c r="G847" i="8"/>
  <c r="F847" i="8"/>
  <c r="E847" i="8"/>
  <c r="V846" i="8"/>
  <c r="G846" i="8"/>
  <c r="F846" i="8"/>
  <c r="E846" i="8"/>
  <c r="V845" i="8"/>
  <c r="G845" i="8"/>
  <c r="F845" i="8"/>
  <c r="E845" i="8"/>
  <c r="V844" i="8"/>
  <c r="G844" i="8"/>
  <c r="F844" i="8"/>
  <c r="E844" i="8"/>
  <c r="V843" i="8"/>
  <c r="G843" i="8"/>
  <c r="F843" i="8"/>
  <c r="E843" i="8"/>
  <c r="V842" i="8"/>
  <c r="G842" i="8"/>
  <c r="F842" i="8"/>
  <c r="E842" i="8"/>
  <c r="V841" i="8"/>
  <c r="G841" i="8"/>
  <c r="F841" i="8"/>
  <c r="E841" i="8"/>
  <c r="V840" i="8"/>
  <c r="G840" i="8"/>
  <c r="F840" i="8"/>
  <c r="E840" i="8"/>
  <c r="V839" i="8"/>
  <c r="G839" i="8"/>
  <c r="F839" i="8"/>
  <c r="E839" i="8"/>
  <c r="V838" i="8"/>
  <c r="G838" i="8"/>
  <c r="F838" i="8"/>
  <c r="E838" i="8"/>
  <c r="V837" i="8"/>
  <c r="G837" i="8"/>
  <c r="F837" i="8"/>
  <c r="E837" i="8"/>
  <c r="V836" i="8"/>
  <c r="G836" i="8"/>
  <c r="F836" i="8"/>
  <c r="E836" i="8"/>
  <c r="V835" i="8"/>
  <c r="G835" i="8"/>
  <c r="F835" i="8"/>
  <c r="E835" i="8"/>
  <c r="V834" i="8"/>
  <c r="G834" i="8"/>
  <c r="F834" i="8"/>
  <c r="E834" i="8"/>
  <c r="V833" i="8"/>
  <c r="G833" i="8"/>
  <c r="F833" i="8"/>
  <c r="E833" i="8"/>
  <c r="V832" i="8"/>
  <c r="G832" i="8"/>
  <c r="F832" i="8"/>
  <c r="E832" i="8"/>
  <c r="V831" i="8"/>
  <c r="G831" i="8"/>
  <c r="F831" i="8"/>
  <c r="E831" i="8"/>
  <c r="V830" i="8"/>
  <c r="G830" i="8"/>
  <c r="F830" i="8"/>
  <c r="E830" i="8"/>
  <c r="V829" i="8"/>
  <c r="G829" i="8"/>
  <c r="F829" i="8"/>
  <c r="E829" i="8"/>
  <c r="V828" i="8"/>
  <c r="G828" i="8"/>
  <c r="F828" i="8"/>
  <c r="E828" i="8"/>
  <c r="V827" i="8"/>
  <c r="G827" i="8"/>
  <c r="F827" i="8"/>
  <c r="E827" i="8"/>
  <c r="V826" i="8"/>
  <c r="G826" i="8"/>
  <c r="F826" i="8"/>
  <c r="E826" i="8"/>
  <c r="V825" i="8"/>
  <c r="G825" i="8"/>
  <c r="F825" i="8"/>
  <c r="E825" i="8"/>
  <c r="V824" i="8"/>
  <c r="G824" i="8"/>
  <c r="F824" i="8"/>
  <c r="E824" i="8"/>
  <c r="V823" i="8"/>
  <c r="G823" i="8"/>
  <c r="F823" i="8"/>
  <c r="E823" i="8"/>
  <c r="V822" i="8"/>
  <c r="G822" i="8"/>
  <c r="F822" i="8"/>
  <c r="E822" i="8"/>
  <c r="V821" i="8"/>
  <c r="G821" i="8"/>
  <c r="F821" i="8"/>
  <c r="E821" i="8"/>
  <c r="V820" i="8"/>
  <c r="G820" i="8"/>
  <c r="F820" i="8"/>
  <c r="E820" i="8"/>
  <c r="V819" i="8"/>
  <c r="G819" i="8"/>
  <c r="F819" i="8"/>
  <c r="E819" i="8"/>
  <c r="V818" i="8"/>
  <c r="G818" i="8"/>
  <c r="F818" i="8"/>
  <c r="E818" i="8"/>
  <c r="V817" i="8"/>
  <c r="G817" i="8"/>
  <c r="F817" i="8"/>
  <c r="E817" i="8"/>
  <c r="V816" i="8"/>
  <c r="G816" i="8"/>
  <c r="F816" i="8"/>
  <c r="E816" i="8"/>
  <c r="V815" i="8"/>
  <c r="G815" i="8"/>
  <c r="F815" i="8"/>
  <c r="E815" i="8"/>
  <c r="V814" i="8"/>
  <c r="G814" i="8"/>
  <c r="F814" i="8"/>
  <c r="E814" i="8"/>
  <c r="V813" i="8"/>
  <c r="G813" i="8"/>
  <c r="F813" i="8"/>
  <c r="E813" i="8"/>
  <c r="V812" i="8"/>
  <c r="G812" i="8"/>
  <c r="F812" i="8"/>
  <c r="E812" i="8"/>
  <c r="V811" i="8"/>
  <c r="G811" i="8"/>
  <c r="F811" i="8"/>
  <c r="E811" i="8"/>
  <c r="V810" i="8"/>
  <c r="G810" i="8"/>
  <c r="F810" i="8"/>
  <c r="E810" i="8"/>
  <c r="V809" i="8"/>
  <c r="G809" i="8"/>
  <c r="F809" i="8"/>
  <c r="E809" i="8"/>
  <c r="V808" i="8"/>
  <c r="G808" i="8"/>
  <c r="F808" i="8"/>
  <c r="E808" i="8"/>
  <c r="V807" i="8"/>
  <c r="G807" i="8"/>
  <c r="F807" i="8"/>
  <c r="E807" i="8"/>
  <c r="V806" i="8"/>
  <c r="G806" i="8"/>
  <c r="F806" i="8"/>
  <c r="E806" i="8"/>
  <c r="V805" i="8"/>
  <c r="G805" i="8"/>
  <c r="F805" i="8"/>
  <c r="E805" i="8"/>
  <c r="V804" i="8"/>
  <c r="G804" i="8"/>
  <c r="F804" i="8"/>
  <c r="E804" i="8"/>
  <c r="V803" i="8"/>
  <c r="G803" i="8"/>
  <c r="F803" i="8"/>
  <c r="E803" i="8"/>
  <c r="V802" i="8"/>
  <c r="G802" i="8"/>
  <c r="F802" i="8"/>
  <c r="E802" i="8"/>
  <c r="V801" i="8"/>
  <c r="G801" i="8"/>
  <c r="F801" i="8"/>
  <c r="E801" i="8"/>
  <c r="V800" i="8"/>
  <c r="G800" i="8"/>
  <c r="F800" i="8"/>
  <c r="E800" i="8"/>
  <c r="V799" i="8"/>
  <c r="G799" i="8"/>
  <c r="F799" i="8"/>
  <c r="E799" i="8"/>
  <c r="V798" i="8"/>
  <c r="G798" i="8"/>
  <c r="F798" i="8"/>
  <c r="E798" i="8"/>
  <c r="V797" i="8"/>
  <c r="G797" i="8"/>
  <c r="F797" i="8"/>
  <c r="E797" i="8"/>
  <c r="V796" i="8"/>
  <c r="G796" i="8"/>
  <c r="F796" i="8"/>
  <c r="E796" i="8"/>
  <c r="V1058" i="8"/>
  <c r="V1057" i="8"/>
  <c r="V1719" i="8"/>
  <c r="V1718" i="8"/>
  <c r="V1056" i="8"/>
  <c r="V1055" i="8"/>
  <c r="V1054" i="8"/>
  <c r="V1053" i="8"/>
  <c r="V1052" i="8"/>
  <c r="V1051" i="8"/>
  <c r="V1050" i="8"/>
  <c r="V1049" i="8"/>
  <c r="V1048" i="8"/>
  <c r="V1047" i="8"/>
  <c r="V1046" i="8"/>
  <c r="V1045" i="8"/>
  <c r="V1044" i="8"/>
  <c r="V1043" i="8"/>
  <c r="V1717" i="8"/>
  <c r="V1716" i="8"/>
  <c r="V1715" i="8"/>
  <c r="V1714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1713" i="8"/>
  <c r="V1712" i="8"/>
  <c r="V1711" i="8"/>
  <c r="V1710" i="8"/>
  <c r="V1709" i="8"/>
  <c r="V1708" i="8"/>
  <c r="V1707" i="8"/>
  <c r="V1706" i="8"/>
  <c r="V1705" i="8"/>
  <c r="V1704" i="8"/>
  <c r="V1703" i="8"/>
  <c r="V1702" i="8"/>
  <c r="V1701" i="8"/>
  <c r="V1700" i="8"/>
  <c r="V1699" i="8"/>
  <c r="V1698" i="8"/>
  <c r="V1697" i="8"/>
  <c r="V1696" i="8"/>
  <c r="V1695" i="8"/>
  <c r="V1694" i="8"/>
  <c r="V1693" i="8"/>
  <c r="V1692" i="8"/>
  <c r="V1691" i="8"/>
  <c r="V1690" i="8"/>
  <c r="V1689" i="8"/>
  <c r="V1688" i="8"/>
  <c r="V1687" i="8"/>
  <c r="V1686" i="8"/>
  <c r="V1685" i="8"/>
  <c r="V1684" i="8"/>
  <c r="V1683" i="8"/>
  <c r="V1682" i="8"/>
  <c r="V1681" i="8"/>
  <c r="V1680" i="8"/>
  <c r="V1679" i="8"/>
  <c r="V1678" i="8"/>
  <c r="V1677" i="8"/>
  <c r="V1676" i="8"/>
  <c r="V1675" i="8"/>
  <c r="V1674" i="8"/>
  <c r="V1673" i="8"/>
  <c r="V1672" i="8"/>
  <c r="V1671" i="8"/>
  <c r="V1670" i="8"/>
  <c r="V1669" i="8"/>
  <c r="V1668" i="8"/>
  <c r="V1667" i="8"/>
  <c r="V1666" i="8"/>
  <c r="V1665" i="8"/>
  <c r="V1664" i="8"/>
  <c r="V1663" i="8"/>
  <c r="V1662" i="8"/>
  <c r="V1661" i="8"/>
  <c r="V1660" i="8"/>
  <c r="V1659" i="8"/>
  <c r="V1658" i="8"/>
  <c r="V1657" i="8"/>
  <c r="V1656" i="8"/>
  <c r="V1655" i="8"/>
  <c r="V1654" i="8"/>
  <c r="V2009" i="8"/>
  <c r="V2008" i="8"/>
  <c r="V2007" i="8"/>
  <c r="V2006" i="8"/>
  <c r="V2005" i="8"/>
  <c r="V2004" i="8"/>
  <c r="V2003" i="8"/>
  <c r="V2002" i="8"/>
  <c r="V2001" i="8"/>
  <c r="V2000" i="8"/>
  <c r="V1999" i="8"/>
  <c r="V1998" i="8"/>
  <c r="V1997" i="8"/>
  <c r="V1996" i="8"/>
  <c r="V1995" i="8"/>
  <c r="V1994" i="8"/>
  <c r="V1993" i="8"/>
  <c r="V1992" i="8"/>
  <c r="V1991" i="8"/>
  <c r="V1990" i="8"/>
  <c r="V1989" i="8"/>
  <c r="V1988" i="8"/>
  <c r="V1987" i="8"/>
  <c r="V1986" i="8"/>
  <c r="V1985" i="8"/>
  <c r="V1984" i="8"/>
  <c r="V1983" i="8"/>
  <c r="V1982" i="8"/>
  <c r="V1981" i="8"/>
  <c r="V1980" i="8"/>
  <c r="V1979" i="8"/>
  <c r="V1978" i="8"/>
  <c r="V1977" i="8"/>
  <c r="V270" i="8"/>
  <c r="G1653" i="8"/>
  <c r="F1653" i="8"/>
  <c r="E1653" i="8"/>
  <c r="G1652" i="8"/>
  <c r="F1652" i="8"/>
  <c r="E1652" i="8"/>
  <c r="G1651" i="8"/>
  <c r="F1651" i="8"/>
  <c r="E1651" i="8"/>
  <c r="G1650" i="8"/>
  <c r="F1650" i="8"/>
  <c r="E1650" i="8"/>
  <c r="G1649" i="8"/>
  <c r="F1649" i="8"/>
  <c r="E1649" i="8"/>
  <c r="G1648" i="8"/>
  <c r="F1648" i="8"/>
  <c r="E1648" i="8"/>
  <c r="G1647" i="8"/>
  <c r="F1647" i="8"/>
  <c r="E1647" i="8"/>
  <c r="G1646" i="8"/>
  <c r="F1646" i="8"/>
  <c r="E1646" i="8"/>
  <c r="G1645" i="8"/>
  <c r="F1645" i="8"/>
  <c r="E1645" i="8"/>
  <c r="G1644" i="8"/>
  <c r="F1644" i="8"/>
  <c r="E1644" i="8"/>
  <c r="G1643" i="8"/>
  <c r="F1643" i="8"/>
  <c r="E1643" i="8"/>
  <c r="G1642" i="8"/>
  <c r="F1642" i="8"/>
  <c r="E1642" i="8"/>
  <c r="G1641" i="8"/>
  <c r="F1641" i="8"/>
  <c r="E1641" i="8"/>
  <c r="G1640" i="8"/>
  <c r="F1640" i="8"/>
  <c r="E1640" i="8"/>
  <c r="G1639" i="8"/>
  <c r="F1639" i="8"/>
  <c r="E1639" i="8"/>
  <c r="G1638" i="8"/>
  <c r="F1638" i="8"/>
  <c r="E1638" i="8"/>
  <c r="G1637" i="8"/>
  <c r="F1637" i="8"/>
  <c r="E1637" i="8"/>
  <c r="G1636" i="8"/>
  <c r="F1636" i="8"/>
  <c r="E1636" i="8"/>
  <c r="G1635" i="8"/>
  <c r="F1635" i="8"/>
  <c r="E1635" i="8"/>
  <c r="G1634" i="8"/>
  <c r="F1634" i="8"/>
  <c r="E1634" i="8"/>
  <c r="G1633" i="8"/>
  <c r="F1633" i="8"/>
  <c r="E1633" i="8"/>
  <c r="G1632" i="8"/>
  <c r="F1632" i="8"/>
  <c r="E1632" i="8"/>
  <c r="G1631" i="8"/>
  <c r="F1631" i="8"/>
  <c r="E1631" i="8"/>
  <c r="G1630" i="8"/>
  <c r="F1630" i="8"/>
  <c r="E1630" i="8"/>
  <c r="G1629" i="8"/>
  <c r="F1629" i="8"/>
  <c r="E1629" i="8"/>
  <c r="G1628" i="8"/>
  <c r="F1628" i="8"/>
  <c r="E1628" i="8"/>
  <c r="G1627" i="8"/>
  <c r="F1627" i="8"/>
  <c r="E1627" i="8"/>
  <c r="G1626" i="8"/>
  <c r="F1626" i="8"/>
  <c r="E1626" i="8"/>
  <c r="G1625" i="8"/>
  <c r="F1625" i="8"/>
  <c r="E1625" i="8"/>
  <c r="G1624" i="8"/>
  <c r="F1624" i="8"/>
  <c r="E1624" i="8"/>
  <c r="G1623" i="8"/>
  <c r="F1623" i="8"/>
  <c r="E1623" i="8"/>
  <c r="G1622" i="8"/>
  <c r="F1622" i="8"/>
  <c r="E1622" i="8"/>
  <c r="G1621" i="8"/>
  <c r="F1621" i="8"/>
  <c r="E1621" i="8"/>
  <c r="G1620" i="8"/>
  <c r="F1620" i="8"/>
  <c r="E1620" i="8"/>
  <c r="G1619" i="8"/>
  <c r="F1619" i="8"/>
  <c r="E1619" i="8"/>
  <c r="G1618" i="8"/>
  <c r="F1618" i="8"/>
  <c r="E1618" i="8"/>
  <c r="G1617" i="8"/>
  <c r="F1617" i="8"/>
  <c r="E1617" i="8"/>
  <c r="G1616" i="8"/>
  <c r="F1616" i="8"/>
  <c r="E1616" i="8"/>
  <c r="G1615" i="8"/>
  <c r="F1615" i="8"/>
  <c r="E1615" i="8"/>
  <c r="G1614" i="8"/>
  <c r="F1614" i="8"/>
  <c r="E1614" i="8"/>
  <c r="J224" i="8"/>
  <c r="I224" i="8"/>
  <c r="G224" i="8"/>
  <c r="F224" i="8"/>
  <c r="E224" i="8"/>
  <c r="J223" i="8"/>
  <c r="I223" i="8"/>
  <c r="G223" i="8"/>
  <c r="F223" i="8"/>
  <c r="E223" i="8"/>
  <c r="J222" i="8"/>
  <c r="I222" i="8"/>
  <c r="G222" i="8"/>
  <c r="F222" i="8"/>
  <c r="E222" i="8"/>
  <c r="J221" i="8"/>
  <c r="I221" i="8"/>
  <c r="G221" i="8"/>
  <c r="F221" i="8"/>
  <c r="E221" i="8"/>
  <c r="J220" i="8"/>
  <c r="I220" i="8"/>
  <c r="G220" i="8"/>
  <c r="F220" i="8"/>
  <c r="E220" i="8"/>
  <c r="J219" i="8"/>
  <c r="I219" i="8"/>
  <c r="G219" i="8"/>
  <c r="F219" i="8"/>
  <c r="E219" i="8"/>
  <c r="J218" i="8"/>
  <c r="I218" i="8"/>
  <c r="G218" i="8"/>
  <c r="F218" i="8"/>
  <c r="E218" i="8"/>
  <c r="J217" i="8"/>
  <c r="I217" i="8"/>
  <c r="G217" i="8"/>
  <c r="F217" i="8"/>
  <c r="E217" i="8"/>
  <c r="J216" i="8"/>
  <c r="I216" i="8"/>
  <c r="G216" i="8"/>
  <c r="F216" i="8"/>
  <c r="E216" i="8"/>
  <c r="J215" i="8"/>
  <c r="I215" i="8"/>
  <c r="G215" i="8"/>
  <c r="F215" i="8"/>
  <c r="E215" i="8"/>
  <c r="J214" i="8"/>
  <c r="I214" i="8"/>
  <c r="G214" i="8"/>
  <c r="F214" i="8"/>
  <c r="E214" i="8"/>
  <c r="J213" i="8"/>
  <c r="I213" i="8"/>
  <c r="G213" i="8"/>
  <c r="F213" i="8"/>
  <c r="E213" i="8"/>
  <c r="J212" i="8"/>
  <c r="I212" i="8"/>
  <c r="G212" i="8"/>
  <c r="F212" i="8"/>
  <c r="E212" i="8"/>
  <c r="J211" i="8"/>
  <c r="I211" i="8"/>
  <c r="G211" i="8"/>
  <c r="F211" i="8"/>
  <c r="E211" i="8"/>
  <c r="J210" i="8"/>
  <c r="I210" i="8"/>
  <c r="G210" i="8"/>
  <c r="F210" i="8"/>
  <c r="E210" i="8"/>
  <c r="J209" i="8"/>
  <c r="I209" i="8"/>
  <c r="G209" i="8"/>
  <c r="F209" i="8"/>
  <c r="E209" i="8"/>
  <c r="J208" i="8"/>
  <c r="I208" i="8"/>
  <c r="G208" i="8"/>
  <c r="F208" i="8"/>
  <c r="E208" i="8"/>
  <c r="J207" i="8"/>
  <c r="I207" i="8"/>
  <c r="G207" i="8"/>
  <c r="F207" i="8"/>
  <c r="E207" i="8"/>
  <c r="J206" i="8"/>
  <c r="I206" i="8"/>
  <c r="G206" i="8"/>
  <c r="F206" i="8"/>
  <c r="E206" i="8"/>
  <c r="J205" i="8"/>
  <c r="I205" i="8"/>
  <c r="G205" i="8"/>
  <c r="F205" i="8"/>
  <c r="E205" i="8"/>
  <c r="J795" i="8"/>
  <c r="I795" i="8"/>
  <c r="G795" i="8"/>
  <c r="F795" i="8"/>
  <c r="E795" i="8"/>
  <c r="J794" i="8"/>
  <c r="I794" i="8"/>
  <c r="G794" i="8"/>
  <c r="F794" i="8"/>
  <c r="E794" i="8"/>
  <c r="J793" i="8"/>
  <c r="I793" i="8"/>
  <c r="G793" i="8"/>
  <c r="F793" i="8"/>
  <c r="E793" i="8"/>
  <c r="J792" i="8"/>
  <c r="I792" i="8"/>
  <c r="G792" i="8"/>
  <c r="F792" i="8"/>
  <c r="E792" i="8"/>
  <c r="J791" i="8"/>
  <c r="I791" i="8"/>
  <c r="G791" i="8"/>
  <c r="F791" i="8"/>
  <c r="E791" i="8"/>
  <c r="J790" i="8"/>
  <c r="I790" i="8"/>
  <c r="G790" i="8"/>
  <c r="F790" i="8"/>
  <c r="E790" i="8"/>
  <c r="J789" i="8"/>
  <c r="I789" i="8"/>
  <c r="G789" i="8"/>
  <c r="F789" i="8"/>
  <c r="E789" i="8"/>
  <c r="J788" i="8"/>
  <c r="I788" i="8"/>
  <c r="G788" i="8"/>
  <c r="F788" i="8"/>
  <c r="E788" i="8"/>
  <c r="J787" i="8"/>
  <c r="I787" i="8"/>
  <c r="G787" i="8"/>
  <c r="F787" i="8"/>
  <c r="E787" i="8"/>
  <c r="J786" i="8"/>
  <c r="I786" i="8"/>
  <c r="G786" i="8"/>
  <c r="F786" i="8"/>
  <c r="E786" i="8"/>
  <c r="J785" i="8"/>
  <c r="I785" i="8"/>
  <c r="G785" i="8"/>
  <c r="F785" i="8"/>
  <c r="E785" i="8"/>
  <c r="J784" i="8"/>
  <c r="I784" i="8"/>
  <c r="G784" i="8"/>
  <c r="F784" i="8"/>
  <c r="E784" i="8"/>
  <c r="J783" i="8"/>
  <c r="I783" i="8"/>
  <c r="G783" i="8"/>
  <c r="F783" i="8"/>
  <c r="E783" i="8"/>
  <c r="J782" i="8"/>
  <c r="I782" i="8"/>
  <c r="G782" i="8"/>
  <c r="F782" i="8"/>
  <c r="E782" i="8"/>
  <c r="J781" i="8"/>
  <c r="I781" i="8"/>
  <c r="G781" i="8"/>
  <c r="F781" i="8"/>
  <c r="E781" i="8"/>
  <c r="J780" i="8"/>
  <c r="I780" i="8"/>
  <c r="G780" i="8"/>
  <c r="F780" i="8"/>
  <c r="E780" i="8"/>
  <c r="J779" i="8"/>
  <c r="I779" i="8"/>
  <c r="G779" i="8"/>
  <c r="F779" i="8"/>
  <c r="E779" i="8"/>
  <c r="J778" i="8"/>
  <c r="I778" i="8"/>
  <c r="G778" i="8"/>
  <c r="F778" i="8"/>
  <c r="E778" i="8"/>
  <c r="J777" i="8"/>
  <c r="I777" i="8"/>
  <c r="G777" i="8"/>
  <c r="F777" i="8"/>
  <c r="E777" i="8"/>
  <c r="J776" i="8"/>
  <c r="I776" i="8"/>
  <c r="G776" i="8"/>
  <c r="F776" i="8"/>
  <c r="E776" i="8"/>
  <c r="J775" i="8"/>
  <c r="I775" i="8"/>
  <c r="G775" i="8"/>
  <c r="F775" i="8"/>
  <c r="E775" i="8"/>
  <c r="J774" i="8"/>
  <c r="I774" i="8"/>
  <c r="G774" i="8"/>
  <c r="F774" i="8"/>
  <c r="E774" i="8"/>
  <c r="J773" i="8"/>
  <c r="I773" i="8"/>
  <c r="G773" i="8"/>
  <c r="F773" i="8"/>
  <c r="E773" i="8"/>
  <c r="J772" i="8"/>
  <c r="I772" i="8"/>
  <c r="G772" i="8"/>
  <c r="F772" i="8"/>
  <c r="E772" i="8"/>
  <c r="J771" i="8"/>
  <c r="I771" i="8"/>
  <c r="G771" i="8"/>
  <c r="F771" i="8"/>
  <c r="E771" i="8"/>
  <c r="J770" i="8"/>
  <c r="I770" i="8"/>
  <c r="G770" i="8"/>
  <c r="F770" i="8"/>
  <c r="E770" i="8"/>
  <c r="J769" i="8"/>
  <c r="I769" i="8"/>
  <c r="G769" i="8"/>
  <c r="F769" i="8"/>
  <c r="E769" i="8"/>
  <c r="J768" i="8"/>
  <c r="I768" i="8"/>
  <c r="G768" i="8"/>
  <c r="F768" i="8"/>
  <c r="E768" i="8"/>
  <c r="J767" i="8"/>
  <c r="I767" i="8"/>
  <c r="G767" i="8"/>
  <c r="F767" i="8"/>
  <c r="E767" i="8"/>
  <c r="J766" i="8"/>
  <c r="I766" i="8"/>
  <c r="G766" i="8"/>
  <c r="F766" i="8"/>
  <c r="E766" i="8"/>
  <c r="J765" i="8"/>
  <c r="I765" i="8"/>
  <c r="G765" i="8"/>
  <c r="F765" i="8"/>
  <c r="E765" i="8"/>
  <c r="J764" i="8"/>
  <c r="I764" i="8"/>
  <c r="G764" i="8"/>
  <c r="F764" i="8"/>
  <c r="E764" i="8"/>
  <c r="J763" i="8"/>
  <c r="I763" i="8"/>
  <c r="G763" i="8"/>
  <c r="F763" i="8"/>
  <c r="E763" i="8"/>
  <c r="J762" i="8"/>
  <c r="I762" i="8"/>
  <c r="G762" i="8"/>
  <c r="F762" i="8"/>
  <c r="E762" i="8"/>
  <c r="J761" i="8"/>
  <c r="I761" i="8"/>
  <c r="G761" i="8"/>
  <c r="F761" i="8"/>
  <c r="E761" i="8"/>
  <c r="J760" i="8"/>
  <c r="I760" i="8"/>
  <c r="G760" i="8"/>
  <c r="F760" i="8"/>
  <c r="E760" i="8"/>
  <c r="J759" i="8"/>
  <c r="I759" i="8"/>
  <c r="G759" i="8"/>
  <c r="F759" i="8"/>
  <c r="E759" i="8"/>
  <c r="J758" i="8"/>
  <c r="I758" i="8"/>
  <c r="G758" i="8"/>
  <c r="F758" i="8"/>
  <c r="E758" i="8"/>
  <c r="J757" i="8"/>
  <c r="I757" i="8"/>
  <c r="G757" i="8"/>
  <c r="F757" i="8"/>
  <c r="E757" i="8"/>
  <c r="J756" i="8"/>
  <c r="I756" i="8"/>
  <c r="G756" i="8"/>
  <c r="F756" i="8"/>
  <c r="E756" i="8"/>
  <c r="J204" i="8"/>
  <c r="I204" i="8"/>
  <c r="G204" i="8"/>
  <c r="F204" i="8"/>
  <c r="E204" i="8"/>
  <c r="J203" i="8"/>
  <c r="I203" i="8"/>
  <c r="G203" i="8"/>
  <c r="F203" i="8"/>
  <c r="E203" i="8"/>
  <c r="J202" i="8"/>
  <c r="I202" i="8"/>
  <c r="G202" i="8"/>
  <c r="F202" i="8"/>
  <c r="E202" i="8"/>
  <c r="J201" i="8"/>
  <c r="I201" i="8"/>
  <c r="G201" i="8"/>
  <c r="F201" i="8"/>
  <c r="E201" i="8"/>
  <c r="J200" i="8"/>
  <c r="I200" i="8"/>
  <c r="G200" i="8"/>
  <c r="F200" i="8"/>
  <c r="E200" i="8"/>
  <c r="J199" i="8"/>
  <c r="I199" i="8"/>
  <c r="G199" i="8"/>
  <c r="F199" i="8"/>
  <c r="E199" i="8"/>
  <c r="J198" i="8"/>
  <c r="I198" i="8"/>
  <c r="G198" i="8"/>
  <c r="F198" i="8"/>
  <c r="E198" i="8"/>
  <c r="J197" i="8"/>
  <c r="I197" i="8"/>
  <c r="G197" i="8"/>
  <c r="F197" i="8"/>
  <c r="E197" i="8"/>
  <c r="J196" i="8"/>
  <c r="I196" i="8"/>
  <c r="G196" i="8"/>
  <c r="F196" i="8"/>
  <c r="E196" i="8"/>
  <c r="J195" i="8"/>
  <c r="I195" i="8"/>
  <c r="G195" i="8"/>
  <c r="F195" i="8"/>
  <c r="E195" i="8"/>
  <c r="J194" i="8"/>
  <c r="I194" i="8"/>
  <c r="G194" i="8"/>
  <c r="F194" i="8"/>
  <c r="E194" i="8"/>
  <c r="J193" i="8"/>
  <c r="I193" i="8"/>
  <c r="G193" i="8"/>
  <c r="F193" i="8"/>
  <c r="E193" i="8"/>
  <c r="J192" i="8"/>
  <c r="I192" i="8"/>
  <c r="G192" i="8"/>
  <c r="F192" i="8"/>
  <c r="E192" i="8"/>
  <c r="J191" i="8"/>
  <c r="I191" i="8"/>
  <c r="G191" i="8"/>
  <c r="F191" i="8"/>
  <c r="E191" i="8"/>
  <c r="J190" i="8"/>
  <c r="I190" i="8"/>
  <c r="G190" i="8"/>
  <c r="F190" i="8"/>
  <c r="E190" i="8"/>
  <c r="J189" i="8"/>
  <c r="I189" i="8"/>
  <c r="G189" i="8"/>
  <c r="F189" i="8"/>
  <c r="E189" i="8"/>
  <c r="J188" i="8"/>
  <c r="I188" i="8"/>
  <c r="G188" i="8"/>
  <c r="F188" i="8"/>
  <c r="E188" i="8"/>
  <c r="J187" i="8"/>
  <c r="I187" i="8"/>
  <c r="G187" i="8"/>
  <c r="F187" i="8"/>
  <c r="E187" i="8"/>
  <c r="J186" i="8"/>
  <c r="I186" i="8"/>
  <c r="G186" i="8"/>
  <c r="F186" i="8"/>
  <c r="E186" i="8"/>
  <c r="J185" i="8"/>
  <c r="I185" i="8"/>
  <c r="G185" i="8"/>
  <c r="F185" i="8"/>
  <c r="E185" i="8"/>
  <c r="J1613" i="8"/>
  <c r="I1613" i="8"/>
  <c r="G1613" i="8"/>
  <c r="F1613" i="8"/>
  <c r="E1613" i="8"/>
  <c r="J1612" i="8"/>
  <c r="I1612" i="8"/>
  <c r="G1612" i="8"/>
  <c r="F1612" i="8"/>
  <c r="E1612" i="8"/>
  <c r="J1611" i="8"/>
  <c r="I1611" i="8"/>
  <c r="G1611" i="8"/>
  <c r="F1611" i="8"/>
  <c r="E1611" i="8"/>
  <c r="J1610" i="8"/>
  <c r="I1610" i="8"/>
  <c r="G1610" i="8"/>
  <c r="F1610" i="8"/>
  <c r="E1610" i="8"/>
  <c r="J1609" i="8"/>
  <c r="I1609" i="8"/>
  <c r="G1609" i="8"/>
  <c r="F1609" i="8"/>
  <c r="E1609" i="8"/>
  <c r="J1608" i="8"/>
  <c r="I1608" i="8"/>
  <c r="G1608" i="8"/>
  <c r="F1608" i="8"/>
  <c r="E1608" i="8"/>
  <c r="J1607" i="8"/>
  <c r="I1607" i="8"/>
  <c r="G1607" i="8"/>
  <c r="F1607" i="8"/>
  <c r="E1607" i="8"/>
  <c r="J1606" i="8"/>
  <c r="I1606" i="8"/>
  <c r="G1606" i="8"/>
  <c r="F1606" i="8"/>
  <c r="E1606" i="8"/>
  <c r="J1605" i="8"/>
  <c r="I1605" i="8"/>
  <c r="G1605" i="8"/>
  <c r="F1605" i="8"/>
  <c r="E1605" i="8"/>
  <c r="J1604" i="8"/>
  <c r="I1604" i="8"/>
  <c r="G1604" i="8"/>
  <c r="F1604" i="8"/>
  <c r="E1604" i="8"/>
  <c r="J1603" i="8"/>
  <c r="I1603" i="8"/>
  <c r="G1603" i="8"/>
  <c r="F1603" i="8"/>
  <c r="E1603" i="8"/>
  <c r="J1602" i="8"/>
  <c r="I1602" i="8"/>
  <c r="G1602" i="8"/>
  <c r="F1602" i="8"/>
  <c r="E1602" i="8"/>
  <c r="J1601" i="8"/>
  <c r="I1601" i="8"/>
  <c r="G1601" i="8"/>
  <c r="F1601" i="8"/>
  <c r="E1601" i="8"/>
  <c r="J1600" i="8"/>
  <c r="I1600" i="8"/>
  <c r="G1600" i="8"/>
  <c r="F1600" i="8"/>
  <c r="E1600" i="8"/>
  <c r="J1599" i="8"/>
  <c r="I1599" i="8"/>
  <c r="G1599" i="8"/>
  <c r="F1599" i="8"/>
  <c r="E1599" i="8"/>
  <c r="J1598" i="8"/>
  <c r="I1598" i="8"/>
  <c r="G1598" i="8"/>
  <c r="F1598" i="8"/>
  <c r="E1598" i="8"/>
  <c r="J1597" i="8"/>
  <c r="I1597" i="8"/>
  <c r="G1597" i="8"/>
  <c r="F1597" i="8"/>
  <c r="E1597" i="8"/>
  <c r="J1596" i="8"/>
  <c r="I1596" i="8"/>
  <c r="G1596" i="8"/>
  <c r="F1596" i="8"/>
  <c r="E1596" i="8"/>
  <c r="G1595" i="8"/>
  <c r="F1595" i="8"/>
  <c r="E1595" i="8"/>
  <c r="G1594" i="8"/>
  <c r="F1594" i="8"/>
  <c r="E1594" i="8"/>
  <c r="G1593" i="8"/>
  <c r="F1593" i="8"/>
  <c r="E1593" i="8"/>
  <c r="G1592" i="8"/>
  <c r="F1592" i="8"/>
  <c r="E1592" i="8"/>
  <c r="G1591" i="8"/>
  <c r="F1591" i="8"/>
  <c r="E1591" i="8"/>
  <c r="G1590" i="8"/>
  <c r="F1590" i="8"/>
  <c r="E1590" i="8"/>
  <c r="G1589" i="8"/>
  <c r="F1589" i="8"/>
  <c r="E1589" i="8"/>
  <c r="G1588" i="8"/>
  <c r="F1588" i="8"/>
  <c r="E1588" i="8"/>
  <c r="G1587" i="8"/>
  <c r="F1587" i="8"/>
  <c r="E1587" i="8"/>
  <c r="G1586" i="8"/>
  <c r="F1586" i="8"/>
  <c r="E1586" i="8"/>
  <c r="G1585" i="8"/>
  <c r="F1585" i="8"/>
  <c r="E1585" i="8"/>
  <c r="G1584" i="8"/>
  <c r="F1584" i="8"/>
  <c r="E1584" i="8"/>
  <c r="G1583" i="8"/>
  <c r="F1583" i="8"/>
  <c r="E1583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8" i="8"/>
  <c r="F178" i="8"/>
  <c r="E178" i="8"/>
  <c r="G480" i="8"/>
  <c r="F480" i="8"/>
  <c r="E480" i="8"/>
  <c r="G755" i="8"/>
  <c r="F755" i="8"/>
  <c r="E755" i="8"/>
  <c r="G754" i="8"/>
  <c r="F754" i="8"/>
  <c r="E754" i="8"/>
  <c r="G753" i="8"/>
  <c r="F753" i="8"/>
  <c r="E753" i="8"/>
  <c r="G752" i="8"/>
  <c r="F752" i="8"/>
  <c r="E752" i="8"/>
  <c r="G751" i="8"/>
  <c r="F751" i="8"/>
  <c r="E751" i="8"/>
  <c r="G750" i="8"/>
  <c r="F750" i="8"/>
  <c r="E750" i="8"/>
  <c r="G749" i="8"/>
  <c r="F749" i="8"/>
  <c r="E749" i="8"/>
  <c r="G748" i="8"/>
  <c r="F748" i="8"/>
  <c r="E748" i="8"/>
  <c r="G747" i="8"/>
  <c r="F747" i="8"/>
  <c r="E747" i="8"/>
  <c r="G746" i="8"/>
  <c r="F746" i="8"/>
  <c r="E746" i="8"/>
  <c r="G745" i="8"/>
  <c r="F745" i="8"/>
  <c r="E745" i="8"/>
  <c r="G744" i="8"/>
  <c r="F744" i="8"/>
  <c r="E744" i="8"/>
  <c r="G743" i="8"/>
  <c r="F743" i="8"/>
  <c r="E743" i="8"/>
  <c r="G742" i="8"/>
  <c r="F742" i="8"/>
  <c r="E742" i="8"/>
  <c r="G741" i="8"/>
  <c r="F741" i="8"/>
  <c r="E741" i="8"/>
  <c r="G740" i="8"/>
  <c r="F740" i="8"/>
  <c r="E740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G735" i="8"/>
  <c r="F735" i="8"/>
  <c r="E735" i="8"/>
  <c r="G734" i="8"/>
  <c r="F734" i="8"/>
  <c r="E734" i="8"/>
  <c r="G733" i="8"/>
  <c r="F733" i="8"/>
  <c r="E733" i="8"/>
  <c r="G732" i="8"/>
  <c r="F732" i="8"/>
  <c r="E732" i="8"/>
  <c r="G731" i="8"/>
  <c r="F731" i="8"/>
  <c r="E731" i="8"/>
  <c r="G730" i="8"/>
  <c r="F730" i="8"/>
  <c r="E730" i="8"/>
  <c r="G729" i="8"/>
  <c r="F729" i="8"/>
  <c r="E729" i="8"/>
  <c r="G728" i="8"/>
  <c r="F728" i="8"/>
  <c r="E728" i="8"/>
  <c r="G727" i="8"/>
  <c r="F727" i="8"/>
  <c r="E727" i="8"/>
  <c r="G726" i="8"/>
  <c r="F726" i="8"/>
  <c r="E726" i="8"/>
  <c r="G725" i="8"/>
  <c r="F725" i="8"/>
  <c r="E725" i="8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479" i="8"/>
  <c r="F479" i="8"/>
  <c r="E479" i="8"/>
  <c r="G478" i="8"/>
  <c r="F478" i="8"/>
  <c r="E478" i="8"/>
  <c r="G477" i="8"/>
  <c r="F477" i="8"/>
  <c r="E477" i="8"/>
  <c r="G476" i="8"/>
  <c r="F476" i="8"/>
  <c r="E476" i="8"/>
  <c r="G475" i="8"/>
  <c r="F475" i="8"/>
  <c r="E475" i="8"/>
  <c r="G474" i="8"/>
  <c r="F474" i="8"/>
  <c r="E474" i="8"/>
  <c r="G473" i="8"/>
  <c r="F473" i="8"/>
  <c r="E473" i="8"/>
  <c r="G472" i="8"/>
  <c r="F472" i="8"/>
  <c r="E472" i="8"/>
  <c r="G471" i="8"/>
  <c r="F471" i="8"/>
  <c r="E471" i="8"/>
  <c r="G470" i="8"/>
  <c r="F470" i="8"/>
  <c r="E470" i="8"/>
  <c r="G469" i="8"/>
  <c r="F469" i="8"/>
  <c r="E469" i="8"/>
  <c r="G468" i="8"/>
  <c r="F468" i="8"/>
  <c r="E468" i="8"/>
  <c r="G467" i="8"/>
  <c r="F467" i="8"/>
  <c r="E467" i="8"/>
  <c r="G466" i="8"/>
  <c r="F466" i="8"/>
  <c r="E466" i="8"/>
  <c r="G465" i="8"/>
  <c r="F465" i="8"/>
  <c r="E465" i="8"/>
  <c r="G464" i="8"/>
  <c r="F464" i="8"/>
  <c r="E464" i="8"/>
  <c r="G463" i="8"/>
  <c r="F463" i="8"/>
  <c r="E463" i="8"/>
  <c r="G462" i="8"/>
  <c r="F462" i="8"/>
  <c r="E462" i="8"/>
  <c r="G461" i="8"/>
  <c r="F461" i="8"/>
  <c r="E461" i="8"/>
  <c r="G460" i="8"/>
  <c r="F460" i="8"/>
  <c r="E460" i="8"/>
  <c r="G459" i="8"/>
  <c r="F459" i="8"/>
  <c r="E459" i="8"/>
  <c r="G458" i="8"/>
  <c r="F458" i="8"/>
  <c r="E458" i="8"/>
  <c r="G457" i="8"/>
  <c r="F457" i="8"/>
  <c r="E457" i="8"/>
  <c r="G456" i="8"/>
  <c r="F456" i="8"/>
  <c r="E456" i="8"/>
  <c r="G455" i="8"/>
  <c r="F455" i="8"/>
  <c r="E455" i="8"/>
  <c r="G454" i="8"/>
  <c r="F454" i="8"/>
  <c r="E454" i="8"/>
  <c r="G453" i="8"/>
  <c r="F453" i="8"/>
  <c r="E453" i="8"/>
  <c r="G452" i="8"/>
  <c r="F452" i="8"/>
  <c r="E452" i="8"/>
  <c r="G451" i="8"/>
  <c r="F451" i="8"/>
  <c r="E451" i="8"/>
  <c r="G450" i="8"/>
  <c r="F450" i="8"/>
  <c r="E450" i="8"/>
  <c r="G449" i="8"/>
  <c r="F449" i="8"/>
  <c r="E449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6" i="8"/>
  <c r="F706" i="8"/>
  <c r="E706" i="8"/>
  <c r="G705" i="8"/>
  <c r="F705" i="8"/>
  <c r="E705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5" i="8"/>
  <c r="F685" i="8"/>
  <c r="E685" i="8"/>
  <c r="G684" i="8"/>
  <c r="F684" i="8"/>
  <c r="E684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8" i="8"/>
  <c r="F678" i="8"/>
  <c r="E678" i="8"/>
  <c r="G677" i="8"/>
  <c r="F677" i="8"/>
  <c r="E677" i="8"/>
  <c r="G676" i="8"/>
  <c r="F676" i="8"/>
  <c r="E676" i="8"/>
  <c r="G675" i="8"/>
  <c r="F675" i="8"/>
  <c r="E675" i="8"/>
  <c r="G674" i="8"/>
  <c r="F674" i="8"/>
  <c r="E674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5" i="8"/>
  <c r="F665" i="8"/>
  <c r="E665" i="8"/>
  <c r="G664" i="8"/>
  <c r="F664" i="8"/>
  <c r="E664" i="8"/>
  <c r="G663" i="8"/>
  <c r="F663" i="8"/>
  <c r="E663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387" i="8"/>
  <c r="F387" i="8"/>
  <c r="E387" i="8"/>
  <c r="G386" i="8"/>
  <c r="F386" i="8"/>
  <c r="E386" i="8"/>
  <c r="G385" i="8"/>
  <c r="F385" i="8"/>
  <c r="E385" i="8"/>
  <c r="G384" i="8"/>
  <c r="F384" i="8"/>
  <c r="E384" i="8"/>
  <c r="G383" i="8"/>
  <c r="F383" i="8"/>
  <c r="E383" i="8"/>
  <c r="G382" i="8"/>
  <c r="F382" i="8"/>
  <c r="E382" i="8"/>
  <c r="G381" i="8"/>
  <c r="F381" i="8"/>
  <c r="E381" i="8"/>
  <c r="G380" i="8"/>
  <c r="F380" i="8"/>
  <c r="E380" i="8"/>
  <c r="G379" i="8"/>
  <c r="F379" i="8"/>
  <c r="E379" i="8"/>
  <c r="G378" i="8"/>
  <c r="F378" i="8"/>
  <c r="E378" i="8"/>
  <c r="G1582" i="8"/>
  <c r="F1582" i="8"/>
  <c r="E1582" i="8"/>
  <c r="G1941" i="8"/>
  <c r="F1941" i="8"/>
  <c r="E1941" i="8"/>
  <c r="G1940" i="8"/>
  <c r="F1940" i="8"/>
  <c r="E1940" i="8"/>
  <c r="G1939" i="8"/>
  <c r="F1939" i="8"/>
  <c r="E1939" i="8"/>
  <c r="G1938" i="8"/>
  <c r="F1938" i="8"/>
  <c r="E1938" i="8"/>
  <c r="G1937" i="8"/>
  <c r="F1937" i="8"/>
  <c r="E1937" i="8"/>
  <c r="G1936" i="8"/>
  <c r="F1936" i="8"/>
  <c r="E1936" i="8"/>
  <c r="G1581" i="8"/>
  <c r="F1581" i="8"/>
  <c r="E1581" i="8"/>
  <c r="G1580" i="8"/>
  <c r="F1580" i="8"/>
  <c r="E1580" i="8"/>
  <c r="G1579" i="8"/>
  <c r="F1579" i="8"/>
  <c r="E1579" i="8"/>
  <c r="G1578" i="8"/>
  <c r="F1578" i="8"/>
  <c r="E1578" i="8"/>
  <c r="G1577" i="8"/>
  <c r="F1577" i="8"/>
  <c r="E1577" i="8"/>
  <c r="G1576" i="8"/>
  <c r="F1576" i="8"/>
  <c r="E1576" i="8"/>
  <c r="G1575" i="8"/>
  <c r="F1575" i="8"/>
  <c r="E1575" i="8"/>
  <c r="G1574" i="8"/>
  <c r="F1574" i="8"/>
  <c r="E1574" i="8"/>
  <c r="G1573" i="8"/>
  <c r="F1573" i="8"/>
  <c r="E1573" i="8"/>
  <c r="G1572" i="8"/>
  <c r="F1572" i="8"/>
  <c r="E1572" i="8"/>
  <c r="G1571" i="8"/>
  <c r="F1571" i="8"/>
  <c r="E1571" i="8"/>
  <c r="G1570" i="8"/>
  <c r="F1570" i="8"/>
  <c r="E1570" i="8"/>
  <c r="G1569" i="8"/>
  <c r="F1569" i="8"/>
  <c r="E1569" i="8"/>
  <c r="G1568" i="8"/>
  <c r="F1568" i="8"/>
  <c r="E1568" i="8"/>
  <c r="G1567" i="8"/>
  <c r="F1567" i="8"/>
  <c r="E1567" i="8"/>
  <c r="G1566" i="8"/>
  <c r="F1566" i="8"/>
  <c r="E1566" i="8"/>
  <c r="G1565" i="8"/>
  <c r="F1565" i="8"/>
  <c r="E1565" i="8"/>
  <c r="G1564" i="8"/>
  <c r="F1564" i="8"/>
  <c r="E1564" i="8"/>
  <c r="G1563" i="8"/>
  <c r="F1563" i="8"/>
  <c r="E1563" i="8"/>
  <c r="G1562" i="8"/>
  <c r="F1562" i="8"/>
  <c r="E1562" i="8"/>
  <c r="G1561" i="8"/>
  <c r="F1561" i="8"/>
  <c r="E1561" i="8"/>
  <c r="G1560" i="8"/>
  <c r="F1560" i="8"/>
  <c r="E1560" i="8"/>
  <c r="G1559" i="8"/>
  <c r="F1559" i="8"/>
  <c r="E1559" i="8"/>
  <c r="G1558" i="8"/>
  <c r="F1558" i="8"/>
  <c r="E1558" i="8"/>
  <c r="G1557" i="8"/>
  <c r="F1557" i="8"/>
  <c r="E1557" i="8"/>
  <c r="G1556" i="8"/>
  <c r="F1556" i="8"/>
  <c r="E1556" i="8"/>
  <c r="G1555" i="8"/>
  <c r="F1555" i="8"/>
  <c r="E1555" i="8"/>
  <c r="G1935" i="8"/>
  <c r="F1935" i="8"/>
  <c r="E1935" i="8"/>
  <c r="G1934" i="8"/>
  <c r="F1934" i="8"/>
  <c r="E1934" i="8"/>
  <c r="G1933" i="8"/>
  <c r="F1933" i="8"/>
  <c r="E1933" i="8"/>
  <c r="G1932" i="8"/>
  <c r="F1932" i="8"/>
  <c r="E1932" i="8"/>
  <c r="G1931" i="8"/>
  <c r="F1931" i="8"/>
  <c r="E1931" i="8"/>
  <c r="G1930" i="8"/>
  <c r="F1930" i="8"/>
  <c r="E1930" i="8"/>
  <c r="G1929" i="8"/>
  <c r="F1929" i="8"/>
  <c r="E1929" i="8"/>
  <c r="G1928" i="8"/>
  <c r="F1928" i="8"/>
  <c r="E1928" i="8"/>
  <c r="G1927" i="8"/>
  <c r="F1927" i="8"/>
  <c r="E1927" i="8"/>
  <c r="G1926" i="8"/>
  <c r="F1926" i="8"/>
  <c r="E1926" i="8"/>
  <c r="G1925" i="8"/>
  <c r="F1925" i="8"/>
  <c r="E1925" i="8"/>
  <c r="G1924" i="8"/>
  <c r="F1924" i="8"/>
  <c r="E1924" i="8"/>
  <c r="G1923" i="8"/>
  <c r="F1923" i="8"/>
  <c r="E1923" i="8"/>
  <c r="G1922" i="8"/>
  <c r="F1922" i="8"/>
  <c r="E1922" i="8"/>
  <c r="G1921" i="8"/>
  <c r="F1921" i="8"/>
  <c r="E1921" i="8"/>
  <c r="G177" i="8"/>
  <c r="F177" i="8"/>
  <c r="E177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7" i="8"/>
  <c r="F157" i="8"/>
  <c r="E157" i="8"/>
  <c r="G156" i="8"/>
  <c r="F156" i="8"/>
  <c r="E156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50" i="8"/>
  <c r="F150" i="8"/>
  <c r="E150" i="8"/>
  <c r="G149" i="8"/>
  <c r="F149" i="8"/>
  <c r="E149" i="8"/>
  <c r="G148" i="8"/>
  <c r="F148" i="8"/>
  <c r="E148" i="8"/>
  <c r="G147" i="8"/>
  <c r="F147" i="8"/>
  <c r="E147" i="8"/>
  <c r="G146" i="8"/>
  <c r="F146" i="8"/>
  <c r="E146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7" i="8"/>
  <c r="F137" i="8"/>
  <c r="E137" i="8"/>
  <c r="G136" i="8"/>
  <c r="F136" i="8"/>
  <c r="E136" i="8"/>
  <c r="G1554" i="8"/>
  <c r="F1554" i="8"/>
  <c r="E1554" i="8"/>
  <c r="G1553" i="8"/>
  <c r="F1553" i="8"/>
  <c r="E1553" i="8"/>
  <c r="G1552" i="8"/>
  <c r="F1552" i="8"/>
  <c r="E1552" i="8"/>
  <c r="G1551" i="8"/>
  <c r="F1551" i="8"/>
  <c r="E1551" i="8"/>
  <c r="G1550" i="8"/>
  <c r="F1550" i="8"/>
  <c r="E1550" i="8"/>
  <c r="G1549" i="8"/>
  <c r="F1549" i="8"/>
  <c r="E1549" i="8"/>
  <c r="G1548" i="8"/>
  <c r="F1548" i="8"/>
  <c r="E1548" i="8"/>
  <c r="G1547" i="8"/>
  <c r="F1547" i="8"/>
  <c r="E1547" i="8"/>
  <c r="G1546" i="8"/>
  <c r="F1546" i="8"/>
  <c r="E1546" i="8"/>
  <c r="G1545" i="8"/>
  <c r="F1545" i="8"/>
  <c r="E1545" i="8"/>
  <c r="G1544" i="8"/>
  <c r="F1544" i="8"/>
  <c r="E1544" i="8"/>
  <c r="G1543" i="8"/>
  <c r="F1543" i="8"/>
  <c r="E1543" i="8"/>
  <c r="G1542" i="8"/>
  <c r="F1542" i="8"/>
  <c r="E1542" i="8"/>
  <c r="G1541" i="8"/>
  <c r="F1541" i="8"/>
  <c r="E1541" i="8"/>
  <c r="G1540" i="8"/>
  <c r="F1540" i="8"/>
  <c r="E1540" i="8"/>
  <c r="G1539" i="8"/>
  <c r="F1539" i="8"/>
  <c r="E1539" i="8"/>
  <c r="G1538" i="8"/>
  <c r="F1538" i="8"/>
  <c r="E1538" i="8"/>
  <c r="G1537" i="8"/>
  <c r="F1537" i="8"/>
  <c r="E1537" i="8"/>
  <c r="G1536" i="8"/>
  <c r="F1536" i="8"/>
  <c r="E1536" i="8"/>
  <c r="G1535" i="8"/>
  <c r="F1535" i="8"/>
  <c r="E1535" i="8"/>
  <c r="G1534" i="8"/>
  <c r="F1534" i="8"/>
  <c r="E1534" i="8"/>
  <c r="G1533" i="8"/>
  <c r="F1533" i="8"/>
  <c r="E1533" i="8"/>
  <c r="G1532" i="8"/>
  <c r="F1532" i="8"/>
  <c r="E1532" i="8"/>
  <c r="G1531" i="8"/>
  <c r="F1531" i="8"/>
  <c r="E1531" i="8"/>
  <c r="G1530" i="8"/>
  <c r="F1530" i="8"/>
  <c r="E1530" i="8"/>
  <c r="G1529" i="8"/>
  <c r="F1529" i="8"/>
  <c r="E1529" i="8"/>
  <c r="G1528" i="8"/>
  <c r="F1528" i="8"/>
  <c r="E1528" i="8"/>
  <c r="G1527" i="8"/>
  <c r="F1527" i="8"/>
  <c r="E1527" i="8"/>
  <c r="G1526" i="8"/>
  <c r="F1526" i="8"/>
  <c r="E1526" i="8"/>
  <c r="G1525" i="8"/>
  <c r="F1525" i="8"/>
  <c r="E1525" i="8"/>
  <c r="G1022" i="8"/>
  <c r="F1022" i="8"/>
  <c r="E1022" i="8"/>
  <c r="G1021" i="8"/>
  <c r="F1021" i="8"/>
  <c r="E1021" i="8"/>
  <c r="G1020" i="8"/>
  <c r="F1020" i="8"/>
  <c r="E1020" i="8"/>
  <c r="G1019" i="8"/>
  <c r="F1019" i="8"/>
  <c r="E1019" i="8"/>
  <c r="G1018" i="8"/>
  <c r="F1018" i="8"/>
  <c r="E1018" i="8"/>
  <c r="G1017" i="8"/>
  <c r="F1017" i="8"/>
  <c r="E1017" i="8"/>
  <c r="G1016" i="8"/>
  <c r="F1016" i="8"/>
  <c r="E1016" i="8"/>
  <c r="G1015" i="8"/>
  <c r="F1015" i="8"/>
  <c r="E1015" i="8"/>
  <c r="G1014" i="8"/>
  <c r="F1014" i="8"/>
  <c r="E1014" i="8"/>
  <c r="G1013" i="8"/>
  <c r="F1013" i="8"/>
  <c r="E1013" i="8"/>
  <c r="G1012" i="8"/>
  <c r="F1012" i="8"/>
  <c r="E1012" i="8"/>
  <c r="G1011" i="8"/>
  <c r="F1011" i="8"/>
  <c r="E1011" i="8"/>
  <c r="G1010" i="8"/>
  <c r="F1010" i="8"/>
  <c r="E1010" i="8"/>
  <c r="G1009" i="8"/>
  <c r="F1009" i="8"/>
  <c r="E1009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4" i="8"/>
  <c r="F1004" i="8"/>
  <c r="E1004" i="8"/>
  <c r="G1003" i="8"/>
  <c r="F1003" i="8"/>
  <c r="E1003" i="8"/>
  <c r="G1002" i="8"/>
  <c r="F1002" i="8"/>
  <c r="E1002" i="8"/>
  <c r="G1524" i="8"/>
  <c r="F1524" i="8"/>
  <c r="E1524" i="8"/>
  <c r="G1523" i="8"/>
  <c r="F1523" i="8"/>
  <c r="E1523" i="8"/>
  <c r="G1522" i="8"/>
  <c r="F1522" i="8"/>
  <c r="E1522" i="8"/>
  <c r="G1521" i="8"/>
  <c r="F1521" i="8"/>
  <c r="E1521" i="8"/>
  <c r="G1520" i="8"/>
  <c r="F1520" i="8"/>
  <c r="E1520" i="8"/>
  <c r="G1519" i="8"/>
  <c r="F1519" i="8"/>
  <c r="E1519" i="8"/>
  <c r="G1518" i="8"/>
  <c r="F1518" i="8"/>
  <c r="E1518" i="8"/>
  <c r="G1517" i="8"/>
  <c r="F1517" i="8"/>
  <c r="E1517" i="8"/>
  <c r="G1516" i="8"/>
  <c r="F1516" i="8"/>
  <c r="E1516" i="8"/>
  <c r="G1515" i="8"/>
  <c r="F1515" i="8"/>
  <c r="E1515" i="8"/>
  <c r="G1514" i="8"/>
  <c r="F1514" i="8"/>
  <c r="E1514" i="8"/>
  <c r="G1513" i="8"/>
  <c r="F1513" i="8"/>
  <c r="E1513" i="8"/>
  <c r="G1512" i="8"/>
  <c r="F1512" i="8"/>
  <c r="E1512" i="8"/>
  <c r="G1511" i="8"/>
  <c r="F1511" i="8"/>
  <c r="E1511" i="8"/>
  <c r="G1510" i="8"/>
  <c r="F1510" i="8"/>
  <c r="E1510" i="8"/>
  <c r="G1509" i="8"/>
  <c r="F1509" i="8"/>
  <c r="E1509" i="8"/>
  <c r="G1508" i="8"/>
  <c r="F1508" i="8"/>
  <c r="E1508" i="8"/>
  <c r="G1507" i="8"/>
  <c r="F1507" i="8"/>
  <c r="E1507" i="8"/>
  <c r="G1506" i="8"/>
  <c r="F1506" i="8"/>
  <c r="E1506" i="8"/>
  <c r="G1505" i="8"/>
  <c r="F1505" i="8"/>
  <c r="E1505" i="8"/>
  <c r="G1504" i="8"/>
  <c r="F1504" i="8"/>
  <c r="E1504" i="8"/>
  <c r="G1503" i="8"/>
  <c r="F1503" i="8"/>
  <c r="E1503" i="8"/>
  <c r="G1502" i="8"/>
  <c r="F1502" i="8"/>
  <c r="E1502" i="8"/>
  <c r="G1501" i="8"/>
  <c r="F1501" i="8"/>
  <c r="E1501" i="8"/>
  <c r="G1500" i="8"/>
  <c r="F1500" i="8"/>
  <c r="E1500" i="8"/>
  <c r="G1499" i="8"/>
  <c r="F1499" i="8"/>
  <c r="E1499" i="8"/>
  <c r="G1498" i="8"/>
  <c r="F1498" i="8"/>
  <c r="E1498" i="8"/>
  <c r="G1497" i="8"/>
  <c r="F1497" i="8"/>
  <c r="E1497" i="8"/>
  <c r="G1496" i="8"/>
  <c r="F1496" i="8"/>
  <c r="E1496" i="8"/>
  <c r="G1495" i="8"/>
  <c r="F1495" i="8"/>
  <c r="E1495" i="8"/>
  <c r="G1494" i="8"/>
  <c r="F1494" i="8"/>
  <c r="E1494" i="8"/>
  <c r="G1493" i="8"/>
  <c r="F1493" i="8"/>
  <c r="E1493" i="8"/>
  <c r="G1492" i="8"/>
  <c r="F1492" i="8"/>
  <c r="E1492" i="8"/>
  <c r="G1491" i="8"/>
  <c r="F1491" i="8"/>
  <c r="E1491" i="8"/>
  <c r="G1490" i="8"/>
  <c r="F1490" i="8"/>
  <c r="E1490" i="8"/>
  <c r="G1489" i="8"/>
  <c r="F1489" i="8"/>
  <c r="E1489" i="8"/>
  <c r="G1488" i="8"/>
  <c r="F1488" i="8"/>
  <c r="E1488" i="8"/>
  <c r="G1487" i="8"/>
  <c r="F1487" i="8"/>
  <c r="E1487" i="8"/>
  <c r="G1486" i="8"/>
  <c r="F1486" i="8"/>
  <c r="E1486" i="8"/>
  <c r="G1485" i="8"/>
  <c r="F1485" i="8"/>
  <c r="E1485" i="8"/>
  <c r="G1484" i="8"/>
  <c r="F1484" i="8"/>
  <c r="E1484" i="8"/>
  <c r="G1483" i="8"/>
  <c r="F1483" i="8"/>
  <c r="E1483" i="8"/>
  <c r="G1482" i="8"/>
  <c r="F1482" i="8"/>
  <c r="E1482" i="8"/>
  <c r="G1481" i="8"/>
  <c r="F1481" i="8"/>
  <c r="E1481" i="8"/>
  <c r="G1480" i="8"/>
  <c r="F1480" i="8"/>
  <c r="E1480" i="8"/>
  <c r="G1479" i="8"/>
  <c r="F1479" i="8"/>
  <c r="E1479" i="8"/>
  <c r="G1478" i="8"/>
  <c r="F1478" i="8"/>
  <c r="E1478" i="8"/>
  <c r="G1477" i="8"/>
  <c r="F1477" i="8"/>
  <c r="E1477" i="8"/>
  <c r="G1476" i="8"/>
  <c r="F1476" i="8"/>
  <c r="E1476" i="8"/>
  <c r="G1475" i="8"/>
  <c r="F1475" i="8"/>
  <c r="E1475" i="8"/>
  <c r="G1474" i="8"/>
  <c r="F1474" i="8"/>
  <c r="E1474" i="8"/>
  <c r="G1473" i="8"/>
  <c r="F1473" i="8"/>
  <c r="E1473" i="8"/>
  <c r="G1472" i="8"/>
  <c r="F1472" i="8"/>
  <c r="E1472" i="8"/>
  <c r="G1471" i="8"/>
  <c r="F1471" i="8"/>
  <c r="E1471" i="8"/>
  <c r="G1470" i="8"/>
  <c r="F1470" i="8"/>
  <c r="E1470" i="8"/>
  <c r="G1469" i="8"/>
  <c r="F1469" i="8"/>
  <c r="E1469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G1464" i="8"/>
  <c r="F1464" i="8"/>
  <c r="E1464" i="8"/>
  <c r="G1463" i="8"/>
  <c r="F1463" i="8"/>
  <c r="E1463" i="8"/>
  <c r="G1462" i="8"/>
  <c r="F1462" i="8"/>
  <c r="E1462" i="8"/>
  <c r="G1461" i="8"/>
  <c r="F1461" i="8"/>
  <c r="E1461" i="8"/>
  <c r="G1460" i="8"/>
  <c r="F1460" i="8"/>
  <c r="E1460" i="8"/>
  <c r="G1459" i="8"/>
  <c r="F1459" i="8"/>
  <c r="E1459" i="8"/>
  <c r="G1458" i="8"/>
  <c r="F1458" i="8"/>
  <c r="E1458" i="8"/>
  <c r="G1457" i="8"/>
  <c r="F1457" i="8"/>
  <c r="E1457" i="8"/>
  <c r="G1456" i="8"/>
  <c r="F1456" i="8"/>
  <c r="E1456" i="8"/>
  <c r="G1455" i="8"/>
  <c r="F1455" i="8"/>
  <c r="E1455" i="8"/>
  <c r="G1454" i="8"/>
  <c r="F1454" i="8"/>
  <c r="E1454" i="8"/>
  <c r="G1453" i="8"/>
  <c r="F1453" i="8"/>
  <c r="E1453" i="8"/>
  <c r="G1001" i="8"/>
  <c r="F1001" i="8"/>
  <c r="E1001" i="8"/>
  <c r="G1000" i="8"/>
  <c r="F1000" i="8"/>
  <c r="E1000" i="8"/>
  <c r="G999" i="8"/>
  <c r="F999" i="8"/>
  <c r="E999" i="8"/>
  <c r="G998" i="8"/>
  <c r="F998" i="8"/>
  <c r="E998" i="8"/>
  <c r="G997" i="8"/>
  <c r="F997" i="8"/>
  <c r="E997" i="8"/>
  <c r="G996" i="8"/>
  <c r="F996" i="8"/>
  <c r="E996" i="8"/>
  <c r="G995" i="8"/>
  <c r="F995" i="8"/>
  <c r="E995" i="8"/>
  <c r="G994" i="8"/>
  <c r="F994" i="8"/>
  <c r="E994" i="8"/>
  <c r="G1920" i="8"/>
  <c r="F1920" i="8"/>
  <c r="E1920" i="8"/>
  <c r="G1919" i="8"/>
  <c r="F1919" i="8"/>
  <c r="E1919" i="8"/>
  <c r="G1918" i="8"/>
  <c r="F1918" i="8"/>
  <c r="E1918" i="8"/>
  <c r="G1917" i="8"/>
  <c r="F1917" i="8"/>
  <c r="E1917" i="8"/>
  <c r="G1916" i="8"/>
  <c r="F1916" i="8"/>
  <c r="E1916" i="8"/>
  <c r="G1915" i="8"/>
  <c r="F1915" i="8"/>
  <c r="E1915" i="8"/>
  <c r="G1914" i="8"/>
  <c r="F1914" i="8"/>
  <c r="E1914" i="8"/>
  <c r="G1913" i="8"/>
  <c r="F1913" i="8"/>
  <c r="E1913" i="8"/>
  <c r="G1912" i="8"/>
  <c r="F1912" i="8"/>
  <c r="E1912" i="8"/>
  <c r="G1911" i="8"/>
  <c r="F1911" i="8"/>
  <c r="E1911" i="8"/>
  <c r="G1910" i="8"/>
  <c r="F1910" i="8"/>
  <c r="E1910" i="8"/>
  <c r="G1909" i="8"/>
  <c r="F1909" i="8"/>
  <c r="E1909" i="8"/>
  <c r="G1908" i="8"/>
  <c r="F1908" i="8"/>
  <c r="E1908" i="8"/>
  <c r="G1907" i="8"/>
  <c r="F1907" i="8"/>
  <c r="E1907" i="8"/>
  <c r="G1906" i="8"/>
  <c r="F1906" i="8"/>
  <c r="E1906" i="8"/>
  <c r="G1905" i="8"/>
  <c r="F1905" i="8"/>
  <c r="E1905" i="8"/>
  <c r="G1904" i="8"/>
  <c r="F1904" i="8"/>
  <c r="E1904" i="8"/>
  <c r="G1903" i="8"/>
  <c r="F1903" i="8"/>
  <c r="E1903" i="8"/>
  <c r="G1902" i="8"/>
  <c r="F1902" i="8"/>
  <c r="E1902" i="8"/>
  <c r="G1901" i="8"/>
  <c r="F1901" i="8"/>
  <c r="E1901" i="8"/>
  <c r="G1900" i="8"/>
  <c r="F1900" i="8"/>
  <c r="E1900" i="8"/>
  <c r="G1899" i="8"/>
  <c r="F1899" i="8"/>
  <c r="E1899" i="8"/>
  <c r="G1898" i="8"/>
  <c r="F1898" i="8"/>
  <c r="E1898" i="8"/>
  <c r="G1897" i="8"/>
  <c r="F1897" i="8"/>
  <c r="E1897" i="8"/>
  <c r="G1896" i="8"/>
  <c r="F1896" i="8"/>
  <c r="E1896" i="8"/>
  <c r="G1895" i="8"/>
  <c r="F1895" i="8"/>
  <c r="E1895" i="8"/>
  <c r="G1894" i="8"/>
  <c r="F1894" i="8"/>
  <c r="E1894" i="8"/>
  <c r="G1893" i="8"/>
  <c r="F1893" i="8"/>
  <c r="E1893" i="8"/>
  <c r="G1892" i="8"/>
  <c r="F1892" i="8"/>
  <c r="E1892" i="8"/>
  <c r="G1891" i="8"/>
  <c r="F1891" i="8"/>
  <c r="E1891" i="8"/>
  <c r="G1890" i="8"/>
  <c r="F1890" i="8"/>
  <c r="E1890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G1885" i="8"/>
  <c r="F1885" i="8"/>
  <c r="E1885" i="8"/>
  <c r="G1884" i="8"/>
  <c r="F1884" i="8"/>
  <c r="E1884" i="8"/>
  <c r="G1883" i="8"/>
  <c r="F1883" i="8"/>
  <c r="E1883" i="8"/>
  <c r="G1882" i="8"/>
  <c r="F1882" i="8"/>
  <c r="E1882" i="8"/>
  <c r="G1881" i="8"/>
  <c r="F1881" i="8"/>
  <c r="E1881" i="8"/>
  <c r="G1880" i="8"/>
  <c r="F1880" i="8"/>
  <c r="E1880" i="8"/>
  <c r="G1879" i="8"/>
  <c r="F1879" i="8"/>
  <c r="E1879" i="8"/>
  <c r="G1878" i="8"/>
  <c r="F1878" i="8"/>
  <c r="E1878" i="8"/>
  <c r="G1877" i="8"/>
  <c r="F1877" i="8"/>
  <c r="E1877" i="8"/>
  <c r="G1876" i="8"/>
  <c r="F1876" i="8"/>
  <c r="E1876" i="8"/>
  <c r="G1875" i="8"/>
  <c r="F1875" i="8"/>
  <c r="E1875" i="8"/>
  <c r="G1874" i="8"/>
  <c r="F1874" i="8"/>
  <c r="E1874" i="8"/>
  <c r="G1873" i="8"/>
  <c r="F1873" i="8"/>
  <c r="E1873" i="8"/>
  <c r="G1872" i="8"/>
  <c r="F1872" i="8"/>
  <c r="E1872" i="8"/>
  <c r="G1871" i="8"/>
  <c r="F1871" i="8"/>
  <c r="E1871" i="8"/>
  <c r="G1870" i="8"/>
  <c r="F1870" i="8"/>
  <c r="E1870" i="8"/>
  <c r="G1869" i="8"/>
  <c r="F1869" i="8"/>
  <c r="E1869" i="8"/>
  <c r="G1868" i="8"/>
  <c r="F1868" i="8"/>
  <c r="E1868" i="8"/>
  <c r="G1867" i="8"/>
  <c r="F1867" i="8"/>
  <c r="E1867" i="8"/>
  <c r="G1866" i="8"/>
  <c r="F1866" i="8"/>
  <c r="E1866" i="8"/>
  <c r="G1865" i="8"/>
  <c r="F1865" i="8"/>
  <c r="E1865" i="8"/>
  <c r="G1864" i="8"/>
  <c r="F1864" i="8"/>
  <c r="E1864" i="8"/>
  <c r="G1863" i="8"/>
  <c r="F1863" i="8"/>
  <c r="E1863" i="8"/>
  <c r="G1862" i="8"/>
  <c r="F1862" i="8"/>
  <c r="E1862" i="8"/>
  <c r="G1861" i="8"/>
  <c r="F1861" i="8"/>
  <c r="E1861" i="8"/>
  <c r="G1860" i="8"/>
  <c r="F1860" i="8"/>
  <c r="E1860" i="8"/>
  <c r="G1859" i="8"/>
  <c r="F1859" i="8"/>
  <c r="E1859" i="8"/>
  <c r="G1858" i="8"/>
  <c r="F1858" i="8"/>
  <c r="E1858" i="8"/>
  <c r="G1857" i="8"/>
  <c r="F1857" i="8"/>
  <c r="E1857" i="8"/>
  <c r="G1856" i="8"/>
  <c r="F1856" i="8"/>
  <c r="E1856" i="8"/>
  <c r="G1855" i="8"/>
  <c r="F1855" i="8"/>
  <c r="E1855" i="8"/>
  <c r="G1854" i="8"/>
  <c r="F1854" i="8"/>
  <c r="E1854" i="8"/>
  <c r="G1853" i="8"/>
  <c r="F1853" i="8"/>
  <c r="E1853" i="8"/>
  <c r="G1852" i="8"/>
  <c r="F1852" i="8"/>
  <c r="E1852" i="8"/>
  <c r="G1851" i="8"/>
  <c r="F1851" i="8"/>
  <c r="E1851" i="8"/>
  <c r="G1850" i="8"/>
  <c r="F1850" i="8"/>
  <c r="E1850" i="8"/>
  <c r="G1849" i="8"/>
  <c r="F1849" i="8"/>
  <c r="E1849" i="8"/>
  <c r="G1848" i="8"/>
  <c r="F1848" i="8"/>
  <c r="E1848" i="8"/>
  <c r="G1847" i="8"/>
  <c r="F1847" i="8"/>
  <c r="E1847" i="8"/>
  <c r="G1846" i="8"/>
  <c r="F1846" i="8"/>
  <c r="E1846" i="8"/>
  <c r="G1845" i="8"/>
  <c r="F1845" i="8"/>
  <c r="E1845" i="8"/>
  <c r="G1844" i="8"/>
  <c r="F1844" i="8"/>
  <c r="E1844" i="8"/>
  <c r="G1843" i="8"/>
  <c r="F1843" i="8"/>
  <c r="E1843" i="8"/>
  <c r="G1842" i="8"/>
  <c r="F1842" i="8"/>
  <c r="E1842" i="8"/>
  <c r="G1841" i="8"/>
  <c r="F1841" i="8"/>
  <c r="E1841" i="8"/>
  <c r="G1840" i="8"/>
  <c r="F1840" i="8"/>
  <c r="E1840" i="8"/>
  <c r="G1839" i="8"/>
  <c r="F1839" i="8"/>
  <c r="E1839" i="8"/>
  <c r="G1838" i="8"/>
  <c r="F1838" i="8"/>
  <c r="E1838" i="8"/>
  <c r="G1837" i="8"/>
  <c r="F1837" i="8"/>
  <c r="E1837" i="8"/>
  <c r="G1836" i="8"/>
  <c r="F1836" i="8"/>
  <c r="E1836" i="8"/>
  <c r="G1835" i="8"/>
  <c r="F1835" i="8"/>
  <c r="E1835" i="8"/>
  <c r="G1834" i="8"/>
  <c r="F1834" i="8"/>
  <c r="E1834" i="8"/>
  <c r="G1833" i="8"/>
  <c r="F1833" i="8"/>
  <c r="E1833" i="8"/>
  <c r="G1832" i="8"/>
  <c r="F1832" i="8"/>
  <c r="E1832" i="8"/>
  <c r="G1831" i="8"/>
  <c r="F1831" i="8"/>
  <c r="E1831" i="8"/>
  <c r="G1830" i="8"/>
  <c r="F1830" i="8"/>
  <c r="E1830" i="8"/>
  <c r="G1829" i="8"/>
  <c r="F1829" i="8"/>
  <c r="E1829" i="8"/>
  <c r="G1828" i="8"/>
  <c r="F1828" i="8"/>
  <c r="E1828" i="8"/>
  <c r="G1827" i="8"/>
  <c r="F1827" i="8"/>
  <c r="E1827" i="8"/>
  <c r="G1826" i="8"/>
  <c r="F1826" i="8"/>
  <c r="E1826" i="8"/>
  <c r="G1825" i="8"/>
  <c r="F1825" i="8"/>
  <c r="E1825" i="8"/>
  <c r="G1824" i="8"/>
  <c r="F1824" i="8"/>
  <c r="E1824" i="8"/>
  <c r="G1823" i="8"/>
  <c r="F1823" i="8"/>
  <c r="E1823" i="8"/>
  <c r="G1822" i="8"/>
  <c r="F1822" i="8"/>
  <c r="E1822" i="8"/>
  <c r="G1821" i="8"/>
  <c r="F1821" i="8"/>
  <c r="E1821" i="8"/>
  <c r="G1820" i="8"/>
  <c r="F1820" i="8"/>
  <c r="E1820" i="8"/>
  <c r="G1819" i="8"/>
  <c r="F1819" i="8"/>
  <c r="E1819" i="8"/>
  <c r="G1818" i="8"/>
  <c r="F1818" i="8"/>
  <c r="E1818" i="8"/>
  <c r="G1817" i="8"/>
  <c r="F1817" i="8"/>
  <c r="E1817" i="8"/>
  <c r="G1816" i="8"/>
  <c r="F1816" i="8"/>
  <c r="E1816" i="8"/>
  <c r="G1815" i="8"/>
  <c r="F1815" i="8"/>
  <c r="E1815" i="8"/>
  <c r="G1814" i="8"/>
  <c r="F1814" i="8"/>
  <c r="E1814" i="8"/>
  <c r="G377" i="8"/>
  <c r="F377" i="8"/>
  <c r="E377" i="8"/>
  <c r="G376" i="8"/>
  <c r="F376" i="8"/>
  <c r="E376" i="8"/>
  <c r="G375" i="8"/>
  <c r="F375" i="8"/>
  <c r="E375" i="8"/>
  <c r="G374" i="8"/>
  <c r="F374" i="8"/>
  <c r="E374" i="8"/>
  <c r="G373" i="8"/>
  <c r="F373" i="8"/>
  <c r="E373" i="8"/>
  <c r="G372" i="8"/>
  <c r="F372" i="8"/>
  <c r="E372" i="8"/>
  <c r="G371" i="8"/>
  <c r="F371" i="8"/>
  <c r="E371" i="8"/>
  <c r="G370" i="8"/>
  <c r="F370" i="8"/>
  <c r="E370" i="8"/>
  <c r="G369" i="8"/>
  <c r="F369" i="8"/>
  <c r="E369" i="8"/>
  <c r="G368" i="8"/>
  <c r="F368" i="8"/>
  <c r="E368" i="8"/>
  <c r="G367" i="8"/>
  <c r="F367" i="8"/>
  <c r="E367" i="8"/>
  <c r="G366" i="8"/>
  <c r="F366" i="8"/>
  <c r="E366" i="8"/>
  <c r="G365" i="8"/>
  <c r="F365" i="8"/>
  <c r="E365" i="8"/>
  <c r="G364" i="8"/>
  <c r="F364" i="8"/>
  <c r="E364" i="8"/>
  <c r="G363" i="8"/>
  <c r="F363" i="8"/>
  <c r="E363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9" i="8"/>
  <c r="F129" i="8"/>
  <c r="E129" i="8"/>
  <c r="G128" i="8"/>
  <c r="F128" i="8"/>
  <c r="E128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3" i="8"/>
  <c r="F123" i="8"/>
  <c r="E123" i="8"/>
  <c r="G122" i="8"/>
  <c r="F122" i="8"/>
  <c r="E122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G115" i="8"/>
  <c r="F115" i="8"/>
  <c r="E115" i="8"/>
  <c r="G114" i="8"/>
  <c r="F114" i="8"/>
  <c r="E114" i="8"/>
  <c r="G113" i="8"/>
  <c r="F113" i="8"/>
  <c r="E113" i="8"/>
  <c r="G112" i="8"/>
  <c r="F112" i="8"/>
  <c r="E112" i="8"/>
  <c r="G111" i="8"/>
  <c r="F111" i="8"/>
  <c r="E111" i="8"/>
  <c r="G110" i="8"/>
  <c r="F110" i="8"/>
  <c r="E110" i="8"/>
  <c r="G109" i="8"/>
  <c r="F109" i="8"/>
  <c r="E109" i="8"/>
  <c r="G108" i="8"/>
  <c r="F108" i="8"/>
  <c r="E108" i="8"/>
  <c r="G107" i="8"/>
  <c r="F107" i="8"/>
  <c r="E107" i="8"/>
  <c r="G106" i="8"/>
  <c r="F106" i="8"/>
  <c r="E106" i="8"/>
  <c r="G105" i="8"/>
  <c r="F105" i="8"/>
  <c r="E105" i="8"/>
  <c r="G104" i="8"/>
  <c r="F104" i="8"/>
  <c r="E104" i="8"/>
  <c r="G103" i="8"/>
  <c r="F103" i="8"/>
  <c r="E103" i="8"/>
  <c r="G102" i="8"/>
  <c r="F102" i="8"/>
  <c r="E102" i="8"/>
  <c r="G101" i="8"/>
  <c r="F101" i="8"/>
  <c r="E101" i="8"/>
  <c r="G100" i="8"/>
  <c r="F100" i="8"/>
  <c r="E100" i="8"/>
  <c r="G99" i="8"/>
  <c r="F99" i="8"/>
  <c r="E99" i="8"/>
  <c r="G98" i="8"/>
  <c r="F98" i="8"/>
  <c r="E98" i="8"/>
  <c r="G97" i="8"/>
  <c r="F97" i="8"/>
  <c r="E97" i="8"/>
  <c r="G96" i="8"/>
  <c r="F96" i="8"/>
  <c r="E96" i="8"/>
  <c r="G95" i="8"/>
  <c r="F95" i="8"/>
  <c r="E95" i="8"/>
  <c r="G94" i="8"/>
  <c r="F94" i="8"/>
  <c r="E94" i="8"/>
  <c r="G93" i="8"/>
  <c r="F93" i="8"/>
  <c r="E93" i="8"/>
  <c r="G92" i="8"/>
  <c r="F92" i="8"/>
  <c r="E92" i="8"/>
  <c r="G91" i="8"/>
  <c r="F91" i="8"/>
  <c r="E91" i="8"/>
  <c r="G90" i="8"/>
  <c r="F90" i="8"/>
  <c r="E90" i="8"/>
  <c r="G1452" i="8"/>
  <c r="F1452" i="8"/>
  <c r="E1452" i="8"/>
  <c r="G1451" i="8"/>
  <c r="F1451" i="8"/>
  <c r="E1451" i="8"/>
  <c r="G1450" i="8"/>
  <c r="F1450" i="8"/>
  <c r="E1450" i="8"/>
  <c r="G1449" i="8"/>
  <c r="F1449" i="8"/>
  <c r="E1449" i="8"/>
  <c r="G1448" i="8"/>
  <c r="F1448" i="8"/>
  <c r="E1448" i="8"/>
  <c r="G1447" i="8"/>
  <c r="F1447" i="8"/>
  <c r="E1447" i="8"/>
  <c r="G1446" i="8"/>
  <c r="F1446" i="8"/>
  <c r="E1446" i="8"/>
  <c r="G1445" i="8"/>
  <c r="F1445" i="8"/>
  <c r="E1445" i="8"/>
  <c r="G1444" i="8"/>
  <c r="F1444" i="8"/>
  <c r="E1444" i="8"/>
  <c r="G1443" i="8"/>
  <c r="F1443" i="8"/>
  <c r="E1443" i="8"/>
  <c r="G1442" i="8"/>
  <c r="F1442" i="8"/>
  <c r="E1442" i="8"/>
  <c r="G1441" i="8"/>
  <c r="F1441" i="8"/>
  <c r="E1441" i="8"/>
  <c r="G1440" i="8"/>
  <c r="F1440" i="8"/>
  <c r="E1440" i="8"/>
  <c r="G1439" i="8"/>
  <c r="F1439" i="8"/>
  <c r="E1439" i="8"/>
  <c r="G1438" i="8"/>
  <c r="F1438" i="8"/>
  <c r="E1438" i="8"/>
  <c r="G1437" i="8"/>
  <c r="F1437" i="8"/>
  <c r="E1437" i="8"/>
  <c r="G1436" i="8"/>
  <c r="F1436" i="8"/>
  <c r="E1436" i="8"/>
  <c r="G1435" i="8"/>
  <c r="F1435" i="8"/>
  <c r="E1435" i="8"/>
  <c r="G1434" i="8"/>
  <c r="F1434" i="8"/>
  <c r="E1434" i="8"/>
  <c r="G1433" i="8"/>
  <c r="F1433" i="8"/>
  <c r="E1433" i="8"/>
  <c r="G1432" i="8"/>
  <c r="F1432" i="8"/>
  <c r="E1432" i="8"/>
  <c r="G1431" i="8"/>
  <c r="F1431" i="8"/>
  <c r="E1431" i="8"/>
  <c r="G1430" i="8"/>
  <c r="F1430" i="8"/>
  <c r="E1430" i="8"/>
  <c r="G1429" i="8"/>
  <c r="F1429" i="8"/>
  <c r="E1429" i="8"/>
  <c r="G1428" i="8"/>
  <c r="F1428" i="8"/>
  <c r="E1428" i="8"/>
  <c r="G1427" i="8"/>
  <c r="F1427" i="8"/>
  <c r="E1427" i="8"/>
  <c r="G1426" i="8"/>
  <c r="F1426" i="8"/>
  <c r="E1426" i="8"/>
  <c r="G1425" i="8"/>
  <c r="F1425" i="8"/>
  <c r="E1425" i="8"/>
  <c r="G1424" i="8"/>
  <c r="F1424" i="8"/>
  <c r="E1424" i="8"/>
  <c r="G1423" i="8"/>
  <c r="F1423" i="8"/>
  <c r="E1423" i="8"/>
  <c r="G1422" i="8"/>
  <c r="F1422" i="8"/>
  <c r="E1422" i="8"/>
  <c r="G1421" i="8"/>
  <c r="F1421" i="8"/>
  <c r="E1421" i="8"/>
  <c r="G1420" i="8"/>
  <c r="F1420" i="8"/>
  <c r="E1420" i="8"/>
  <c r="G89" i="8"/>
  <c r="F89" i="8"/>
  <c r="E89" i="8"/>
  <c r="G88" i="8"/>
  <c r="F88" i="8"/>
  <c r="E88" i="8"/>
  <c r="G87" i="8"/>
  <c r="F87" i="8"/>
  <c r="E87" i="8"/>
  <c r="G86" i="8"/>
  <c r="F86" i="8"/>
  <c r="E86" i="8"/>
  <c r="G85" i="8"/>
  <c r="F85" i="8"/>
  <c r="E85" i="8"/>
  <c r="G84" i="8"/>
  <c r="F84" i="8"/>
  <c r="E84" i="8"/>
  <c r="G83" i="8"/>
  <c r="F83" i="8"/>
  <c r="E83" i="8"/>
  <c r="G82" i="8"/>
  <c r="F82" i="8"/>
  <c r="E82" i="8"/>
  <c r="G81" i="8"/>
  <c r="F81" i="8"/>
  <c r="E81" i="8"/>
  <c r="G80" i="8"/>
  <c r="F80" i="8"/>
  <c r="E80" i="8"/>
  <c r="G79" i="8"/>
  <c r="F79" i="8"/>
  <c r="E79" i="8"/>
  <c r="G78" i="8"/>
  <c r="F78" i="8"/>
  <c r="E78" i="8"/>
  <c r="G77" i="8"/>
  <c r="F77" i="8"/>
  <c r="E77" i="8"/>
  <c r="G76" i="8"/>
  <c r="F76" i="8"/>
  <c r="E76" i="8"/>
  <c r="G75" i="8"/>
  <c r="F75" i="8"/>
  <c r="E75" i="8"/>
  <c r="G74" i="8"/>
  <c r="F74" i="8"/>
  <c r="E74" i="8"/>
  <c r="G73" i="8"/>
  <c r="F73" i="8"/>
  <c r="E73" i="8"/>
  <c r="G72" i="8"/>
  <c r="F72" i="8"/>
  <c r="E72" i="8"/>
  <c r="G71" i="8"/>
  <c r="F71" i="8"/>
  <c r="E71" i="8"/>
  <c r="G70" i="8"/>
  <c r="F70" i="8"/>
  <c r="E70" i="8"/>
  <c r="G69" i="8"/>
  <c r="F69" i="8"/>
  <c r="E69" i="8"/>
  <c r="G68" i="8"/>
  <c r="F68" i="8"/>
  <c r="E68" i="8"/>
  <c r="G67" i="8"/>
  <c r="F67" i="8"/>
  <c r="E67" i="8"/>
  <c r="G66" i="8"/>
  <c r="F66" i="8"/>
  <c r="E66" i="8"/>
  <c r="G65" i="8"/>
  <c r="F65" i="8"/>
  <c r="E65" i="8"/>
  <c r="G64" i="8"/>
  <c r="F64" i="8"/>
  <c r="E64" i="8"/>
  <c r="G63" i="8"/>
  <c r="F63" i="8"/>
  <c r="E63" i="8"/>
  <c r="G62" i="8"/>
  <c r="F62" i="8"/>
  <c r="E62" i="8"/>
  <c r="G61" i="8"/>
  <c r="F61" i="8"/>
  <c r="E61" i="8"/>
  <c r="G60" i="8"/>
  <c r="F60" i="8"/>
  <c r="E60" i="8"/>
  <c r="G59" i="8"/>
  <c r="F59" i="8"/>
  <c r="E59" i="8"/>
  <c r="G58" i="8"/>
  <c r="F58" i="8"/>
  <c r="E58" i="8"/>
  <c r="G57" i="8"/>
  <c r="F57" i="8"/>
  <c r="E57" i="8"/>
  <c r="G56" i="8"/>
  <c r="F56" i="8"/>
  <c r="E56" i="8"/>
  <c r="G55" i="8"/>
  <c r="F55" i="8"/>
  <c r="E55" i="8"/>
  <c r="G54" i="8"/>
  <c r="F54" i="8"/>
  <c r="E54" i="8"/>
  <c r="G53" i="8"/>
  <c r="F53" i="8"/>
  <c r="E53" i="8"/>
  <c r="G52" i="8"/>
  <c r="F52" i="8"/>
  <c r="E52" i="8"/>
  <c r="G51" i="8"/>
  <c r="F51" i="8"/>
  <c r="E51" i="8"/>
  <c r="G50" i="8"/>
  <c r="F50" i="8"/>
  <c r="E50" i="8"/>
  <c r="G49" i="8"/>
  <c r="F49" i="8"/>
  <c r="E49" i="8"/>
  <c r="G48" i="8"/>
  <c r="F48" i="8"/>
  <c r="E48" i="8"/>
  <c r="G47" i="8"/>
  <c r="F47" i="8"/>
  <c r="E47" i="8"/>
  <c r="G46" i="8"/>
  <c r="F46" i="8"/>
  <c r="E46" i="8"/>
  <c r="G45" i="8"/>
  <c r="F45" i="8"/>
  <c r="E45" i="8"/>
  <c r="G44" i="8"/>
  <c r="F44" i="8"/>
  <c r="E44" i="8"/>
  <c r="G43" i="8"/>
  <c r="F43" i="8"/>
  <c r="E43" i="8"/>
  <c r="G42" i="8"/>
  <c r="F42" i="8"/>
  <c r="E42" i="8"/>
  <c r="G41" i="8"/>
  <c r="F41" i="8"/>
  <c r="E41" i="8"/>
  <c r="G40" i="8"/>
  <c r="F40" i="8"/>
  <c r="E40" i="8"/>
  <c r="G39" i="8"/>
  <c r="F39" i="8"/>
  <c r="E39" i="8"/>
  <c r="G38" i="8"/>
  <c r="F38" i="8"/>
  <c r="E38" i="8"/>
  <c r="G37" i="8"/>
  <c r="F37" i="8"/>
  <c r="E37" i="8"/>
  <c r="G36" i="8"/>
  <c r="F36" i="8"/>
  <c r="E36" i="8"/>
  <c r="G35" i="8"/>
  <c r="F35" i="8"/>
  <c r="E35" i="8"/>
  <c r="G34" i="8"/>
  <c r="F34" i="8"/>
  <c r="E34" i="8"/>
  <c r="G33" i="8"/>
  <c r="F33" i="8"/>
  <c r="E33" i="8"/>
  <c r="G32" i="8"/>
  <c r="F32" i="8"/>
  <c r="E32" i="8"/>
  <c r="G31" i="8"/>
  <c r="F31" i="8"/>
  <c r="E31" i="8"/>
  <c r="G30" i="8"/>
  <c r="F30" i="8"/>
  <c r="E30" i="8"/>
  <c r="G29" i="8"/>
  <c r="F29" i="8"/>
  <c r="E29" i="8"/>
  <c r="G28" i="8"/>
  <c r="F28" i="8"/>
  <c r="E28" i="8"/>
  <c r="G27" i="8"/>
  <c r="F27" i="8"/>
  <c r="E27" i="8"/>
  <c r="G26" i="8"/>
  <c r="F26" i="8"/>
  <c r="E26" i="8"/>
  <c r="G25" i="8"/>
  <c r="F25" i="8"/>
  <c r="E25" i="8"/>
  <c r="G24" i="8"/>
  <c r="F24" i="8"/>
  <c r="E24" i="8"/>
  <c r="G23" i="8"/>
  <c r="F23" i="8"/>
  <c r="E23" i="8"/>
  <c r="G22" i="8"/>
  <c r="F22" i="8"/>
  <c r="E22" i="8"/>
  <c r="G21" i="8"/>
  <c r="F21" i="8"/>
  <c r="E21" i="8"/>
  <c r="G20" i="8"/>
  <c r="F20" i="8"/>
  <c r="E20" i="8"/>
  <c r="G19" i="8"/>
  <c r="F19" i="8"/>
  <c r="E19" i="8"/>
  <c r="G18" i="8"/>
  <c r="F18" i="8"/>
  <c r="E18" i="8"/>
  <c r="G17" i="8"/>
  <c r="F17" i="8"/>
  <c r="E17" i="8"/>
  <c r="G16" i="8"/>
  <c r="F16" i="8"/>
  <c r="E16" i="8"/>
  <c r="G15" i="8"/>
  <c r="F15" i="8"/>
  <c r="E15" i="8"/>
  <c r="G14" i="8"/>
  <c r="F14" i="8"/>
  <c r="E14" i="8"/>
  <c r="G13" i="8"/>
  <c r="F13" i="8"/>
  <c r="E13" i="8"/>
  <c r="G12" i="8"/>
  <c r="F12" i="8"/>
  <c r="E12" i="8"/>
  <c r="G11" i="8"/>
  <c r="F11" i="8"/>
  <c r="E11" i="8"/>
  <c r="G10" i="8"/>
  <c r="F10" i="8"/>
  <c r="E10" i="8"/>
  <c r="G9" i="8"/>
  <c r="F9" i="8"/>
  <c r="E9" i="8"/>
  <c r="G8" i="8"/>
  <c r="F8" i="8"/>
  <c r="E8" i="8"/>
  <c r="G7" i="8"/>
  <c r="F7" i="8"/>
  <c r="E7" i="8"/>
  <c r="G6" i="8"/>
  <c r="F6" i="8"/>
  <c r="E6" i="8"/>
  <c r="G5" i="8"/>
  <c r="F5" i="8"/>
  <c r="E5" i="8"/>
  <c r="G4" i="8"/>
  <c r="F4" i="8"/>
  <c r="E4" i="8"/>
  <c r="G3" i="8"/>
  <c r="F3" i="8"/>
  <c r="E3" i="8"/>
  <c r="G2" i="8"/>
  <c r="F2" i="8"/>
  <c r="E2" i="8"/>
  <c r="G1419" i="8"/>
  <c r="F1419" i="8"/>
  <c r="E1419" i="8"/>
  <c r="G1418" i="8"/>
  <c r="F1418" i="8"/>
  <c r="E1418" i="8"/>
  <c r="G1417" i="8"/>
  <c r="F1417" i="8"/>
  <c r="E1417" i="8"/>
  <c r="G1416" i="8"/>
  <c r="F1416" i="8"/>
  <c r="E1416" i="8"/>
  <c r="G1415" i="8"/>
  <c r="F1415" i="8"/>
  <c r="E1415" i="8"/>
  <c r="G1414" i="8"/>
  <c r="F1414" i="8"/>
  <c r="E1414" i="8"/>
  <c r="G1413" i="8"/>
  <c r="F1413" i="8"/>
  <c r="E1413" i="8"/>
  <c r="G1412" i="8"/>
  <c r="F1412" i="8"/>
  <c r="E1412" i="8"/>
  <c r="G1411" i="8"/>
  <c r="F1411" i="8"/>
  <c r="E1411" i="8"/>
  <c r="G1410" i="8"/>
  <c r="F1410" i="8"/>
  <c r="E1410" i="8"/>
  <c r="G1409" i="8"/>
  <c r="F1409" i="8"/>
  <c r="E1409" i="8"/>
  <c r="G1408" i="8"/>
  <c r="F1408" i="8"/>
  <c r="E1408" i="8"/>
  <c r="G1407" i="8"/>
  <c r="F1407" i="8"/>
  <c r="E1407" i="8"/>
  <c r="G1406" i="8"/>
  <c r="F1406" i="8"/>
  <c r="E1406" i="8"/>
  <c r="G1405" i="8"/>
  <c r="F1405" i="8"/>
  <c r="E1405" i="8"/>
  <c r="G1404" i="8"/>
  <c r="F1404" i="8"/>
  <c r="E1404" i="8"/>
  <c r="G1403" i="8"/>
  <c r="F1403" i="8"/>
  <c r="E1403" i="8"/>
  <c r="G1402" i="8"/>
  <c r="F1402" i="8"/>
  <c r="E1402" i="8"/>
  <c r="G1401" i="8"/>
  <c r="F1401" i="8"/>
  <c r="E1401" i="8"/>
  <c r="G1400" i="8"/>
  <c r="F1400" i="8"/>
  <c r="E1400" i="8"/>
  <c r="G1399" i="8"/>
  <c r="F1399" i="8"/>
  <c r="E1399" i="8"/>
  <c r="G1398" i="8"/>
  <c r="F1398" i="8"/>
  <c r="E1398" i="8"/>
  <c r="G1397" i="8"/>
  <c r="F1397" i="8"/>
  <c r="E1397" i="8"/>
  <c r="G1396" i="8"/>
  <c r="F1396" i="8"/>
  <c r="E1396" i="8"/>
  <c r="G1395" i="8"/>
  <c r="F1395" i="8"/>
  <c r="E1395" i="8"/>
  <c r="G1394" i="8"/>
  <c r="F1394" i="8"/>
  <c r="E1394" i="8"/>
  <c r="G1393" i="8"/>
  <c r="F1393" i="8"/>
  <c r="E1393" i="8"/>
  <c r="G1392" i="8"/>
  <c r="F1392" i="8"/>
  <c r="E1392" i="8"/>
  <c r="G1391" i="8"/>
  <c r="F1391" i="8"/>
  <c r="E1391" i="8"/>
  <c r="G1390" i="8"/>
  <c r="F1390" i="8"/>
  <c r="E1390" i="8"/>
  <c r="G1389" i="8"/>
  <c r="F1389" i="8"/>
  <c r="E1389" i="8"/>
  <c r="G1388" i="8"/>
  <c r="F1388" i="8"/>
  <c r="E1388" i="8"/>
  <c r="G1387" i="8"/>
  <c r="F1387" i="8"/>
  <c r="E1387" i="8"/>
  <c r="G1386" i="8"/>
  <c r="F1386" i="8"/>
  <c r="E1386" i="8"/>
  <c r="G1385" i="8"/>
  <c r="F1385" i="8"/>
  <c r="E1385" i="8"/>
  <c r="G1384" i="8"/>
  <c r="F1384" i="8"/>
  <c r="E1384" i="8"/>
  <c r="G1383" i="8"/>
  <c r="F1383" i="8"/>
  <c r="E1383" i="8"/>
  <c r="G1382" i="8"/>
  <c r="F1382" i="8"/>
  <c r="E1382" i="8"/>
  <c r="G1381" i="8"/>
  <c r="F1381" i="8"/>
  <c r="E1381" i="8"/>
  <c r="G362" i="8"/>
  <c r="F362" i="8"/>
  <c r="E362" i="8"/>
  <c r="G361" i="8"/>
  <c r="F361" i="8"/>
  <c r="E361" i="8"/>
  <c r="G1813" i="8"/>
  <c r="F1813" i="8"/>
  <c r="E1813" i="8"/>
  <c r="G1812" i="8"/>
  <c r="F1812" i="8"/>
  <c r="E1812" i="8"/>
  <c r="G1811" i="8"/>
  <c r="F1811" i="8"/>
  <c r="E1811" i="8"/>
  <c r="G1810" i="8"/>
  <c r="F1810" i="8"/>
  <c r="E1810" i="8"/>
  <c r="G1809" i="8"/>
  <c r="F1809" i="8"/>
  <c r="E1809" i="8"/>
  <c r="G1808" i="8"/>
  <c r="F1808" i="8"/>
  <c r="E1808" i="8"/>
  <c r="G1807" i="8"/>
  <c r="F1807" i="8"/>
  <c r="E1807" i="8"/>
  <c r="G1806" i="8"/>
  <c r="F1806" i="8"/>
  <c r="E1806" i="8"/>
  <c r="G360" i="8"/>
  <c r="F360" i="8"/>
  <c r="E360" i="8"/>
  <c r="G359" i="8"/>
  <c r="F359" i="8"/>
  <c r="E359" i="8"/>
  <c r="G358" i="8"/>
  <c r="F358" i="8"/>
  <c r="E358" i="8"/>
  <c r="G1380" i="8"/>
  <c r="F1380" i="8"/>
  <c r="E1380" i="8"/>
  <c r="G1805" i="8"/>
  <c r="F1805" i="8"/>
  <c r="E1805" i="8"/>
  <c r="G1804" i="8"/>
  <c r="F1804" i="8"/>
  <c r="E1804" i="8"/>
  <c r="G1803" i="8"/>
  <c r="F1803" i="8"/>
  <c r="E1803" i="8"/>
  <c r="G1802" i="8"/>
  <c r="F1802" i="8"/>
  <c r="E1802" i="8"/>
  <c r="G1801" i="8"/>
  <c r="F1801" i="8"/>
  <c r="E1801" i="8"/>
  <c r="G1800" i="8"/>
  <c r="F1800" i="8"/>
  <c r="E1800" i="8"/>
  <c r="G1799" i="8"/>
  <c r="F1799" i="8"/>
  <c r="E1799" i="8"/>
  <c r="G1798" i="8"/>
  <c r="F1798" i="8"/>
  <c r="E1798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9" i="8"/>
  <c r="F989" i="8"/>
  <c r="E989" i="8"/>
  <c r="G657" i="8"/>
  <c r="F657" i="8"/>
  <c r="E657" i="8"/>
  <c r="G656" i="8"/>
  <c r="F656" i="8"/>
  <c r="E656" i="8"/>
  <c r="G655" i="8"/>
  <c r="F655" i="8"/>
  <c r="E655" i="8"/>
  <c r="G654" i="8"/>
  <c r="F654" i="8"/>
  <c r="E654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9" i="8"/>
  <c r="F649" i="8"/>
  <c r="E649" i="8"/>
  <c r="G648" i="8"/>
  <c r="F648" i="8"/>
  <c r="E648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420" i="8"/>
  <c r="F420" i="8"/>
  <c r="E420" i="8"/>
  <c r="G419" i="8"/>
  <c r="F419" i="8"/>
  <c r="E419" i="8"/>
  <c r="G418" i="8"/>
  <c r="F418" i="8"/>
  <c r="E418" i="8"/>
  <c r="G417" i="8"/>
  <c r="F417" i="8"/>
  <c r="E417" i="8"/>
  <c r="G416" i="8"/>
  <c r="F416" i="8"/>
  <c r="E416" i="8"/>
  <c r="G415" i="8"/>
  <c r="F415" i="8"/>
  <c r="E415" i="8"/>
  <c r="G414" i="8"/>
  <c r="F414" i="8"/>
  <c r="E414" i="8"/>
  <c r="G413" i="8"/>
  <c r="F413" i="8"/>
  <c r="E413" i="8"/>
  <c r="G412" i="8"/>
  <c r="F412" i="8"/>
  <c r="E412" i="8"/>
  <c r="G411" i="8"/>
  <c r="F411" i="8"/>
  <c r="E411" i="8"/>
  <c r="G410" i="8"/>
  <c r="F410" i="8"/>
  <c r="E410" i="8"/>
  <c r="G409" i="8"/>
  <c r="F409" i="8"/>
  <c r="E409" i="8"/>
  <c r="G408" i="8"/>
  <c r="F408" i="8"/>
  <c r="E408" i="8"/>
  <c r="G407" i="8"/>
  <c r="F407" i="8"/>
  <c r="E407" i="8"/>
  <c r="G406" i="8"/>
  <c r="F406" i="8"/>
  <c r="E406" i="8"/>
  <c r="G405" i="8"/>
  <c r="F405" i="8"/>
  <c r="E405" i="8"/>
  <c r="F1379" i="8"/>
  <c r="F1378" i="8"/>
  <c r="F1377" i="8"/>
  <c r="F1376" i="8"/>
  <c r="G1375" i="8"/>
  <c r="F1375" i="8"/>
  <c r="E1375" i="8"/>
  <c r="G1374" i="8"/>
  <c r="F1374" i="8"/>
  <c r="E1374" i="8"/>
  <c r="G1373" i="8"/>
  <c r="F1373" i="8"/>
  <c r="E1373" i="8"/>
  <c r="G1372" i="8"/>
  <c r="F1372" i="8"/>
  <c r="E1372" i="8"/>
  <c r="G1371" i="8"/>
  <c r="F1371" i="8"/>
  <c r="E1371" i="8"/>
  <c r="G1370" i="8"/>
  <c r="F1370" i="8"/>
  <c r="E1370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G1365" i="8"/>
  <c r="F1365" i="8"/>
  <c r="E1365" i="8"/>
  <c r="G1364" i="8"/>
  <c r="F1364" i="8"/>
  <c r="E1364" i="8"/>
  <c r="G1363" i="8"/>
  <c r="F1363" i="8"/>
  <c r="E1363" i="8"/>
  <c r="G1362" i="8"/>
  <c r="F1362" i="8"/>
  <c r="E1362" i="8"/>
  <c r="G1361" i="8"/>
  <c r="F1361" i="8"/>
  <c r="E1361" i="8"/>
  <c r="G1360" i="8"/>
  <c r="F1360" i="8"/>
  <c r="E1360" i="8"/>
  <c r="G1359" i="8"/>
  <c r="F1359" i="8"/>
  <c r="E1359" i="8"/>
  <c r="G1358" i="8"/>
  <c r="F1358" i="8"/>
  <c r="E1358" i="8"/>
  <c r="G1357" i="8"/>
  <c r="F1357" i="8"/>
  <c r="E1357" i="8"/>
  <c r="G1356" i="8"/>
  <c r="F1356" i="8"/>
  <c r="E1356" i="8"/>
  <c r="G1355" i="8"/>
  <c r="F1355" i="8"/>
  <c r="E1355" i="8"/>
  <c r="G1354" i="8"/>
  <c r="F1354" i="8"/>
  <c r="E1354" i="8"/>
  <c r="G1353" i="8"/>
  <c r="F1353" i="8"/>
  <c r="E1353" i="8"/>
  <c r="G1352" i="8"/>
  <c r="F1352" i="8"/>
  <c r="E1352" i="8"/>
  <c r="G1351" i="8"/>
  <c r="F1351" i="8"/>
  <c r="E1351" i="8"/>
  <c r="G1350" i="8"/>
  <c r="F1350" i="8"/>
  <c r="E1350" i="8"/>
  <c r="G1349" i="8"/>
  <c r="F1349" i="8"/>
  <c r="E1349" i="8"/>
  <c r="G1348" i="8"/>
  <c r="F1348" i="8"/>
  <c r="E1348" i="8"/>
  <c r="G1347" i="8"/>
  <c r="F1347" i="8"/>
  <c r="E1347" i="8"/>
  <c r="G1346" i="8"/>
  <c r="F1346" i="8"/>
  <c r="E1346" i="8"/>
  <c r="G1345" i="8"/>
  <c r="F1345" i="8"/>
  <c r="E1345" i="8"/>
  <c r="G1344" i="8"/>
  <c r="F1344" i="8"/>
  <c r="E1344" i="8"/>
  <c r="G1343" i="8"/>
  <c r="F1343" i="8"/>
  <c r="E1343" i="8"/>
  <c r="G1342" i="8"/>
  <c r="F1342" i="8"/>
  <c r="E1342" i="8"/>
  <c r="E988" i="8"/>
  <c r="E987" i="8"/>
  <c r="E986" i="8"/>
  <c r="E985" i="8"/>
  <c r="E984" i="8"/>
  <c r="E983" i="8"/>
  <c r="G982" i="8"/>
  <c r="F982" i="8"/>
  <c r="E982" i="8"/>
  <c r="G981" i="8"/>
  <c r="F981" i="8"/>
  <c r="E981" i="8"/>
  <c r="G980" i="8"/>
  <c r="F980" i="8"/>
  <c r="E980" i="8"/>
  <c r="G979" i="8"/>
  <c r="F979" i="8"/>
  <c r="E979" i="8"/>
  <c r="G978" i="8"/>
  <c r="F978" i="8"/>
  <c r="E978" i="8"/>
  <c r="G977" i="8"/>
  <c r="F977" i="8"/>
  <c r="E977" i="8"/>
  <c r="G976" i="8"/>
  <c r="F976" i="8"/>
  <c r="E976" i="8"/>
  <c r="G975" i="8"/>
  <c r="F975" i="8"/>
  <c r="E975" i="8"/>
  <c r="G974" i="8"/>
  <c r="F974" i="8"/>
  <c r="E974" i="8"/>
  <c r="G973" i="8"/>
  <c r="F973" i="8"/>
  <c r="E973" i="8"/>
  <c r="G972" i="8"/>
  <c r="F972" i="8"/>
  <c r="E972" i="8"/>
  <c r="G971" i="8"/>
  <c r="F971" i="8"/>
  <c r="E971" i="8"/>
  <c r="G970" i="8"/>
  <c r="F970" i="8"/>
  <c r="E970" i="8"/>
  <c r="G969" i="8"/>
  <c r="F969" i="8"/>
  <c r="E969" i="8"/>
  <c r="G968" i="8"/>
  <c r="F968" i="8"/>
  <c r="E968" i="8"/>
  <c r="G967" i="8"/>
  <c r="F967" i="8"/>
  <c r="E967" i="8"/>
  <c r="G966" i="8"/>
  <c r="F966" i="8"/>
  <c r="E966" i="8"/>
  <c r="G965" i="8"/>
  <c r="F965" i="8"/>
  <c r="E965" i="8"/>
  <c r="G964" i="8"/>
  <c r="F964" i="8"/>
  <c r="E964" i="8"/>
  <c r="G963" i="8"/>
  <c r="F963" i="8"/>
  <c r="E963" i="8"/>
  <c r="G962" i="8"/>
  <c r="F962" i="8"/>
  <c r="E962" i="8"/>
  <c r="G961" i="8"/>
  <c r="F961" i="8"/>
  <c r="E961" i="8"/>
  <c r="G960" i="8"/>
  <c r="F960" i="8"/>
  <c r="E960" i="8"/>
  <c r="G959" i="8"/>
  <c r="F959" i="8"/>
  <c r="E959" i="8"/>
  <c r="G958" i="8"/>
  <c r="F958" i="8"/>
  <c r="E958" i="8"/>
  <c r="G957" i="8"/>
  <c r="F957" i="8"/>
  <c r="E957" i="8"/>
  <c r="G956" i="8"/>
  <c r="F956" i="8"/>
  <c r="E956" i="8"/>
  <c r="G955" i="8"/>
  <c r="F955" i="8"/>
  <c r="E955" i="8"/>
  <c r="G954" i="8"/>
  <c r="F954" i="8"/>
  <c r="E954" i="8"/>
  <c r="G953" i="8"/>
  <c r="F953" i="8"/>
  <c r="E953" i="8"/>
  <c r="G952" i="8"/>
  <c r="F952" i="8"/>
  <c r="E952" i="8"/>
  <c r="G951" i="8"/>
  <c r="F951" i="8"/>
  <c r="E951" i="8"/>
  <c r="G950" i="8"/>
  <c r="F950" i="8"/>
  <c r="E950" i="8"/>
  <c r="G949" i="8"/>
  <c r="F949" i="8"/>
  <c r="E949" i="8"/>
  <c r="G948" i="8"/>
  <c r="F948" i="8"/>
  <c r="E948" i="8"/>
  <c r="E947" i="8"/>
  <c r="F946" i="8"/>
  <c r="E946" i="8"/>
  <c r="F945" i="8"/>
  <c r="E945" i="8"/>
  <c r="F944" i="8"/>
  <c r="E944" i="8"/>
  <c r="F943" i="8"/>
  <c r="E943" i="8"/>
  <c r="F942" i="8"/>
  <c r="E942" i="8"/>
  <c r="F941" i="8"/>
  <c r="E941" i="8"/>
  <c r="E940" i="8"/>
  <c r="E939" i="8"/>
  <c r="E938" i="8"/>
  <c r="F937" i="8"/>
  <c r="E937" i="8"/>
  <c r="E936" i="8"/>
  <c r="E935" i="8"/>
  <c r="E934" i="8"/>
  <c r="G933" i="8"/>
  <c r="F933" i="8"/>
  <c r="E933" i="8"/>
  <c r="G932" i="8"/>
  <c r="F932" i="8"/>
  <c r="E932" i="8"/>
  <c r="G931" i="8"/>
  <c r="F931" i="8"/>
  <c r="E931" i="8"/>
  <c r="G930" i="8"/>
  <c r="F930" i="8"/>
  <c r="E930" i="8"/>
  <c r="G929" i="8"/>
  <c r="F929" i="8"/>
  <c r="E929" i="8"/>
  <c r="G928" i="8"/>
  <c r="F928" i="8"/>
  <c r="E928" i="8"/>
  <c r="G2030" i="7"/>
  <c r="F2030" i="7"/>
  <c r="E2030" i="7"/>
  <c r="G2029" i="7"/>
  <c r="F2029" i="7"/>
  <c r="E2029" i="7"/>
  <c r="G2028" i="7"/>
  <c r="F2028" i="7"/>
  <c r="E2028" i="7"/>
  <c r="G2027" i="7"/>
  <c r="F2027" i="7"/>
  <c r="E2027" i="7"/>
  <c r="G2026" i="7"/>
  <c r="F2026" i="7"/>
  <c r="E2026" i="7"/>
  <c r="G2025" i="7"/>
  <c r="F2025" i="7"/>
  <c r="E2025" i="7"/>
  <c r="G2024" i="7"/>
  <c r="F2024" i="7"/>
  <c r="E2024" i="7"/>
  <c r="G2023" i="7"/>
  <c r="F2023" i="7"/>
  <c r="E2023" i="7"/>
  <c r="G2022" i="7"/>
  <c r="F2022" i="7"/>
  <c r="E2022" i="7"/>
  <c r="G2021" i="7"/>
  <c r="F2021" i="7"/>
  <c r="E2021" i="7"/>
  <c r="G2020" i="7"/>
  <c r="F2020" i="7"/>
  <c r="E2020" i="7"/>
  <c r="G2019" i="7"/>
  <c r="F2019" i="7"/>
  <c r="E2019" i="7"/>
  <c r="G2018" i="7"/>
  <c r="F2018" i="7"/>
  <c r="E2018" i="7"/>
  <c r="G2017" i="7"/>
  <c r="F2017" i="7"/>
  <c r="E2017" i="7"/>
  <c r="G2016" i="7"/>
  <c r="F2016" i="7"/>
  <c r="E2016" i="7"/>
  <c r="G2015" i="7"/>
  <c r="F2015" i="7"/>
  <c r="E2015" i="7"/>
  <c r="G2014" i="7"/>
  <c r="F2014" i="7"/>
  <c r="E2014" i="7"/>
  <c r="G2013" i="7"/>
  <c r="F2013" i="7"/>
  <c r="E2013" i="7"/>
  <c r="G2012" i="7"/>
  <c r="F2012" i="7"/>
  <c r="E2012" i="7"/>
  <c r="G2011" i="7"/>
  <c r="F2011" i="7"/>
  <c r="E2011" i="7"/>
  <c r="G2010" i="7"/>
  <c r="F2010" i="7"/>
  <c r="E2010" i="7"/>
  <c r="G2009" i="7"/>
  <c r="F2009" i="7"/>
  <c r="E2009" i="7"/>
  <c r="G2008" i="7"/>
  <c r="F2008" i="7"/>
  <c r="E2008" i="7"/>
  <c r="G2007" i="7"/>
  <c r="F2007" i="7"/>
  <c r="E2007" i="7"/>
  <c r="G2006" i="7"/>
  <c r="F2006" i="7"/>
  <c r="E2006" i="7"/>
  <c r="G2005" i="7"/>
  <c r="F2005" i="7"/>
  <c r="E2005" i="7"/>
  <c r="G2004" i="7"/>
  <c r="F2004" i="7"/>
  <c r="E2004" i="7"/>
  <c r="G2003" i="7"/>
  <c r="F2003" i="7"/>
  <c r="E2003" i="7"/>
  <c r="G2002" i="7"/>
  <c r="F2002" i="7"/>
  <c r="E2002" i="7"/>
  <c r="G2001" i="7"/>
  <c r="F2001" i="7"/>
  <c r="E2001" i="7"/>
  <c r="G2000" i="7"/>
  <c r="F2000" i="7"/>
  <c r="E2000" i="7"/>
  <c r="G1999" i="7"/>
  <c r="F1999" i="7"/>
  <c r="E1999" i="7"/>
  <c r="G1998" i="7"/>
  <c r="F1998" i="7"/>
  <c r="E1998" i="7"/>
  <c r="G1997" i="7"/>
  <c r="F1997" i="7"/>
  <c r="E1997" i="7"/>
  <c r="G1996" i="7"/>
  <c r="F1996" i="7"/>
  <c r="E1996" i="7"/>
  <c r="G1995" i="7"/>
  <c r="F1995" i="7"/>
  <c r="E1995" i="7"/>
  <c r="G1994" i="7"/>
  <c r="F1994" i="7"/>
  <c r="E1994" i="7"/>
  <c r="G1993" i="7"/>
  <c r="F1993" i="7"/>
  <c r="E1993" i="7"/>
  <c r="G1992" i="7"/>
  <c r="F1992" i="7"/>
  <c r="E1992" i="7"/>
  <c r="G1991" i="7"/>
  <c r="F1991" i="7"/>
  <c r="E1991" i="7"/>
  <c r="G1990" i="7"/>
  <c r="F1990" i="7"/>
  <c r="E1990" i="7"/>
  <c r="G1989" i="7"/>
  <c r="F1989" i="7"/>
  <c r="E1989" i="7"/>
  <c r="G1988" i="7"/>
  <c r="F1988" i="7"/>
  <c r="E1988" i="7"/>
  <c r="G1987" i="7"/>
  <c r="F1987" i="7"/>
  <c r="E1987" i="7"/>
  <c r="G1986" i="7"/>
  <c r="F1986" i="7"/>
  <c r="E1986" i="7"/>
  <c r="G1985" i="7"/>
  <c r="F1985" i="7"/>
  <c r="E1985" i="7"/>
  <c r="G1984" i="7"/>
  <c r="F1984" i="7"/>
  <c r="E1984" i="7"/>
  <c r="G1983" i="7"/>
  <c r="F1983" i="7"/>
  <c r="E1983" i="7"/>
  <c r="G1982" i="7"/>
  <c r="F1982" i="7"/>
  <c r="E1982" i="7"/>
  <c r="V1981" i="7" l="1"/>
  <c r="V1980" i="7"/>
  <c r="V1979" i="7"/>
  <c r="V1978" i="7"/>
  <c r="V1977" i="7"/>
  <c r="V1976" i="7"/>
  <c r="V1975" i="7"/>
  <c r="V1974" i="7"/>
  <c r="V1973" i="7"/>
  <c r="V1972" i="7"/>
  <c r="V1971" i="7"/>
  <c r="V1970" i="7"/>
  <c r="V1969" i="7"/>
  <c r="V1968" i="7"/>
  <c r="V1967" i="7"/>
  <c r="V1966" i="7"/>
  <c r="V1965" i="7"/>
  <c r="V1964" i="7"/>
  <c r="V1963" i="7"/>
  <c r="V1962" i="7"/>
  <c r="V1961" i="7"/>
  <c r="V1960" i="7"/>
  <c r="V1959" i="7"/>
  <c r="V1958" i="7"/>
  <c r="V1957" i="7"/>
  <c r="V1956" i="7"/>
  <c r="V1955" i="7"/>
  <c r="V1954" i="7"/>
  <c r="V1953" i="7"/>
  <c r="V1952" i="7"/>
  <c r="V1951" i="7"/>
  <c r="V1950" i="7"/>
  <c r="V1949" i="7"/>
  <c r="V1948" i="7"/>
  <c r="V1947" i="7"/>
  <c r="V1946" i="7"/>
  <c r="V1945" i="7"/>
  <c r="V1944" i="7"/>
  <c r="V1943" i="7"/>
  <c r="V1942" i="7"/>
  <c r="V1941" i="7"/>
  <c r="V1940" i="7"/>
  <c r="V1939" i="7"/>
  <c r="V1869" i="7"/>
  <c r="V1868" i="7"/>
  <c r="V1867" i="7"/>
  <c r="V1866" i="7"/>
  <c r="V1865" i="7"/>
  <c r="V1864" i="7"/>
  <c r="V1863" i="7"/>
  <c r="V1862" i="7"/>
  <c r="V1861" i="7"/>
  <c r="V1860" i="7"/>
  <c r="V1859" i="7"/>
  <c r="V1858" i="7"/>
  <c r="V1857" i="7"/>
  <c r="V1856" i="7"/>
  <c r="V1855" i="7"/>
  <c r="V1854" i="7"/>
  <c r="V1853" i="7"/>
  <c r="V1852" i="7"/>
  <c r="V1851" i="7"/>
  <c r="V1850" i="7"/>
  <c r="V1849" i="7"/>
  <c r="V1848" i="7"/>
  <c r="V1847" i="7"/>
  <c r="V1846" i="7"/>
  <c r="V1845" i="7"/>
  <c r="V1844" i="7"/>
  <c r="V1843" i="7"/>
  <c r="V1842" i="7"/>
  <c r="V1841" i="7"/>
  <c r="V1840" i="7"/>
  <c r="V1839" i="7"/>
  <c r="V1838" i="7"/>
  <c r="V1837" i="7"/>
  <c r="V1836" i="7"/>
  <c r="V1835" i="7"/>
  <c r="V1834" i="7"/>
  <c r="V1833" i="7"/>
  <c r="V1832" i="7"/>
  <c r="V1831" i="7"/>
  <c r="V1830" i="7"/>
  <c r="V1829" i="7"/>
  <c r="V1828" i="7"/>
  <c r="V1827" i="7"/>
  <c r="D1827" i="7"/>
  <c r="V1826" i="7"/>
  <c r="D1826" i="7"/>
  <c r="V1825" i="7"/>
  <c r="D1825" i="7"/>
  <c r="V1824" i="7"/>
  <c r="D1824" i="7"/>
  <c r="V1823" i="7"/>
  <c r="D1823" i="7"/>
  <c r="V1822" i="7"/>
  <c r="D1822" i="7"/>
  <c r="V1821" i="7"/>
  <c r="D1821" i="7"/>
  <c r="V1820" i="7"/>
  <c r="D1820" i="7"/>
  <c r="V1819" i="7"/>
  <c r="D1819" i="7"/>
  <c r="V1818" i="7"/>
  <c r="D1818" i="7"/>
  <c r="V1817" i="7"/>
  <c r="D1817" i="7"/>
  <c r="V1816" i="7"/>
  <c r="D1816" i="7"/>
  <c r="V1815" i="7"/>
  <c r="D1815" i="7"/>
  <c r="V1814" i="7"/>
  <c r="D1814" i="7"/>
  <c r="V1813" i="7"/>
  <c r="D1813" i="7"/>
  <c r="V1812" i="7"/>
  <c r="D1812" i="7"/>
  <c r="V1811" i="7"/>
  <c r="D1811" i="7"/>
  <c r="V1810" i="7"/>
  <c r="D1810" i="7"/>
  <c r="V1809" i="7"/>
  <c r="D1809" i="7"/>
  <c r="V1808" i="7"/>
  <c r="D1808" i="7"/>
  <c r="V1807" i="7"/>
  <c r="D1807" i="7"/>
  <c r="V1806" i="7"/>
  <c r="D1806" i="7"/>
  <c r="V1805" i="7"/>
  <c r="D1805" i="7"/>
  <c r="V1804" i="7"/>
  <c r="D1804" i="7"/>
  <c r="V1803" i="7"/>
  <c r="D1803" i="7"/>
  <c r="V1802" i="7"/>
  <c r="D1802" i="7"/>
  <c r="V1801" i="7"/>
  <c r="D1801" i="7"/>
  <c r="V1800" i="7"/>
  <c r="D1800" i="7"/>
  <c r="V1799" i="7"/>
  <c r="G1799" i="7"/>
  <c r="F1799" i="7"/>
  <c r="E1799" i="7"/>
  <c r="V1798" i="7"/>
  <c r="G1798" i="7"/>
  <c r="F1798" i="7"/>
  <c r="E1798" i="7"/>
  <c r="V1797" i="7"/>
  <c r="G1797" i="7"/>
  <c r="F1797" i="7"/>
  <c r="E1797" i="7"/>
  <c r="V1796" i="7"/>
  <c r="G1796" i="7"/>
  <c r="F1796" i="7"/>
  <c r="E1796" i="7"/>
  <c r="V1795" i="7"/>
  <c r="G1795" i="7"/>
  <c r="F1795" i="7"/>
  <c r="E1795" i="7"/>
  <c r="V1794" i="7"/>
  <c r="G1794" i="7"/>
  <c r="F1794" i="7"/>
  <c r="E1794" i="7"/>
  <c r="V1793" i="7"/>
  <c r="G1793" i="7"/>
  <c r="F1793" i="7"/>
  <c r="E1793" i="7"/>
  <c r="V1792" i="7"/>
  <c r="G1792" i="7"/>
  <c r="F1792" i="7"/>
  <c r="E1792" i="7"/>
  <c r="V1791" i="7"/>
  <c r="G1791" i="7"/>
  <c r="F1791" i="7"/>
  <c r="E1791" i="7"/>
  <c r="V1790" i="7"/>
  <c r="G1790" i="7"/>
  <c r="F1790" i="7"/>
  <c r="E1790" i="7"/>
  <c r="V1789" i="7"/>
  <c r="G1789" i="7"/>
  <c r="F1789" i="7"/>
  <c r="E1789" i="7"/>
  <c r="V1788" i="7"/>
  <c r="G1788" i="7"/>
  <c r="F1788" i="7"/>
  <c r="E1788" i="7"/>
  <c r="V1787" i="7"/>
  <c r="G1787" i="7"/>
  <c r="F1787" i="7"/>
  <c r="E1787" i="7"/>
  <c r="V1786" i="7"/>
  <c r="G1786" i="7"/>
  <c r="F1786" i="7"/>
  <c r="E1786" i="7"/>
  <c r="V1785" i="7"/>
  <c r="G1785" i="7"/>
  <c r="F1785" i="7"/>
  <c r="E1785" i="7"/>
  <c r="V1784" i="7"/>
  <c r="G1784" i="7"/>
  <c r="F1784" i="7"/>
  <c r="E1784" i="7"/>
  <c r="V1783" i="7"/>
  <c r="G1783" i="7"/>
  <c r="F1783" i="7"/>
  <c r="E1783" i="7"/>
  <c r="V1782" i="7"/>
  <c r="G1782" i="7"/>
  <c r="F1782" i="7"/>
  <c r="E1782" i="7"/>
  <c r="V1781" i="7"/>
  <c r="G1781" i="7"/>
  <c r="F1781" i="7"/>
  <c r="E1781" i="7"/>
  <c r="V1780" i="7"/>
  <c r="G1780" i="7"/>
  <c r="F1780" i="7"/>
  <c r="E1780" i="7"/>
  <c r="V1779" i="7"/>
  <c r="G1779" i="7"/>
  <c r="F1779" i="7"/>
  <c r="E1779" i="7"/>
  <c r="V1778" i="7"/>
  <c r="G1778" i="7"/>
  <c r="F1778" i="7"/>
  <c r="E1778" i="7"/>
  <c r="V1777" i="7"/>
  <c r="G1777" i="7"/>
  <c r="F1777" i="7"/>
  <c r="E1777" i="7"/>
  <c r="V1776" i="7"/>
  <c r="G1776" i="7"/>
  <c r="F1776" i="7"/>
  <c r="E1776" i="7"/>
  <c r="V1775" i="7"/>
  <c r="G1775" i="7"/>
  <c r="F1775" i="7"/>
  <c r="E1775" i="7"/>
  <c r="V1774" i="7"/>
  <c r="G1774" i="7"/>
  <c r="F1774" i="7"/>
  <c r="E1774" i="7"/>
  <c r="V1773" i="7"/>
  <c r="G1773" i="7"/>
  <c r="F1773" i="7"/>
  <c r="E1773" i="7"/>
  <c r="V1772" i="7"/>
  <c r="G1772" i="7"/>
  <c r="F1772" i="7"/>
  <c r="E1772" i="7"/>
  <c r="V1771" i="7"/>
  <c r="G1771" i="7"/>
  <c r="F1771" i="7"/>
  <c r="E1771" i="7"/>
  <c r="V1770" i="7"/>
  <c r="G1770" i="7"/>
  <c r="F1770" i="7"/>
  <c r="E1770" i="7"/>
  <c r="V1769" i="7"/>
  <c r="G1769" i="7"/>
  <c r="F1769" i="7"/>
  <c r="E1769" i="7"/>
  <c r="V1768" i="7"/>
  <c r="G1768" i="7"/>
  <c r="F1768" i="7"/>
  <c r="E1768" i="7"/>
  <c r="V1767" i="7"/>
  <c r="G1767" i="7"/>
  <c r="F1767" i="7"/>
  <c r="E1767" i="7"/>
  <c r="V1766" i="7"/>
  <c r="G1766" i="7"/>
  <c r="F1766" i="7"/>
  <c r="E1766" i="7"/>
  <c r="V1765" i="7"/>
  <c r="G1765" i="7"/>
  <c r="F1765" i="7"/>
  <c r="E1765" i="7"/>
  <c r="V1764" i="7"/>
  <c r="G1764" i="7"/>
  <c r="F1764" i="7"/>
  <c r="E1764" i="7"/>
  <c r="V1763" i="7"/>
  <c r="G1763" i="7"/>
  <c r="F1763" i="7"/>
  <c r="E1763" i="7"/>
  <c r="V1762" i="7"/>
  <c r="G1762" i="7"/>
  <c r="F1762" i="7"/>
  <c r="E1762" i="7"/>
  <c r="V1761" i="7"/>
  <c r="G1761" i="7"/>
  <c r="F1761" i="7"/>
  <c r="E1761" i="7"/>
  <c r="V1760" i="7"/>
  <c r="G1760" i="7"/>
  <c r="F1760" i="7"/>
  <c r="E1760" i="7"/>
  <c r="V1759" i="7"/>
  <c r="G1759" i="7"/>
  <c r="F1759" i="7"/>
  <c r="E1759" i="7"/>
  <c r="V1758" i="7"/>
  <c r="G1758" i="7"/>
  <c r="F1758" i="7"/>
  <c r="E1758" i="7"/>
  <c r="V1757" i="7"/>
  <c r="G1757" i="7"/>
  <c r="F1757" i="7"/>
  <c r="E1757" i="7"/>
  <c r="V1756" i="7"/>
  <c r="G1756" i="7"/>
  <c r="F1756" i="7"/>
  <c r="E1756" i="7"/>
  <c r="V1755" i="7"/>
  <c r="G1755" i="7"/>
  <c r="F1755" i="7"/>
  <c r="E1755" i="7"/>
  <c r="V1754" i="7"/>
  <c r="G1754" i="7"/>
  <c r="F1754" i="7"/>
  <c r="E1754" i="7"/>
  <c r="V1753" i="7"/>
  <c r="G1753" i="7"/>
  <c r="F1753" i="7"/>
  <c r="E1753" i="7"/>
  <c r="V1752" i="7"/>
  <c r="G1752" i="7"/>
  <c r="F1752" i="7"/>
  <c r="E1752" i="7"/>
  <c r="V1751" i="7"/>
  <c r="G1751" i="7"/>
  <c r="F1751" i="7"/>
  <c r="E1751" i="7"/>
  <c r="V1750" i="7"/>
  <c r="G1750" i="7"/>
  <c r="F1750" i="7"/>
  <c r="E1750" i="7"/>
  <c r="V1749" i="7"/>
  <c r="G1749" i="7"/>
  <c r="F1749" i="7"/>
  <c r="E1749" i="7"/>
  <c r="V1748" i="7"/>
  <c r="G1748" i="7"/>
  <c r="F1748" i="7"/>
  <c r="E1748" i="7"/>
  <c r="V1747" i="7"/>
  <c r="G1747" i="7"/>
  <c r="F1747" i="7"/>
  <c r="E1747" i="7"/>
  <c r="V1746" i="7"/>
  <c r="G1746" i="7"/>
  <c r="F1746" i="7"/>
  <c r="E1746" i="7"/>
  <c r="V1745" i="7"/>
  <c r="G1745" i="7"/>
  <c r="F1745" i="7"/>
  <c r="E1745" i="7"/>
  <c r="V1744" i="7"/>
  <c r="G1744" i="7"/>
  <c r="F1744" i="7"/>
  <c r="E1744" i="7"/>
  <c r="V1743" i="7"/>
  <c r="G1743" i="7"/>
  <c r="F1743" i="7"/>
  <c r="E1743" i="7"/>
  <c r="V1742" i="7"/>
  <c r="G1742" i="7"/>
  <c r="F1742" i="7"/>
  <c r="E1742" i="7"/>
  <c r="V1741" i="7"/>
  <c r="G1741" i="7"/>
  <c r="F1741" i="7"/>
  <c r="E1741" i="7"/>
  <c r="V1740" i="7"/>
  <c r="G1740" i="7"/>
  <c r="F1740" i="7"/>
  <c r="E1740" i="7"/>
  <c r="V1739" i="7"/>
  <c r="G1739" i="7"/>
  <c r="F1739" i="7"/>
  <c r="E1739" i="7"/>
  <c r="V1738" i="7"/>
  <c r="G1738" i="7"/>
  <c r="F1738" i="7"/>
  <c r="E1738" i="7"/>
  <c r="V1737" i="7"/>
  <c r="G1737" i="7"/>
  <c r="F1737" i="7"/>
  <c r="E1737" i="7"/>
  <c r="V1736" i="7"/>
  <c r="G1736" i="7"/>
  <c r="F1736" i="7"/>
  <c r="E1736" i="7"/>
  <c r="V1735" i="7"/>
  <c r="G1735" i="7"/>
  <c r="F1735" i="7"/>
  <c r="E1735" i="7"/>
  <c r="V1734" i="7"/>
  <c r="G1734" i="7"/>
  <c r="F1734" i="7"/>
  <c r="E1734" i="7"/>
  <c r="V1733" i="7"/>
  <c r="G1733" i="7"/>
  <c r="F1733" i="7"/>
  <c r="E1733" i="7"/>
  <c r="V1732" i="7"/>
  <c r="G1732" i="7"/>
  <c r="F1732" i="7"/>
  <c r="E1732" i="7"/>
  <c r="V1731" i="7"/>
  <c r="G1731" i="7"/>
  <c r="F1731" i="7"/>
  <c r="E1731" i="7"/>
  <c r="V1730" i="7"/>
  <c r="G1730" i="7"/>
  <c r="F1730" i="7"/>
  <c r="E1730" i="7"/>
  <c r="V1729" i="7"/>
  <c r="G1729" i="7"/>
  <c r="F1729" i="7"/>
  <c r="E1729" i="7"/>
  <c r="V1728" i="7"/>
  <c r="G1728" i="7"/>
  <c r="F1728" i="7"/>
  <c r="E1728" i="7"/>
  <c r="V1727" i="7"/>
  <c r="G1727" i="7"/>
  <c r="F1727" i="7"/>
  <c r="E1727" i="7"/>
  <c r="V1726" i="7"/>
  <c r="G1726" i="7"/>
  <c r="F1726" i="7"/>
  <c r="E1726" i="7"/>
  <c r="V1725" i="7"/>
  <c r="G1725" i="7"/>
  <c r="F1725" i="7"/>
  <c r="E1725" i="7"/>
  <c r="V1724" i="7"/>
  <c r="G1724" i="7"/>
  <c r="F1724" i="7"/>
  <c r="E1724" i="7"/>
  <c r="V1723" i="7"/>
  <c r="G1723" i="7"/>
  <c r="F1723" i="7"/>
  <c r="E1723" i="7"/>
  <c r="V1722" i="7"/>
  <c r="G1722" i="7"/>
  <c r="F1722" i="7"/>
  <c r="E1722" i="7"/>
  <c r="V1721" i="7"/>
  <c r="G1721" i="7"/>
  <c r="F1721" i="7"/>
  <c r="E1721" i="7"/>
  <c r="V1720" i="7"/>
  <c r="G1720" i="7"/>
  <c r="F1720" i="7"/>
  <c r="E1720" i="7"/>
  <c r="V1719" i="7"/>
  <c r="G1719" i="7"/>
  <c r="F1719" i="7"/>
  <c r="E1719" i="7"/>
  <c r="V1718" i="7"/>
  <c r="G1718" i="7"/>
  <c r="F1718" i="7"/>
  <c r="E1718" i="7"/>
  <c r="V1717" i="7"/>
  <c r="G1717" i="7"/>
  <c r="F1717" i="7"/>
  <c r="E1717" i="7"/>
  <c r="V1716" i="7"/>
  <c r="G1716" i="7"/>
  <c r="F1716" i="7"/>
  <c r="E1716" i="7"/>
  <c r="V1715" i="7"/>
  <c r="G1715" i="7"/>
  <c r="F1715" i="7"/>
  <c r="E1715" i="7"/>
  <c r="V1714" i="7"/>
  <c r="G1714" i="7"/>
  <c r="F1714" i="7"/>
  <c r="E1714" i="7"/>
  <c r="V1713" i="7"/>
  <c r="G1713" i="7"/>
  <c r="F1713" i="7"/>
  <c r="E1713" i="7"/>
  <c r="V1712" i="7"/>
  <c r="G1712" i="7"/>
  <c r="F1712" i="7"/>
  <c r="E1712" i="7"/>
  <c r="V1711" i="7"/>
  <c r="G1711" i="7"/>
  <c r="F1711" i="7"/>
  <c r="E1711" i="7"/>
  <c r="V1710" i="7"/>
  <c r="G1710" i="7"/>
  <c r="F1710" i="7"/>
  <c r="E1710" i="7"/>
  <c r="V1709" i="7"/>
  <c r="G1709" i="7"/>
  <c r="F1709" i="7"/>
  <c r="E1709" i="7"/>
  <c r="V1708" i="7"/>
  <c r="G1708" i="7"/>
  <c r="F1708" i="7"/>
  <c r="E1708" i="7"/>
  <c r="V1707" i="7"/>
  <c r="G1707" i="7"/>
  <c r="F1707" i="7"/>
  <c r="E1707" i="7"/>
  <c r="V1706" i="7"/>
  <c r="G1706" i="7"/>
  <c r="F1706" i="7"/>
  <c r="E1706" i="7"/>
  <c r="V1705" i="7"/>
  <c r="G1705" i="7"/>
  <c r="F1705" i="7"/>
  <c r="E1705" i="7"/>
  <c r="V1704" i="7"/>
  <c r="G1704" i="7"/>
  <c r="F1704" i="7"/>
  <c r="E1704" i="7"/>
  <c r="V1703" i="7"/>
  <c r="G1703" i="7"/>
  <c r="F1703" i="7"/>
  <c r="E1703" i="7"/>
  <c r="V1702" i="7"/>
  <c r="G1702" i="7"/>
  <c r="F1702" i="7"/>
  <c r="E1702" i="7"/>
  <c r="V1701" i="7"/>
  <c r="G1701" i="7"/>
  <c r="F1701" i="7"/>
  <c r="E1701" i="7"/>
  <c r="V1700" i="7"/>
  <c r="G1700" i="7"/>
  <c r="F1700" i="7"/>
  <c r="E1700" i="7"/>
  <c r="V1699" i="7"/>
  <c r="G1699" i="7"/>
  <c r="F1699" i="7"/>
  <c r="E1699" i="7"/>
  <c r="V1698" i="7"/>
  <c r="G1698" i="7"/>
  <c r="F1698" i="7"/>
  <c r="E1698" i="7"/>
  <c r="V1697" i="7"/>
  <c r="G1697" i="7"/>
  <c r="F1697" i="7"/>
  <c r="E1697" i="7"/>
  <c r="V1696" i="7"/>
  <c r="G1696" i="7"/>
  <c r="F1696" i="7"/>
  <c r="E1696" i="7"/>
  <c r="V1695" i="7"/>
  <c r="G1695" i="7"/>
  <c r="F1695" i="7"/>
  <c r="E1695" i="7"/>
  <c r="V1694" i="7"/>
  <c r="G1694" i="7"/>
  <c r="F1694" i="7"/>
  <c r="E1694" i="7"/>
  <c r="V1693" i="7"/>
  <c r="G1693" i="7"/>
  <c r="F1693" i="7"/>
  <c r="E1693" i="7"/>
  <c r="V1692" i="7"/>
  <c r="G1692" i="7"/>
  <c r="F1692" i="7"/>
  <c r="E1692" i="7"/>
  <c r="V1691" i="7"/>
  <c r="G1691" i="7"/>
  <c r="F1691" i="7"/>
  <c r="E1691" i="7"/>
  <c r="V1690" i="7"/>
  <c r="G1690" i="7"/>
  <c r="F1690" i="7"/>
  <c r="E1690" i="7"/>
  <c r="V1689" i="7"/>
  <c r="G1689" i="7"/>
  <c r="F1689" i="7"/>
  <c r="E1689" i="7"/>
  <c r="V1688" i="7"/>
  <c r="G1688" i="7"/>
  <c r="F1688" i="7"/>
  <c r="E1688" i="7"/>
  <c r="V1687" i="7"/>
  <c r="G1687" i="7"/>
  <c r="F1687" i="7"/>
  <c r="E1687" i="7"/>
  <c r="V1686" i="7"/>
  <c r="G1686" i="7"/>
  <c r="F1686" i="7"/>
  <c r="E1686" i="7"/>
  <c r="V1685" i="7"/>
  <c r="G1685" i="7"/>
  <c r="F1685" i="7"/>
  <c r="E1685" i="7"/>
  <c r="V1684" i="7"/>
  <c r="G1684" i="7"/>
  <c r="F1684" i="7"/>
  <c r="E1684" i="7"/>
  <c r="V1683" i="7"/>
  <c r="G1683" i="7"/>
  <c r="F1683" i="7"/>
  <c r="E1683" i="7"/>
  <c r="V1682" i="7"/>
  <c r="G1682" i="7"/>
  <c r="F1682" i="7"/>
  <c r="E1682" i="7"/>
  <c r="V1681" i="7"/>
  <c r="G1681" i="7"/>
  <c r="F1681" i="7"/>
  <c r="E1681" i="7"/>
  <c r="V1680" i="7"/>
  <c r="G1680" i="7"/>
  <c r="F1680" i="7"/>
  <c r="E1680" i="7"/>
  <c r="V1679" i="7"/>
  <c r="G1679" i="7"/>
  <c r="F1679" i="7"/>
  <c r="E1679" i="7"/>
  <c r="V1678" i="7"/>
  <c r="G1678" i="7"/>
  <c r="F1678" i="7"/>
  <c r="E1678" i="7"/>
  <c r="V1677" i="7"/>
  <c r="G1677" i="7"/>
  <c r="F1677" i="7"/>
  <c r="E1677" i="7"/>
  <c r="V1676" i="7"/>
  <c r="G1676" i="7"/>
  <c r="F1676" i="7"/>
  <c r="E1676" i="7"/>
  <c r="V1675" i="7"/>
  <c r="G1675" i="7"/>
  <c r="F1675" i="7"/>
  <c r="E1675" i="7"/>
  <c r="V1674" i="7"/>
  <c r="G1674" i="7"/>
  <c r="F1674" i="7"/>
  <c r="E1674" i="7"/>
  <c r="V1673" i="7"/>
  <c r="G1673" i="7"/>
  <c r="F1673" i="7"/>
  <c r="E1673" i="7"/>
  <c r="V1672" i="7"/>
  <c r="G1672" i="7"/>
  <c r="F1672" i="7"/>
  <c r="E1672" i="7"/>
  <c r="V1671" i="7"/>
  <c r="G1671" i="7"/>
  <c r="F1671" i="7"/>
  <c r="E1671" i="7"/>
  <c r="V1670" i="7"/>
  <c r="G1670" i="7"/>
  <c r="F1670" i="7"/>
  <c r="E1670" i="7"/>
  <c r="V1669" i="7"/>
  <c r="G1669" i="7"/>
  <c r="F1669" i="7"/>
  <c r="E1669" i="7"/>
  <c r="V1668" i="7"/>
  <c r="G1668" i="7"/>
  <c r="F1668" i="7"/>
  <c r="E1668" i="7"/>
  <c r="V1667" i="7"/>
  <c r="G1667" i="7"/>
  <c r="F1667" i="7"/>
  <c r="E1667" i="7"/>
  <c r="V1666" i="7"/>
  <c r="J1666" i="7"/>
  <c r="I1666" i="7"/>
  <c r="G1666" i="7"/>
  <c r="F1666" i="7"/>
  <c r="E1666" i="7"/>
  <c r="V1665" i="7"/>
  <c r="J1665" i="7"/>
  <c r="I1665" i="7"/>
  <c r="G1665" i="7"/>
  <c r="F1665" i="7"/>
  <c r="E1665" i="7"/>
  <c r="V1664" i="7"/>
  <c r="J1664" i="7"/>
  <c r="I1664" i="7"/>
  <c r="G1664" i="7"/>
  <c r="F1664" i="7"/>
  <c r="E1664" i="7"/>
  <c r="V1663" i="7"/>
  <c r="J1663" i="7"/>
  <c r="I1663" i="7"/>
  <c r="G1663" i="7"/>
  <c r="F1663" i="7"/>
  <c r="E1663" i="7"/>
  <c r="V1662" i="7"/>
  <c r="J1662" i="7"/>
  <c r="I1662" i="7"/>
  <c r="G1662" i="7"/>
  <c r="F1662" i="7"/>
  <c r="E1662" i="7"/>
  <c r="V1661" i="7"/>
  <c r="J1661" i="7"/>
  <c r="I1661" i="7"/>
  <c r="G1661" i="7"/>
  <c r="F1661" i="7"/>
  <c r="E1661" i="7"/>
  <c r="V1660" i="7"/>
  <c r="J1660" i="7"/>
  <c r="I1660" i="7"/>
  <c r="G1660" i="7"/>
  <c r="F1660" i="7"/>
  <c r="E1660" i="7"/>
  <c r="V1659" i="7"/>
  <c r="J1659" i="7"/>
  <c r="I1659" i="7"/>
  <c r="G1659" i="7"/>
  <c r="F1659" i="7"/>
  <c r="E1659" i="7"/>
  <c r="V1658" i="7"/>
  <c r="J1658" i="7"/>
  <c r="I1658" i="7"/>
  <c r="G1658" i="7"/>
  <c r="F1658" i="7"/>
  <c r="E1658" i="7"/>
  <c r="V1657" i="7"/>
  <c r="J1657" i="7"/>
  <c r="I1657" i="7"/>
  <c r="G1657" i="7"/>
  <c r="F1657" i="7"/>
  <c r="E1657" i="7"/>
  <c r="V1656" i="7"/>
  <c r="J1656" i="7"/>
  <c r="I1656" i="7"/>
  <c r="G1656" i="7"/>
  <c r="F1656" i="7"/>
  <c r="E1656" i="7"/>
  <c r="V1655" i="7"/>
  <c r="J1655" i="7"/>
  <c r="I1655" i="7"/>
  <c r="G1655" i="7"/>
  <c r="F1655" i="7"/>
  <c r="E1655" i="7"/>
  <c r="V1654" i="7"/>
  <c r="J1654" i="7"/>
  <c r="I1654" i="7"/>
  <c r="G1654" i="7"/>
  <c r="F1654" i="7"/>
  <c r="E1654" i="7"/>
  <c r="V1653" i="7"/>
  <c r="J1653" i="7"/>
  <c r="I1653" i="7"/>
  <c r="G1653" i="7"/>
  <c r="F1653" i="7"/>
  <c r="E1653" i="7"/>
  <c r="V1652" i="7"/>
  <c r="J1652" i="7"/>
  <c r="I1652" i="7"/>
  <c r="G1652" i="7"/>
  <c r="F1652" i="7"/>
  <c r="E1652" i="7"/>
  <c r="V1651" i="7"/>
  <c r="J1651" i="7"/>
  <c r="I1651" i="7"/>
  <c r="G1651" i="7"/>
  <c r="F1651" i="7"/>
  <c r="E1651" i="7"/>
  <c r="V1650" i="7"/>
  <c r="J1650" i="7"/>
  <c r="I1650" i="7"/>
  <c r="G1650" i="7"/>
  <c r="F1650" i="7"/>
  <c r="E1650" i="7"/>
  <c r="V1649" i="7"/>
  <c r="J1649" i="7"/>
  <c r="I1649" i="7"/>
  <c r="G1649" i="7"/>
  <c r="F1649" i="7"/>
  <c r="E1649" i="7"/>
  <c r="V1648" i="7"/>
  <c r="J1648" i="7"/>
  <c r="I1648" i="7"/>
  <c r="G1648" i="7"/>
  <c r="F1648" i="7"/>
  <c r="E1648" i="7"/>
  <c r="V1647" i="7"/>
  <c r="J1647" i="7"/>
  <c r="I1647" i="7"/>
  <c r="G1647" i="7"/>
  <c r="F1647" i="7"/>
  <c r="E1647" i="7"/>
  <c r="V1646" i="7"/>
  <c r="J1646" i="7"/>
  <c r="I1646" i="7"/>
  <c r="F1646" i="7"/>
  <c r="E1646" i="7"/>
  <c r="V1645" i="7"/>
  <c r="J1645" i="7"/>
  <c r="I1645" i="7"/>
  <c r="F1645" i="7"/>
  <c r="E1645" i="7"/>
  <c r="V1644" i="7"/>
  <c r="J1644" i="7"/>
  <c r="I1644" i="7"/>
  <c r="F1644" i="7"/>
  <c r="E1644" i="7"/>
  <c r="V1643" i="7"/>
  <c r="J1643" i="7"/>
  <c r="I1643" i="7"/>
  <c r="F1643" i="7"/>
  <c r="E1643" i="7"/>
  <c r="V1642" i="7"/>
  <c r="J1642" i="7"/>
  <c r="I1642" i="7"/>
  <c r="F1642" i="7"/>
  <c r="E1642" i="7"/>
  <c r="V1641" i="7"/>
  <c r="J1641" i="7"/>
  <c r="I1641" i="7"/>
  <c r="F1641" i="7"/>
  <c r="E1641" i="7"/>
  <c r="V1640" i="7"/>
  <c r="J1640" i="7"/>
  <c r="I1640" i="7"/>
  <c r="F1640" i="7"/>
  <c r="E1640" i="7"/>
  <c r="V1639" i="7"/>
  <c r="J1639" i="7"/>
  <c r="I1639" i="7"/>
  <c r="V1638" i="7"/>
  <c r="J1638" i="7"/>
  <c r="I1638" i="7"/>
  <c r="V1637" i="7"/>
  <c r="J1637" i="7"/>
  <c r="I1637" i="7"/>
  <c r="V1636" i="7"/>
  <c r="J1636" i="7"/>
  <c r="I1636" i="7"/>
  <c r="V1635" i="7"/>
  <c r="J1635" i="7"/>
  <c r="I1635" i="7"/>
  <c r="V1634" i="7"/>
  <c r="J1634" i="7"/>
  <c r="I1634" i="7"/>
  <c r="V1633" i="7"/>
  <c r="J1633" i="7"/>
  <c r="I1633" i="7"/>
  <c r="V1632" i="7"/>
  <c r="J1632" i="7"/>
  <c r="I1632" i="7"/>
  <c r="V1631" i="7"/>
  <c r="J1631" i="7"/>
  <c r="I1631" i="7"/>
  <c r="V1630" i="7"/>
  <c r="J1630" i="7"/>
  <c r="I1630" i="7"/>
  <c r="V1629" i="7"/>
  <c r="J1629" i="7"/>
  <c r="I1629" i="7"/>
  <c r="V1628" i="7"/>
  <c r="J1628" i="7"/>
  <c r="I1628" i="7"/>
  <c r="V1627" i="7"/>
  <c r="G1627" i="7"/>
  <c r="F1627" i="7"/>
  <c r="E1627" i="7"/>
  <c r="V1626" i="7"/>
  <c r="G1626" i="7"/>
  <c r="F1626" i="7"/>
  <c r="E1626" i="7"/>
  <c r="V1625" i="7"/>
  <c r="G1625" i="7"/>
  <c r="F1625" i="7"/>
  <c r="E1625" i="7"/>
  <c r="V1624" i="7"/>
  <c r="G1624" i="7"/>
  <c r="F1624" i="7"/>
  <c r="E1624" i="7"/>
  <c r="V1623" i="7"/>
  <c r="G1623" i="7"/>
  <c r="F1623" i="7"/>
  <c r="E1623" i="7"/>
  <c r="V1622" i="7"/>
  <c r="G1622" i="7"/>
  <c r="F1622" i="7"/>
  <c r="E1622" i="7"/>
  <c r="V1621" i="7"/>
  <c r="G1621" i="7"/>
  <c r="F1621" i="7"/>
  <c r="E1621" i="7"/>
  <c r="V1620" i="7"/>
  <c r="G1620" i="7"/>
  <c r="F1620" i="7"/>
  <c r="E1620" i="7"/>
  <c r="V1619" i="7"/>
  <c r="G1619" i="7"/>
  <c r="F1619" i="7"/>
  <c r="E1619" i="7"/>
  <c r="V1618" i="7"/>
  <c r="G1618" i="7"/>
  <c r="F1618" i="7"/>
  <c r="E1618" i="7"/>
  <c r="V1617" i="7"/>
  <c r="G1617" i="7"/>
  <c r="F1617" i="7"/>
  <c r="E1617" i="7"/>
  <c r="V1616" i="7"/>
  <c r="G1616" i="7"/>
  <c r="F1616" i="7"/>
  <c r="E1616" i="7"/>
  <c r="V1615" i="7"/>
  <c r="G1615" i="7"/>
  <c r="F1615" i="7"/>
  <c r="E1615" i="7"/>
  <c r="V1614" i="7"/>
  <c r="G1614" i="7"/>
  <c r="F1614" i="7"/>
  <c r="E1614" i="7"/>
  <c r="V1613" i="7"/>
  <c r="G1613" i="7"/>
  <c r="F1613" i="7"/>
  <c r="E1613" i="7"/>
  <c r="V1612" i="7"/>
  <c r="G1612" i="7"/>
  <c r="F1612" i="7"/>
  <c r="E1612" i="7"/>
  <c r="V1611" i="7"/>
  <c r="G1611" i="7"/>
  <c r="F1611" i="7"/>
  <c r="E1611" i="7"/>
  <c r="V1610" i="7"/>
  <c r="G1610" i="7"/>
  <c r="F1610" i="7"/>
  <c r="E1610" i="7"/>
  <c r="V1609" i="7"/>
  <c r="G1609" i="7"/>
  <c r="F1609" i="7"/>
  <c r="E1609" i="7"/>
  <c r="V1608" i="7"/>
  <c r="G1608" i="7"/>
  <c r="F1608" i="7"/>
  <c r="E1608" i="7"/>
  <c r="V1607" i="7"/>
  <c r="G1607" i="7"/>
  <c r="F1607" i="7"/>
  <c r="E1607" i="7"/>
  <c r="V1606" i="7"/>
  <c r="G1606" i="7"/>
  <c r="F1606" i="7"/>
  <c r="E1606" i="7"/>
  <c r="V1605" i="7"/>
  <c r="G1605" i="7"/>
  <c r="F1605" i="7"/>
  <c r="E1605" i="7"/>
  <c r="V1604" i="7"/>
  <c r="G1604" i="7"/>
  <c r="F1604" i="7"/>
  <c r="E1604" i="7"/>
  <c r="V1603" i="7"/>
  <c r="G1603" i="7"/>
  <c r="F1603" i="7"/>
  <c r="E1603" i="7"/>
  <c r="V1602" i="7"/>
  <c r="G1602" i="7"/>
  <c r="F1602" i="7"/>
  <c r="E1602" i="7"/>
  <c r="V1601" i="7"/>
  <c r="G1601" i="7"/>
  <c r="F1601" i="7"/>
  <c r="E1601" i="7"/>
  <c r="V1600" i="7"/>
  <c r="G1600" i="7"/>
  <c r="F1600" i="7"/>
  <c r="E1600" i="7"/>
  <c r="V1599" i="7"/>
  <c r="G1599" i="7"/>
  <c r="F1599" i="7"/>
  <c r="E1599" i="7"/>
  <c r="V1598" i="7"/>
  <c r="G1598" i="7"/>
  <c r="F1598" i="7"/>
  <c r="E1598" i="7"/>
  <c r="V1597" i="7"/>
  <c r="G1597" i="7"/>
  <c r="F1597" i="7"/>
  <c r="E1597" i="7"/>
  <c r="V1596" i="7"/>
  <c r="G1596" i="7"/>
  <c r="F1596" i="7"/>
  <c r="E1596" i="7"/>
  <c r="V1595" i="7"/>
  <c r="G1595" i="7"/>
  <c r="F1595" i="7"/>
  <c r="E1595" i="7"/>
  <c r="V1594" i="7"/>
  <c r="G1594" i="7"/>
  <c r="F1594" i="7"/>
  <c r="E1594" i="7"/>
  <c r="V1593" i="7"/>
  <c r="G1593" i="7"/>
  <c r="F1593" i="7"/>
  <c r="E1593" i="7"/>
  <c r="V1592" i="7"/>
  <c r="G1592" i="7"/>
  <c r="F1592" i="7"/>
  <c r="E1592" i="7"/>
  <c r="V1591" i="7"/>
  <c r="G1591" i="7"/>
  <c r="F1591" i="7"/>
  <c r="E1591" i="7"/>
  <c r="V1590" i="7"/>
  <c r="G1590" i="7"/>
  <c r="F1590" i="7"/>
  <c r="E1590" i="7"/>
  <c r="V1589" i="7"/>
  <c r="G1589" i="7"/>
  <c r="F1589" i="7"/>
  <c r="E1589" i="7"/>
  <c r="V1588" i="7"/>
  <c r="G1588" i="7"/>
  <c r="F1588" i="7"/>
  <c r="E1588" i="7"/>
  <c r="V1587" i="7"/>
  <c r="G1587" i="7"/>
  <c r="F1587" i="7"/>
  <c r="E1587" i="7"/>
  <c r="V1586" i="7"/>
  <c r="G1586" i="7"/>
  <c r="F1586" i="7"/>
  <c r="E1586" i="7"/>
  <c r="V1585" i="7"/>
  <c r="G1585" i="7"/>
  <c r="F1585" i="7"/>
  <c r="E1585" i="7"/>
  <c r="V1584" i="7"/>
  <c r="G1584" i="7"/>
  <c r="F1584" i="7"/>
  <c r="E1584" i="7"/>
  <c r="V1583" i="7"/>
  <c r="G1583" i="7"/>
  <c r="F1583" i="7"/>
  <c r="E1583" i="7"/>
  <c r="V1582" i="7"/>
  <c r="G1582" i="7"/>
  <c r="F1582" i="7"/>
  <c r="E1582" i="7"/>
  <c r="V1581" i="7"/>
  <c r="G1581" i="7"/>
  <c r="F1581" i="7"/>
  <c r="E1581" i="7"/>
  <c r="V1580" i="7"/>
  <c r="G1580" i="7"/>
  <c r="F1580" i="7"/>
  <c r="E1580" i="7"/>
  <c r="V1579" i="7"/>
  <c r="G1579" i="7"/>
  <c r="F1579" i="7"/>
  <c r="E1579" i="7"/>
  <c r="V1578" i="7"/>
  <c r="G1578" i="7"/>
  <c r="F1578" i="7"/>
  <c r="E1578" i="7"/>
  <c r="V1577" i="7"/>
  <c r="G1577" i="7"/>
  <c r="F1577" i="7"/>
  <c r="E1577" i="7"/>
  <c r="V1576" i="7"/>
  <c r="G1576" i="7"/>
  <c r="F1576" i="7"/>
  <c r="E1576" i="7"/>
  <c r="V1575" i="7"/>
  <c r="G1575" i="7"/>
  <c r="F1575" i="7"/>
  <c r="E1575" i="7"/>
  <c r="V1574" i="7"/>
  <c r="G1574" i="7"/>
  <c r="F1574" i="7"/>
  <c r="E1574" i="7"/>
  <c r="V1573" i="7"/>
  <c r="G1573" i="7"/>
  <c r="F1573" i="7"/>
  <c r="E1573" i="7"/>
  <c r="V1572" i="7"/>
  <c r="G1572" i="7"/>
  <c r="F1572" i="7"/>
  <c r="E1572" i="7"/>
  <c r="V1571" i="7"/>
  <c r="G1571" i="7"/>
  <c r="F1571" i="7"/>
  <c r="E1571" i="7"/>
  <c r="V1570" i="7"/>
  <c r="G1570" i="7"/>
  <c r="F1570" i="7"/>
  <c r="E1570" i="7"/>
  <c r="V1545" i="7"/>
  <c r="V1544" i="7"/>
  <c r="V1543" i="7"/>
  <c r="V1542" i="7"/>
  <c r="V1541" i="7"/>
  <c r="V1540" i="7"/>
  <c r="V1539" i="7"/>
  <c r="V1538" i="7"/>
  <c r="V1537" i="7"/>
  <c r="V1536" i="7"/>
  <c r="V1535" i="7"/>
  <c r="V1534" i="7"/>
  <c r="V1533" i="7"/>
  <c r="V1532" i="7"/>
  <c r="V1531" i="7"/>
  <c r="V1530" i="7"/>
  <c r="V1529" i="7"/>
  <c r="V1569" i="7"/>
  <c r="V1568" i="7"/>
  <c r="V1567" i="7"/>
  <c r="J1567" i="7"/>
  <c r="I1567" i="7"/>
  <c r="V1566" i="7"/>
  <c r="J1566" i="7"/>
  <c r="I1566" i="7"/>
  <c r="V1565" i="7"/>
  <c r="V1564" i="7"/>
  <c r="V1563" i="7"/>
  <c r="V1562" i="7"/>
  <c r="V1561" i="7"/>
  <c r="V1560" i="7"/>
  <c r="V1559" i="7"/>
  <c r="V1558" i="7"/>
  <c r="V1557" i="7"/>
  <c r="V1556" i="7"/>
  <c r="V1555" i="7"/>
  <c r="V1554" i="7"/>
  <c r="V1553" i="7"/>
  <c r="V1552" i="7"/>
  <c r="V1551" i="7"/>
  <c r="V1550" i="7"/>
  <c r="V1549" i="7"/>
  <c r="V1548" i="7"/>
  <c r="V1547" i="7"/>
  <c r="V1546" i="7"/>
  <c r="V1528" i="7"/>
  <c r="V1527" i="7"/>
  <c r="V1526" i="7"/>
  <c r="V1525" i="7"/>
  <c r="V1524" i="7"/>
  <c r="V1523" i="7"/>
  <c r="V1522" i="7"/>
  <c r="V1521" i="7"/>
  <c r="V1520" i="7"/>
  <c r="V1519" i="7"/>
  <c r="V1518" i="7"/>
  <c r="V1517" i="7"/>
  <c r="V1516" i="7"/>
  <c r="V1515" i="7"/>
  <c r="V1514" i="7"/>
  <c r="V1513" i="7"/>
  <c r="V1512" i="7"/>
  <c r="V1511" i="7"/>
  <c r="V1510" i="7"/>
  <c r="V1509" i="7"/>
  <c r="V1508" i="7"/>
  <c r="V1507" i="7"/>
  <c r="V1506" i="7"/>
  <c r="V1505" i="7"/>
  <c r="V1504" i="7"/>
  <c r="V1503" i="7"/>
  <c r="V1502" i="7"/>
  <c r="V1501" i="7"/>
  <c r="V1500" i="7"/>
  <c r="V1499" i="7"/>
  <c r="V1498" i="7"/>
  <c r="V1497" i="7"/>
  <c r="V1496" i="7"/>
  <c r="V1495" i="7"/>
  <c r="V1494" i="7"/>
  <c r="V1493" i="7"/>
  <c r="V1492" i="7"/>
  <c r="V1491" i="7"/>
  <c r="V1490" i="7"/>
  <c r="V1489" i="7"/>
  <c r="V1488" i="7"/>
  <c r="V1487" i="7"/>
  <c r="V1486" i="7"/>
  <c r="V1485" i="7"/>
  <c r="V1484" i="7"/>
  <c r="V1483" i="7"/>
  <c r="V1482" i="7"/>
  <c r="V1481" i="7"/>
  <c r="V1480" i="7"/>
  <c r="V1479" i="7"/>
  <c r="V1478" i="7"/>
  <c r="V1477" i="7"/>
  <c r="V1476" i="7"/>
  <c r="V1475" i="7"/>
  <c r="V1474" i="7"/>
  <c r="V1473" i="7"/>
  <c r="V1472" i="7"/>
  <c r="V1471" i="7"/>
  <c r="V1470" i="7"/>
  <c r="V1469" i="7"/>
  <c r="V1468" i="7"/>
  <c r="V1467" i="7"/>
  <c r="V1466" i="7"/>
  <c r="V1465" i="7"/>
  <c r="V1464" i="7"/>
  <c r="V1463" i="7"/>
  <c r="V1462" i="7"/>
  <c r="V1461" i="7"/>
  <c r="V1460" i="7"/>
  <c r="V1459" i="7"/>
  <c r="V1458" i="7"/>
  <c r="V1457" i="7"/>
  <c r="V1456" i="7"/>
  <c r="V1455" i="7"/>
  <c r="V1454" i="7"/>
  <c r="V1453" i="7"/>
  <c r="V1452" i="7"/>
  <c r="V1451" i="7"/>
  <c r="V1450" i="7"/>
  <c r="V1449" i="7"/>
  <c r="V1448" i="7"/>
  <c r="V1447" i="7"/>
  <c r="V1446" i="7"/>
  <c r="V1445" i="7"/>
  <c r="V1444" i="7"/>
  <c r="V1443" i="7"/>
  <c r="V1442" i="7"/>
  <c r="V1441" i="7"/>
  <c r="V1440" i="7"/>
  <c r="V1439" i="7"/>
  <c r="V1438" i="7"/>
  <c r="V1437" i="7"/>
  <c r="V1436" i="7"/>
  <c r="V1435" i="7"/>
  <c r="G1092" i="7"/>
  <c r="F1092" i="7"/>
  <c r="E1092" i="7"/>
  <c r="G1091" i="7"/>
  <c r="F1091" i="7"/>
  <c r="E1091" i="7"/>
  <c r="G1090" i="7"/>
  <c r="F1090" i="7"/>
  <c r="E1090" i="7"/>
  <c r="G1089" i="7"/>
  <c r="F1089" i="7"/>
  <c r="E1089" i="7"/>
  <c r="G1088" i="7"/>
  <c r="F1088" i="7"/>
  <c r="E1088" i="7"/>
  <c r="G1087" i="7"/>
  <c r="F1087" i="7"/>
  <c r="E1087" i="7"/>
  <c r="G1086" i="7"/>
  <c r="F1086" i="7"/>
  <c r="E1086" i="7"/>
  <c r="G1085" i="7"/>
  <c r="F1085" i="7"/>
  <c r="E1085" i="7"/>
  <c r="G1084" i="7"/>
  <c r="F1084" i="7"/>
  <c r="E1084" i="7"/>
  <c r="G1083" i="7"/>
  <c r="F1083" i="7"/>
  <c r="E1083" i="7"/>
  <c r="G1082" i="7"/>
  <c r="F1082" i="7"/>
  <c r="E1082" i="7"/>
  <c r="G1081" i="7"/>
  <c r="F1081" i="7"/>
  <c r="E1081" i="7"/>
  <c r="G1080" i="7"/>
  <c r="F1080" i="7"/>
  <c r="E1080" i="7"/>
  <c r="G1079" i="7"/>
  <c r="F1079" i="7"/>
  <c r="E1079" i="7"/>
  <c r="G1078" i="7"/>
  <c r="F1078" i="7"/>
  <c r="E1078" i="7"/>
  <c r="G1077" i="7"/>
  <c r="F1077" i="7"/>
  <c r="E1077" i="7"/>
  <c r="G1076" i="7"/>
  <c r="F1076" i="7"/>
  <c r="E1076" i="7"/>
  <c r="G1075" i="7"/>
  <c r="F1075" i="7"/>
  <c r="E1075" i="7"/>
  <c r="G1074" i="7"/>
  <c r="F1074" i="7"/>
  <c r="E1074" i="7"/>
  <c r="G1073" i="7"/>
  <c r="F1073" i="7"/>
  <c r="E1073" i="7"/>
  <c r="G1072" i="7"/>
  <c r="F1072" i="7"/>
  <c r="E1072" i="7"/>
  <c r="G1071" i="7"/>
  <c r="F1071" i="7"/>
  <c r="E1071" i="7"/>
  <c r="G1070" i="7"/>
  <c r="F1070" i="7"/>
  <c r="E1070" i="7"/>
  <c r="G1069" i="7"/>
  <c r="F1069" i="7"/>
  <c r="E1069" i="7"/>
  <c r="G1068" i="7"/>
  <c r="F1068" i="7"/>
  <c r="E1068" i="7"/>
  <c r="G1067" i="7"/>
  <c r="F1067" i="7"/>
  <c r="E1067" i="7"/>
  <c r="G1066" i="7"/>
  <c r="F1066" i="7"/>
  <c r="E1066" i="7"/>
  <c r="G1065" i="7"/>
  <c r="F1065" i="7"/>
  <c r="E1065" i="7"/>
  <c r="G1064" i="7"/>
  <c r="F1064" i="7"/>
  <c r="E1064" i="7"/>
  <c r="G1063" i="7"/>
  <c r="F1063" i="7"/>
  <c r="E1063" i="7"/>
  <c r="G1062" i="7"/>
  <c r="F1062" i="7"/>
  <c r="E1062" i="7"/>
  <c r="G1061" i="7"/>
  <c r="F1061" i="7"/>
  <c r="E1061" i="7"/>
  <c r="G1060" i="7"/>
  <c r="F1060" i="7"/>
  <c r="E1060" i="7"/>
  <c r="G1059" i="7"/>
  <c r="F1059" i="7"/>
  <c r="E1059" i="7"/>
  <c r="G1058" i="7"/>
  <c r="F1058" i="7"/>
  <c r="E1058" i="7"/>
  <c r="G1057" i="7"/>
  <c r="F1057" i="7"/>
  <c r="E1057" i="7"/>
  <c r="G1056" i="7"/>
  <c r="F1056" i="7"/>
  <c r="E1056" i="7"/>
  <c r="G1055" i="7"/>
  <c r="F1055" i="7"/>
  <c r="E1055" i="7"/>
  <c r="G1054" i="7"/>
  <c r="F1054" i="7"/>
  <c r="E1054" i="7"/>
  <c r="G1053" i="7"/>
  <c r="F1053" i="7"/>
  <c r="E1053" i="7"/>
  <c r="J1052" i="7"/>
  <c r="I1052" i="7"/>
  <c r="G1052" i="7"/>
  <c r="F1052" i="7"/>
  <c r="E1052" i="7"/>
  <c r="J1051" i="7"/>
  <c r="I1051" i="7"/>
  <c r="G1051" i="7"/>
  <c r="F1051" i="7"/>
  <c r="E1051" i="7"/>
  <c r="J1050" i="7"/>
  <c r="I1050" i="7"/>
  <c r="G1050" i="7"/>
  <c r="F1050" i="7"/>
  <c r="E1050" i="7"/>
  <c r="J1049" i="7"/>
  <c r="I1049" i="7"/>
  <c r="G1049" i="7"/>
  <c r="F1049" i="7"/>
  <c r="E1049" i="7"/>
  <c r="J1048" i="7"/>
  <c r="I1048" i="7"/>
  <c r="G1048" i="7"/>
  <c r="F1048" i="7"/>
  <c r="E1048" i="7"/>
  <c r="J1047" i="7"/>
  <c r="I1047" i="7"/>
  <c r="G1047" i="7"/>
  <c r="F1047" i="7"/>
  <c r="E1047" i="7"/>
  <c r="J1046" i="7"/>
  <c r="I1046" i="7"/>
  <c r="G1046" i="7"/>
  <c r="F1046" i="7"/>
  <c r="E1046" i="7"/>
  <c r="J1045" i="7"/>
  <c r="I1045" i="7"/>
  <c r="G1045" i="7"/>
  <c r="F1045" i="7"/>
  <c r="E1045" i="7"/>
  <c r="J1044" i="7"/>
  <c r="I1044" i="7"/>
  <c r="G1044" i="7"/>
  <c r="F1044" i="7"/>
  <c r="E1044" i="7"/>
  <c r="J1043" i="7"/>
  <c r="I1043" i="7"/>
  <c r="G1043" i="7"/>
  <c r="F1043" i="7"/>
  <c r="E1043" i="7"/>
  <c r="J1042" i="7"/>
  <c r="I1042" i="7"/>
  <c r="G1042" i="7"/>
  <c r="F1042" i="7"/>
  <c r="E1042" i="7"/>
  <c r="J1041" i="7"/>
  <c r="I1041" i="7"/>
  <c r="G1041" i="7"/>
  <c r="F1041" i="7"/>
  <c r="E1041" i="7"/>
  <c r="J1040" i="7"/>
  <c r="I1040" i="7"/>
  <c r="G1040" i="7"/>
  <c r="F1040" i="7"/>
  <c r="E1040" i="7"/>
  <c r="J1039" i="7"/>
  <c r="I1039" i="7"/>
  <c r="G1039" i="7"/>
  <c r="F1039" i="7"/>
  <c r="E1039" i="7"/>
  <c r="J1038" i="7"/>
  <c r="I1038" i="7"/>
  <c r="G1038" i="7"/>
  <c r="F1038" i="7"/>
  <c r="E1038" i="7"/>
  <c r="J1037" i="7"/>
  <c r="I1037" i="7"/>
  <c r="G1037" i="7"/>
  <c r="F1037" i="7"/>
  <c r="E1037" i="7"/>
  <c r="J1036" i="7"/>
  <c r="I1036" i="7"/>
  <c r="G1036" i="7"/>
  <c r="F1036" i="7"/>
  <c r="E1036" i="7"/>
  <c r="J1035" i="7"/>
  <c r="I1035" i="7"/>
  <c r="G1035" i="7"/>
  <c r="F1035" i="7"/>
  <c r="E1035" i="7"/>
  <c r="J1034" i="7"/>
  <c r="I1034" i="7"/>
  <c r="G1034" i="7"/>
  <c r="F1034" i="7"/>
  <c r="E1034" i="7"/>
  <c r="J1033" i="7"/>
  <c r="I1033" i="7"/>
  <c r="G1033" i="7"/>
  <c r="F1033" i="7"/>
  <c r="E1033" i="7"/>
  <c r="J1032" i="7"/>
  <c r="I1032" i="7"/>
  <c r="G1032" i="7"/>
  <c r="F1032" i="7"/>
  <c r="E1032" i="7"/>
  <c r="J1031" i="7"/>
  <c r="I1031" i="7"/>
  <c r="G1031" i="7"/>
  <c r="F1031" i="7"/>
  <c r="E1031" i="7"/>
  <c r="J1030" i="7"/>
  <c r="I1030" i="7"/>
  <c r="G1030" i="7"/>
  <c r="F1030" i="7"/>
  <c r="E1030" i="7"/>
  <c r="J1029" i="7"/>
  <c r="I1029" i="7"/>
  <c r="G1029" i="7"/>
  <c r="F1029" i="7"/>
  <c r="E1029" i="7"/>
  <c r="J1028" i="7"/>
  <c r="I1028" i="7"/>
  <c r="G1028" i="7"/>
  <c r="F1028" i="7"/>
  <c r="E1028" i="7"/>
  <c r="J1027" i="7"/>
  <c r="I1027" i="7"/>
  <c r="G1027" i="7"/>
  <c r="F1027" i="7"/>
  <c r="E1027" i="7"/>
  <c r="J1026" i="7"/>
  <c r="I1026" i="7"/>
  <c r="G1026" i="7"/>
  <c r="F1026" i="7"/>
  <c r="E1026" i="7"/>
  <c r="J1025" i="7"/>
  <c r="I1025" i="7"/>
  <c r="G1025" i="7"/>
  <c r="F1025" i="7"/>
  <c r="E1025" i="7"/>
  <c r="J1024" i="7"/>
  <c r="I1024" i="7"/>
  <c r="G1024" i="7"/>
  <c r="F1024" i="7"/>
  <c r="E1024" i="7"/>
  <c r="J1023" i="7"/>
  <c r="I1023" i="7"/>
  <c r="G1023" i="7"/>
  <c r="F1023" i="7"/>
  <c r="E1023" i="7"/>
  <c r="J1022" i="7"/>
  <c r="I1022" i="7"/>
  <c r="G1022" i="7"/>
  <c r="F1022" i="7"/>
  <c r="E1022" i="7"/>
  <c r="J1021" i="7"/>
  <c r="I1021" i="7"/>
  <c r="G1021" i="7"/>
  <c r="F1021" i="7"/>
  <c r="E1021" i="7"/>
  <c r="J1020" i="7"/>
  <c r="I1020" i="7"/>
  <c r="G1020" i="7"/>
  <c r="F1020" i="7"/>
  <c r="E1020" i="7"/>
  <c r="J1019" i="7"/>
  <c r="I1019" i="7"/>
  <c r="G1019" i="7"/>
  <c r="F1019" i="7"/>
  <c r="E1019" i="7"/>
  <c r="J1018" i="7"/>
  <c r="I1018" i="7"/>
  <c r="G1018" i="7"/>
  <c r="F1018" i="7"/>
  <c r="E1018" i="7"/>
  <c r="J1017" i="7"/>
  <c r="I1017" i="7"/>
  <c r="G1017" i="7"/>
  <c r="F1017" i="7"/>
  <c r="E1017" i="7"/>
  <c r="J1016" i="7"/>
  <c r="I1016" i="7"/>
  <c r="G1016" i="7"/>
  <c r="F1016" i="7"/>
  <c r="E1016" i="7"/>
  <c r="J1015" i="7"/>
  <c r="I1015" i="7"/>
  <c r="G1015" i="7"/>
  <c r="F1015" i="7"/>
  <c r="E1015" i="7"/>
  <c r="J1014" i="7"/>
  <c r="I1014" i="7"/>
  <c r="G1014" i="7"/>
  <c r="F1014" i="7"/>
  <c r="E1014" i="7"/>
  <c r="J1013" i="7"/>
  <c r="I1013" i="7"/>
  <c r="G1013" i="7"/>
  <c r="F1013" i="7"/>
  <c r="E1013" i="7"/>
  <c r="J1012" i="7"/>
  <c r="I1012" i="7"/>
  <c r="G1012" i="7"/>
  <c r="F1012" i="7"/>
  <c r="E1012" i="7"/>
  <c r="J1011" i="7"/>
  <c r="I1011" i="7"/>
  <c r="G1011" i="7"/>
  <c r="F1011" i="7"/>
  <c r="E1011" i="7"/>
  <c r="J1010" i="7"/>
  <c r="I1010" i="7"/>
  <c r="G1010" i="7"/>
  <c r="F1010" i="7"/>
  <c r="E1010" i="7"/>
  <c r="J1009" i="7"/>
  <c r="I1009" i="7"/>
  <c r="G1009" i="7"/>
  <c r="F1009" i="7"/>
  <c r="E1009" i="7"/>
  <c r="J1008" i="7"/>
  <c r="I1008" i="7"/>
  <c r="G1008" i="7"/>
  <c r="F1008" i="7"/>
  <c r="E1008" i="7"/>
  <c r="J1007" i="7"/>
  <c r="I1007" i="7"/>
  <c r="G1007" i="7"/>
  <c r="F1007" i="7"/>
  <c r="E1007" i="7"/>
  <c r="J1006" i="7"/>
  <c r="I1006" i="7"/>
  <c r="G1006" i="7"/>
  <c r="F1006" i="7"/>
  <c r="E1006" i="7"/>
  <c r="J1005" i="7"/>
  <c r="I1005" i="7"/>
  <c r="G1005" i="7"/>
  <c r="F1005" i="7"/>
  <c r="E1005" i="7"/>
  <c r="J1004" i="7"/>
  <c r="I1004" i="7"/>
  <c r="G1004" i="7"/>
  <c r="F1004" i="7"/>
  <c r="E1004" i="7"/>
  <c r="J1003" i="7"/>
  <c r="I1003" i="7"/>
  <c r="G1003" i="7"/>
  <c r="F1003" i="7"/>
  <c r="E1003" i="7"/>
  <c r="J1002" i="7"/>
  <c r="I1002" i="7"/>
  <c r="G1002" i="7"/>
  <c r="F1002" i="7"/>
  <c r="E1002" i="7"/>
  <c r="J1001" i="7"/>
  <c r="I1001" i="7"/>
  <c r="G1001" i="7"/>
  <c r="F1001" i="7"/>
  <c r="E1001" i="7"/>
  <c r="J1000" i="7"/>
  <c r="I1000" i="7"/>
  <c r="G1000" i="7"/>
  <c r="F1000" i="7"/>
  <c r="E1000" i="7"/>
  <c r="J999" i="7"/>
  <c r="I999" i="7"/>
  <c r="G999" i="7"/>
  <c r="F999" i="7"/>
  <c r="E999" i="7"/>
  <c r="J998" i="7"/>
  <c r="I998" i="7"/>
  <c r="G998" i="7"/>
  <c r="F998" i="7"/>
  <c r="E998" i="7"/>
  <c r="J997" i="7"/>
  <c r="I997" i="7"/>
  <c r="G997" i="7"/>
  <c r="F997" i="7"/>
  <c r="E997" i="7"/>
  <c r="J996" i="7"/>
  <c r="I996" i="7"/>
  <c r="G996" i="7"/>
  <c r="F996" i="7"/>
  <c r="E996" i="7"/>
  <c r="J995" i="7"/>
  <c r="I995" i="7"/>
  <c r="G995" i="7"/>
  <c r="F995" i="7"/>
  <c r="E995" i="7"/>
  <c r="J994" i="7"/>
  <c r="I994" i="7"/>
  <c r="G994" i="7"/>
  <c r="F994" i="7"/>
  <c r="E994" i="7"/>
  <c r="J993" i="7"/>
  <c r="I993" i="7"/>
  <c r="G993" i="7"/>
  <c r="F993" i="7"/>
  <c r="E993" i="7"/>
  <c r="J992" i="7"/>
  <c r="I992" i="7"/>
  <c r="G992" i="7"/>
  <c r="F992" i="7"/>
  <c r="E992" i="7"/>
  <c r="J991" i="7"/>
  <c r="I991" i="7"/>
  <c r="G991" i="7"/>
  <c r="F991" i="7"/>
  <c r="E991" i="7"/>
  <c r="J990" i="7"/>
  <c r="I990" i="7"/>
  <c r="G990" i="7"/>
  <c r="F990" i="7"/>
  <c r="E990" i="7"/>
  <c r="J989" i="7"/>
  <c r="I989" i="7"/>
  <c r="G989" i="7"/>
  <c r="F989" i="7"/>
  <c r="E989" i="7"/>
  <c r="J988" i="7"/>
  <c r="I988" i="7"/>
  <c r="G988" i="7"/>
  <c r="F988" i="7"/>
  <c r="E988" i="7"/>
  <c r="J987" i="7"/>
  <c r="I987" i="7"/>
  <c r="G987" i="7"/>
  <c r="F987" i="7"/>
  <c r="E987" i="7"/>
  <c r="J986" i="7"/>
  <c r="I986" i="7"/>
  <c r="G986" i="7"/>
  <c r="F986" i="7"/>
  <c r="E986" i="7"/>
  <c r="J985" i="7"/>
  <c r="I985" i="7"/>
  <c r="G985" i="7"/>
  <c r="F985" i="7"/>
  <c r="E985" i="7"/>
  <c r="J984" i="7"/>
  <c r="I984" i="7"/>
  <c r="G984" i="7"/>
  <c r="F984" i="7"/>
  <c r="E984" i="7"/>
  <c r="J983" i="7"/>
  <c r="I983" i="7"/>
  <c r="G983" i="7"/>
  <c r="F983" i="7"/>
  <c r="E983" i="7"/>
  <c r="J982" i="7"/>
  <c r="I982" i="7"/>
  <c r="G982" i="7"/>
  <c r="F982" i="7"/>
  <c r="E982" i="7"/>
  <c r="J981" i="7"/>
  <c r="I981" i="7"/>
  <c r="G981" i="7"/>
  <c r="F981" i="7"/>
  <c r="E981" i="7"/>
  <c r="J980" i="7"/>
  <c r="I980" i="7"/>
  <c r="G980" i="7"/>
  <c r="F980" i="7"/>
  <c r="E980" i="7"/>
  <c r="J979" i="7"/>
  <c r="I979" i="7"/>
  <c r="G979" i="7"/>
  <c r="F979" i="7"/>
  <c r="E979" i="7"/>
  <c r="J978" i="7"/>
  <c r="I978" i="7"/>
  <c r="G978" i="7"/>
  <c r="F978" i="7"/>
  <c r="E978" i="7"/>
  <c r="J977" i="7"/>
  <c r="I977" i="7"/>
  <c r="G977" i="7"/>
  <c r="F977" i="7"/>
  <c r="E977" i="7"/>
  <c r="J976" i="7"/>
  <c r="I976" i="7"/>
  <c r="G976" i="7"/>
  <c r="F976" i="7"/>
  <c r="E976" i="7"/>
  <c r="J975" i="7"/>
  <c r="I975" i="7"/>
  <c r="G975" i="7"/>
  <c r="F975" i="7"/>
  <c r="E975" i="7"/>
  <c r="J974" i="7"/>
  <c r="I974" i="7"/>
  <c r="G974" i="7"/>
  <c r="F974" i="7"/>
  <c r="E974" i="7"/>
  <c r="J973" i="7"/>
  <c r="I973" i="7"/>
  <c r="G973" i="7"/>
  <c r="F973" i="7"/>
  <c r="E973" i="7"/>
  <c r="J972" i="7"/>
  <c r="I972" i="7"/>
  <c r="G972" i="7"/>
  <c r="F972" i="7"/>
  <c r="E972" i="7"/>
  <c r="J971" i="7"/>
  <c r="I971" i="7"/>
  <c r="G971" i="7"/>
  <c r="F971" i="7"/>
  <c r="E971" i="7"/>
  <c r="J970" i="7"/>
  <c r="I970" i="7"/>
  <c r="G970" i="7"/>
  <c r="F970" i="7"/>
  <c r="E970" i="7"/>
  <c r="J969" i="7"/>
  <c r="I969" i="7"/>
  <c r="G969" i="7"/>
  <c r="F969" i="7"/>
  <c r="E969" i="7"/>
  <c r="J968" i="7"/>
  <c r="I968" i="7"/>
  <c r="G968" i="7"/>
  <c r="F968" i="7"/>
  <c r="E968" i="7"/>
  <c r="J967" i="7"/>
  <c r="I967" i="7"/>
  <c r="G967" i="7"/>
  <c r="F967" i="7"/>
  <c r="E967" i="7"/>
  <c r="J966" i="7"/>
  <c r="I966" i="7"/>
  <c r="G966" i="7"/>
  <c r="F966" i="7"/>
  <c r="E966" i="7"/>
  <c r="J965" i="7"/>
  <c r="I965" i="7"/>
  <c r="G965" i="7"/>
  <c r="F965" i="7"/>
  <c r="E965" i="7"/>
  <c r="J964" i="7"/>
  <c r="I964" i="7"/>
  <c r="G964" i="7"/>
  <c r="F964" i="7"/>
  <c r="E964" i="7"/>
  <c r="J963" i="7"/>
  <c r="I963" i="7"/>
  <c r="G963" i="7"/>
  <c r="F963" i="7"/>
  <c r="E963" i="7"/>
  <c r="J962" i="7"/>
  <c r="I962" i="7"/>
  <c r="G962" i="7"/>
  <c r="F962" i="7"/>
  <c r="E962" i="7"/>
  <c r="J961" i="7"/>
  <c r="I961" i="7"/>
  <c r="G961" i="7"/>
  <c r="F961" i="7"/>
  <c r="E961" i="7"/>
  <c r="J960" i="7"/>
  <c r="I960" i="7"/>
  <c r="G960" i="7"/>
  <c r="F960" i="7"/>
  <c r="E960" i="7"/>
  <c r="J959" i="7"/>
  <c r="I959" i="7"/>
  <c r="G959" i="7"/>
  <c r="F959" i="7"/>
  <c r="E959" i="7"/>
  <c r="J958" i="7"/>
  <c r="I958" i="7"/>
  <c r="G958" i="7"/>
  <c r="F958" i="7"/>
  <c r="E958" i="7"/>
  <c r="J957" i="7"/>
  <c r="I957" i="7"/>
  <c r="G957" i="7"/>
  <c r="F957" i="7"/>
  <c r="E957" i="7"/>
  <c r="J956" i="7"/>
  <c r="I956" i="7"/>
  <c r="G956" i="7"/>
  <c r="F956" i="7"/>
  <c r="E956" i="7"/>
  <c r="J955" i="7"/>
  <c r="I955" i="7"/>
  <c r="G955" i="7"/>
  <c r="F955" i="7"/>
  <c r="E955" i="7"/>
  <c r="G954" i="7"/>
  <c r="F954" i="7"/>
  <c r="E954" i="7"/>
  <c r="G953" i="7"/>
  <c r="F953" i="7"/>
  <c r="E953" i="7"/>
  <c r="G952" i="7"/>
  <c r="F952" i="7"/>
  <c r="E952" i="7"/>
  <c r="G951" i="7"/>
  <c r="F951" i="7"/>
  <c r="E951" i="7"/>
  <c r="G950" i="7"/>
  <c r="F950" i="7"/>
  <c r="E950" i="7"/>
  <c r="G949" i="7"/>
  <c r="F949" i="7"/>
  <c r="E949" i="7"/>
  <c r="G948" i="7"/>
  <c r="F948" i="7"/>
  <c r="E948" i="7"/>
  <c r="G947" i="7"/>
  <c r="F947" i="7"/>
  <c r="E947" i="7"/>
  <c r="G946" i="7"/>
  <c r="F946" i="7"/>
  <c r="E946" i="7"/>
  <c r="G945" i="7"/>
  <c r="F945" i="7"/>
  <c r="E945" i="7"/>
  <c r="G944" i="7"/>
  <c r="F944" i="7"/>
  <c r="E944" i="7"/>
  <c r="G943" i="7"/>
  <c r="F943" i="7"/>
  <c r="E943" i="7"/>
  <c r="G942" i="7"/>
  <c r="F942" i="7"/>
  <c r="E942" i="7"/>
  <c r="G941" i="7"/>
  <c r="F941" i="7"/>
  <c r="E941" i="7"/>
  <c r="G940" i="7"/>
  <c r="F940" i="7"/>
  <c r="E940" i="7"/>
  <c r="G939" i="7"/>
  <c r="F939" i="7"/>
  <c r="E939" i="7"/>
  <c r="G938" i="7"/>
  <c r="F938" i="7"/>
  <c r="E938" i="7"/>
  <c r="G937" i="7"/>
  <c r="F937" i="7"/>
  <c r="E937" i="7"/>
  <c r="G936" i="7"/>
  <c r="F936" i="7"/>
  <c r="E936" i="7"/>
  <c r="G935" i="7"/>
  <c r="F935" i="7"/>
  <c r="E935" i="7"/>
  <c r="G934" i="7"/>
  <c r="F934" i="7"/>
  <c r="E934" i="7"/>
  <c r="G933" i="7"/>
  <c r="F933" i="7"/>
  <c r="E933" i="7"/>
  <c r="G932" i="7"/>
  <c r="F932" i="7"/>
  <c r="E932" i="7"/>
  <c r="G931" i="7"/>
  <c r="F931" i="7"/>
  <c r="E931" i="7"/>
  <c r="G930" i="7"/>
  <c r="F930" i="7"/>
  <c r="E930" i="7"/>
  <c r="G929" i="7"/>
  <c r="F929" i="7"/>
  <c r="E929" i="7"/>
  <c r="G928" i="7"/>
  <c r="F928" i="7"/>
  <c r="E928" i="7"/>
  <c r="G927" i="7"/>
  <c r="F927" i="7"/>
  <c r="E927" i="7"/>
  <c r="G926" i="7"/>
  <c r="F926" i="7"/>
  <c r="E926" i="7"/>
  <c r="G925" i="7"/>
  <c r="F925" i="7"/>
  <c r="E925" i="7"/>
  <c r="G924" i="7"/>
  <c r="F924" i="7"/>
  <c r="E924" i="7"/>
  <c r="G923" i="7"/>
  <c r="F923" i="7"/>
  <c r="E923" i="7"/>
  <c r="G922" i="7"/>
  <c r="F922" i="7"/>
  <c r="E922" i="7"/>
  <c r="G921" i="7"/>
  <c r="F921" i="7"/>
  <c r="E921" i="7"/>
  <c r="G920" i="7"/>
  <c r="F920" i="7"/>
  <c r="E920" i="7"/>
  <c r="G919" i="7"/>
  <c r="F919" i="7"/>
  <c r="E919" i="7"/>
  <c r="G918" i="7"/>
  <c r="F918" i="7"/>
  <c r="E918" i="7"/>
  <c r="G917" i="7"/>
  <c r="F917" i="7"/>
  <c r="E917" i="7"/>
  <c r="G916" i="7"/>
  <c r="F916" i="7"/>
  <c r="E916" i="7"/>
  <c r="G915" i="7"/>
  <c r="F915" i="7"/>
  <c r="E915" i="7"/>
  <c r="G914" i="7"/>
  <c r="F914" i="7"/>
  <c r="E914" i="7"/>
  <c r="G913" i="7"/>
  <c r="F913" i="7"/>
  <c r="E913" i="7"/>
  <c r="G912" i="7"/>
  <c r="F912" i="7"/>
  <c r="E912" i="7"/>
  <c r="G911" i="7"/>
  <c r="F911" i="7"/>
  <c r="E911" i="7"/>
  <c r="G910" i="7"/>
  <c r="F910" i="7"/>
  <c r="E910" i="7"/>
  <c r="G909" i="7"/>
  <c r="F909" i="7"/>
  <c r="E909" i="7"/>
  <c r="G908" i="7"/>
  <c r="F908" i="7"/>
  <c r="E908" i="7"/>
  <c r="G907" i="7"/>
  <c r="F907" i="7"/>
  <c r="E907" i="7"/>
  <c r="G906" i="7"/>
  <c r="F906" i="7"/>
  <c r="E906" i="7"/>
  <c r="G905" i="7"/>
  <c r="F905" i="7"/>
  <c r="E905" i="7"/>
  <c r="G904" i="7"/>
  <c r="F904" i="7"/>
  <c r="E904" i="7"/>
  <c r="G903" i="7"/>
  <c r="F903" i="7"/>
  <c r="E903" i="7"/>
  <c r="G902" i="7"/>
  <c r="F902" i="7"/>
  <c r="E902" i="7"/>
  <c r="G901" i="7"/>
  <c r="F901" i="7"/>
  <c r="E901" i="7"/>
  <c r="G900" i="7"/>
  <c r="F900" i="7"/>
  <c r="E900" i="7"/>
  <c r="G899" i="7"/>
  <c r="F899" i="7"/>
  <c r="E899" i="7"/>
  <c r="G898" i="7"/>
  <c r="F898" i="7"/>
  <c r="E898" i="7"/>
  <c r="G897" i="7"/>
  <c r="F897" i="7"/>
  <c r="E897" i="7"/>
  <c r="G896" i="7"/>
  <c r="F896" i="7"/>
  <c r="E896" i="7"/>
  <c r="G895" i="7"/>
  <c r="F895" i="7"/>
  <c r="E895" i="7"/>
  <c r="G894" i="7"/>
  <c r="F894" i="7"/>
  <c r="E894" i="7"/>
  <c r="G893" i="7"/>
  <c r="F893" i="7"/>
  <c r="E893" i="7"/>
  <c r="G892" i="7"/>
  <c r="F892" i="7"/>
  <c r="E892" i="7"/>
  <c r="G891" i="7"/>
  <c r="F891" i="7"/>
  <c r="E891" i="7"/>
  <c r="G890" i="7"/>
  <c r="F890" i="7"/>
  <c r="E890" i="7"/>
  <c r="G889" i="7"/>
  <c r="F889" i="7"/>
  <c r="E889" i="7"/>
  <c r="G888" i="7"/>
  <c r="F888" i="7"/>
  <c r="E888" i="7"/>
  <c r="G887" i="7"/>
  <c r="F887" i="7"/>
  <c r="E887" i="7"/>
  <c r="G886" i="7"/>
  <c r="F886" i="7"/>
  <c r="E886" i="7"/>
  <c r="G885" i="7"/>
  <c r="F885" i="7"/>
  <c r="E885" i="7"/>
  <c r="G884" i="7"/>
  <c r="F884" i="7"/>
  <c r="E884" i="7"/>
  <c r="G883" i="7"/>
  <c r="F883" i="7"/>
  <c r="E883" i="7"/>
  <c r="G882" i="7"/>
  <c r="F882" i="7"/>
  <c r="E882" i="7"/>
  <c r="G881" i="7"/>
  <c r="F881" i="7"/>
  <c r="E881" i="7"/>
  <c r="G880" i="7"/>
  <c r="F880" i="7"/>
  <c r="E880" i="7"/>
  <c r="G879" i="7"/>
  <c r="F879" i="7"/>
  <c r="E879" i="7"/>
  <c r="G878" i="7"/>
  <c r="F878" i="7"/>
  <c r="E878" i="7"/>
  <c r="G877" i="7"/>
  <c r="F877" i="7"/>
  <c r="E877" i="7"/>
  <c r="G876" i="7"/>
  <c r="F876" i="7"/>
  <c r="E876" i="7"/>
  <c r="G875" i="7"/>
  <c r="F875" i="7"/>
  <c r="E875" i="7"/>
  <c r="G874" i="7"/>
  <c r="F874" i="7"/>
  <c r="E874" i="7"/>
  <c r="G873" i="7"/>
  <c r="F873" i="7"/>
  <c r="E873" i="7"/>
  <c r="G872" i="7"/>
  <c r="F872" i="7"/>
  <c r="E872" i="7"/>
  <c r="G871" i="7"/>
  <c r="F871" i="7"/>
  <c r="E871" i="7"/>
  <c r="G870" i="7"/>
  <c r="F870" i="7"/>
  <c r="E870" i="7"/>
  <c r="G869" i="7"/>
  <c r="F869" i="7"/>
  <c r="E869" i="7"/>
  <c r="G868" i="7"/>
  <c r="F868" i="7"/>
  <c r="E868" i="7"/>
  <c r="G867" i="7"/>
  <c r="F867" i="7"/>
  <c r="E867" i="7"/>
  <c r="G866" i="7"/>
  <c r="F866" i="7"/>
  <c r="E866" i="7"/>
  <c r="G865" i="7"/>
  <c r="F865" i="7"/>
  <c r="E865" i="7"/>
  <c r="G864" i="7"/>
  <c r="F864" i="7"/>
  <c r="E864" i="7"/>
  <c r="G863" i="7"/>
  <c r="F863" i="7"/>
  <c r="E863" i="7"/>
  <c r="G862" i="7"/>
  <c r="F862" i="7"/>
  <c r="E862" i="7"/>
  <c r="G861" i="7"/>
  <c r="F861" i="7"/>
  <c r="E861" i="7"/>
  <c r="G860" i="7"/>
  <c r="F860" i="7"/>
  <c r="E860" i="7"/>
  <c r="G859" i="7"/>
  <c r="F859" i="7"/>
  <c r="E859" i="7"/>
  <c r="G858" i="7"/>
  <c r="F858" i="7"/>
  <c r="E858" i="7"/>
  <c r="G857" i="7"/>
  <c r="F857" i="7"/>
  <c r="E857" i="7"/>
  <c r="G856" i="7"/>
  <c r="F856" i="7"/>
  <c r="E856" i="7"/>
  <c r="G855" i="7"/>
  <c r="F855" i="7"/>
  <c r="E855" i="7"/>
  <c r="G854" i="7"/>
  <c r="F854" i="7"/>
  <c r="E854" i="7"/>
  <c r="G853" i="7"/>
  <c r="F853" i="7"/>
  <c r="E853" i="7"/>
  <c r="G852" i="7"/>
  <c r="F852" i="7"/>
  <c r="E852" i="7"/>
  <c r="G851" i="7"/>
  <c r="F851" i="7"/>
  <c r="E851" i="7"/>
  <c r="G850" i="7"/>
  <c r="F850" i="7"/>
  <c r="E850" i="7"/>
  <c r="G849" i="7"/>
  <c r="F849" i="7"/>
  <c r="E849" i="7"/>
  <c r="G848" i="7"/>
  <c r="F848" i="7"/>
  <c r="E848" i="7"/>
  <c r="G847" i="7"/>
  <c r="F847" i="7"/>
  <c r="E847" i="7"/>
  <c r="G846" i="7"/>
  <c r="F846" i="7"/>
  <c r="E846" i="7"/>
  <c r="G845" i="7"/>
  <c r="F845" i="7"/>
  <c r="E845" i="7"/>
  <c r="G844" i="7"/>
  <c r="F844" i="7"/>
  <c r="E844" i="7"/>
  <c r="G843" i="7"/>
  <c r="F843" i="7"/>
  <c r="E843" i="7"/>
  <c r="G842" i="7"/>
  <c r="F842" i="7"/>
  <c r="E842" i="7"/>
  <c r="G841" i="7"/>
  <c r="F841" i="7"/>
  <c r="E841" i="7"/>
  <c r="G840" i="7"/>
  <c r="F840" i="7"/>
  <c r="E840" i="7"/>
  <c r="G839" i="7"/>
  <c r="F839" i="7"/>
  <c r="E839" i="7"/>
  <c r="G838" i="7"/>
  <c r="F838" i="7"/>
  <c r="E838" i="7"/>
  <c r="G837" i="7"/>
  <c r="F837" i="7"/>
  <c r="E837" i="7"/>
  <c r="G836" i="7"/>
  <c r="F836" i="7"/>
  <c r="E836" i="7"/>
  <c r="G835" i="7"/>
  <c r="F835" i="7"/>
  <c r="E835" i="7"/>
  <c r="G834" i="7"/>
  <c r="F834" i="7"/>
  <c r="E834" i="7"/>
  <c r="G833" i="7"/>
  <c r="F833" i="7"/>
  <c r="E833" i="7"/>
  <c r="G832" i="7"/>
  <c r="F832" i="7"/>
  <c r="E832" i="7"/>
  <c r="G831" i="7"/>
  <c r="F831" i="7"/>
  <c r="E831" i="7"/>
  <c r="G830" i="7"/>
  <c r="F830" i="7"/>
  <c r="E830" i="7"/>
  <c r="G829" i="7"/>
  <c r="F829" i="7"/>
  <c r="E829" i="7"/>
  <c r="G828" i="7"/>
  <c r="F828" i="7"/>
  <c r="E828" i="7"/>
  <c r="G827" i="7"/>
  <c r="F827" i="7"/>
  <c r="E827" i="7"/>
  <c r="G826" i="7"/>
  <c r="F826" i="7"/>
  <c r="E826" i="7"/>
  <c r="G825" i="7"/>
  <c r="F825" i="7"/>
  <c r="E825" i="7"/>
  <c r="G824" i="7"/>
  <c r="F824" i="7"/>
  <c r="E824" i="7"/>
  <c r="G823" i="7"/>
  <c r="F823" i="7"/>
  <c r="E823" i="7"/>
  <c r="G822" i="7"/>
  <c r="F822" i="7"/>
  <c r="E822" i="7"/>
  <c r="G821" i="7"/>
  <c r="F821" i="7"/>
  <c r="E821" i="7"/>
  <c r="G820" i="7"/>
  <c r="F820" i="7"/>
  <c r="E820" i="7"/>
  <c r="G819" i="7"/>
  <c r="F819" i="7"/>
  <c r="E819" i="7"/>
  <c r="G818" i="7"/>
  <c r="F818" i="7"/>
  <c r="E818" i="7"/>
  <c r="G817" i="7"/>
  <c r="F817" i="7"/>
  <c r="E817" i="7"/>
  <c r="G816" i="7"/>
  <c r="F816" i="7"/>
  <c r="E816" i="7"/>
  <c r="G815" i="7"/>
  <c r="F815" i="7"/>
  <c r="E815" i="7"/>
  <c r="G814" i="7"/>
  <c r="F814" i="7"/>
  <c r="E814" i="7"/>
  <c r="G813" i="7"/>
  <c r="F813" i="7"/>
  <c r="E813" i="7"/>
  <c r="G812" i="7"/>
  <c r="F812" i="7"/>
  <c r="E812" i="7"/>
  <c r="G811" i="7"/>
  <c r="F811" i="7"/>
  <c r="E811" i="7"/>
  <c r="G810" i="7"/>
  <c r="F810" i="7"/>
  <c r="E810" i="7"/>
  <c r="G809" i="7"/>
  <c r="F809" i="7"/>
  <c r="E809" i="7"/>
  <c r="G808" i="7"/>
  <c r="F808" i="7"/>
  <c r="E808" i="7"/>
  <c r="G807" i="7"/>
  <c r="F807" i="7"/>
  <c r="E807" i="7"/>
  <c r="G806" i="7"/>
  <c r="F806" i="7"/>
  <c r="E806" i="7"/>
  <c r="G805" i="7"/>
  <c r="F805" i="7"/>
  <c r="E805" i="7"/>
  <c r="G804" i="7"/>
  <c r="F804" i="7"/>
  <c r="E804" i="7"/>
  <c r="G803" i="7"/>
  <c r="F803" i="7"/>
  <c r="E803" i="7"/>
  <c r="G802" i="7"/>
  <c r="F802" i="7"/>
  <c r="E802" i="7"/>
  <c r="G801" i="7"/>
  <c r="F801" i="7"/>
  <c r="E801" i="7"/>
  <c r="G800" i="7"/>
  <c r="F800" i="7"/>
  <c r="E800" i="7"/>
  <c r="G799" i="7"/>
  <c r="F799" i="7"/>
  <c r="E799" i="7"/>
  <c r="G798" i="7"/>
  <c r="F798" i="7"/>
  <c r="E798" i="7"/>
  <c r="G797" i="7"/>
  <c r="F797" i="7"/>
  <c r="E797" i="7"/>
  <c r="G796" i="7"/>
  <c r="F796" i="7"/>
  <c r="E796" i="7"/>
  <c r="G795" i="7"/>
  <c r="F795" i="7"/>
  <c r="E795" i="7"/>
  <c r="G794" i="7"/>
  <c r="F794" i="7"/>
  <c r="E794" i="7"/>
  <c r="G793" i="7"/>
  <c r="F793" i="7"/>
  <c r="E793" i="7"/>
  <c r="G792" i="7"/>
  <c r="F792" i="7"/>
  <c r="E792" i="7"/>
  <c r="G791" i="7"/>
  <c r="F791" i="7"/>
  <c r="E791" i="7"/>
  <c r="G790" i="7"/>
  <c r="F790" i="7"/>
  <c r="E790" i="7"/>
  <c r="G789" i="7"/>
  <c r="F789" i="7"/>
  <c r="E789" i="7"/>
  <c r="G788" i="7"/>
  <c r="F788" i="7"/>
  <c r="E788" i="7"/>
  <c r="G787" i="7"/>
  <c r="F787" i="7"/>
  <c r="E787" i="7"/>
  <c r="G786" i="7"/>
  <c r="F786" i="7"/>
  <c r="E786" i="7"/>
  <c r="G785" i="7"/>
  <c r="F785" i="7"/>
  <c r="E785" i="7"/>
  <c r="G784" i="7"/>
  <c r="F784" i="7"/>
  <c r="E784" i="7"/>
  <c r="G783" i="7"/>
  <c r="F783" i="7"/>
  <c r="E783" i="7"/>
  <c r="G782" i="7"/>
  <c r="F782" i="7"/>
  <c r="E782" i="7"/>
  <c r="G781" i="7"/>
  <c r="F781" i="7"/>
  <c r="E781" i="7"/>
  <c r="G780" i="7"/>
  <c r="F780" i="7"/>
  <c r="E780" i="7"/>
  <c r="G779" i="7"/>
  <c r="F779" i="7"/>
  <c r="E779" i="7"/>
  <c r="G778" i="7"/>
  <c r="F778" i="7"/>
  <c r="E778" i="7"/>
  <c r="G777" i="7"/>
  <c r="F777" i="7"/>
  <c r="E777" i="7"/>
  <c r="G776" i="7"/>
  <c r="F776" i="7"/>
  <c r="E776" i="7"/>
  <c r="G775" i="7"/>
  <c r="F775" i="7"/>
  <c r="E775" i="7"/>
  <c r="G774" i="7"/>
  <c r="F774" i="7"/>
  <c r="E774" i="7"/>
  <c r="G773" i="7"/>
  <c r="F773" i="7"/>
  <c r="E773" i="7"/>
  <c r="G772" i="7"/>
  <c r="F772" i="7"/>
  <c r="E772" i="7"/>
  <c r="G771" i="7"/>
  <c r="F771" i="7"/>
  <c r="E771" i="7"/>
  <c r="G770" i="7"/>
  <c r="F770" i="7"/>
  <c r="E770" i="7"/>
  <c r="G769" i="7"/>
  <c r="F769" i="7"/>
  <c r="E769" i="7"/>
  <c r="G768" i="7"/>
  <c r="F768" i="7"/>
  <c r="E768" i="7"/>
  <c r="G767" i="7"/>
  <c r="F767" i="7"/>
  <c r="E767" i="7"/>
  <c r="G766" i="7"/>
  <c r="F766" i="7"/>
  <c r="E766" i="7"/>
  <c r="G765" i="7"/>
  <c r="F765" i="7"/>
  <c r="E765" i="7"/>
  <c r="G764" i="7"/>
  <c r="F764" i="7"/>
  <c r="E764" i="7"/>
  <c r="G763" i="7"/>
  <c r="F763" i="7"/>
  <c r="E763" i="7"/>
  <c r="G762" i="7"/>
  <c r="F762" i="7"/>
  <c r="E762" i="7"/>
  <c r="G761" i="7"/>
  <c r="F761" i="7"/>
  <c r="E761" i="7"/>
  <c r="G760" i="7"/>
  <c r="F760" i="7"/>
  <c r="E760" i="7"/>
  <c r="G759" i="7"/>
  <c r="F759" i="7"/>
  <c r="E759" i="7"/>
  <c r="G758" i="7"/>
  <c r="F758" i="7"/>
  <c r="E758" i="7"/>
  <c r="G757" i="7"/>
  <c r="F757" i="7"/>
  <c r="E757" i="7"/>
  <c r="G756" i="7"/>
  <c r="F756" i="7"/>
  <c r="E756" i="7"/>
  <c r="G755" i="7"/>
  <c r="F755" i="7"/>
  <c r="E755" i="7"/>
  <c r="G754" i="7"/>
  <c r="F754" i="7"/>
  <c r="E754" i="7"/>
  <c r="G753" i="7"/>
  <c r="F753" i="7"/>
  <c r="E753" i="7"/>
  <c r="G752" i="7"/>
  <c r="F752" i="7"/>
  <c r="E752" i="7"/>
  <c r="G751" i="7"/>
  <c r="F751" i="7"/>
  <c r="E751" i="7"/>
  <c r="G750" i="7"/>
  <c r="F750" i="7"/>
  <c r="E750" i="7"/>
  <c r="G749" i="7"/>
  <c r="F749" i="7"/>
  <c r="E749" i="7"/>
  <c r="G748" i="7"/>
  <c r="F748" i="7"/>
  <c r="E748" i="7"/>
  <c r="G747" i="7"/>
  <c r="F747" i="7"/>
  <c r="E747" i="7"/>
  <c r="G746" i="7"/>
  <c r="F746" i="7"/>
  <c r="E746" i="7"/>
  <c r="G745" i="7"/>
  <c r="F745" i="7"/>
  <c r="E745" i="7"/>
  <c r="G744" i="7"/>
  <c r="F744" i="7"/>
  <c r="E744" i="7"/>
  <c r="G743" i="7"/>
  <c r="F743" i="7"/>
  <c r="E743" i="7"/>
  <c r="G742" i="7"/>
  <c r="F742" i="7"/>
  <c r="E742" i="7"/>
  <c r="G741" i="7"/>
  <c r="F741" i="7"/>
  <c r="E741" i="7"/>
  <c r="G740" i="7"/>
  <c r="F740" i="7"/>
  <c r="E740" i="7"/>
  <c r="G739" i="7"/>
  <c r="F739" i="7"/>
  <c r="E739" i="7"/>
  <c r="G738" i="7"/>
  <c r="F738" i="7"/>
  <c r="E738" i="7"/>
  <c r="G737" i="7"/>
  <c r="F737" i="7"/>
  <c r="E737" i="7"/>
  <c r="G736" i="7"/>
  <c r="F736" i="7"/>
  <c r="E736" i="7"/>
  <c r="G735" i="7"/>
  <c r="F735" i="7"/>
  <c r="E735" i="7"/>
  <c r="G734" i="7"/>
  <c r="F734" i="7"/>
  <c r="E734" i="7"/>
  <c r="G733" i="7"/>
  <c r="F733" i="7"/>
  <c r="E733" i="7"/>
  <c r="G732" i="7"/>
  <c r="F732" i="7"/>
  <c r="E732" i="7"/>
  <c r="G731" i="7"/>
  <c r="F731" i="7"/>
  <c r="E731" i="7"/>
  <c r="G730" i="7"/>
  <c r="F730" i="7"/>
  <c r="E730" i="7"/>
  <c r="G729" i="7"/>
  <c r="F729" i="7"/>
  <c r="E729" i="7"/>
  <c r="G728" i="7"/>
  <c r="F728" i="7"/>
  <c r="E728" i="7"/>
  <c r="G727" i="7"/>
  <c r="F727" i="7"/>
  <c r="E727" i="7"/>
  <c r="G726" i="7"/>
  <c r="F726" i="7"/>
  <c r="E726" i="7"/>
  <c r="G725" i="7"/>
  <c r="F725" i="7"/>
  <c r="E725" i="7"/>
  <c r="G724" i="7"/>
  <c r="F724" i="7"/>
  <c r="E724" i="7"/>
  <c r="G723" i="7"/>
  <c r="F723" i="7"/>
  <c r="E723" i="7"/>
  <c r="G722" i="7"/>
  <c r="F722" i="7"/>
  <c r="E722" i="7"/>
  <c r="G721" i="7"/>
  <c r="F721" i="7"/>
  <c r="E721" i="7"/>
  <c r="G720" i="7"/>
  <c r="F720" i="7"/>
  <c r="E720" i="7"/>
  <c r="G719" i="7"/>
  <c r="F719" i="7"/>
  <c r="E719" i="7"/>
  <c r="G718" i="7"/>
  <c r="F718" i="7"/>
  <c r="E718" i="7"/>
  <c r="G717" i="7"/>
  <c r="F717" i="7"/>
  <c r="E717" i="7"/>
  <c r="G716" i="7"/>
  <c r="F716" i="7"/>
  <c r="E716" i="7"/>
  <c r="G715" i="7"/>
  <c r="F715" i="7"/>
  <c r="E715" i="7"/>
  <c r="G714" i="7"/>
  <c r="F714" i="7"/>
  <c r="E714" i="7"/>
  <c r="G713" i="7"/>
  <c r="F713" i="7"/>
  <c r="E713" i="7"/>
  <c r="G712" i="7"/>
  <c r="F712" i="7"/>
  <c r="E712" i="7"/>
  <c r="G711" i="7"/>
  <c r="F711" i="7"/>
  <c r="E711" i="7"/>
  <c r="G710" i="7"/>
  <c r="F710" i="7"/>
  <c r="E710" i="7"/>
  <c r="G709" i="7"/>
  <c r="F709" i="7"/>
  <c r="E709" i="7"/>
  <c r="G708" i="7"/>
  <c r="F708" i="7"/>
  <c r="E708" i="7"/>
  <c r="G707" i="7"/>
  <c r="F707" i="7"/>
  <c r="E707" i="7"/>
  <c r="G706" i="7"/>
  <c r="F706" i="7"/>
  <c r="E706" i="7"/>
  <c r="G705" i="7"/>
  <c r="F705" i="7"/>
  <c r="E705" i="7"/>
  <c r="G704" i="7"/>
  <c r="F704" i="7"/>
  <c r="E704" i="7"/>
  <c r="G703" i="7"/>
  <c r="F703" i="7"/>
  <c r="E703" i="7"/>
  <c r="G702" i="7"/>
  <c r="F702" i="7"/>
  <c r="E702" i="7"/>
  <c r="G701" i="7"/>
  <c r="F701" i="7"/>
  <c r="E701" i="7"/>
  <c r="G700" i="7"/>
  <c r="F700" i="7"/>
  <c r="E700" i="7"/>
  <c r="G699" i="7"/>
  <c r="F699" i="7"/>
  <c r="E699" i="7"/>
  <c r="G698" i="7"/>
  <c r="F698" i="7"/>
  <c r="E698" i="7"/>
  <c r="G697" i="7"/>
  <c r="F697" i="7"/>
  <c r="E697" i="7"/>
  <c r="G696" i="7"/>
  <c r="F696" i="7"/>
  <c r="E696" i="7"/>
  <c r="G695" i="7"/>
  <c r="F695" i="7"/>
  <c r="E695" i="7"/>
  <c r="G694" i="7"/>
  <c r="F694" i="7"/>
  <c r="E694" i="7"/>
  <c r="G693" i="7"/>
  <c r="F693" i="7"/>
  <c r="E693" i="7"/>
  <c r="G692" i="7"/>
  <c r="F692" i="7"/>
  <c r="E692" i="7"/>
  <c r="G691" i="7"/>
  <c r="F691" i="7"/>
  <c r="E691" i="7"/>
  <c r="G690" i="7"/>
  <c r="F690" i="7"/>
  <c r="E690" i="7"/>
  <c r="G689" i="7"/>
  <c r="F689" i="7"/>
  <c r="E689" i="7"/>
  <c r="G688" i="7"/>
  <c r="F688" i="7"/>
  <c r="E688" i="7"/>
  <c r="G687" i="7"/>
  <c r="F687" i="7"/>
  <c r="E687" i="7"/>
  <c r="G686" i="7"/>
  <c r="F686" i="7"/>
  <c r="E686" i="7"/>
  <c r="G685" i="7"/>
  <c r="F685" i="7"/>
  <c r="E685" i="7"/>
  <c r="G684" i="7"/>
  <c r="F684" i="7"/>
  <c r="E684" i="7"/>
  <c r="G683" i="7"/>
  <c r="F683" i="7"/>
  <c r="E683" i="7"/>
  <c r="G682" i="7"/>
  <c r="F682" i="7"/>
  <c r="E682" i="7"/>
  <c r="G681" i="7"/>
  <c r="F681" i="7"/>
  <c r="E681" i="7"/>
  <c r="G680" i="7"/>
  <c r="F680" i="7"/>
  <c r="E680" i="7"/>
  <c r="G679" i="7"/>
  <c r="F679" i="7"/>
  <c r="E679" i="7"/>
  <c r="G678" i="7"/>
  <c r="F678" i="7"/>
  <c r="E678" i="7"/>
  <c r="G677" i="7"/>
  <c r="F677" i="7"/>
  <c r="E677" i="7"/>
  <c r="G676" i="7"/>
  <c r="F676" i="7"/>
  <c r="E676" i="7"/>
  <c r="G675" i="7"/>
  <c r="F675" i="7"/>
  <c r="E675" i="7"/>
  <c r="G674" i="7"/>
  <c r="F674" i="7"/>
  <c r="E674" i="7"/>
  <c r="G673" i="7"/>
  <c r="F673" i="7"/>
  <c r="E673" i="7"/>
  <c r="G672" i="7"/>
  <c r="F672" i="7"/>
  <c r="E672" i="7"/>
  <c r="G671" i="7"/>
  <c r="F671" i="7"/>
  <c r="E671" i="7"/>
  <c r="G670" i="7"/>
  <c r="F670" i="7"/>
  <c r="E670" i="7"/>
  <c r="G669" i="7"/>
  <c r="F669" i="7"/>
  <c r="E669" i="7"/>
  <c r="G668" i="7"/>
  <c r="F668" i="7"/>
  <c r="E668" i="7"/>
  <c r="G667" i="7"/>
  <c r="F667" i="7"/>
  <c r="E667" i="7"/>
  <c r="G666" i="7"/>
  <c r="F666" i="7"/>
  <c r="E666" i="7"/>
  <c r="G665" i="7"/>
  <c r="F665" i="7"/>
  <c r="E665" i="7"/>
  <c r="G664" i="7"/>
  <c r="F664" i="7"/>
  <c r="E664" i="7"/>
  <c r="G663" i="7"/>
  <c r="F663" i="7"/>
  <c r="E663" i="7"/>
  <c r="G662" i="7"/>
  <c r="F662" i="7"/>
  <c r="E662" i="7"/>
  <c r="G661" i="7"/>
  <c r="F661" i="7"/>
  <c r="E661" i="7"/>
  <c r="G660" i="7"/>
  <c r="F660" i="7"/>
  <c r="E660" i="7"/>
  <c r="G659" i="7"/>
  <c r="F659" i="7"/>
  <c r="E659" i="7"/>
  <c r="G658" i="7"/>
  <c r="F658" i="7"/>
  <c r="E658" i="7"/>
  <c r="G657" i="7"/>
  <c r="F657" i="7"/>
  <c r="E657" i="7"/>
  <c r="G656" i="7"/>
  <c r="F656" i="7"/>
  <c r="E656" i="7"/>
  <c r="G655" i="7"/>
  <c r="F655" i="7"/>
  <c r="E655" i="7"/>
  <c r="G654" i="7"/>
  <c r="F654" i="7"/>
  <c r="E654" i="7"/>
  <c r="G653" i="7"/>
  <c r="F653" i="7"/>
  <c r="E653" i="7"/>
  <c r="G652" i="7"/>
  <c r="F652" i="7"/>
  <c r="E652" i="7"/>
  <c r="G651" i="7"/>
  <c r="F651" i="7"/>
  <c r="E651" i="7"/>
  <c r="G650" i="7"/>
  <c r="F650" i="7"/>
  <c r="E650" i="7"/>
  <c r="G649" i="7"/>
  <c r="F649" i="7"/>
  <c r="E649" i="7"/>
  <c r="G648" i="7"/>
  <c r="F648" i="7"/>
  <c r="E648" i="7"/>
  <c r="G647" i="7"/>
  <c r="F647" i="7"/>
  <c r="E647" i="7"/>
  <c r="G646" i="7"/>
  <c r="F646" i="7"/>
  <c r="E646" i="7"/>
  <c r="G645" i="7"/>
  <c r="F645" i="7"/>
  <c r="E645" i="7"/>
  <c r="G644" i="7"/>
  <c r="F644" i="7"/>
  <c r="E644" i="7"/>
  <c r="G643" i="7"/>
  <c r="F643" i="7"/>
  <c r="E643" i="7"/>
  <c r="G642" i="7"/>
  <c r="F642" i="7"/>
  <c r="E642" i="7"/>
  <c r="G641" i="7"/>
  <c r="F641" i="7"/>
  <c r="E641" i="7"/>
  <c r="G640" i="7"/>
  <c r="F640" i="7"/>
  <c r="E640" i="7"/>
  <c r="G639" i="7"/>
  <c r="F639" i="7"/>
  <c r="E639" i="7"/>
  <c r="G638" i="7"/>
  <c r="F638" i="7"/>
  <c r="E638" i="7"/>
  <c r="G637" i="7"/>
  <c r="F637" i="7"/>
  <c r="E637" i="7"/>
  <c r="G636" i="7"/>
  <c r="F636" i="7"/>
  <c r="E636" i="7"/>
  <c r="G635" i="7"/>
  <c r="F635" i="7"/>
  <c r="E635" i="7"/>
  <c r="G634" i="7"/>
  <c r="F634" i="7"/>
  <c r="E634" i="7"/>
  <c r="G633" i="7"/>
  <c r="F633" i="7"/>
  <c r="E633" i="7"/>
  <c r="G632" i="7"/>
  <c r="F632" i="7"/>
  <c r="E632" i="7"/>
  <c r="G631" i="7"/>
  <c r="F631" i="7"/>
  <c r="E631" i="7"/>
  <c r="G630" i="7"/>
  <c r="F630" i="7"/>
  <c r="E630" i="7"/>
  <c r="G629" i="7"/>
  <c r="F629" i="7"/>
  <c r="E629" i="7"/>
  <c r="G628" i="7"/>
  <c r="F628" i="7"/>
  <c r="E628" i="7"/>
  <c r="G627" i="7"/>
  <c r="F627" i="7"/>
  <c r="E627" i="7"/>
  <c r="G626" i="7"/>
  <c r="F626" i="7"/>
  <c r="E626" i="7"/>
  <c r="G625" i="7"/>
  <c r="F625" i="7"/>
  <c r="E625" i="7"/>
  <c r="G624" i="7"/>
  <c r="F624" i="7"/>
  <c r="E624" i="7"/>
  <c r="G623" i="7"/>
  <c r="F623" i="7"/>
  <c r="E623" i="7"/>
  <c r="G622" i="7"/>
  <c r="F622" i="7"/>
  <c r="E622" i="7"/>
  <c r="G621" i="7"/>
  <c r="F621" i="7"/>
  <c r="E621" i="7"/>
  <c r="G620" i="7"/>
  <c r="F620" i="7"/>
  <c r="E620" i="7"/>
  <c r="G619" i="7"/>
  <c r="F619" i="7"/>
  <c r="E619" i="7"/>
  <c r="G618" i="7"/>
  <c r="F618" i="7"/>
  <c r="E618" i="7"/>
  <c r="G617" i="7"/>
  <c r="F617" i="7"/>
  <c r="E617" i="7"/>
  <c r="G616" i="7"/>
  <c r="F616" i="7"/>
  <c r="E616" i="7"/>
  <c r="G615" i="7"/>
  <c r="F615" i="7"/>
  <c r="E615" i="7"/>
  <c r="G614" i="7"/>
  <c r="F614" i="7"/>
  <c r="E614" i="7"/>
  <c r="G613" i="7"/>
  <c r="F613" i="7"/>
  <c r="E613" i="7"/>
  <c r="G612" i="7"/>
  <c r="F612" i="7"/>
  <c r="E612" i="7"/>
  <c r="G611" i="7"/>
  <c r="F611" i="7"/>
  <c r="E611" i="7"/>
  <c r="G610" i="7"/>
  <c r="F610" i="7"/>
  <c r="E610" i="7"/>
  <c r="G609" i="7"/>
  <c r="F609" i="7"/>
  <c r="E609" i="7"/>
  <c r="G608" i="7"/>
  <c r="F608" i="7"/>
  <c r="E608" i="7"/>
  <c r="G607" i="7"/>
  <c r="F607" i="7"/>
  <c r="E607" i="7"/>
  <c r="G606" i="7"/>
  <c r="F606" i="7"/>
  <c r="E606" i="7"/>
  <c r="G605" i="7"/>
  <c r="F605" i="7"/>
  <c r="E605" i="7"/>
  <c r="G604" i="7"/>
  <c r="F604" i="7"/>
  <c r="E604" i="7"/>
  <c r="G603" i="7"/>
  <c r="F603" i="7"/>
  <c r="E603" i="7"/>
  <c r="G602" i="7"/>
  <c r="F602" i="7"/>
  <c r="E602" i="7"/>
  <c r="G601" i="7"/>
  <c r="F601" i="7"/>
  <c r="E601" i="7"/>
  <c r="G600" i="7"/>
  <c r="F600" i="7"/>
  <c r="E600" i="7"/>
  <c r="G599" i="7"/>
  <c r="F599" i="7"/>
  <c r="E599" i="7"/>
  <c r="G598" i="7"/>
  <c r="F598" i="7"/>
  <c r="E598" i="7"/>
  <c r="G597" i="7"/>
  <c r="F597" i="7"/>
  <c r="E597" i="7"/>
  <c r="G596" i="7"/>
  <c r="F596" i="7"/>
  <c r="E596" i="7"/>
  <c r="G595" i="7"/>
  <c r="F595" i="7"/>
  <c r="E595" i="7"/>
  <c r="G594" i="7"/>
  <c r="F594" i="7"/>
  <c r="E594" i="7"/>
  <c r="G593" i="7"/>
  <c r="F593" i="7"/>
  <c r="E593" i="7"/>
  <c r="G592" i="7"/>
  <c r="F592" i="7"/>
  <c r="E592" i="7"/>
  <c r="G591" i="7"/>
  <c r="F591" i="7"/>
  <c r="E591" i="7"/>
  <c r="G590" i="7"/>
  <c r="F590" i="7"/>
  <c r="E590" i="7"/>
  <c r="G589" i="7"/>
  <c r="F589" i="7"/>
  <c r="E589" i="7"/>
  <c r="G588" i="7"/>
  <c r="F588" i="7"/>
  <c r="E588" i="7"/>
  <c r="G587" i="7"/>
  <c r="F587" i="7"/>
  <c r="E587" i="7"/>
  <c r="G586" i="7"/>
  <c r="F586" i="7"/>
  <c r="E586" i="7"/>
  <c r="G585" i="7"/>
  <c r="F585" i="7"/>
  <c r="E585" i="7"/>
  <c r="G584" i="7"/>
  <c r="F584" i="7"/>
  <c r="E584" i="7"/>
  <c r="G583" i="7"/>
  <c r="F583" i="7"/>
  <c r="E583" i="7"/>
  <c r="G582" i="7"/>
  <c r="F582" i="7"/>
  <c r="E582" i="7"/>
  <c r="G581" i="7"/>
  <c r="F581" i="7"/>
  <c r="E581" i="7"/>
  <c r="G580" i="7"/>
  <c r="F580" i="7"/>
  <c r="E580" i="7"/>
  <c r="G579" i="7"/>
  <c r="F579" i="7"/>
  <c r="E579" i="7"/>
  <c r="G578" i="7"/>
  <c r="F578" i="7"/>
  <c r="E578" i="7"/>
  <c r="G577" i="7"/>
  <c r="F577" i="7"/>
  <c r="E577" i="7"/>
  <c r="G576" i="7"/>
  <c r="F576" i="7"/>
  <c r="E576" i="7"/>
  <c r="G575" i="7"/>
  <c r="F575" i="7"/>
  <c r="E575" i="7"/>
  <c r="G574" i="7"/>
  <c r="F574" i="7"/>
  <c r="E574" i="7"/>
  <c r="G573" i="7"/>
  <c r="F573" i="7"/>
  <c r="E573" i="7"/>
  <c r="G572" i="7"/>
  <c r="F572" i="7"/>
  <c r="E572" i="7"/>
  <c r="G571" i="7"/>
  <c r="F571" i="7"/>
  <c r="E571" i="7"/>
  <c r="G570" i="7"/>
  <c r="F570" i="7"/>
  <c r="E570" i="7"/>
  <c r="G569" i="7"/>
  <c r="F569" i="7"/>
  <c r="E569" i="7"/>
  <c r="G568" i="7"/>
  <c r="F568" i="7"/>
  <c r="E568" i="7"/>
  <c r="G567" i="7"/>
  <c r="F567" i="7"/>
  <c r="E567" i="7"/>
  <c r="G566" i="7"/>
  <c r="F566" i="7"/>
  <c r="E566" i="7"/>
  <c r="G565" i="7"/>
  <c r="F565" i="7"/>
  <c r="E565" i="7"/>
  <c r="G564" i="7"/>
  <c r="F564" i="7"/>
  <c r="E564" i="7"/>
  <c r="G563" i="7"/>
  <c r="F563" i="7"/>
  <c r="E563" i="7"/>
  <c r="G562" i="7"/>
  <c r="F562" i="7"/>
  <c r="E562" i="7"/>
  <c r="G561" i="7"/>
  <c r="F561" i="7"/>
  <c r="E561" i="7"/>
  <c r="G560" i="7"/>
  <c r="F560" i="7"/>
  <c r="E560" i="7"/>
  <c r="G559" i="7"/>
  <c r="F559" i="7"/>
  <c r="E559" i="7"/>
  <c r="G558" i="7"/>
  <c r="F558" i="7"/>
  <c r="E558" i="7"/>
  <c r="G557" i="7"/>
  <c r="F557" i="7"/>
  <c r="E557" i="7"/>
  <c r="G556" i="7"/>
  <c r="F556" i="7"/>
  <c r="E556" i="7"/>
  <c r="G555" i="7"/>
  <c r="F555" i="7"/>
  <c r="E555" i="7"/>
  <c r="G554" i="7"/>
  <c r="F554" i="7"/>
  <c r="E554" i="7"/>
  <c r="G553" i="7"/>
  <c r="F553" i="7"/>
  <c r="E553" i="7"/>
  <c r="G552" i="7"/>
  <c r="F552" i="7"/>
  <c r="E552" i="7"/>
  <c r="G551" i="7"/>
  <c r="F551" i="7"/>
  <c r="E551" i="7"/>
  <c r="G550" i="7"/>
  <c r="F550" i="7"/>
  <c r="E550" i="7"/>
  <c r="G549" i="7"/>
  <c r="F549" i="7"/>
  <c r="E549" i="7"/>
  <c r="G548" i="7"/>
  <c r="F548" i="7"/>
  <c r="E548" i="7"/>
  <c r="G547" i="7"/>
  <c r="F547" i="7"/>
  <c r="E547" i="7"/>
  <c r="G546" i="7"/>
  <c r="F546" i="7"/>
  <c r="E546" i="7"/>
  <c r="G545" i="7"/>
  <c r="F545" i="7"/>
  <c r="E545" i="7"/>
  <c r="G544" i="7"/>
  <c r="F544" i="7"/>
  <c r="E544" i="7"/>
  <c r="G543" i="7"/>
  <c r="F543" i="7"/>
  <c r="E543" i="7"/>
  <c r="G542" i="7"/>
  <c r="F542" i="7"/>
  <c r="E542" i="7"/>
  <c r="G541" i="7"/>
  <c r="F541" i="7"/>
  <c r="E541" i="7"/>
  <c r="G540" i="7"/>
  <c r="F540" i="7"/>
  <c r="E540" i="7"/>
  <c r="G539" i="7"/>
  <c r="F539" i="7"/>
  <c r="E539" i="7"/>
  <c r="G538" i="7"/>
  <c r="F538" i="7"/>
  <c r="E538" i="7"/>
  <c r="G537" i="7"/>
  <c r="F537" i="7"/>
  <c r="E537" i="7"/>
  <c r="G536" i="7"/>
  <c r="F536" i="7"/>
  <c r="E536" i="7"/>
  <c r="G535" i="7"/>
  <c r="F535" i="7"/>
  <c r="E535" i="7"/>
  <c r="G534" i="7"/>
  <c r="F534" i="7"/>
  <c r="E534" i="7"/>
  <c r="G533" i="7"/>
  <c r="F533" i="7"/>
  <c r="E533" i="7"/>
  <c r="G532" i="7"/>
  <c r="F532" i="7"/>
  <c r="E532" i="7"/>
  <c r="G531" i="7"/>
  <c r="F531" i="7"/>
  <c r="E531" i="7"/>
  <c r="G530" i="7"/>
  <c r="F530" i="7"/>
  <c r="E530" i="7"/>
  <c r="G529" i="7"/>
  <c r="F529" i="7"/>
  <c r="E529" i="7"/>
  <c r="G528" i="7"/>
  <c r="F528" i="7"/>
  <c r="E528" i="7"/>
  <c r="G527" i="7"/>
  <c r="F527" i="7"/>
  <c r="E527" i="7"/>
  <c r="G526" i="7"/>
  <c r="F526" i="7"/>
  <c r="E526" i="7"/>
  <c r="G525" i="7"/>
  <c r="F525" i="7"/>
  <c r="E525" i="7"/>
  <c r="G524" i="7"/>
  <c r="F524" i="7"/>
  <c r="E524" i="7"/>
  <c r="G523" i="7"/>
  <c r="F523" i="7"/>
  <c r="E523" i="7"/>
  <c r="G522" i="7"/>
  <c r="F522" i="7"/>
  <c r="E522" i="7"/>
  <c r="G521" i="7"/>
  <c r="F521" i="7"/>
  <c r="E521" i="7"/>
  <c r="G520" i="7"/>
  <c r="F520" i="7"/>
  <c r="E520" i="7"/>
  <c r="G519" i="7"/>
  <c r="F519" i="7"/>
  <c r="E519" i="7"/>
  <c r="G518" i="7"/>
  <c r="F518" i="7"/>
  <c r="E518" i="7"/>
  <c r="G517" i="7"/>
  <c r="F517" i="7"/>
  <c r="E517" i="7"/>
  <c r="G516" i="7"/>
  <c r="F516" i="7"/>
  <c r="E516" i="7"/>
  <c r="G515" i="7"/>
  <c r="F515" i="7"/>
  <c r="E515" i="7"/>
  <c r="G514" i="7"/>
  <c r="F514" i="7"/>
  <c r="E514" i="7"/>
  <c r="G513" i="7"/>
  <c r="F513" i="7"/>
  <c r="E513" i="7"/>
  <c r="G512" i="7"/>
  <c r="F512" i="7"/>
  <c r="E512" i="7"/>
  <c r="G511" i="7"/>
  <c r="F511" i="7"/>
  <c r="E511" i="7"/>
  <c r="G510" i="7"/>
  <c r="F510" i="7"/>
  <c r="E510" i="7"/>
  <c r="G509" i="7"/>
  <c r="F509" i="7"/>
  <c r="E509" i="7"/>
  <c r="G508" i="7"/>
  <c r="F508" i="7"/>
  <c r="E508" i="7"/>
  <c r="G507" i="7"/>
  <c r="F507" i="7"/>
  <c r="E507" i="7"/>
  <c r="G506" i="7"/>
  <c r="F506" i="7"/>
  <c r="E506" i="7"/>
  <c r="G505" i="7"/>
  <c r="F505" i="7"/>
  <c r="E505" i="7"/>
  <c r="G504" i="7"/>
  <c r="F504" i="7"/>
  <c r="E504" i="7"/>
  <c r="G503" i="7"/>
  <c r="F503" i="7"/>
  <c r="E503" i="7"/>
  <c r="G502" i="7"/>
  <c r="F502" i="7"/>
  <c r="E502" i="7"/>
  <c r="G501" i="7"/>
  <c r="F501" i="7"/>
  <c r="E501" i="7"/>
  <c r="G500" i="7"/>
  <c r="F500" i="7"/>
  <c r="E500" i="7"/>
  <c r="G499" i="7"/>
  <c r="F499" i="7"/>
  <c r="E499" i="7"/>
  <c r="G498" i="7"/>
  <c r="F498" i="7"/>
  <c r="E498" i="7"/>
  <c r="G497" i="7"/>
  <c r="F497" i="7"/>
  <c r="E497" i="7"/>
  <c r="G496" i="7"/>
  <c r="F496" i="7"/>
  <c r="E496" i="7"/>
  <c r="G495" i="7"/>
  <c r="F495" i="7"/>
  <c r="E495" i="7"/>
  <c r="G494" i="7"/>
  <c r="F494" i="7"/>
  <c r="E494" i="7"/>
  <c r="G493" i="7"/>
  <c r="F493" i="7"/>
  <c r="E493" i="7"/>
  <c r="G492" i="7"/>
  <c r="F492" i="7"/>
  <c r="E492" i="7"/>
  <c r="G491" i="7"/>
  <c r="F491" i="7"/>
  <c r="E491" i="7"/>
  <c r="G490" i="7"/>
  <c r="F490" i="7"/>
  <c r="E490" i="7"/>
  <c r="G489" i="7"/>
  <c r="F489" i="7"/>
  <c r="E489" i="7"/>
  <c r="G488" i="7"/>
  <c r="F488" i="7"/>
  <c r="E488" i="7"/>
  <c r="G487" i="7"/>
  <c r="F487" i="7"/>
  <c r="E487" i="7"/>
  <c r="G486" i="7"/>
  <c r="F486" i="7"/>
  <c r="E486" i="7"/>
  <c r="G485" i="7"/>
  <c r="F485" i="7"/>
  <c r="E485" i="7"/>
  <c r="G484" i="7"/>
  <c r="F484" i="7"/>
  <c r="E484" i="7"/>
  <c r="G483" i="7"/>
  <c r="F483" i="7"/>
  <c r="E483" i="7"/>
  <c r="G482" i="7"/>
  <c r="F482" i="7"/>
  <c r="E482" i="7"/>
  <c r="G481" i="7"/>
  <c r="F481" i="7"/>
  <c r="E481" i="7"/>
  <c r="G480" i="7"/>
  <c r="F480" i="7"/>
  <c r="E480" i="7"/>
  <c r="G479" i="7"/>
  <c r="F479" i="7"/>
  <c r="E479" i="7"/>
  <c r="G478" i="7"/>
  <c r="F478" i="7"/>
  <c r="E478" i="7"/>
  <c r="G477" i="7"/>
  <c r="F477" i="7"/>
  <c r="E477" i="7"/>
  <c r="G476" i="7"/>
  <c r="F476" i="7"/>
  <c r="E476" i="7"/>
  <c r="G475" i="7"/>
  <c r="F475" i="7"/>
  <c r="E475" i="7"/>
  <c r="G474" i="7"/>
  <c r="F474" i="7"/>
  <c r="E474" i="7"/>
  <c r="G473" i="7"/>
  <c r="F473" i="7"/>
  <c r="E473" i="7"/>
  <c r="G472" i="7"/>
  <c r="F472" i="7"/>
  <c r="E472" i="7"/>
  <c r="G471" i="7"/>
  <c r="F471" i="7"/>
  <c r="E471" i="7"/>
  <c r="G470" i="7"/>
  <c r="F470" i="7"/>
  <c r="E470" i="7"/>
  <c r="G469" i="7"/>
  <c r="F469" i="7"/>
  <c r="E469" i="7"/>
  <c r="G468" i="7"/>
  <c r="F468" i="7"/>
  <c r="E468" i="7"/>
  <c r="G467" i="7"/>
  <c r="F467" i="7"/>
  <c r="E467" i="7"/>
  <c r="G466" i="7"/>
  <c r="F466" i="7"/>
  <c r="E466" i="7"/>
  <c r="G465" i="7"/>
  <c r="F465" i="7"/>
  <c r="E465" i="7"/>
  <c r="G464" i="7"/>
  <c r="F464" i="7"/>
  <c r="E464" i="7"/>
  <c r="G463" i="7"/>
  <c r="F463" i="7"/>
  <c r="E463" i="7"/>
  <c r="G462" i="7"/>
  <c r="F462" i="7"/>
  <c r="E462" i="7"/>
  <c r="G461" i="7"/>
  <c r="F461" i="7"/>
  <c r="E461" i="7"/>
  <c r="G460" i="7"/>
  <c r="F460" i="7"/>
  <c r="E460" i="7"/>
  <c r="G459" i="7"/>
  <c r="F459" i="7"/>
  <c r="E459" i="7"/>
  <c r="G458" i="7"/>
  <c r="F458" i="7"/>
  <c r="E458" i="7"/>
  <c r="G457" i="7"/>
  <c r="F457" i="7"/>
  <c r="E457" i="7"/>
  <c r="G456" i="7"/>
  <c r="F456" i="7"/>
  <c r="E456" i="7"/>
  <c r="G455" i="7"/>
  <c r="F455" i="7"/>
  <c r="E455" i="7"/>
  <c r="G454" i="7"/>
  <c r="F454" i="7"/>
  <c r="E454" i="7"/>
  <c r="G453" i="7"/>
  <c r="F453" i="7"/>
  <c r="E453" i="7"/>
  <c r="G452" i="7"/>
  <c r="F452" i="7"/>
  <c r="E452" i="7"/>
  <c r="G451" i="7"/>
  <c r="F451" i="7"/>
  <c r="E451" i="7"/>
  <c r="G450" i="7"/>
  <c r="F450" i="7"/>
  <c r="E450" i="7"/>
  <c r="G449" i="7"/>
  <c r="F449" i="7"/>
  <c r="E449" i="7"/>
  <c r="G448" i="7"/>
  <c r="F448" i="7"/>
  <c r="E448" i="7"/>
  <c r="G447" i="7"/>
  <c r="F447" i="7"/>
  <c r="E447" i="7"/>
  <c r="G446" i="7"/>
  <c r="F446" i="7"/>
  <c r="E446" i="7"/>
  <c r="G445" i="7"/>
  <c r="F445" i="7"/>
  <c r="E445" i="7"/>
  <c r="G444" i="7"/>
  <c r="F444" i="7"/>
  <c r="E444" i="7"/>
  <c r="G443" i="7"/>
  <c r="F443" i="7"/>
  <c r="E443" i="7"/>
  <c r="G442" i="7"/>
  <c r="F442" i="7"/>
  <c r="E442" i="7"/>
  <c r="G441" i="7"/>
  <c r="F441" i="7"/>
  <c r="E441" i="7"/>
  <c r="G440" i="7"/>
  <c r="F440" i="7"/>
  <c r="E440" i="7"/>
  <c r="G439" i="7"/>
  <c r="F439" i="7"/>
  <c r="E439" i="7"/>
  <c r="G438" i="7"/>
  <c r="F438" i="7"/>
  <c r="E438" i="7"/>
  <c r="G437" i="7"/>
  <c r="F437" i="7"/>
  <c r="E437" i="7"/>
  <c r="G436" i="7"/>
  <c r="F436" i="7"/>
  <c r="E436" i="7"/>
  <c r="G435" i="7"/>
  <c r="F435" i="7"/>
  <c r="E435" i="7"/>
  <c r="G434" i="7"/>
  <c r="F434" i="7"/>
  <c r="E434" i="7"/>
  <c r="G433" i="7"/>
  <c r="F433" i="7"/>
  <c r="E433" i="7"/>
  <c r="G432" i="7"/>
  <c r="F432" i="7"/>
  <c r="E432" i="7"/>
  <c r="G431" i="7"/>
  <c r="F431" i="7"/>
  <c r="E431" i="7"/>
  <c r="G430" i="7"/>
  <c r="F430" i="7"/>
  <c r="E430" i="7"/>
  <c r="G429" i="7"/>
  <c r="F429" i="7"/>
  <c r="E429" i="7"/>
  <c r="G428" i="7"/>
  <c r="F428" i="7"/>
  <c r="E428" i="7"/>
  <c r="G427" i="7"/>
  <c r="F427" i="7"/>
  <c r="E427" i="7"/>
  <c r="G426" i="7"/>
  <c r="F426" i="7"/>
  <c r="E426" i="7"/>
  <c r="G425" i="7"/>
  <c r="F425" i="7"/>
  <c r="E425" i="7"/>
  <c r="G424" i="7"/>
  <c r="F424" i="7"/>
  <c r="E424" i="7"/>
  <c r="G423" i="7"/>
  <c r="F423" i="7"/>
  <c r="E423" i="7"/>
  <c r="G422" i="7"/>
  <c r="F422" i="7"/>
  <c r="E422" i="7"/>
  <c r="G421" i="7"/>
  <c r="F421" i="7"/>
  <c r="E421" i="7"/>
  <c r="G420" i="7"/>
  <c r="F420" i="7"/>
  <c r="E420" i="7"/>
  <c r="G419" i="7"/>
  <c r="F419" i="7"/>
  <c r="E419" i="7"/>
  <c r="G418" i="7"/>
  <c r="F418" i="7"/>
  <c r="E418" i="7"/>
  <c r="G417" i="7"/>
  <c r="F417" i="7"/>
  <c r="E417" i="7"/>
  <c r="G416" i="7"/>
  <c r="F416" i="7"/>
  <c r="E416" i="7"/>
  <c r="G415" i="7"/>
  <c r="F415" i="7"/>
  <c r="E415" i="7"/>
  <c r="G414" i="7"/>
  <c r="F414" i="7"/>
  <c r="E414" i="7"/>
  <c r="G413" i="7"/>
  <c r="F413" i="7"/>
  <c r="E413" i="7"/>
  <c r="G412" i="7"/>
  <c r="F412" i="7"/>
  <c r="E412" i="7"/>
  <c r="G411" i="7"/>
  <c r="F411" i="7"/>
  <c r="E411" i="7"/>
  <c r="G410" i="7"/>
  <c r="F410" i="7"/>
  <c r="E410" i="7"/>
  <c r="G409" i="7"/>
  <c r="F409" i="7"/>
  <c r="E409" i="7"/>
  <c r="G408" i="7"/>
  <c r="F408" i="7"/>
  <c r="E408" i="7"/>
  <c r="G407" i="7"/>
  <c r="F407" i="7"/>
  <c r="E407" i="7"/>
  <c r="G406" i="7"/>
  <c r="F406" i="7"/>
  <c r="E406" i="7"/>
  <c r="G405" i="7"/>
  <c r="F405" i="7"/>
  <c r="E405" i="7"/>
  <c r="G404" i="7"/>
  <c r="F404" i="7"/>
  <c r="E404" i="7"/>
  <c r="G403" i="7"/>
  <c r="F403" i="7"/>
  <c r="E403" i="7"/>
  <c r="G402" i="7"/>
  <c r="F402" i="7"/>
  <c r="E402" i="7"/>
  <c r="G401" i="7"/>
  <c r="F401" i="7"/>
  <c r="E401" i="7"/>
  <c r="G400" i="7"/>
  <c r="F400" i="7"/>
  <c r="E400" i="7"/>
  <c r="G399" i="7"/>
  <c r="F399" i="7"/>
  <c r="E399" i="7"/>
  <c r="G398" i="7"/>
  <c r="F398" i="7"/>
  <c r="E398" i="7"/>
  <c r="G397" i="7"/>
  <c r="F397" i="7"/>
  <c r="E397" i="7"/>
  <c r="G396" i="7"/>
  <c r="F396" i="7"/>
  <c r="E396" i="7"/>
  <c r="G395" i="7"/>
  <c r="F395" i="7"/>
  <c r="E395" i="7"/>
  <c r="G394" i="7"/>
  <c r="F394" i="7"/>
  <c r="E394" i="7"/>
  <c r="G393" i="7"/>
  <c r="F393" i="7"/>
  <c r="E393" i="7"/>
  <c r="G392" i="7"/>
  <c r="F392" i="7"/>
  <c r="E392" i="7"/>
  <c r="G391" i="7"/>
  <c r="F391" i="7"/>
  <c r="E391" i="7"/>
  <c r="G390" i="7"/>
  <c r="F390" i="7"/>
  <c r="E390" i="7"/>
  <c r="G389" i="7"/>
  <c r="F389" i="7"/>
  <c r="E389" i="7"/>
  <c r="G388" i="7"/>
  <c r="F388" i="7"/>
  <c r="E388" i="7"/>
  <c r="G387" i="7"/>
  <c r="F387" i="7"/>
  <c r="E387" i="7"/>
  <c r="G386" i="7"/>
  <c r="F386" i="7"/>
  <c r="E386" i="7"/>
  <c r="G385" i="7"/>
  <c r="F385" i="7"/>
  <c r="E385" i="7"/>
  <c r="G384" i="7"/>
  <c r="F384" i="7"/>
  <c r="E384" i="7"/>
  <c r="G383" i="7"/>
  <c r="F383" i="7"/>
  <c r="E383" i="7"/>
  <c r="G382" i="7"/>
  <c r="F382" i="7"/>
  <c r="E382" i="7"/>
  <c r="G381" i="7"/>
  <c r="F381" i="7"/>
  <c r="E381" i="7"/>
  <c r="G380" i="7"/>
  <c r="F380" i="7"/>
  <c r="E380" i="7"/>
  <c r="G379" i="7"/>
  <c r="F379" i="7"/>
  <c r="E379" i="7"/>
  <c r="G378" i="7"/>
  <c r="F378" i="7"/>
  <c r="E378" i="7"/>
  <c r="G377" i="7"/>
  <c r="F377" i="7"/>
  <c r="E377" i="7"/>
  <c r="G376" i="7"/>
  <c r="F376" i="7"/>
  <c r="E376" i="7"/>
  <c r="G375" i="7"/>
  <c r="F375" i="7"/>
  <c r="E375" i="7"/>
  <c r="G374" i="7"/>
  <c r="F374" i="7"/>
  <c r="E374" i="7"/>
  <c r="G373" i="7"/>
  <c r="F373" i="7"/>
  <c r="E373" i="7"/>
  <c r="G372" i="7"/>
  <c r="F372" i="7"/>
  <c r="E372" i="7"/>
  <c r="G371" i="7"/>
  <c r="F371" i="7"/>
  <c r="E371" i="7"/>
  <c r="G370" i="7"/>
  <c r="F370" i="7"/>
  <c r="E370" i="7"/>
  <c r="G369" i="7"/>
  <c r="F369" i="7"/>
  <c r="E369" i="7"/>
  <c r="G368" i="7"/>
  <c r="F368" i="7"/>
  <c r="E368" i="7"/>
  <c r="G367" i="7"/>
  <c r="F367" i="7"/>
  <c r="E367" i="7"/>
  <c r="G366" i="7"/>
  <c r="F366" i="7"/>
  <c r="E366" i="7"/>
  <c r="G365" i="7"/>
  <c r="F365" i="7"/>
  <c r="E365" i="7"/>
  <c r="G364" i="7"/>
  <c r="F364" i="7"/>
  <c r="E364" i="7"/>
  <c r="G363" i="7"/>
  <c r="F363" i="7"/>
  <c r="E363" i="7"/>
  <c r="G362" i="7"/>
  <c r="F362" i="7"/>
  <c r="E362" i="7"/>
  <c r="G361" i="7"/>
  <c r="F361" i="7"/>
  <c r="E361" i="7"/>
  <c r="G360" i="7"/>
  <c r="F360" i="7"/>
  <c r="E360" i="7"/>
  <c r="G359" i="7"/>
  <c r="F359" i="7"/>
  <c r="E359" i="7"/>
  <c r="G358" i="7"/>
  <c r="F358" i="7"/>
  <c r="E358" i="7"/>
  <c r="G357" i="7"/>
  <c r="F357" i="7"/>
  <c r="E357" i="7"/>
  <c r="G356" i="7"/>
  <c r="F356" i="7"/>
  <c r="E356" i="7"/>
  <c r="G355" i="7"/>
  <c r="F355" i="7"/>
  <c r="E355" i="7"/>
  <c r="G354" i="7"/>
  <c r="F354" i="7"/>
  <c r="E354" i="7"/>
  <c r="G353" i="7"/>
  <c r="F353" i="7"/>
  <c r="E353" i="7"/>
  <c r="G352" i="7"/>
  <c r="F352" i="7"/>
  <c r="E352" i="7"/>
  <c r="G351" i="7"/>
  <c r="F351" i="7"/>
  <c r="E351" i="7"/>
  <c r="G350" i="7"/>
  <c r="F350" i="7"/>
  <c r="E350" i="7"/>
  <c r="G349" i="7"/>
  <c r="F349" i="7"/>
  <c r="E349" i="7"/>
  <c r="G348" i="7"/>
  <c r="F348" i="7"/>
  <c r="E348" i="7"/>
  <c r="G347" i="7"/>
  <c r="F347" i="7"/>
  <c r="E347" i="7"/>
  <c r="G346" i="7"/>
  <c r="F346" i="7"/>
  <c r="E346" i="7"/>
  <c r="G345" i="7"/>
  <c r="F345" i="7"/>
  <c r="E345" i="7"/>
  <c r="G344" i="7"/>
  <c r="F344" i="7"/>
  <c r="E344" i="7"/>
  <c r="G343" i="7"/>
  <c r="F343" i="7"/>
  <c r="E343" i="7"/>
  <c r="G342" i="7"/>
  <c r="F342" i="7"/>
  <c r="E342" i="7"/>
  <c r="G341" i="7"/>
  <c r="F341" i="7"/>
  <c r="E341" i="7"/>
  <c r="G340" i="7"/>
  <c r="F340" i="7"/>
  <c r="E340" i="7"/>
  <c r="G339" i="7"/>
  <c r="F339" i="7"/>
  <c r="E339" i="7"/>
  <c r="G338" i="7"/>
  <c r="F338" i="7"/>
  <c r="E338" i="7"/>
  <c r="G337" i="7"/>
  <c r="F337" i="7"/>
  <c r="E337" i="7"/>
  <c r="G336" i="7"/>
  <c r="F336" i="7"/>
  <c r="E336" i="7"/>
  <c r="G335" i="7"/>
  <c r="F335" i="7"/>
  <c r="E335" i="7"/>
  <c r="G334" i="7"/>
  <c r="F334" i="7"/>
  <c r="E334" i="7"/>
  <c r="G333" i="7"/>
  <c r="F333" i="7"/>
  <c r="E333" i="7"/>
  <c r="G332" i="7"/>
  <c r="F332" i="7"/>
  <c r="E332" i="7"/>
  <c r="G331" i="7"/>
  <c r="F331" i="7"/>
  <c r="E331" i="7"/>
  <c r="G330" i="7"/>
  <c r="F330" i="7"/>
  <c r="E330" i="7"/>
  <c r="G329" i="7"/>
  <c r="F329" i="7"/>
  <c r="E329" i="7"/>
  <c r="G328" i="7"/>
  <c r="F328" i="7"/>
  <c r="E328" i="7"/>
  <c r="G327" i="7"/>
  <c r="F327" i="7"/>
  <c r="E327" i="7"/>
  <c r="G326" i="7"/>
  <c r="F326" i="7"/>
  <c r="E326" i="7"/>
  <c r="G325" i="7"/>
  <c r="F325" i="7"/>
  <c r="E325" i="7"/>
  <c r="G324" i="7"/>
  <c r="F324" i="7"/>
  <c r="E324" i="7"/>
  <c r="G323" i="7"/>
  <c r="F323" i="7"/>
  <c r="E323" i="7"/>
  <c r="G322" i="7"/>
  <c r="F322" i="7"/>
  <c r="E322" i="7"/>
  <c r="G321" i="7"/>
  <c r="F321" i="7"/>
  <c r="E321" i="7"/>
  <c r="G320" i="7"/>
  <c r="F320" i="7"/>
  <c r="E320" i="7"/>
  <c r="G319" i="7"/>
  <c r="F319" i="7"/>
  <c r="E319" i="7"/>
  <c r="G318" i="7"/>
  <c r="F318" i="7"/>
  <c r="E318" i="7"/>
  <c r="G317" i="7"/>
  <c r="F317" i="7"/>
  <c r="E317" i="7"/>
  <c r="G316" i="7"/>
  <c r="F316" i="7"/>
  <c r="E316" i="7"/>
  <c r="G315" i="7"/>
  <c r="F315" i="7"/>
  <c r="E315" i="7"/>
  <c r="G314" i="7"/>
  <c r="F314" i="7"/>
  <c r="E314" i="7"/>
  <c r="G313" i="7"/>
  <c r="F313" i="7"/>
  <c r="E313" i="7"/>
  <c r="G312" i="7"/>
  <c r="F312" i="7"/>
  <c r="E312" i="7"/>
  <c r="G311" i="7"/>
  <c r="F311" i="7"/>
  <c r="E311" i="7"/>
  <c r="G310" i="7"/>
  <c r="F310" i="7"/>
  <c r="E310" i="7"/>
  <c r="G309" i="7"/>
  <c r="F309" i="7"/>
  <c r="E309" i="7"/>
  <c r="G308" i="7"/>
  <c r="F308" i="7"/>
  <c r="E308" i="7"/>
  <c r="G307" i="7"/>
  <c r="F307" i="7"/>
  <c r="E307" i="7"/>
  <c r="G306" i="7"/>
  <c r="F306" i="7"/>
  <c r="E306" i="7"/>
  <c r="G305" i="7"/>
  <c r="F305" i="7"/>
  <c r="E305" i="7"/>
  <c r="G304" i="7"/>
  <c r="F304" i="7"/>
  <c r="E304" i="7"/>
  <c r="G303" i="7"/>
  <c r="F303" i="7"/>
  <c r="E303" i="7"/>
  <c r="G302" i="7"/>
  <c r="F302" i="7"/>
  <c r="E302" i="7"/>
  <c r="G301" i="7"/>
  <c r="F301" i="7"/>
  <c r="E301" i="7"/>
  <c r="G300" i="7"/>
  <c r="F300" i="7"/>
  <c r="E300" i="7"/>
  <c r="G299" i="7"/>
  <c r="F299" i="7"/>
  <c r="E299" i="7"/>
  <c r="G298" i="7"/>
  <c r="F298" i="7"/>
  <c r="E298" i="7"/>
  <c r="G297" i="7"/>
  <c r="F297" i="7"/>
  <c r="E297" i="7"/>
  <c r="G296" i="7"/>
  <c r="F296" i="7"/>
  <c r="E296" i="7"/>
  <c r="G295" i="7"/>
  <c r="F295" i="7"/>
  <c r="E295" i="7"/>
  <c r="G294" i="7"/>
  <c r="F294" i="7"/>
  <c r="E294" i="7"/>
  <c r="G293" i="7"/>
  <c r="F293" i="7"/>
  <c r="E293" i="7"/>
  <c r="G292" i="7"/>
  <c r="F292" i="7"/>
  <c r="E292" i="7"/>
  <c r="G291" i="7"/>
  <c r="F291" i="7"/>
  <c r="E291" i="7"/>
  <c r="G290" i="7"/>
  <c r="F290" i="7"/>
  <c r="E290" i="7"/>
  <c r="G289" i="7"/>
  <c r="F289" i="7"/>
  <c r="E289" i="7"/>
  <c r="G288" i="7"/>
  <c r="F288" i="7"/>
  <c r="E288" i="7"/>
  <c r="G287" i="7"/>
  <c r="F287" i="7"/>
  <c r="E287" i="7"/>
  <c r="G286" i="7"/>
  <c r="F286" i="7"/>
  <c r="E286" i="7"/>
  <c r="G285" i="7"/>
  <c r="F285" i="7"/>
  <c r="E285" i="7"/>
  <c r="G284" i="7"/>
  <c r="F284" i="7"/>
  <c r="E284" i="7"/>
  <c r="G283" i="7"/>
  <c r="F283" i="7"/>
  <c r="E283" i="7"/>
  <c r="G282" i="7"/>
  <c r="F282" i="7"/>
  <c r="E282" i="7"/>
  <c r="G281" i="7"/>
  <c r="F281" i="7"/>
  <c r="E281" i="7"/>
  <c r="G280" i="7"/>
  <c r="F280" i="7"/>
  <c r="E280" i="7"/>
  <c r="G279" i="7"/>
  <c r="F279" i="7"/>
  <c r="E279" i="7"/>
  <c r="G278" i="7"/>
  <c r="F278" i="7"/>
  <c r="E278" i="7"/>
  <c r="G277" i="7"/>
  <c r="F277" i="7"/>
  <c r="E277" i="7"/>
  <c r="G276" i="7"/>
  <c r="F276" i="7"/>
  <c r="E276" i="7"/>
  <c r="G275" i="7"/>
  <c r="F275" i="7"/>
  <c r="E275" i="7"/>
  <c r="G274" i="7"/>
  <c r="F274" i="7"/>
  <c r="E274" i="7"/>
  <c r="G273" i="7"/>
  <c r="F273" i="7"/>
  <c r="E273" i="7"/>
  <c r="G272" i="7"/>
  <c r="F272" i="7"/>
  <c r="E272" i="7"/>
  <c r="G271" i="7"/>
  <c r="F271" i="7"/>
  <c r="E271" i="7"/>
  <c r="G270" i="7"/>
  <c r="F270" i="7"/>
  <c r="E270" i="7"/>
  <c r="G269" i="7"/>
  <c r="F269" i="7"/>
  <c r="E269" i="7"/>
  <c r="G268" i="7"/>
  <c r="F268" i="7"/>
  <c r="E268" i="7"/>
  <c r="G267" i="7"/>
  <c r="F267" i="7"/>
  <c r="E267" i="7"/>
  <c r="G266" i="7"/>
  <c r="F266" i="7"/>
  <c r="E266" i="7"/>
  <c r="G265" i="7"/>
  <c r="F265" i="7"/>
  <c r="E265" i="7"/>
  <c r="G264" i="7"/>
  <c r="F264" i="7"/>
  <c r="E264" i="7"/>
  <c r="G263" i="7"/>
  <c r="F263" i="7"/>
  <c r="E263" i="7"/>
  <c r="G262" i="7"/>
  <c r="F262" i="7"/>
  <c r="E262" i="7"/>
  <c r="G261" i="7"/>
  <c r="F261" i="7"/>
  <c r="E261" i="7"/>
  <c r="G260" i="7"/>
  <c r="F260" i="7"/>
  <c r="E260" i="7"/>
  <c r="G259" i="7"/>
  <c r="F259" i="7"/>
  <c r="E259" i="7"/>
  <c r="G258" i="7"/>
  <c r="F258" i="7"/>
  <c r="E258" i="7"/>
  <c r="G257" i="7"/>
  <c r="F257" i="7"/>
  <c r="E257" i="7"/>
  <c r="G256" i="7"/>
  <c r="F256" i="7"/>
  <c r="E256" i="7"/>
  <c r="G255" i="7"/>
  <c r="F255" i="7"/>
  <c r="E255" i="7"/>
  <c r="G254" i="7"/>
  <c r="F254" i="7"/>
  <c r="E254" i="7"/>
  <c r="G253" i="7"/>
  <c r="F253" i="7"/>
  <c r="E253" i="7"/>
  <c r="G252" i="7"/>
  <c r="F252" i="7"/>
  <c r="E252" i="7"/>
  <c r="G251" i="7"/>
  <c r="F251" i="7"/>
  <c r="E251" i="7"/>
  <c r="G250" i="7"/>
  <c r="F250" i="7"/>
  <c r="E250" i="7"/>
  <c r="G249" i="7"/>
  <c r="F249" i="7"/>
  <c r="E249" i="7"/>
  <c r="G248" i="7"/>
  <c r="F248" i="7"/>
  <c r="E248" i="7"/>
  <c r="G247" i="7"/>
  <c r="F247" i="7"/>
  <c r="E247" i="7"/>
  <c r="G246" i="7"/>
  <c r="F246" i="7"/>
  <c r="E246" i="7"/>
  <c r="G245" i="7"/>
  <c r="F245" i="7"/>
  <c r="E245" i="7"/>
  <c r="G244" i="7"/>
  <c r="F244" i="7"/>
  <c r="E244" i="7"/>
  <c r="G243" i="7"/>
  <c r="F243" i="7"/>
  <c r="E243" i="7"/>
  <c r="G242" i="7"/>
  <c r="F242" i="7"/>
  <c r="E242" i="7"/>
  <c r="G241" i="7"/>
  <c r="F241" i="7"/>
  <c r="E241" i="7"/>
  <c r="G240" i="7"/>
  <c r="F240" i="7"/>
  <c r="E240" i="7"/>
  <c r="G239" i="7"/>
  <c r="F239" i="7"/>
  <c r="E239" i="7"/>
  <c r="G238" i="7"/>
  <c r="F238" i="7"/>
  <c r="E238" i="7"/>
  <c r="G237" i="7"/>
  <c r="F237" i="7"/>
  <c r="E237" i="7"/>
  <c r="G236" i="7"/>
  <c r="F236" i="7"/>
  <c r="E236" i="7"/>
  <c r="G235" i="7"/>
  <c r="F235" i="7"/>
  <c r="E235" i="7"/>
  <c r="G234" i="7"/>
  <c r="F234" i="7"/>
  <c r="E234" i="7"/>
  <c r="G233" i="7"/>
  <c r="F233" i="7"/>
  <c r="E233" i="7"/>
  <c r="G232" i="7"/>
  <c r="F232" i="7"/>
  <c r="E232" i="7"/>
  <c r="G231" i="7"/>
  <c r="F231" i="7"/>
  <c r="E231" i="7"/>
  <c r="G230" i="7"/>
  <c r="F230" i="7"/>
  <c r="E230" i="7"/>
  <c r="G212" i="7"/>
  <c r="F212" i="7"/>
  <c r="E212" i="7"/>
  <c r="G211" i="7"/>
  <c r="F211" i="7"/>
  <c r="E211" i="7"/>
  <c r="G210" i="7"/>
  <c r="F210" i="7"/>
  <c r="E210" i="7"/>
  <c r="G209" i="7"/>
  <c r="F209" i="7"/>
  <c r="E209" i="7"/>
  <c r="G208" i="7"/>
  <c r="F208" i="7"/>
  <c r="E208" i="7"/>
  <c r="G207" i="7"/>
  <c r="F207" i="7"/>
  <c r="E207" i="7"/>
  <c r="G206" i="7"/>
  <c r="F206" i="7"/>
  <c r="E206" i="7"/>
  <c r="G205" i="7"/>
  <c r="F205" i="7"/>
  <c r="E205" i="7"/>
  <c r="G204" i="7"/>
  <c r="F204" i="7"/>
  <c r="E204" i="7"/>
  <c r="G203" i="7"/>
  <c r="F203" i="7"/>
  <c r="E203" i="7"/>
  <c r="G202" i="7"/>
  <c r="F202" i="7"/>
  <c r="E202" i="7"/>
  <c r="G201" i="7"/>
  <c r="F201" i="7"/>
  <c r="E201" i="7"/>
  <c r="G200" i="7"/>
  <c r="F200" i="7"/>
  <c r="E200" i="7"/>
  <c r="G199" i="7"/>
  <c r="F199" i="7"/>
  <c r="E199" i="7"/>
  <c r="G198" i="7"/>
  <c r="F198" i="7"/>
  <c r="E198" i="7"/>
  <c r="G197" i="7"/>
  <c r="F197" i="7"/>
  <c r="E197" i="7"/>
  <c r="G196" i="7"/>
  <c r="F196" i="7"/>
  <c r="E196" i="7"/>
  <c r="G195" i="7"/>
  <c r="F195" i="7"/>
  <c r="E195" i="7"/>
  <c r="G194" i="7"/>
  <c r="F194" i="7"/>
  <c r="E194" i="7"/>
  <c r="G193" i="7"/>
  <c r="F193" i="7"/>
  <c r="E193" i="7"/>
  <c r="G192" i="7"/>
  <c r="F192" i="7"/>
  <c r="E192" i="7"/>
  <c r="G191" i="7"/>
  <c r="F191" i="7"/>
  <c r="E191" i="7"/>
  <c r="G190" i="7"/>
  <c r="F190" i="7"/>
  <c r="E190" i="7"/>
  <c r="G189" i="7"/>
  <c r="F189" i="7"/>
  <c r="E189" i="7"/>
  <c r="G188" i="7"/>
  <c r="F188" i="7"/>
  <c r="E188" i="7"/>
  <c r="G187" i="7"/>
  <c r="F187" i="7"/>
  <c r="E187" i="7"/>
  <c r="G186" i="7"/>
  <c r="F186" i="7"/>
  <c r="E186" i="7"/>
  <c r="G185" i="7"/>
  <c r="F185" i="7"/>
  <c r="E185" i="7"/>
  <c r="G184" i="7"/>
  <c r="F184" i="7"/>
  <c r="E184" i="7"/>
  <c r="G183" i="7"/>
  <c r="F183" i="7"/>
  <c r="E183" i="7"/>
  <c r="G182" i="7"/>
  <c r="F182" i="7"/>
  <c r="E182" i="7"/>
  <c r="G181" i="7"/>
  <c r="F181" i="7"/>
  <c r="E181" i="7"/>
  <c r="G180" i="7"/>
  <c r="F180" i="7"/>
  <c r="E180" i="7"/>
  <c r="G179" i="7"/>
  <c r="F179" i="7"/>
  <c r="E179" i="7"/>
  <c r="G178" i="7"/>
  <c r="F178" i="7"/>
  <c r="E178" i="7"/>
  <c r="G177" i="7"/>
  <c r="F177" i="7"/>
  <c r="E177" i="7"/>
  <c r="G176" i="7"/>
  <c r="F176" i="7"/>
  <c r="E176" i="7"/>
  <c r="G175" i="7"/>
  <c r="F175" i="7"/>
  <c r="E175" i="7"/>
  <c r="G174" i="7"/>
  <c r="F174" i="7"/>
  <c r="E174" i="7"/>
  <c r="G173" i="7"/>
  <c r="F173" i="7"/>
  <c r="E173" i="7"/>
  <c r="G172" i="7"/>
  <c r="F172" i="7"/>
  <c r="E172" i="7"/>
  <c r="G171" i="7"/>
  <c r="F171" i="7"/>
  <c r="E171" i="7"/>
  <c r="G170" i="7"/>
  <c r="F170" i="7"/>
  <c r="E170" i="7"/>
  <c r="G169" i="7"/>
  <c r="F169" i="7"/>
  <c r="E169" i="7"/>
  <c r="F101" i="7"/>
  <c r="F100" i="7"/>
  <c r="F99" i="7"/>
  <c r="F98" i="7"/>
  <c r="F97" i="7"/>
  <c r="G96" i="7"/>
  <c r="F96" i="7"/>
  <c r="E96" i="7"/>
  <c r="G95" i="7"/>
  <c r="F95" i="7"/>
  <c r="E95" i="7"/>
  <c r="G94" i="7"/>
  <c r="F94" i="7"/>
  <c r="E94" i="7"/>
  <c r="G93" i="7"/>
  <c r="F93" i="7"/>
  <c r="E93" i="7"/>
  <c r="G92" i="7"/>
  <c r="F92" i="7"/>
  <c r="E92" i="7"/>
  <c r="G91" i="7"/>
  <c r="F91" i="7"/>
  <c r="E91" i="7"/>
  <c r="G90" i="7"/>
  <c r="F90" i="7"/>
  <c r="E90" i="7"/>
  <c r="G89" i="7"/>
  <c r="F89" i="7"/>
  <c r="E89" i="7"/>
  <c r="G88" i="7"/>
  <c r="F88" i="7"/>
  <c r="E88" i="7"/>
  <c r="G87" i="7"/>
  <c r="F87" i="7"/>
  <c r="E87" i="7"/>
  <c r="G86" i="7"/>
  <c r="F86" i="7"/>
  <c r="E86" i="7"/>
  <c r="G85" i="7"/>
  <c r="F85" i="7"/>
  <c r="E85" i="7"/>
  <c r="G84" i="7"/>
  <c r="F84" i="7"/>
  <c r="E84" i="7"/>
  <c r="G83" i="7"/>
  <c r="F83" i="7"/>
  <c r="E83" i="7"/>
  <c r="G82" i="7"/>
  <c r="F82" i="7"/>
  <c r="E82" i="7"/>
  <c r="G81" i="7"/>
  <c r="F81" i="7"/>
  <c r="E81" i="7"/>
  <c r="G80" i="7"/>
  <c r="F80" i="7"/>
  <c r="E80" i="7"/>
  <c r="G79" i="7"/>
  <c r="F79" i="7"/>
  <c r="E79" i="7"/>
  <c r="G78" i="7"/>
  <c r="F78" i="7"/>
  <c r="E78" i="7"/>
  <c r="G77" i="7"/>
  <c r="F77" i="7"/>
  <c r="E77" i="7"/>
  <c r="G76" i="7"/>
  <c r="F76" i="7"/>
  <c r="E76" i="7"/>
  <c r="G75" i="7"/>
  <c r="F75" i="7"/>
  <c r="E75" i="7"/>
  <c r="G74" i="7"/>
  <c r="F74" i="7"/>
  <c r="E74" i="7"/>
  <c r="G73" i="7"/>
  <c r="F73" i="7"/>
  <c r="E73" i="7"/>
  <c r="G72" i="7"/>
  <c r="F72" i="7"/>
  <c r="E72" i="7"/>
  <c r="G71" i="7"/>
  <c r="F71" i="7"/>
  <c r="E71" i="7"/>
  <c r="G70" i="7"/>
  <c r="F70" i="7"/>
  <c r="E70" i="7"/>
  <c r="G69" i="7"/>
  <c r="F69" i="7"/>
  <c r="E69" i="7"/>
  <c r="G68" i="7"/>
  <c r="F68" i="7"/>
  <c r="E68" i="7"/>
  <c r="G67" i="7"/>
  <c r="F67" i="7"/>
  <c r="E67" i="7"/>
  <c r="G66" i="7"/>
  <c r="F66" i="7"/>
  <c r="E66" i="7"/>
  <c r="G65" i="7"/>
  <c r="F65" i="7"/>
  <c r="E65" i="7"/>
  <c r="G64" i="7"/>
  <c r="F64" i="7"/>
  <c r="E64" i="7"/>
  <c r="G63" i="7"/>
  <c r="F63" i="7"/>
  <c r="E63" i="7"/>
  <c r="E62" i="7"/>
  <c r="E61" i="7"/>
  <c r="E60" i="7"/>
  <c r="E59" i="7"/>
  <c r="E58" i="7"/>
  <c r="E57" i="7"/>
  <c r="G56" i="7"/>
  <c r="F56" i="7"/>
  <c r="E56" i="7"/>
  <c r="G55" i="7"/>
  <c r="F55" i="7"/>
  <c r="E55" i="7"/>
  <c r="G54" i="7"/>
  <c r="F54" i="7"/>
  <c r="E54" i="7"/>
  <c r="G53" i="7"/>
  <c r="F53" i="7"/>
  <c r="E53" i="7"/>
  <c r="G52" i="7"/>
  <c r="F52" i="7"/>
  <c r="E52" i="7"/>
  <c r="G51" i="7"/>
  <c r="F51" i="7"/>
  <c r="E51" i="7"/>
  <c r="G50" i="7"/>
  <c r="F50" i="7"/>
  <c r="E50" i="7"/>
  <c r="G49" i="7"/>
  <c r="F49" i="7"/>
  <c r="E49" i="7"/>
  <c r="G48" i="7"/>
  <c r="F48" i="7"/>
  <c r="E48" i="7"/>
  <c r="G47" i="7"/>
  <c r="F47" i="7"/>
  <c r="E47" i="7"/>
  <c r="G46" i="7"/>
  <c r="F46" i="7"/>
  <c r="E46" i="7"/>
  <c r="G45" i="7"/>
  <c r="F45" i="7"/>
  <c r="E45" i="7"/>
  <c r="G44" i="7"/>
  <c r="F44" i="7"/>
  <c r="E44" i="7"/>
  <c r="G43" i="7"/>
  <c r="F43" i="7"/>
  <c r="E43" i="7"/>
  <c r="G42" i="7"/>
  <c r="F42" i="7"/>
  <c r="E42" i="7"/>
  <c r="G41" i="7"/>
  <c r="F41" i="7"/>
  <c r="E41" i="7"/>
  <c r="G40" i="7"/>
  <c r="F40" i="7"/>
  <c r="E40" i="7"/>
  <c r="G39" i="7"/>
  <c r="F39" i="7"/>
  <c r="E39" i="7"/>
  <c r="G38" i="7"/>
  <c r="F38" i="7"/>
  <c r="E38" i="7"/>
  <c r="G37" i="7"/>
  <c r="F37" i="7"/>
  <c r="E37" i="7"/>
  <c r="G36" i="7"/>
  <c r="F36" i="7"/>
  <c r="E36" i="7"/>
  <c r="G35" i="7"/>
  <c r="F35" i="7"/>
  <c r="E35" i="7"/>
  <c r="G34" i="7"/>
  <c r="F34" i="7"/>
  <c r="E34" i="7"/>
  <c r="G33" i="7"/>
  <c r="F33" i="7"/>
  <c r="E33" i="7"/>
  <c r="G32" i="7"/>
  <c r="F32" i="7"/>
  <c r="E32" i="7"/>
  <c r="G31" i="7"/>
  <c r="F31" i="7"/>
  <c r="E31" i="7"/>
  <c r="G30" i="7"/>
  <c r="F30" i="7"/>
  <c r="E30" i="7"/>
  <c r="G29" i="7"/>
  <c r="F29" i="7"/>
  <c r="E29" i="7"/>
  <c r="G28" i="7"/>
  <c r="F28" i="7"/>
  <c r="E28" i="7"/>
  <c r="G27" i="7"/>
  <c r="F27" i="7"/>
  <c r="E27" i="7"/>
  <c r="G26" i="7"/>
  <c r="F26" i="7"/>
  <c r="E26" i="7"/>
  <c r="G25" i="7"/>
  <c r="F25" i="7"/>
  <c r="E25" i="7"/>
  <c r="G24" i="7"/>
  <c r="F24" i="7"/>
  <c r="E24" i="7"/>
  <c r="G23" i="7"/>
  <c r="F23" i="7"/>
  <c r="E23" i="7"/>
  <c r="G22" i="7"/>
  <c r="F22" i="7"/>
  <c r="E22" i="7"/>
  <c r="E21" i="7"/>
  <c r="F20" i="7"/>
  <c r="E20" i="7"/>
  <c r="F19" i="7"/>
  <c r="E19" i="7"/>
  <c r="F18" i="7"/>
  <c r="E18" i="7"/>
  <c r="F17" i="7"/>
  <c r="E17" i="7"/>
  <c r="F16" i="7"/>
  <c r="E16" i="7"/>
  <c r="F15" i="7"/>
  <c r="E15" i="7"/>
  <c r="E14" i="7"/>
  <c r="E13" i="7"/>
  <c r="E12" i="7"/>
  <c r="F11" i="7"/>
  <c r="E11" i="7"/>
  <c r="E10" i="7"/>
  <c r="E9" i="7"/>
  <c r="E8" i="7"/>
  <c r="G7" i="7"/>
  <c r="F7" i="7"/>
  <c r="E7" i="7"/>
  <c r="G6" i="7"/>
  <c r="F6" i="7"/>
  <c r="E6" i="7"/>
  <c r="G5" i="7"/>
  <c r="F5" i="7"/>
  <c r="E5" i="7"/>
  <c r="G4" i="7"/>
  <c r="F4" i="7"/>
  <c r="E4" i="7"/>
  <c r="G3" i="7"/>
  <c r="F3" i="7"/>
  <c r="E3" i="7"/>
  <c r="G2" i="7"/>
  <c r="F2" i="7"/>
  <c r="E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Satoshi Kitajima</author>
    <author>T.Ishimura</author>
  </authors>
  <commentList>
    <comment ref="A41" authorId="0" shapeId="0" xr:uid="{D6784E59-05C2-4B06-8DF8-1EB1517471E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I41" authorId="1" shapeId="0" xr:uid="{F7AF7FC0-DCBE-F844-8F31-FBC29DB60511}">
      <text>
        <r>
          <rPr>
            <b/>
            <sz val="10"/>
            <color rgb="FF000000"/>
            <rFont val="Yu Gothic UI"/>
            <family val="3"/>
            <charset val="128"/>
          </rPr>
          <t>T.Ishimur</t>
        </r>
        <r>
          <rPr>
            <b/>
            <sz val="10"/>
            <color rgb="FF000000"/>
            <rFont val="ＭＳ Ｐゴシック"/>
            <family val="2"/>
            <charset val="128"/>
            <scheme val="minor"/>
          </rPr>
          <t xml:space="preserve">a
</t>
        </r>
        <r>
          <rPr>
            <b/>
            <sz val="10"/>
            <color rgb="FF000000"/>
            <rFont val="Yu Gothic UI"/>
            <family val="3"/>
            <charset val="128"/>
          </rPr>
          <t>緯度経度換算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</text>
    </comment>
    <comment ref="A42" authorId="0" shapeId="0" xr:uid="{F54CB0B7-D8D4-42BA-850A-63504190962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43" authorId="0" shapeId="0" xr:uid="{7435D2D7-93BD-4987-8FD5-AE9FAF0FC5F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44" authorId="0" shapeId="0" xr:uid="{EBF9BB1E-FBE1-4EDD-82A0-5BB93D050B3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45" authorId="0" shapeId="0" xr:uid="{6B890D50-72EB-488B-9A15-6223AC06E1D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K746" authorId="0" shapeId="0" xr:uid="{8918EE79-F949-483E-83BD-CE411801F2B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6" authorId="0" shapeId="0" xr:uid="{7A4C486A-4A28-40B3-B2B6-C15EE745D7B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7" authorId="0" shapeId="0" xr:uid="{EAD8C8D2-2219-4C84-88F3-6C0F7BB551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7" authorId="0" shapeId="0" xr:uid="{556CCD98-3696-4C23-94B6-6BE21686981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9" authorId="0" shapeId="0" xr:uid="{03A172E2-859E-4EAC-A356-E16B39A5BE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9" authorId="0" shapeId="0" xr:uid="{0C7BDF46-9E20-4D4C-A10D-A60ADB7017F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0" authorId="0" shapeId="0" xr:uid="{1B6A490D-897F-4D70-97D7-6B41F7F9DBA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0" authorId="0" shapeId="0" xr:uid="{C9A42645-7BD1-4F1A-9F9B-65A20C9B38B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2" authorId="0" shapeId="0" xr:uid="{D0D840ED-5D20-4194-8E3E-EE179A20A6A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2" authorId="0" shapeId="0" xr:uid="{D76CF2D1-7E59-498D-97B3-B67A8E3F41A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3" authorId="0" shapeId="0" xr:uid="{9E906128-92A6-4F20-9290-4ED5317BDFA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3" authorId="0" shapeId="0" xr:uid="{BEB5CEB0-C4DE-40A2-9100-E90CBD18857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5" authorId="0" shapeId="0" xr:uid="{7EDF4C34-4150-4290-B1AB-689E294E8F0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5" authorId="0" shapeId="0" xr:uid="{617FA000-7DC4-4CBC-B23A-F7034CCEF90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6" authorId="0" shapeId="0" xr:uid="{3787755E-C070-45BC-9ACD-46B64F3976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6" authorId="0" shapeId="0" xr:uid="{102C260D-36EE-4C89-975A-94494055C60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8" authorId="0" shapeId="0" xr:uid="{001169CB-33B2-4B0F-A988-B2F4BA25FF8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8" authorId="0" shapeId="0" xr:uid="{C4119C43-01AE-43A6-A845-2E4603633B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9" authorId="0" shapeId="0" xr:uid="{EFE96D2D-8ED1-4F77-AC7A-C2985EADF59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9" authorId="0" shapeId="0" xr:uid="{775236BE-25BC-4D50-B443-103EF4D629C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1" authorId="0" shapeId="0" xr:uid="{DBA625EE-5FFA-4A33-AD98-534689C80A6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1" authorId="0" shapeId="0" xr:uid="{C0F4D831-079B-4029-A7CF-F370DC428A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2" authorId="0" shapeId="0" xr:uid="{44CFCCCF-A4D7-4C2D-AFF0-E9556DA3752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2" authorId="0" shapeId="0" xr:uid="{19E7982C-3046-42DD-83A3-965B0A68FD6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4" authorId="0" shapeId="0" xr:uid="{94F9AAA1-B2B2-4F8C-86BA-116B44950E8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4" authorId="0" shapeId="0" xr:uid="{62C502E3-6107-49C9-8AE9-401F50A140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5" authorId="0" shapeId="0" xr:uid="{3810F917-586D-463C-AA93-548B7B92C5E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5" authorId="0" shapeId="0" xr:uid="{27B3B513-3911-4AF2-9BCC-31749499412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7" authorId="0" shapeId="0" xr:uid="{411FD4A8-A0DD-418D-8ECB-B2F82313B1F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7" authorId="0" shapeId="0" xr:uid="{76A66AA4-113B-4F91-8494-B5778FEC197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8" authorId="0" shapeId="0" xr:uid="{A3566430-1CA2-4D54-B01D-D7AFCF130A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8" authorId="0" shapeId="0" xr:uid="{5672BF8A-F397-47D2-8857-3091E291802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0" authorId="0" shapeId="0" xr:uid="{BC1F4B14-F10A-4A69-952C-12982EA1E7B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0" authorId="0" shapeId="0" xr:uid="{0A5658AC-30BD-4581-A92D-CC974E358CE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1" authorId="0" shapeId="0" xr:uid="{03F16AEF-5FC6-45CD-AE35-5229F00D22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1" authorId="0" shapeId="0" xr:uid="{39AF4D37-0AE1-404C-B4FA-B9498D4867E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3" authorId="0" shapeId="0" xr:uid="{07BD3442-59B1-4F09-82E9-2F35E3335C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3" authorId="0" shapeId="0" xr:uid="{443B716C-950B-403C-ADFF-2C7B675F064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4" authorId="0" shapeId="0" xr:uid="{FC401638-03C1-49A3-9D1F-A6DE3F494F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4" authorId="0" shapeId="0" xr:uid="{8ACCB22A-8654-4563-8FA4-D63D904C431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6" authorId="0" shapeId="0" xr:uid="{EE5B19A4-F248-44DA-BB08-84AF43C2915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6" authorId="0" shapeId="0" xr:uid="{726F2890-F6AD-4750-918B-9B045F2E450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7" authorId="0" shapeId="0" xr:uid="{BA8E2257-F588-4B90-BABB-C636ACE7EF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7" authorId="0" shapeId="0" xr:uid="{36ABE51C-5F1E-470A-9C2B-6A3A4E46629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9" authorId="0" shapeId="0" xr:uid="{BB411A08-35F5-40BE-922E-23F1BAD0E07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9" authorId="0" shapeId="0" xr:uid="{43B4287A-06B2-4984-8D40-576EE6ACCEE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0" authorId="0" shapeId="0" xr:uid="{9BF52F8E-2ECF-4241-AB2B-E618A3F902E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0" authorId="0" shapeId="0" xr:uid="{42F28DE2-650D-43AE-9694-2A41596744D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2" authorId="0" shapeId="0" xr:uid="{BDB7A70E-95C0-47D8-8D7D-29B2165C2E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2" authorId="0" shapeId="0" xr:uid="{E90B6E5B-50F8-441C-B5DE-9B6451C8883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3" authorId="0" shapeId="0" xr:uid="{BA23D6DC-FAD3-4991-ABFB-0F7150D259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3" authorId="0" shapeId="0" xr:uid="{FBA3C780-72DB-4E43-8F06-564C8370EC4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5" authorId="0" shapeId="0" xr:uid="{2DFC84C7-49B4-4C04-A3B7-DCA22D14869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5" authorId="0" shapeId="0" xr:uid="{15CD9ACD-76CC-480D-A536-B99476DBA9C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6" authorId="0" shapeId="0" xr:uid="{FB0A5F70-98F3-4355-B963-B5AF0451916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6" authorId="0" shapeId="0" xr:uid="{7FE4BD8D-2327-4048-8122-2C579E6D3CF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8" authorId="0" shapeId="0" xr:uid="{5BB54280-72C6-4AEF-9479-F120B80342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8" authorId="0" shapeId="0" xr:uid="{3A930B2B-EFA1-49D2-A2F2-13029D8AFBA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9" authorId="0" shapeId="0" xr:uid="{517DC33D-EEA5-4C59-8455-0E9C611D222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9" authorId="0" shapeId="0" xr:uid="{961EF480-A36B-4CFD-A0A8-BB1C720AF49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1" authorId="0" shapeId="0" xr:uid="{67D5FC99-44CE-4123-B925-BC747A7B366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1" authorId="0" shapeId="0" xr:uid="{C0879ECA-E5DC-4981-AE01-E397DF888B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2" authorId="0" shapeId="0" xr:uid="{B499EA05-ABE0-4EC5-8276-B3470E570A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2" authorId="0" shapeId="0" xr:uid="{D51EB499-0E7B-4030-8DD3-71D3EB9D038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37" authorId="0" shapeId="0" xr:uid="{F12483EA-9369-4D8D-B247-5F712E9C6B2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37" authorId="0" shapeId="0" xr:uid="{61C42125-9DAB-4F16-9C9E-5AC34FC7DAB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38" authorId="0" shapeId="0" xr:uid="{D987E790-1C9F-4CEB-A3B6-00198E46CC1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38" authorId="0" shapeId="0" xr:uid="{CBAA8471-7610-4D65-ADCD-32A23C301F7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0" authorId="0" shapeId="0" xr:uid="{4FEAC0C1-646D-4FC4-84DB-B5613B5A462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0" authorId="0" shapeId="0" xr:uid="{03A9252E-9A7C-4ADE-A599-A0E5F937237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1" authorId="0" shapeId="0" xr:uid="{F212C970-D750-427F-AA96-C49C95746C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1" authorId="0" shapeId="0" xr:uid="{83207219-2357-42EF-8CB2-1A48DE9EF56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3" authorId="0" shapeId="0" xr:uid="{17293DE3-0C15-408D-A478-70EC940BD25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3" authorId="0" shapeId="0" xr:uid="{EB27DB14-74A4-4297-8269-E126E8883D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4" authorId="0" shapeId="0" xr:uid="{8FCCFA6C-38CD-4E73-A68B-F89BAD0F54C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4" authorId="0" shapeId="0" xr:uid="{639E6DA4-507E-4629-AB04-07F1DEF95B7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6" authorId="0" shapeId="0" xr:uid="{1A687589-2C4C-43CA-852D-3F6BF526B7A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6" authorId="0" shapeId="0" xr:uid="{720EE8C6-78EC-4811-86BF-02134FE9A5F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7" authorId="0" shapeId="0" xr:uid="{A15D2D50-1F09-4D5D-B11E-8A8B1C3B7F2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7" authorId="0" shapeId="0" xr:uid="{093DA787-13F7-4ABB-B87A-9D57D1A01DE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49" authorId="0" shapeId="0" xr:uid="{FEE70C20-0B54-4D79-A29A-4232C794DBC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49" authorId="0" shapeId="0" xr:uid="{E22AA4E6-06DA-4583-AE57-0760CE34039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0" authorId="0" shapeId="0" xr:uid="{58E4ABB9-300F-4143-BCF4-748DB10A943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0" authorId="0" shapeId="0" xr:uid="{95331AA0-B744-4951-A719-9F9A0EDC6B9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2" authorId="0" shapeId="0" xr:uid="{CB359930-1BEC-4F8F-A70E-019A48EA58F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2" authorId="0" shapeId="0" xr:uid="{94E6A259-274B-4AAC-97FE-10AB8030A8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3" authorId="0" shapeId="0" xr:uid="{4FE24BCF-2CE9-4248-90F1-A8EAF1DBF82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3" authorId="0" shapeId="0" xr:uid="{0F840ABE-F36B-4C83-8459-0C9C0D021A6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5" authorId="0" shapeId="0" xr:uid="{F69B7161-6AA9-47A8-8EB4-F7218CC4996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5" authorId="0" shapeId="0" xr:uid="{70E38607-E99F-4170-8858-B8D18E2DADC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6" authorId="0" shapeId="0" xr:uid="{55C39091-7EA1-46BF-A7A4-8DC92EE0A6F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6" authorId="0" shapeId="0" xr:uid="{FB92EAD4-2E63-4EBF-BE38-ECF4B576027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8" authorId="0" shapeId="0" xr:uid="{10BBB78A-C917-4441-BE91-AC4500683E0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8" authorId="0" shapeId="0" xr:uid="{A93805C7-F4D5-4FB4-BA0B-04E4908D0BD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59" authorId="0" shapeId="0" xr:uid="{C7A8BB86-8DA2-4CEB-9798-8A4C609B219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59" authorId="0" shapeId="0" xr:uid="{C0E22057-DD3A-4F8F-8422-3C84BB278F8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1" authorId="0" shapeId="0" xr:uid="{6DC2AD92-002E-4504-8C27-763BCFC96E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1" authorId="0" shapeId="0" xr:uid="{B2653A13-D8A7-4633-B291-A3CCC28CB77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2" authorId="0" shapeId="0" xr:uid="{2BC6043C-3CB8-4CCD-BE49-AC5C0040EC0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2" authorId="0" shapeId="0" xr:uid="{AFBB2F13-3406-4E17-A159-BB5480AEAFE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4" authorId="0" shapeId="0" xr:uid="{C11C6876-95BC-4A74-8B79-CE50D908310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4" authorId="0" shapeId="0" xr:uid="{6E0E225D-C181-482F-A8CA-D3433EE7F67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5" authorId="0" shapeId="0" xr:uid="{3B5E350B-260E-41EF-8CD5-7B05F252EA6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5" authorId="0" shapeId="0" xr:uid="{B691C8B9-9AE7-4802-9C3C-45466EFA999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7" authorId="0" shapeId="0" xr:uid="{D776675E-F299-4A35-91A5-41FC57949E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7" authorId="0" shapeId="0" xr:uid="{99499CEC-E0D3-4487-9AE8-75C053AF584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68" authorId="0" shapeId="0" xr:uid="{04059F2C-6E59-409E-837F-1E32072CA19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68" authorId="0" shapeId="0" xr:uid="{FBAD96F4-4E79-42CC-B31A-FCB284970D7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0" authorId="0" shapeId="0" xr:uid="{779B0CDB-E5BC-41EA-BF6A-61F146F7BE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0" authorId="0" shapeId="0" xr:uid="{9F550F31-2F27-4982-818E-292D26DB12C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1" authorId="0" shapeId="0" xr:uid="{8CB23206-06CC-4AC3-9CF0-17B256107DE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1" authorId="0" shapeId="0" xr:uid="{D724B245-172C-4D1E-90F7-9F4712D62C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3" authorId="0" shapeId="0" xr:uid="{A9BE8201-EB41-4CEC-8CEE-EA3B8F618B7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3" authorId="0" shapeId="0" xr:uid="{D0184C41-AAB0-4191-A15A-AC62969BBFD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4" authorId="0" shapeId="0" xr:uid="{1AB3945E-106C-4B47-9B52-B5F38B077D8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4" authorId="0" shapeId="0" xr:uid="{D479C019-7EB2-4E50-B58F-1B07DBE8ED9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6" authorId="0" shapeId="0" xr:uid="{4420437E-2C98-4324-A8AE-A23C07ABF2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6" authorId="0" shapeId="0" xr:uid="{8BE67B89-FFD7-46B3-A515-051E96E3EE1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7" authorId="0" shapeId="0" xr:uid="{C3262429-5CF1-409E-AA5A-F3C347A50B4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7" authorId="0" shapeId="0" xr:uid="{B9E55A77-ABDF-4455-B616-E875808D312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79" authorId="0" shapeId="0" xr:uid="{A8A15563-B072-474F-B7E1-9DC55B9F8ED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79" authorId="0" shapeId="0" xr:uid="{A6B99A41-26CD-4837-A56B-1DD1690ECFF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0" authorId="0" shapeId="0" xr:uid="{722000A2-C854-4CFC-85BA-F78DEF093B7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0" authorId="0" shapeId="0" xr:uid="{3BD6547B-5B52-433C-AC50-E2F75447BFD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2" authorId="0" shapeId="0" xr:uid="{F528A851-2D0E-4499-9E3F-34C557E50B3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2" authorId="0" shapeId="0" xr:uid="{A43D7965-DA80-4661-B706-6BE1FA8D3C4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3" authorId="0" shapeId="0" xr:uid="{9D1FADDF-0740-424F-8D21-B092AE4BB97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3" authorId="0" shapeId="0" xr:uid="{76E97AB3-9F18-4D83-BB55-BBB160B87FD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5" authorId="0" shapeId="0" xr:uid="{EC7F7C89-865F-4B39-9220-41C0A018C43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5" authorId="0" shapeId="0" xr:uid="{A6FD6A90-393E-4D73-8738-AB419359C4D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6" authorId="0" shapeId="0" xr:uid="{ABE4CF4D-0049-4A1B-84A2-4C0AC5AFB95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6" authorId="0" shapeId="0" xr:uid="{061C83AA-73F5-4700-92D2-F46171AB5C8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8" authorId="0" shapeId="0" xr:uid="{8D4F31D1-0461-45D5-9281-702E5B5137E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8" authorId="0" shapeId="0" xr:uid="{3ABBDADE-C6E6-40BC-8D97-B1C6BB0ED95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89" authorId="0" shapeId="0" xr:uid="{AD169F72-5DD6-4283-ADFF-7D7BA8715B4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89" authorId="0" shapeId="0" xr:uid="{6C952B7A-86A5-4E7B-9AAB-9DA62B0E141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1" authorId="0" shapeId="0" xr:uid="{D7C102BA-06F9-47ED-BDFD-4FB93929481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1" authorId="0" shapeId="0" xr:uid="{D963020A-E4EA-4ADF-8AD8-E8D117F599F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2" authorId="0" shapeId="0" xr:uid="{40B0FC5F-3248-47E7-BE3D-63581BE82EE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2" authorId="0" shapeId="0" xr:uid="{F7A19E73-5CF4-415E-A127-07096B104A1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4" authorId="0" shapeId="0" xr:uid="{AF1DCBDD-1D45-4A2C-9DF0-73AB33A076A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4" authorId="0" shapeId="0" xr:uid="{D0638DC7-8BD7-44D2-9A90-A12F68DE64B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5" authorId="0" shapeId="0" xr:uid="{0CF2EC6C-F48B-494F-84EB-CC08D17C5EF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5" authorId="0" shapeId="0" xr:uid="{D0F90147-B13D-41FD-B4B0-0EAC5B348BC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7" authorId="0" shapeId="0" xr:uid="{9B1C8BB4-DC59-4275-B646-D2EFCD2ACB7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7" authorId="0" shapeId="0" xr:uid="{8DED1550-C285-4E4E-9BC1-B3539D725EF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498" authorId="0" shapeId="0" xr:uid="{26460805-A2EC-4213-BFFE-8933B478B33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498" authorId="0" shapeId="0" xr:uid="{17A73CD9-FF9C-4B17-A386-288CACC8F3F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0" authorId="0" shapeId="0" xr:uid="{62D448FF-E11C-4404-96E4-FC222D40F62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0" authorId="0" shapeId="0" xr:uid="{32773D95-84A4-487B-9CF2-D61A4385495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1" authorId="0" shapeId="0" xr:uid="{00676DCC-A36F-401C-A07A-6E137A95FCE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1" authorId="0" shapeId="0" xr:uid="{36CBE85A-5EB4-4EB2-9171-1CAB9F3D465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3" authorId="0" shapeId="0" xr:uid="{13BD1CD1-BF2C-4D1A-B0D0-4744796AD5A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3" authorId="0" shapeId="0" xr:uid="{668FCFB8-7732-4F2B-A91C-FF5AB0D2B40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4" authorId="0" shapeId="0" xr:uid="{34279659-D729-4CD8-A709-5FA3340E0F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4" authorId="0" shapeId="0" xr:uid="{38D50945-95F9-4719-9054-D1200770DAC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6" authorId="0" shapeId="0" xr:uid="{3C37EF1B-DB78-4A75-96A0-F2DF74E59EA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6" authorId="0" shapeId="0" xr:uid="{4490DDE5-7998-4F15-AB37-10A01EAEB33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7" authorId="0" shapeId="0" xr:uid="{0BB41950-E1FA-4319-ACB8-3776F2AA3D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7" authorId="0" shapeId="0" xr:uid="{56990F1A-071D-41B7-AF92-5EF2B612E8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09" authorId="0" shapeId="0" xr:uid="{0C0C62B9-EE92-4BAE-8BB8-3EBC84ECAF6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09" authorId="0" shapeId="0" xr:uid="{DA65C2A3-70D7-40BB-B808-D3DFA5577D9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0" authorId="0" shapeId="0" xr:uid="{77F20B30-96AA-42CA-AF7C-9ED26BCFF19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0" authorId="0" shapeId="0" xr:uid="{95CBD047-2A52-467B-8FBB-B410B9B2DF9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2" authorId="0" shapeId="0" xr:uid="{B61C390E-E7FE-43BA-91AA-A1EAAE2ADDB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2" authorId="0" shapeId="0" xr:uid="{A447A145-6D31-469B-A52D-6BB70CF1D81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3" authorId="0" shapeId="0" xr:uid="{3756C59F-0914-470A-9328-B1B8B5739A9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3" authorId="0" shapeId="0" xr:uid="{FF4295EB-DD54-4A4C-8373-C2810D39C02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5" authorId="0" shapeId="0" xr:uid="{AFAAE27C-D870-454B-A401-1AC073749C5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5" authorId="0" shapeId="0" xr:uid="{A27F9B53-923F-4927-9E6A-2A700C6FCB6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6" authorId="0" shapeId="0" xr:uid="{232D1BD3-0297-4037-8BBC-3F28D5B783C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6" authorId="0" shapeId="0" xr:uid="{4CC6EF51-04F8-4A84-A4A1-CE241693AB2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8" authorId="0" shapeId="0" xr:uid="{A6793E88-B375-4D2F-9726-A7CFBAFDA37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18" authorId="0" shapeId="0" xr:uid="{8680E3F5-B870-4A9E-97E1-061DFBE664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19" authorId="0" shapeId="0" xr:uid="{EB629F1B-9BA1-4BCF-B6C7-698C026AAB91}">
      <text>
        <r>
          <rPr>
            <b/>
            <sz val="9"/>
            <color rgb="FF000000"/>
            <rFont val="MS P ゴシック"/>
            <charset val="128"/>
          </rPr>
          <t>Satoshi Kitajima:</t>
        </r>
        <r>
          <rPr>
            <sz val="9"/>
            <color rgb="FF000000"/>
            <rFont val="MS P ゴシック"/>
            <charset val="128"/>
          </rPr>
          <t xml:space="preserve">
</t>
        </r>
        <r>
          <rPr>
            <sz val="9"/>
            <color rgb="FF000000"/>
            <rFont val="MS P ゴシック"/>
            <charset val="128"/>
          </rPr>
          <t>ケーブル直付け</t>
        </r>
        <r>
          <rPr>
            <sz val="9"/>
            <color rgb="FF000000"/>
            <rFont val="MS P ゴシック"/>
            <charset val="128"/>
          </rPr>
          <t>Go-Flo</t>
        </r>
        <r>
          <rPr>
            <sz val="9"/>
            <color rgb="FF000000"/>
            <rFont val="MS P ゴシック"/>
            <charset val="128"/>
          </rPr>
          <t>採水器で実施（</t>
        </r>
        <r>
          <rPr>
            <sz val="9"/>
            <color rgb="FF000000"/>
            <rFont val="MS P ゴシック"/>
            <charset val="128"/>
          </rPr>
          <t>CTD</t>
        </r>
        <r>
          <rPr>
            <sz val="9"/>
            <color rgb="FF000000"/>
            <rFont val="MS P ゴシック"/>
            <charset val="128"/>
          </rPr>
          <t>の観測値とボトル採水に</t>
        </r>
        <r>
          <rPr>
            <sz val="9"/>
            <color rgb="FF000000"/>
            <rFont val="MS P ゴシック"/>
            <charset val="128"/>
          </rPr>
          <t>5</t>
        </r>
        <r>
          <rPr>
            <sz val="9"/>
            <color rgb="FF000000"/>
            <rFont val="MS P ゴシック"/>
            <charset val="128"/>
          </rPr>
          <t>分程度のタイムラグがある）</t>
        </r>
      </text>
    </comment>
    <comment ref="L1519" authorId="0" shapeId="0" xr:uid="{6C5A8A9D-81A9-4B5A-A5BA-CFAA82D8BA7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1" authorId="0" shapeId="0" xr:uid="{2F9DB37F-F0E4-403D-A3C4-CF55D61450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1" authorId="0" shapeId="0" xr:uid="{B173BEFF-CB4A-4FD8-8182-ED3D22C9DD7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2" authorId="0" shapeId="0" xr:uid="{FB43B219-5FDE-4547-979B-A4E91919B8D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2" authorId="0" shapeId="0" xr:uid="{1D1D8F06-1DC9-467A-8C1D-4D877E8DB85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4" authorId="0" shapeId="0" xr:uid="{F780E7B0-2BBE-4E7A-A97B-34A0A2417A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4" authorId="0" shapeId="0" xr:uid="{4BA89980-E3C8-4F9E-A4DA-EF14344AA13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5" authorId="0" shapeId="0" xr:uid="{65287B39-91C9-4C89-B0EE-C9E7EEF026E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5" authorId="0" shapeId="0" xr:uid="{CD4E4E40-4FB6-4B2A-8906-F4003981D2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7" authorId="0" shapeId="0" xr:uid="{C446A888-5A6E-4AD8-B6F8-01B3A162449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7" authorId="0" shapeId="0" xr:uid="{6B2E7654-E674-4994-8F08-8D8C4F7C70C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28" authorId="0" shapeId="0" xr:uid="{A20EB671-07BE-401F-B9D3-29DBCA628B7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28" authorId="0" shapeId="0" xr:uid="{EDADCEFF-38AB-42D3-8E56-59E225E3BB3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A1982" authorId="0" shapeId="0" xr:uid="{919CC3E1-7D77-43B5-9954-3766C49CE58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この行以降は京都移設後の分析結果</t>
        </r>
      </text>
    </comment>
    <comment ref="J1982" authorId="1" shapeId="0" xr:uid="{B4C839C2-EAF1-E54D-980C-102D5E6CAA01}">
      <text>
        <r>
          <rPr>
            <b/>
            <sz val="10"/>
            <color rgb="FF000000"/>
            <rFont val="Yu Gothic UI"/>
            <family val="3"/>
            <charset val="128"/>
          </rPr>
          <t>T.Ishimura: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確認と修正済み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2020/11/27</t>
        </r>
      </text>
    </comment>
    <comment ref="K1991" authorId="1" shapeId="0" xr:uid="{3514373B-78A1-A348-97BB-3A6E1E05B4C7}">
      <text>
        <r>
          <rPr>
            <b/>
            <sz val="10"/>
            <color rgb="FF000000"/>
            <rFont val="Yu Gothic UI"/>
            <family val="3"/>
            <charset val="128"/>
          </rPr>
          <t>T.Ishimur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:
</t>
        </r>
        <r>
          <rPr>
            <sz val="10"/>
            <color rgb="FF000000"/>
            <rFont val="Yu Gothic UI"/>
            <family val="3"/>
            <charset val="128"/>
          </rPr>
          <t>採水は</t>
        </r>
        <r>
          <rPr>
            <sz val="10"/>
            <color rgb="FF000000"/>
            <rFont val="Yu Gothic UI"/>
            <family val="3"/>
            <charset val="128"/>
          </rPr>
          <t xml:space="preserve">0m
</t>
        </r>
        <r>
          <rPr>
            <sz val="10"/>
            <color rgb="FF000000"/>
            <rFont val="Yu Gothic UI"/>
            <family val="3"/>
            <charset val="128"/>
          </rPr>
          <t>塩分は</t>
        </r>
        <r>
          <rPr>
            <sz val="10"/>
            <color rgb="FF000000"/>
            <rFont val="Yu Gothic UI"/>
            <family val="3"/>
            <charset val="128"/>
          </rPr>
          <t xml:space="preserve">10m
</t>
        </r>
        <r>
          <rPr>
            <sz val="10"/>
            <color rgb="FF000000"/>
            <rFont val="Yu Gothic UI"/>
            <family val="3"/>
            <charset val="128"/>
          </rPr>
          <t>(0m</t>
        </r>
        <r>
          <rPr>
            <sz val="10"/>
            <color rgb="FF000000"/>
            <rFont val="Yu Gothic UI"/>
            <family val="3"/>
            <charset val="128"/>
          </rPr>
          <t>の塩分データがおかしいので</t>
        </r>
        <r>
          <rPr>
            <sz val="10"/>
            <color rgb="FF000000"/>
            <rFont val="Yu Gothic UI"/>
            <family val="3"/>
            <charset val="128"/>
          </rPr>
          <t xml:space="preserve">.
</t>
        </r>
        <r>
          <rPr>
            <sz val="10"/>
            <color rgb="FF000000"/>
            <rFont val="Yu Gothic UI"/>
            <family val="3"/>
            <charset val="128"/>
          </rPr>
          <t>メールで確認中</t>
        </r>
        <r>
          <rPr>
            <sz val="10"/>
            <color rgb="FF000000"/>
            <rFont val="Yu Gothic UI"/>
            <family val="3"/>
            <charset val="128"/>
          </rPr>
          <t>)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 xml:space="preserve">2020/11/27
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</text>
    </comment>
    <comment ref="L1991" authorId="1" shapeId="0" xr:uid="{28CBBFC6-933F-4CED-A0FE-4BA30A569C03}">
      <text>
        <r>
          <rPr>
            <b/>
            <sz val="10"/>
            <color rgb="FF000000"/>
            <rFont val="Yu Gothic UI"/>
            <family val="3"/>
            <charset val="128"/>
          </rPr>
          <t>T.Ishimur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:
</t>
        </r>
        <r>
          <rPr>
            <sz val="10"/>
            <color rgb="FF000000"/>
            <rFont val="Yu Gothic UI"/>
            <family val="3"/>
            <charset val="128"/>
          </rPr>
          <t>採水は</t>
        </r>
        <r>
          <rPr>
            <sz val="10"/>
            <color rgb="FF000000"/>
            <rFont val="Yu Gothic UI"/>
            <family val="3"/>
            <charset val="128"/>
          </rPr>
          <t xml:space="preserve">0m
</t>
        </r>
        <r>
          <rPr>
            <sz val="10"/>
            <color rgb="FF000000"/>
            <rFont val="Yu Gothic UI"/>
            <family val="3"/>
            <charset val="128"/>
          </rPr>
          <t>塩分は</t>
        </r>
        <r>
          <rPr>
            <sz val="10"/>
            <color rgb="FF000000"/>
            <rFont val="Yu Gothic UI"/>
            <family val="3"/>
            <charset val="128"/>
          </rPr>
          <t xml:space="preserve">10m
</t>
        </r>
        <r>
          <rPr>
            <sz val="10"/>
            <color rgb="FF000000"/>
            <rFont val="Yu Gothic UI"/>
            <family val="3"/>
            <charset val="128"/>
          </rPr>
          <t>(0m</t>
        </r>
        <r>
          <rPr>
            <sz val="10"/>
            <color rgb="FF000000"/>
            <rFont val="Yu Gothic UI"/>
            <family val="3"/>
            <charset val="128"/>
          </rPr>
          <t>の塩分データがおかしいので</t>
        </r>
        <r>
          <rPr>
            <sz val="10"/>
            <color rgb="FF000000"/>
            <rFont val="Yu Gothic UI"/>
            <family val="3"/>
            <charset val="128"/>
          </rPr>
          <t xml:space="preserve">.
</t>
        </r>
        <r>
          <rPr>
            <sz val="10"/>
            <color rgb="FF000000"/>
            <rFont val="Yu Gothic UI"/>
            <family val="3"/>
            <charset val="128"/>
          </rPr>
          <t>メールで確認中</t>
        </r>
        <r>
          <rPr>
            <sz val="10"/>
            <color rgb="FF000000"/>
            <rFont val="Yu Gothic UI"/>
            <family val="3"/>
            <charset val="128"/>
          </rPr>
          <t>)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 xml:space="preserve">2020/11/27
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Satoshi Kitajima</author>
    <author>T.Ishimura</author>
  </authors>
  <commentList>
    <comment ref="A967" authorId="0" shapeId="0" xr:uid="{B693C8CD-462F-AE43-9922-2EB07E8FEFF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I967" authorId="1" shapeId="0" xr:uid="{6D73E00B-55D2-8F46-B5C7-42716F4628CA}">
      <text>
        <r>
          <rPr>
            <b/>
            <sz val="10"/>
            <color rgb="FF000000"/>
            <rFont val="Yu Gothic UI"/>
            <family val="3"/>
            <charset val="128"/>
          </rPr>
          <t>T.Ishimur</t>
        </r>
        <r>
          <rPr>
            <b/>
            <sz val="10"/>
            <color rgb="FF000000"/>
            <rFont val="ＭＳ Ｐゴシック"/>
            <family val="2"/>
            <charset val="128"/>
            <scheme val="minor"/>
          </rPr>
          <t xml:space="preserve">a
</t>
        </r>
        <r>
          <rPr>
            <b/>
            <sz val="10"/>
            <color rgb="FF000000"/>
            <rFont val="Yu Gothic UI"/>
            <family val="3"/>
            <charset val="128"/>
          </rPr>
          <t>緯度経度換算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</text>
    </comment>
    <comment ref="A968" authorId="0" shapeId="0" xr:uid="{008331E5-AC0A-924A-B14E-76F0981B55F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969" authorId="0" shapeId="0" xr:uid="{7D6E5157-A7B2-0143-AC58-BCA4991E6DA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970" authorId="0" shapeId="0" xr:uid="{928279C5-7E18-4647-946A-C8ACBA99DB6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971" authorId="0" shapeId="0" xr:uid="{34284AAD-8766-CF46-88C4-535A5C942CA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1059" authorId="0" shapeId="0" xr:uid="{9E72B69C-BE2E-5D46-8E2D-3517630143F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この行以降は京都移設後の分析結果</t>
        </r>
      </text>
    </comment>
    <comment ref="J1059" authorId="1" shapeId="0" xr:uid="{576F9D96-A04A-DE46-81CE-327411FCED7C}">
      <text>
        <r>
          <rPr>
            <b/>
            <sz val="10"/>
            <color rgb="FF000000"/>
            <rFont val="Yu Gothic UI"/>
            <family val="3"/>
            <charset val="128"/>
          </rPr>
          <t>T.Ishimura: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確認と修正済み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2020/11/27</t>
        </r>
      </text>
    </comment>
    <comment ref="K1556" authorId="0" shapeId="0" xr:uid="{CCE20DFC-CCA8-594E-ADAB-600E2C7DF8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56" authorId="0" shapeId="0" xr:uid="{99AD0873-82EE-E249-97B1-AD10BD92A32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57" authorId="0" shapeId="0" xr:uid="{FE441325-A735-3644-837A-54D31ED238E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57" authorId="0" shapeId="0" xr:uid="{9EA4190A-B159-9B42-845A-67D410F364F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59" authorId="0" shapeId="0" xr:uid="{3CE5176A-B685-F047-BB66-BC6E3FE797F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59" authorId="0" shapeId="0" xr:uid="{239877DB-1E00-3D40-A2C0-EEC5B1C7618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0" authorId="0" shapeId="0" xr:uid="{35E6D723-4C59-064B-B4CA-5C427B5EDA9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0" authorId="0" shapeId="0" xr:uid="{E791F136-177B-6C49-9B95-7E6CD102E16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2" authorId="0" shapeId="0" xr:uid="{475FC51C-B345-9E43-B73B-B093904BBB6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2" authorId="0" shapeId="0" xr:uid="{5CE96B46-538E-7946-AF84-1131C9A2106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3" authorId="0" shapeId="0" xr:uid="{1DA19B58-7001-594D-BB76-0D3C3C7D043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3" authorId="0" shapeId="0" xr:uid="{E37E93CB-C9CF-FD46-ADA1-3E856C2D2DA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5" authorId="0" shapeId="0" xr:uid="{A02114F7-8833-4F48-98AF-7BDA23F9C21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5" authorId="0" shapeId="0" xr:uid="{BB7BCF7D-01AF-6549-9779-664A618E3F4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6" authorId="0" shapeId="0" xr:uid="{C1437312-EA95-BA48-891B-F5B32262D07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6" authorId="0" shapeId="0" xr:uid="{35F41AB1-6C63-6044-A299-718C1615AD8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8" authorId="0" shapeId="0" xr:uid="{181296A7-D327-514C-8B5C-17A004B2154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8" authorId="0" shapeId="0" xr:uid="{F7F76E4B-4A93-684F-95E3-921E255BAE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69" authorId="0" shapeId="0" xr:uid="{C76DA67B-FA69-9F4F-B3E7-D500DCEF8DD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69" authorId="0" shapeId="0" xr:uid="{D4EE32D6-694C-E44A-9706-A5FBD3433D9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1" authorId="0" shapeId="0" xr:uid="{3DFE3223-7A86-E546-9223-DE6458E98F0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1" authorId="0" shapeId="0" xr:uid="{D398EFD7-A40A-AA4D-98B4-4161AB1E239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2" authorId="0" shapeId="0" xr:uid="{60A18EF2-09AC-BD47-9E20-830AC80B065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2" authorId="0" shapeId="0" xr:uid="{A4D2EDFB-4FCD-1241-8979-1D6E1F107B6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4" authorId="0" shapeId="0" xr:uid="{648BC339-CF19-4B44-8972-399CAF9E6E2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4" authorId="0" shapeId="0" xr:uid="{86F87D86-6E65-FC42-8984-8FD28B4BD15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5" authorId="0" shapeId="0" xr:uid="{F3316CE4-C289-FD46-9B33-4B6396541DA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5" authorId="0" shapeId="0" xr:uid="{B0A8EC9C-1ADD-334D-BB5F-A172DA92D0F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7" authorId="0" shapeId="0" xr:uid="{C3103874-6F31-D646-9E34-1C03C9E6C1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7" authorId="0" shapeId="0" xr:uid="{264BA7BF-C692-234F-892F-042C418070F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78" authorId="0" shapeId="0" xr:uid="{2F2E16F6-1E27-3345-8E17-CC1A8B38CE1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78" authorId="0" shapeId="0" xr:uid="{A6FB02CF-1EFD-BE45-B46A-58009761455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80" authorId="0" shapeId="0" xr:uid="{FD91430E-3060-A440-A043-B990B74D70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80" authorId="0" shapeId="0" xr:uid="{C38996DC-9422-754B-A52D-5E1120B460C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581" authorId="0" shapeId="0" xr:uid="{6FF8781C-FF8F-0244-82C7-C9B32201E44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581" authorId="0" shapeId="0" xr:uid="{CA941C67-A265-6841-A647-8071C38A06D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55" authorId="0" shapeId="0" xr:uid="{27ADC885-D07F-CD40-8012-CF729A9E2F8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55" authorId="0" shapeId="0" xr:uid="{79743E95-E6ED-7C43-B46F-0FF71CC23D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56" authorId="0" shapeId="0" xr:uid="{2F5E7AF6-7651-FE42-9731-E1A061981F1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56" authorId="0" shapeId="0" xr:uid="{50C53C9E-3754-8A42-A0FB-EFB82EFE6E2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58" authorId="0" shapeId="0" xr:uid="{87FEB423-6D3B-CE41-B8D5-E0DCD66E162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58" authorId="0" shapeId="0" xr:uid="{3C62823F-70F4-F840-8E67-54304515EFB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59" authorId="0" shapeId="0" xr:uid="{1818BD21-8C72-6644-BFBC-7E943BF8B7D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59" authorId="0" shapeId="0" xr:uid="{9F23AA73-270B-D84E-AFD6-235DF2FC30E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1" authorId="0" shapeId="0" xr:uid="{EDCFDF83-29E3-F642-B7BC-9BA5BE4B22E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1" authorId="0" shapeId="0" xr:uid="{868FD2D7-E8FE-634A-A954-5D82CF7D3BE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2" authorId="0" shapeId="0" xr:uid="{0C3F6C1D-B995-114D-8424-1C84A8CB671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2" authorId="0" shapeId="0" xr:uid="{CC99DA12-7F37-4845-9FF0-02434D4A603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4" authorId="0" shapeId="0" xr:uid="{B42B03C1-EC40-9640-BB45-923F8C8F97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4" authorId="0" shapeId="0" xr:uid="{4CA68016-BF29-4F49-971C-0787F88B3A7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5" authorId="0" shapeId="0" xr:uid="{A9062D4C-D617-5D47-9F3C-8CDF8D5F83F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5" authorId="0" shapeId="0" xr:uid="{D907B4B3-DDBD-254E-9AC6-1ABD28F825E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7" authorId="0" shapeId="0" xr:uid="{268DF2B4-1B27-EF48-A195-0C378511137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7" authorId="0" shapeId="0" xr:uid="{04C4476E-E444-C749-BD3F-D9E2F5D8A6E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68" authorId="0" shapeId="0" xr:uid="{BAC21137-2D95-A645-8869-278A32C99BE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68" authorId="0" shapeId="0" xr:uid="{34DB4A84-3E87-A946-A9C0-0D37AA80013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0" authorId="0" shapeId="0" xr:uid="{06D0BB8B-50A6-D346-8BEA-2BBEA4FA35A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0" authorId="0" shapeId="0" xr:uid="{470CCCBD-1BDA-CD4F-AD3D-B40DB6529DF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1" authorId="0" shapeId="0" xr:uid="{9D60C114-585F-5447-A277-241D6B8742D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1" authorId="0" shapeId="0" xr:uid="{B1C74AD8-A4F8-EA48-9B0D-B4DA1C30ED4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3" authorId="0" shapeId="0" xr:uid="{78D84051-5ABF-B346-A8AC-25D9CCD204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3" authorId="0" shapeId="0" xr:uid="{6FF4F47F-53B1-0A4E-AA9C-E826FE8E286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4" authorId="0" shapeId="0" xr:uid="{7E88112F-111A-3E47-8E85-3971B4BE2F2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4" authorId="0" shapeId="0" xr:uid="{6ECABFF9-3472-9344-A946-3F8602EB191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6" authorId="0" shapeId="0" xr:uid="{9B6C559F-F6B9-9548-8A74-DA2FA8875D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6" authorId="0" shapeId="0" xr:uid="{5DA90FE7-20DB-644A-964D-D4B93929BC0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7" authorId="0" shapeId="0" xr:uid="{8783F005-69C5-1941-AFD6-5B9CB3D5DBA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7" authorId="0" shapeId="0" xr:uid="{ACFBC18D-5A04-E740-B5CC-8610E6EA8A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79" authorId="0" shapeId="0" xr:uid="{558A198E-B158-F44E-8AED-4FD3EF7F6F0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79" authorId="0" shapeId="0" xr:uid="{AE2511AB-5C6A-0745-AFEF-99D8773834D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0" authorId="0" shapeId="0" xr:uid="{22158FC8-AF35-A743-B027-D633AFCEEEC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0" authorId="0" shapeId="0" xr:uid="{C7A412A9-0045-3644-884A-5649FC53ABD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2" authorId="0" shapeId="0" xr:uid="{6F22D300-1AD2-2844-8A96-C99D27EBC17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2" authorId="0" shapeId="0" xr:uid="{CBC748BF-C4E9-264E-8D91-5401F9B79F9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3" authorId="0" shapeId="0" xr:uid="{D0E841B7-9701-2245-A14F-B9F80DA97D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3" authorId="0" shapeId="0" xr:uid="{6D7797DA-63C7-3241-B058-8A4950CD34E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5" authorId="0" shapeId="0" xr:uid="{60FBEBA3-5754-464B-8AC7-F0C35D47B37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5" authorId="0" shapeId="0" xr:uid="{613C387B-55FA-B647-9AE4-94907D57CF7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6" authorId="0" shapeId="0" xr:uid="{3BCD572A-6849-FA43-BC07-A411210D59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6" authorId="0" shapeId="0" xr:uid="{3C2C4092-49A3-1F44-863B-6405C37241A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8" authorId="0" shapeId="0" xr:uid="{8EB753F3-EEFB-1E43-9013-545E170A6A0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8" authorId="0" shapeId="0" xr:uid="{60F5E23F-CCE3-DC44-BE31-93E8A69896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89" authorId="0" shapeId="0" xr:uid="{7FE50290-B32A-4942-A840-D0C0D54B13E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89" authorId="0" shapeId="0" xr:uid="{40DDF5A5-187B-1744-9153-E1F6E7DE30A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1" authorId="0" shapeId="0" xr:uid="{0B9E784F-134F-AA48-8FF1-E012C60BEE9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1" authorId="0" shapeId="0" xr:uid="{C3829F51-7293-354F-9DA8-870EC28FF43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2" authorId="0" shapeId="0" xr:uid="{740C5D36-DF81-B244-A53A-98D79821236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2" authorId="0" shapeId="0" xr:uid="{40589FFE-2376-BC41-9175-417BBB5FDD0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4" authorId="0" shapeId="0" xr:uid="{ABB98B43-5645-CE49-A39B-A0F4FC30626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4" authorId="0" shapeId="0" xr:uid="{709CA8E7-CF57-F84D-9443-38F24D45A6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5" authorId="0" shapeId="0" xr:uid="{B572F02C-0FFA-B648-B607-1AD3C63120C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5" authorId="0" shapeId="0" xr:uid="{0434F299-0816-5049-9402-52ADDBD2FF7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7" authorId="0" shapeId="0" xr:uid="{9CE08E7A-056C-C741-A2D8-B4D8822A036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7" authorId="0" shapeId="0" xr:uid="{435E7570-F9BC-2847-8B1C-0D2450383EF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698" authorId="0" shapeId="0" xr:uid="{4C62FF0D-BB8D-BC42-888E-89B78F582E1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698" authorId="0" shapeId="0" xr:uid="{20A82EA6-8DDF-D746-80E2-F95C6C976AB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0" authorId="0" shapeId="0" xr:uid="{37EEA9F0-1460-FA4B-9CBA-EF81A1F7CAD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0" authorId="0" shapeId="0" xr:uid="{48006AB2-6D3F-FE4E-BDD1-D8F9E808E02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1" authorId="0" shapeId="0" xr:uid="{60303FE1-24C2-9F45-B485-ED8F6F0EBF8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1" authorId="0" shapeId="0" xr:uid="{1D45576A-35F0-B541-922A-890DC9A33C6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3" authorId="0" shapeId="0" xr:uid="{9BA63C09-F4D1-AB4B-97AC-F8C4ECCAFCE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3" authorId="0" shapeId="0" xr:uid="{3A763CB9-FE16-9342-B97C-32D3E4A363B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4" authorId="0" shapeId="0" xr:uid="{9254082C-DA7A-224C-95F7-4C598752DF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4" authorId="0" shapeId="0" xr:uid="{9DCDD53B-9EE9-1C43-B98A-A9F8368A149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6" authorId="0" shapeId="0" xr:uid="{BA1264ED-734C-0343-9040-CE073696A16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6" authorId="0" shapeId="0" xr:uid="{0B67B4F5-CB8E-B546-B2DA-87B922F8411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7" authorId="0" shapeId="0" xr:uid="{989A2020-6075-0C4A-9EDD-894B2047399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7" authorId="0" shapeId="0" xr:uid="{BD1EEB94-87D8-CD47-83CD-6DDFABCA07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09" authorId="0" shapeId="0" xr:uid="{0AB1FC45-D784-6F4D-8B97-C454F26531B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09" authorId="0" shapeId="0" xr:uid="{950BBA3D-A76D-EC45-949B-E34713BC510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10" authorId="0" shapeId="0" xr:uid="{F86F0703-1102-D74A-B0FB-66BBE822AC7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10" authorId="0" shapeId="0" xr:uid="{86F6414A-619C-CA47-92BE-6F3930F715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12" authorId="0" shapeId="0" xr:uid="{BC70C748-52B3-694A-9CB9-698873A0F4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12" authorId="0" shapeId="0" xr:uid="{FA44B880-6EB2-B24E-8A72-DB6166524CF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713" authorId="0" shapeId="0" xr:uid="{5C4C717C-4299-284A-A245-5BBAA59A078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713" authorId="0" shapeId="0" xr:uid="{5B200A38-29D9-D247-B278-5A3D2189921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2" authorId="0" shapeId="0" xr:uid="{4A1D7989-7CC0-BE4A-B030-ED520A96B30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2" authorId="0" shapeId="0" xr:uid="{D521AA12-A635-A24B-B4DE-DA14B935E0E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3" authorId="0" shapeId="0" xr:uid="{C2B2C8B2-0D92-2D44-A0BC-274ABF09D17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3" authorId="0" shapeId="0" xr:uid="{A8ED4776-EFC3-664F-8730-EB21068DF61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5" authorId="0" shapeId="0" xr:uid="{EE0ECB88-DBCE-9246-AEB9-5E3F8BB567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5" authorId="0" shapeId="0" xr:uid="{0A2324BD-9CD2-7640-8877-93B2A763A4C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6" authorId="0" shapeId="0" xr:uid="{19A42DB2-9C70-A144-86D1-6E18C522518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6" authorId="0" shapeId="0" xr:uid="{CD38E9A5-EEA9-584F-9894-876FC9AB861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8" authorId="0" shapeId="0" xr:uid="{A9334AD1-FC70-2545-9AC8-5DF291F4118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8" authorId="0" shapeId="0" xr:uid="{E323D82E-7EC4-9240-BE59-CC83C2B2F2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29" authorId="0" shapeId="0" xr:uid="{64B328E0-2A25-D747-B4F5-2AC6687A5F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29" authorId="0" shapeId="0" xr:uid="{0C4BF3B5-ED97-2446-BEF0-128D11A9E65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1" authorId="0" shapeId="0" xr:uid="{C8EE81D6-38D8-3340-A716-F81949A6D8D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1" authorId="0" shapeId="0" xr:uid="{EB90CA5C-9139-D14D-BE2E-27FAE504D64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2" authorId="0" shapeId="0" xr:uid="{1E3BCAA2-D035-0E40-9F95-D9A08EC9E50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2" authorId="0" shapeId="0" xr:uid="{14221D85-D41D-C84B-A144-11E7E873AF9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4" authorId="0" shapeId="0" xr:uid="{770D1FE3-F032-3549-985B-CBE47D8091D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4" authorId="0" shapeId="0" xr:uid="{5450AFAF-0760-7149-A4C4-AFBA5115A8C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5" authorId="0" shapeId="0" xr:uid="{669451CF-F80C-4F43-B587-47BE0675C8E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5" authorId="0" shapeId="0" xr:uid="{A1C16E6A-8C19-064A-AD4D-CAD68C9A654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7" authorId="0" shapeId="0" xr:uid="{55EC720E-26E7-CD43-8BC9-57C877C06DD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7" authorId="0" shapeId="0" xr:uid="{73731711-9BBC-D840-9403-3445D7554E1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38" authorId="0" shapeId="0" xr:uid="{44312A26-743A-9743-836A-8A5F8C16DC0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38" authorId="0" shapeId="0" xr:uid="{A1CB40DA-336E-E943-A193-001ADAEC04B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40" authorId="0" shapeId="0" xr:uid="{B395C8B4-C106-CE49-B2FD-F8D95772343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40" authorId="0" shapeId="0" xr:uid="{1493DF9A-4C45-C54C-8A18-A06B0475E92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41" authorId="0" shapeId="0" xr:uid="{A83A0DE6-6157-DF4E-A93A-9881CC50D11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41" authorId="0" shapeId="0" xr:uid="{5F9CCFA2-6D59-B64A-B776-8FE0D0A9505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78" authorId="0" shapeId="0" xr:uid="{686AB536-08F2-AA47-A482-C24FE215B2E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78" authorId="0" shapeId="0" xr:uid="{91C7A4AF-5C25-5A4A-9413-F46CB59219B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79" authorId="0" shapeId="0" xr:uid="{8A6DAF79-05B4-8448-B521-486752234AE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79" authorId="0" shapeId="0" xr:uid="{949A4C5A-8C6D-1E43-9A4C-52492327C4F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1" authorId="0" shapeId="0" xr:uid="{FBA30652-A987-C448-9B7F-0B72611C430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1" authorId="0" shapeId="0" xr:uid="{B857A5CB-998C-B94E-BEFE-59250DFD11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2" authorId="0" shapeId="0" xr:uid="{14D538CE-2352-7448-85E9-C0A3D56BD0C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2" authorId="0" shapeId="0" xr:uid="{831829AB-2E78-2C48-AD21-E72CD0D158D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4" authorId="0" shapeId="0" xr:uid="{C04B46B8-6EFA-9843-A8D0-31A66898D98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4" authorId="0" shapeId="0" xr:uid="{14F55B11-8BC1-8A43-BE44-0835B83074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5" authorId="0" shapeId="0" xr:uid="{D0A62A29-CEB5-D648-9E0D-6FD1E62B6D9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5" authorId="0" shapeId="0" xr:uid="{3F363561-452F-FB4B-8324-2B064D41210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7" authorId="0" shapeId="0" xr:uid="{ABC1538D-963A-AF44-918F-406653D69D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7" authorId="0" shapeId="0" xr:uid="{E1A9047A-8619-3949-9007-C71E6CA1ED6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88" authorId="0" shapeId="0" xr:uid="{8CEBBC7C-5498-6A49-A0C5-34FC45ABCA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88" authorId="0" shapeId="0" xr:uid="{2B3D1B77-C747-134C-A752-E4D63524A6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0" authorId="0" shapeId="0" xr:uid="{9EC0D84D-EE56-4B44-A6FC-871477F029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0" authorId="0" shapeId="0" xr:uid="{379E99D0-979E-D649-9970-CE0F221BAE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1" authorId="0" shapeId="0" xr:uid="{46A4D9C2-617E-B040-9211-5F0BF22C973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1" authorId="0" shapeId="0" xr:uid="{450A78F9-BBE8-9741-A34B-CD8FD37818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3" authorId="0" shapeId="0" xr:uid="{8F9BEE19-4D2B-F44B-91D9-1E560EE8011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3" authorId="0" shapeId="0" xr:uid="{595C0228-E151-0848-BBA6-358D851F395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4" authorId="0" shapeId="0" xr:uid="{B5AF4CD0-80BC-8D4E-93B2-D29B351525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4" authorId="0" shapeId="0" xr:uid="{C1E31E96-4637-194A-B6C2-A1D267F85D4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6" authorId="0" shapeId="0" xr:uid="{59272388-A6A9-3349-99F1-8C6808A04A3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6" authorId="0" shapeId="0" xr:uid="{F31E8A4C-7D68-C047-9D4A-73BB0C3BC81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7" authorId="0" shapeId="0" xr:uid="{BD7AF4A2-D342-EE44-B398-0833FFD96A4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7" authorId="0" shapeId="0" xr:uid="{36EAF846-C8EB-8F43-A908-815A178AF93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999" authorId="0" shapeId="0" xr:uid="{0F82977B-5F2C-1545-9A2B-EB668364738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999" authorId="0" shapeId="0" xr:uid="{E22ED575-B1AB-4847-9190-91BD4D1F343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0" authorId="0" shapeId="0" xr:uid="{C7554DD2-74FA-2A44-925E-3BF56F6B805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0" authorId="0" shapeId="0" xr:uid="{B6C4C2B8-8445-0846-960F-F693F4FF51F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2" authorId="0" shapeId="0" xr:uid="{CFFC29FB-7CCE-2F4C-BDC8-EA64D5DFEC1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2" authorId="0" shapeId="0" xr:uid="{75840DBB-5F78-B444-981C-E515E064531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3" authorId="0" shapeId="0" xr:uid="{205E22B8-CA8F-3042-B73C-9AC56A758E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3" authorId="0" shapeId="0" xr:uid="{6ECA087B-6205-9F48-87CC-72253D634F5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5" authorId="0" shapeId="0" xr:uid="{D1B44889-C1AA-1B45-AD56-5B2A611D8EF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5" authorId="0" shapeId="0" xr:uid="{FB1C15F1-1A35-D148-905C-58FAE7DDDB9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6" authorId="0" shapeId="0" xr:uid="{6638F55B-EA78-9647-A404-6BD191F94A4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6" authorId="0" shapeId="0" xr:uid="{13AFCD1F-2C55-4D41-B3EE-F36EADE2A25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8" authorId="0" shapeId="0" xr:uid="{3EB146CF-7185-A940-8C9E-AA355065F5B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8" authorId="0" shapeId="0" xr:uid="{D807F3A8-A5F3-7945-9908-E4EA6570611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2009" authorId="0" shapeId="0" xr:uid="{738536D4-CAD1-D242-96DD-DDD3995219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2009" authorId="0" shapeId="0" xr:uid="{0704ABC6-DA40-1A44-BE4C-B5D60A1E6B6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Satoshi Kitajima</author>
  </authors>
  <commentList>
    <comment ref="K330" authorId="0" shapeId="0" xr:uid="{30CB6C70-9A26-7341-A7DE-656D4FD1A8F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0" authorId="0" shapeId="0" xr:uid="{E75DF7D0-3EC8-9B49-988C-295B17A966E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31" authorId="0" shapeId="0" xr:uid="{CA654ED0-5A3C-A449-8CAE-5F3BE0D0274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1" authorId="0" shapeId="0" xr:uid="{58C84565-529E-964F-A3FD-906F1DC8446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34" authorId="0" shapeId="0" xr:uid="{30295DB0-1098-2E49-8FE1-D5E6FB42482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4" authorId="0" shapeId="0" xr:uid="{711ACF70-395C-8546-A6B7-15C69C654F0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35" authorId="0" shapeId="0" xr:uid="{6F062180-DB7A-6945-96FD-E3DCC00DFF6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5" authorId="0" shapeId="0" xr:uid="{0137ED1C-CA46-7A4B-B3B4-9D4B7800B76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38" authorId="0" shapeId="0" xr:uid="{1C618D32-569D-3645-8D24-49056F3C97E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8" authorId="0" shapeId="0" xr:uid="{A5496B5F-618B-B645-9222-C3FDA8DFB1A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39" authorId="0" shapeId="0" xr:uid="{3BE9D4C7-C9A1-5740-A13A-11BFFF6A9EE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39" authorId="0" shapeId="0" xr:uid="{967C6A23-F3D5-F448-8536-9EFAB4C29A0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42" authorId="0" shapeId="0" xr:uid="{A8590A92-F107-354C-92AA-AAA773373EB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42" authorId="0" shapeId="0" xr:uid="{D29C1034-7DC0-914E-8296-999D8E8DDB1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43" authorId="0" shapeId="0" xr:uid="{5F87E479-6FAB-EF4A-8A7D-C73C6B5895A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43" authorId="0" shapeId="0" xr:uid="{D77628E3-34BF-2440-B133-C5813753A4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46" authorId="0" shapeId="0" xr:uid="{B8D21501-115A-C846-B482-3BB72E11B64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46" authorId="0" shapeId="0" xr:uid="{8C2BEA19-662C-214C-AB38-81A838EFC8E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47" authorId="0" shapeId="0" xr:uid="{DF947E7C-80ED-D64D-90C2-1D7BCDF5434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47" authorId="0" shapeId="0" xr:uid="{64DF5C15-EEFD-4343-AF9A-020830C64E6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0" authorId="0" shapeId="0" xr:uid="{333214AD-C902-2747-951C-40AEF2E5557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0" authorId="0" shapeId="0" xr:uid="{55ABA770-18DA-3043-865F-27868D54828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1" authorId="0" shapeId="0" xr:uid="{B0AF875B-A6C9-0E4F-8F99-BD31D1F8602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1" authorId="0" shapeId="0" xr:uid="{DFB6782C-5A9B-5345-82DA-128D3B5FBB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4" authorId="0" shapeId="0" xr:uid="{DE2588B6-1615-C644-A306-2815E5DBD4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4" authorId="0" shapeId="0" xr:uid="{0BD9D3F5-BBA4-DA4D-9BDC-AF325D7C500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5" authorId="0" shapeId="0" xr:uid="{5847D0D6-B2D5-BC4C-B9BA-83A3675C6B1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5" authorId="0" shapeId="0" xr:uid="{AFC75549-1956-2A4B-A423-F418300686D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8" authorId="0" shapeId="0" xr:uid="{3D962463-3101-8E45-BF7C-7DE304A6C2C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8" authorId="0" shapeId="0" xr:uid="{C9E33C30-0AA6-CF41-834F-BC51D6300E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59" authorId="0" shapeId="0" xr:uid="{6DD9D523-1466-0949-B3D8-AACC52296EA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59" authorId="0" shapeId="0" xr:uid="{B330F6C0-286B-6F41-B2C3-9ADFF232E8B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62" authorId="0" shapeId="0" xr:uid="{A54921BC-4074-724B-8A0B-EDA195E1F2A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62" authorId="0" shapeId="0" xr:uid="{EA2EC966-B3D5-E049-801F-A7E3AD9F65E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63" authorId="0" shapeId="0" xr:uid="{A38E3DCB-E2CF-6D4F-8508-D46ACA8C72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63" authorId="0" shapeId="0" xr:uid="{30A26442-BDF2-B64C-A8D0-5853A91573C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66" authorId="0" shapeId="0" xr:uid="{6C947438-27A7-054C-B1E2-5394B8E64E4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66" authorId="0" shapeId="0" xr:uid="{80C2A559-85FD-B744-865F-F947149FA16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67" authorId="0" shapeId="0" xr:uid="{A8D8CA0A-1FDC-8847-BF4A-6CBD5C11296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67" authorId="0" shapeId="0" xr:uid="{A870A255-5C8E-2743-BB73-76B5DEF788E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0" authorId="0" shapeId="0" xr:uid="{0EE712F7-D972-7A4A-A578-0D573917872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0" authorId="0" shapeId="0" xr:uid="{3DA6304C-7391-FE46-B738-61719F09EFD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1" authorId="0" shapeId="0" xr:uid="{F434A251-62FA-5F4D-BD91-DB337362B47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1" authorId="0" shapeId="0" xr:uid="{90C7EA0F-311F-B04C-B2C9-53A7B50C40A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4" authorId="0" shapeId="0" xr:uid="{5C86C453-D6D8-1141-A659-C0302961BDA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4" authorId="0" shapeId="0" xr:uid="{B5BD5724-346F-2249-A315-F2AA6B5BB09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5" authorId="0" shapeId="0" xr:uid="{B6334E34-F472-C94D-8F05-70C6967156D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5" authorId="0" shapeId="0" xr:uid="{3A734830-B91D-BB41-9DE6-3DA16623676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8" authorId="0" shapeId="0" xr:uid="{A8349478-6A4E-274B-A20B-5467DA72C24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8" authorId="0" shapeId="0" xr:uid="{82FF19E0-DACF-3945-B713-978336F2697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79" authorId="0" shapeId="0" xr:uid="{6890D1EA-55D0-EA4C-9249-3118FC829BE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79" authorId="0" shapeId="0" xr:uid="{86B0A85F-6F1B-DD40-B894-1D4B76F1437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82" authorId="0" shapeId="0" xr:uid="{D2916AEB-E524-3D44-AAD2-7EEF9592AB7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82" authorId="0" shapeId="0" xr:uid="{E8BCCB4E-34E9-6041-884C-3D9650124AD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83" authorId="0" shapeId="0" xr:uid="{D61E7080-9699-664E-A582-D20F39CE9E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83" authorId="0" shapeId="0" xr:uid="{9A809B05-916B-B24A-8739-AE45EC62FE3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86" authorId="0" shapeId="0" xr:uid="{759B5061-B927-F14E-8144-23203ABBD49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86" authorId="0" shapeId="0" xr:uid="{91E0215D-DF57-F643-847F-2BA6E1494EA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87" authorId="0" shapeId="0" xr:uid="{32517120-A49B-9246-901B-6510DE9C86C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87" authorId="0" shapeId="0" xr:uid="{9CC570F1-5039-F840-8004-2BF3B983612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90" authorId="0" shapeId="0" xr:uid="{0A213F86-9BE5-1448-913C-2D55EBB2B7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90" authorId="0" shapeId="0" xr:uid="{B03F4AF8-DC5E-5044-B87A-AEE52144CDF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391" authorId="0" shapeId="0" xr:uid="{66F479C9-6DE6-6D46-91BA-CFF0047EC4E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391" authorId="0" shapeId="0" xr:uid="{B7E26852-A89D-3A45-A411-114C41E6C82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08" authorId="0" shapeId="0" xr:uid="{B44CC800-E5EC-6744-9904-1D39E25A602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08" authorId="0" shapeId="0" xr:uid="{D0F22FD5-EE39-0B41-A26B-686864C8D54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09" authorId="0" shapeId="0" xr:uid="{449E1264-61CA-9246-AD0E-71CFFF1CE8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09" authorId="0" shapeId="0" xr:uid="{D66D45B5-5A16-EE4B-B217-5E885C2A155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12" authorId="0" shapeId="0" xr:uid="{A3373B57-1103-2546-9013-CE3FBD970B7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12" authorId="0" shapeId="0" xr:uid="{8977947F-21E0-8341-90A2-44A3ED46A19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13" authorId="0" shapeId="0" xr:uid="{D2257518-59CA-E14C-B9C1-B6E78C9BC71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13" authorId="0" shapeId="0" xr:uid="{813C9C84-8D8C-AB47-8EBC-6B1444B3CFE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16" authorId="0" shapeId="0" xr:uid="{4B02D2BB-66A2-394F-B235-787E79CECE7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16" authorId="0" shapeId="0" xr:uid="{25CCF97D-FA0A-4C42-8265-2B3DF91B6D2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17" authorId="0" shapeId="0" xr:uid="{447441FE-319B-974D-947A-8740B67F919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17" authorId="0" shapeId="0" xr:uid="{EE3458DC-6CB0-E340-A0AE-CD01D851CD2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0" authorId="0" shapeId="0" xr:uid="{AE04C1F1-2098-7846-8C6F-42A6F3DC666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0" authorId="0" shapeId="0" xr:uid="{BC1C8869-EE63-EE4A-A234-C75067340E1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1" authorId="0" shapeId="0" xr:uid="{396DEAF8-A79A-974A-8B55-ED48CFC6608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1" authorId="0" shapeId="0" xr:uid="{47B50808-4319-0B40-A02D-3193F3D8393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4" authorId="0" shapeId="0" xr:uid="{D082D5E6-67F9-4044-B213-55F3BD060F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4" authorId="0" shapeId="0" xr:uid="{22C33CDA-EA39-EE4B-817A-A8A725818B2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5" authorId="0" shapeId="0" xr:uid="{648210D8-0903-3945-A678-8297CC63BC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5" authorId="0" shapeId="0" xr:uid="{1E5F67D1-D8AB-6340-8E3E-EACFDC887C6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8" authorId="0" shapeId="0" xr:uid="{3AE60B0E-51BC-B442-9591-B5D17900F9D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8" authorId="0" shapeId="0" xr:uid="{D77B835A-6FE7-104D-8639-E2A24111274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29" authorId="0" shapeId="0" xr:uid="{3C4C933F-A20D-AB41-91DF-FF6972F9D73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29" authorId="0" shapeId="0" xr:uid="{947627D4-871E-5648-A4B2-65B1E99887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32" authorId="0" shapeId="0" xr:uid="{6D38EF5E-BF96-D84D-8846-1E18D8139F1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32" authorId="0" shapeId="0" xr:uid="{4D5308B5-CB1C-394D-8C57-66CDA53DD2A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33" authorId="0" shapeId="0" xr:uid="{0524A561-8091-3E4F-9114-012D739B0BA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33" authorId="0" shapeId="0" xr:uid="{B7B31837-B688-A84C-9FFD-0F6CE1AA36D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36" authorId="0" shapeId="0" xr:uid="{139CF82F-0FA1-E74A-A3A0-A1413DF3FF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36" authorId="0" shapeId="0" xr:uid="{DBDBE8E8-B2C2-174A-8701-4871081DD5A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37" authorId="0" shapeId="0" xr:uid="{F1C9DED1-C852-484E-B1F6-0C02AAC2BB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37" authorId="0" shapeId="0" xr:uid="{75BE024D-EB7C-7544-8DF7-A5E2B1EFFCF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0" authorId="0" shapeId="0" xr:uid="{9921DAE9-F395-1D4A-8FF7-9E4520DAC39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0" authorId="0" shapeId="0" xr:uid="{98999F8A-2FCC-8C43-93DB-C4644E24C4C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1" authorId="0" shapeId="0" xr:uid="{73375049-6450-BC43-9AC8-6E1FECA465E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1" authorId="0" shapeId="0" xr:uid="{4758A5BF-CCAC-9A4D-B60C-E1FE55E5838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4" authorId="0" shapeId="0" xr:uid="{05B86983-34B2-174B-A53F-22CD6F6A52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4" authorId="0" shapeId="0" xr:uid="{570F6425-3EF9-EA41-94E8-9F1B045C432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5" authorId="0" shapeId="0" xr:uid="{A5C6D816-60BE-6B44-B22A-FAC320D0F9A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5" authorId="0" shapeId="0" xr:uid="{7E01B72A-7562-3346-93BF-EBAD6C924B3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8" authorId="0" shapeId="0" xr:uid="{52E5D7D1-964C-8649-84AC-9A600181888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8" authorId="0" shapeId="0" xr:uid="{9757DD37-3EEB-CF46-9717-B133A42465B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49" authorId="0" shapeId="0" xr:uid="{6DBC9E4B-8CC6-A24D-A04B-94E558E160D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49" authorId="0" shapeId="0" xr:uid="{7A66BD9C-F411-244C-8D35-4C970FC0539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2" authorId="0" shapeId="0" xr:uid="{386528F0-8911-834F-9611-BA6A79ECCF2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2" authorId="0" shapeId="0" xr:uid="{04670919-8E2A-914E-842F-DFB628C0C12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3" authorId="0" shapeId="0" xr:uid="{B47789AA-20F0-5B4B-A504-FCA7B01E0DF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3" authorId="0" shapeId="0" xr:uid="{65F81DFA-EF50-1D49-B56A-B455FE32E07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6" authorId="0" shapeId="0" xr:uid="{FDD6DDA3-52ED-AE49-B7D4-3129F3015C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6" authorId="0" shapeId="0" xr:uid="{8ABF70EF-5360-B14C-B0D2-DDBA2657E3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57" authorId="0" shapeId="0" xr:uid="{B991A562-12E3-4C45-B5E5-01860BFBACD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57" authorId="0" shapeId="0" xr:uid="{A8C5601B-ADAD-E746-A92A-3549AB8B205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0" authorId="0" shapeId="0" xr:uid="{429F65D7-F666-4449-BA00-0469262A21A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0" authorId="0" shapeId="0" xr:uid="{AD28AE8A-7BAD-724D-9EBF-04F64DDD9AC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1" authorId="0" shapeId="0" xr:uid="{EC275E1D-5368-4246-AAE0-F8A34986946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1" authorId="0" shapeId="0" xr:uid="{BD9CE30B-7A73-CC44-9F7C-7F417FBA015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4" authorId="0" shapeId="0" xr:uid="{F7134839-73D7-B74C-B5A9-EF65A00B31B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4" authorId="0" shapeId="0" xr:uid="{96CCF041-4F50-554C-9DD7-AAD471217F6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5" authorId="0" shapeId="0" xr:uid="{43CC8425-50D0-7646-8EF2-4A7936D158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5" authorId="0" shapeId="0" xr:uid="{844FF733-06C7-1F42-B014-71C1B4A98E9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8" authorId="0" shapeId="0" xr:uid="{6B815C5A-882C-8249-AAFE-85D9E5C28F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8" authorId="0" shapeId="0" xr:uid="{6E3ADCF9-A9CE-F043-BE50-C2D6C328845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69" authorId="0" shapeId="0" xr:uid="{C437831A-233C-D245-94CD-FB54C86B42E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69" authorId="0" shapeId="0" xr:uid="{9AC7EF14-ABED-5A49-A529-AF80E2759F0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2" authorId="0" shapeId="0" xr:uid="{783DB998-FCF5-9C4E-AABA-D2CB4CA0E98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2" authorId="0" shapeId="0" xr:uid="{E0330F64-396E-2345-93F1-1CBB637F0F5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3" authorId="0" shapeId="0" xr:uid="{99B73D33-D525-1C4E-9D35-D7842FA5B02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3" authorId="0" shapeId="0" xr:uid="{BA631ACB-E060-7E41-992B-3138637271D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6" authorId="0" shapeId="0" xr:uid="{1958D7F5-B5D7-BF43-8B05-1AC89A3E748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6" authorId="0" shapeId="0" xr:uid="{C1E8D79D-338F-1741-A63E-F5920C1AB14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77" authorId="0" shapeId="0" xr:uid="{DB6FE0FE-5F2A-1746-9E2B-D8EA70BEBB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77" authorId="0" shapeId="0" xr:uid="{B861AB30-F198-354A-9042-01E21C26971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0" authorId="0" shapeId="0" xr:uid="{CF6A7CEB-C8F8-DF48-BFE7-4194D19D88D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0" authorId="0" shapeId="0" xr:uid="{4DAD9936-6251-784F-BA77-3D26AEA7FFF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1" authorId="0" shapeId="0" xr:uid="{166E00BB-B065-CA4D-A739-FC57F99A80E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1" authorId="0" shapeId="0" xr:uid="{7D112A92-0EB1-FD46-9AFF-15114FE6EAB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4" authorId="0" shapeId="0" xr:uid="{ADA18D5C-3D1A-7641-A013-D491FD86F32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4" authorId="0" shapeId="0" xr:uid="{4C215255-6966-374B-8AAF-F3EF3AB541C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5" authorId="0" shapeId="0" xr:uid="{A646C210-ABC7-5D46-BE39-4E1EF07F82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5" authorId="0" shapeId="0" xr:uid="{EC54BBAB-53A1-5D41-A09A-77DE3F73ECE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8" authorId="0" shapeId="0" xr:uid="{E2C1649B-C8E6-A145-9327-D735B917A7F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8" authorId="0" shapeId="0" xr:uid="{BE9BD2B6-60CD-0D4B-8E93-044064CF277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89" authorId="0" shapeId="0" xr:uid="{85D765AF-CCE7-FD4F-9D25-ED5387CED5E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89" authorId="0" shapeId="0" xr:uid="{693C5813-C71C-F443-9E75-5781FD94B2D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2" authorId="0" shapeId="0" xr:uid="{F9DC6AA1-F0EA-1440-AD92-0FAB6368298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2" authorId="0" shapeId="0" xr:uid="{50C4089F-64D7-E442-A8A2-0903820EA3D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3" authorId="0" shapeId="0" xr:uid="{BFB656AF-D186-CD4A-97DA-CD3C8092D65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3" authorId="0" shapeId="0" xr:uid="{DACC5CB4-2511-544A-8F71-FEBF0FA72C7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6" authorId="0" shapeId="0" xr:uid="{D764FB46-0918-CB4B-AF32-9AB58E6B479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6" authorId="0" shapeId="0" xr:uid="{875D884F-4E87-3448-B3D1-EBF7E8B352C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797" authorId="0" shapeId="0" xr:uid="{9D76D99B-89A4-B642-9B90-24714BB3A4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797" authorId="0" shapeId="0" xr:uid="{ED94655D-2706-9846-861A-33554D0B586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0" authorId="0" shapeId="0" xr:uid="{C4B0D086-629B-B644-AFBD-ADCD8F6CD99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0" authorId="0" shapeId="0" xr:uid="{8D53DC25-2DCB-AC4B-89FD-C23E6C6B876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1" authorId="0" shapeId="0" xr:uid="{F6815EFB-F010-0B4A-948D-E000C01825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1" authorId="0" shapeId="0" xr:uid="{C115DBF5-B029-A84C-AF0B-152AD15427C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4" authorId="0" shapeId="0" xr:uid="{787920E1-3C75-6243-9536-E0EB44B2931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4" authorId="0" shapeId="0" xr:uid="{C827A30F-8CFC-904F-BF9C-916F572314A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5" authorId="0" shapeId="0" xr:uid="{FAE7B215-ADB7-F649-8A28-554B5017D82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5" authorId="0" shapeId="0" xr:uid="{867EB497-A758-004A-B65F-D50C6125AAA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8" authorId="0" shapeId="0" xr:uid="{FD6A0EC5-90B7-DC4F-817E-E77C4D7B833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8" authorId="0" shapeId="0" xr:uid="{8385E9F4-C328-5040-AC7C-3C0FCD96A0A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09" authorId="0" shapeId="0" xr:uid="{5E5EB34A-323D-014D-B911-596134174EF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09" authorId="0" shapeId="0" xr:uid="{31E9548B-42F2-624B-A567-B4F93707FF3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12" authorId="0" shapeId="0" xr:uid="{677F5BE7-8796-DF44-8BDB-15352BD1F41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12" authorId="0" shapeId="0" xr:uid="{A95BC33F-31C4-9542-AE06-DC1A2E9718D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13" authorId="0" shapeId="0" xr:uid="{81AD5F06-5996-FF47-99DA-ED0CA0EDB8C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13" authorId="0" shapeId="0" xr:uid="{416BEBA9-2DC1-BC4C-B05D-23FFD94BCC3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16" authorId="0" shapeId="0" xr:uid="{CC733F23-8568-8A4D-8CC2-3BAB5890F38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16" authorId="0" shapeId="0" xr:uid="{12F7AB16-EA8A-6244-BD51-9C8CB10F114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17" authorId="0" shapeId="0" xr:uid="{118A7BCE-3E90-D64C-BBD4-351CD0CD8DA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17" authorId="0" shapeId="0" xr:uid="{886966B3-76F9-1F41-9FFD-04B7E046D61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0" authorId="0" shapeId="0" xr:uid="{9AF999DE-3B05-D642-AD03-31975B7D4D8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0" authorId="0" shapeId="0" xr:uid="{7F1BBEAE-3B0A-574E-80BC-88AE8123A05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1" authorId="0" shapeId="0" xr:uid="{861B9D63-0CB9-504F-B72E-FD7E89EFE15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1" authorId="0" shapeId="0" xr:uid="{5696950F-A3C0-8C41-A6BB-D1530716A1F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4" authorId="0" shapeId="0" xr:uid="{85FF57CA-DD96-F44E-8B5D-BBAB313D7FD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4" authorId="0" shapeId="0" xr:uid="{B51A515E-88E3-7D4D-B751-F3E7FD0DE47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5" authorId="0" shapeId="0" xr:uid="{D2229BD5-55CB-7B4D-840B-F38E07339C7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5" authorId="0" shapeId="0" xr:uid="{F06B73E0-5081-174B-BB71-E5F900E9354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8" authorId="0" shapeId="0" xr:uid="{A974483C-5842-6E4E-8437-BDCD1DD0D4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8" authorId="0" shapeId="0" xr:uid="{D80AF327-9011-9544-8A34-66AEB331979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829" authorId="0" shapeId="0" xr:uid="{82A22BE6-8DDA-C947-8875-A7400748168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829" authorId="0" shapeId="0" xr:uid="{2E088D40-1708-4A42-B72E-78C694E3935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Satoshi Kitajima</author>
    <author>T.Ishimura</author>
  </authors>
  <commentList>
    <comment ref="A697" authorId="0" shapeId="0" xr:uid="{ED482671-E107-604A-8113-1D2D07A3D5F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この行以降は京都移設後の分析結果</t>
        </r>
      </text>
    </comment>
    <comment ref="J697" authorId="1" shapeId="0" xr:uid="{8C2AE304-E6C9-DB4D-9479-86B55AC3E515}">
      <text>
        <r>
          <rPr>
            <b/>
            <sz val="10"/>
            <color rgb="FF000000"/>
            <rFont val="Yu Gothic UI"/>
            <family val="3"/>
            <charset val="128"/>
          </rPr>
          <t>T.Ishimura: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確認と修正済み</t>
        </r>
        <r>
          <rPr>
            <sz val="10"/>
            <color rgb="FF000000"/>
            <rFont val="Yu Gothic UI"/>
            <family val="3"/>
            <charset val="128"/>
          </rPr>
          <t xml:space="preserve">
</t>
        </r>
        <r>
          <rPr>
            <sz val="10"/>
            <color rgb="FF000000"/>
            <rFont val="Yu Gothic UI"/>
            <family val="3"/>
            <charset val="128"/>
          </rPr>
          <t>2020/11/27</t>
        </r>
      </text>
    </comment>
    <comment ref="A723" authorId="0" shapeId="0" xr:uid="{5CAB38EF-7800-0847-BEB2-DC56AE4609B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734" authorId="0" shapeId="0" xr:uid="{89B346E2-E107-F347-BC3E-CBCCF9AB824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776" authorId="0" shapeId="0" xr:uid="{D00209AC-DE1D-8448-A81C-9B9187CD211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A779" authorId="0" shapeId="0" xr:uid="{1DD5AF66-924E-E644-948B-F0305B37CC1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I779" authorId="1" shapeId="0" xr:uid="{3D773704-1955-FB40-98D0-2E6B0B451F3A}">
      <text>
        <r>
          <rPr>
            <b/>
            <sz val="10"/>
            <color rgb="FF000000"/>
            <rFont val="Yu Gothic UI"/>
            <family val="3"/>
            <charset val="128"/>
          </rPr>
          <t>T.Ishimur</t>
        </r>
        <r>
          <rPr>
            <b/>
            <sz val="10"/>
            <color rgb="FF000000"/>
            <rFont val="ＭＳ Ｐゴシック"/>
            <family val="2"/>
            <charset val="128"/>
            <scheme val="minor"/>
          </rPr>
          <t xml:space="preserve">a
</t>
        </r>
        <r>
          <rPr>
            <b/>
            <sz val="10"/>
            <color rgb="FF000000"/>
            <rFont val="Yu Gothic UI"/>
            <family val="3"/>
            <charset val="128"/>
          </rPr>
          <t>緯度経度換算</t>
        </r>
        <r>
          <rPr>
            <b/>
            <sz val="10"/>
            <color rgb="FF000000"/>
            <rFont val="Yu Gothic UI"/>
            <family val="3"/>
            <charset val="128"/>
          </rPr>
          <t xml:space="preserve">
</t>
        </r>
      </text>
    </comment>
    <comment ref="A784" authorId="0" shapeId="0" xr:uid="{D0411DEB-7F96-394B-B451-847A76941FB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航海名変更(20201125)</t>
        </r>
      </text>
    </comment>
    <comment ref="K963" authorId="0" shapeId="0" xr:uid="{F3453EDD-5546-104B-9C19-4BACE234F52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63" authorId="0" shapeId="0" xr:uid="{2D525C36-9232-1745-8E6F-AE50D5FE3D3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65" authorId="0" shapeId="0" xr:uid="{6755F1F8-10BC-1E46-B94A-9FF24B026D5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65" authorId="0" shapeId="0" xr:uid="{63BF8884-E1B7-AE47-B720-B831BF46C67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66" authorId="0" shapeId="0" xr:uid="{64CE9ADA-20F1-0242-BE0E-FAE98865990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66" authorId="0" shapeId="0" xr:uid="{E4EBF3C3-16BF-254C-8402-55260683544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68" authorId="0" shapeId="0" xr:uid="{CAB6B08B-A19B-294B-B70C-05C98DB39F9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68" authorId="0" shapeId="0" xr:uid="{C7597216-A857-9442-BD38-7AA1FD4D3E6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70" authorId="0" shapeId="0" xr:uid="{D6FCBEB5-CC27-1A41-B7ED-162D148D30D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70" authorId="0" shapeId="0" xr:uid="{7C7440F1-3FC2-0744-A972-89F586CCF34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72" authorId="0" shapeId="0" xr:uid="{BAF3D914-AF6F-6B4B-925D-74CBB94C935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72" authorId="0" shapeId="0" xr:uid="{BD3CA86E-70E4-2A4A-B1B2-273269E99FC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73" authorId="0" shapeId="0" xr:uid="{400E9022-BD21-A140-9680-30768021757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73" authorId="0" shapeId="0" xr:uid="{74A508B7-6ECF-C240-953B-07C8D372BAB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74" authorId="0" shapeId="0" xr:uid="{5587857D-7A7D-3449-A33B-81D561A53D7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74" authorId="0" shapeId="0" xr:uid="{B6B5E724-D415-C342-8B8F-23E68C2A1E2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0" authorId="0" shapeId="0" xr:uid="{10BBAF1D-E3C9-1C4B-BCB2-26335BC6A7A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0" authorId="0" shapeId="0" xr:uid="{690AAB74-503B-3047-88B0-B2F190CE73D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2" authorId="0" shapeId="0" xr:uid="{A6C0EBE8-1A77-DA43-97C5-8F6F8F77F2F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2" authorId="0" shapeId="0" xr:uid="{F79D70D1-157C-0749-B257-65F71E875DE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3" authorId="0" shapeId="0" xr:uid="{59829CA1-6EDF-CC44-9D8E-9740BBE60A3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3" authorId="0" shapeId="0" xr:uid="{BEA3FE4E-9AAE-DB4D-810D-600327E7CA2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4" authorId="0" shapeId="0" xr:uid="{B0D01D9A-4937-1F4B-B087-BE1EA2F95F5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4" authorId="0" shapeId="0" xr:uid="{636F8319-4DC5-AE48-BBE1-5875277CD9C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5" authorId="0" shapeId="0" xr:uid="{312498BB-BACC-BF4E-B214-3FC94E67A9A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5" authorId="0" shapeId="0" xr:uid="{D0BCFEA9-BE46-5643-8C1B-D958E184BD2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6" authorId="0" shapeId="0" xr:uid="{46D09AEE-6AD7-0740-ACF3-0F0AA5BF567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6" authorId="0" shapeId="0" xr:uid="{E6E9CDE9-A813-1D4D-BEC6-04F62E915B5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7" authorId="0" shapeId="0" xr:uid="{B4FC5AE6-5184-F547-B200-F635A6DFBDC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7" authorId="0" shapeId="0" xr:uid="{0F5A6AF1-B07C-7249-96E9-740EA6E6089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8" authorId="0" shapeId="0" xr:uid="{D6E9448C-D036-C94E-A3D7-D3C6E4F210D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8" authorId="0" shapeId="0" xr:uid="{D32377DF-CCDE-2843-84A0-F5BEDF0B0E0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89" authorId="0" shapeId="0" xr:uid="{596F8859-EE9D-0444-B6B2-64E88EEB041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89" authorId="0" shapeId="0" xr:uid="{FAD56A91-DCE5-BD4B-A93A-1050F65FD70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92" authorId="0" shapeId="0" xr:uid="{5F3BD441-9E60-584A-92F8-4D07C424493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92" authorId="0" shapeId="0" xr:uid="{DB1B80AD-9CB6-0946-BF90-E1D166C409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93" authorId="0" shapeId="0" xr:uid="{DE21A510-E68A-3C45-8A06-41342814A22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93" authorId="0" shapeId="0" xr:uid="{5B3963B5-07ED-D941-97AE-4400DDB3E02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95" authorId="0" shapeId="0" xr:uid="{1E0A5FA8-2BC4-4F44-A53D-8C6628EA9EC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95" authorId="0" shapeId="0" xr:uid="{BEE35044-2D35-614B-87E1-05183BFD45F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999" authorId="0" shapeId="0" xr:uid="{BB1BAD7B-97FC-594C-929B-4C4F5245E13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999" authorId="0" shapeId="0" xr:uid="{F191DF48-A099-014B-A6D4-FAE1202A910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024" authorId="0" shapeId="0" xr:uid="{6982E45C-FB3A-A84C-8C61-49D95DD7937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024" authorId="0" shapeId="0" xr:uid="{F398E451-0C22-FE42-A4C4-693924F213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028" authorId="0" shapeId="0" xr:uid="{AC772C1E-939A-1E40-AF18-10B5714DF7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028" authorId="0" shapeId="0" xr:uid="{F35177B0-95B5-2241-BE5C-01A638EBC80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035" authorId="0" shapeId="0" xr:uid="{ADC17670-6D5D-A643-BC91-B5D2CACFABB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035" authorId="0" shapeId="0" xr:uid="{379C1BD1-BF19-394A-B8DC-D237ED3C30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10" authorId="0" shapeId="0" xr:uid="{E8CD7F2D-BE94-E246-B68E-586FF2EECB4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10" authorId="0" shapeId="0" xr:uid="{CD8C6FCA-1A01-9144-8D99-00D8DCA9A28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46" authorId="0" shapeId="0" xr:uid="{A6C8A839-2495-CF43-8E91-BF69CE31A4D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46" authorId="0" shapeId="0" xr:uid="{18DC47D7-BDAD-D049-8B38-9C647D3B492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56" authorId="0" shapeId="0" xr:uid="{82765B29-FF4D-7B45-A7F0-10B2FC03B85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56" authorId="0" shapeId="0" xr:uid="{89C2C6A9-E5FD-3044-ABBC-FF3B83699521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61" authorId="0" shapeId="0" xr:uid="{E5CCDA5E-BAAE-784F-BB57-A68384AD0EE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61" authorId="0" shapeId="0" xr:uid="{EB9294C2-9A54-3D4F-B977-7500B5D5CFB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93" authorId="0" shapeId="0" xr:uid="{E9E72AC1-06F6-9442-A5B2-70B4BDF8009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93" authorId="0" shapeId="0" xr:uid="{E03FE293-7AB0-EB43-972F-974417C14BB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95" authorId="0" shapeId="0" xr:uid="{412C355A-B9B3-5C40-925D-307EEA72D14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95" authorId="0" shapeId="0" xr:uid="{70474478-51E0-8D40-9856-6D220C71AB8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96" authorId="0" shapeId="0" xr:uid="{722747BF-2FC1-0C42-9F03-2732ACB21AFA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96" authorId="0" shapeId="0" xr:uid="{6BEF7C91-20BA-8B4D-A281-F800A66C9FD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199" authorId="0" shapeId="0" xr:uid="{58B6A043-B08B-3049-A3F3-9AD07BEF467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199" authorId="0" shapeId="0" xr:uid="{72230BA1-CDE0-6342-A938-EC76ACF2325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00" authorId="0" shapeId="0" xr:uid="{A8B3388D-E72B-4948-B5F8-25C7AF3CD90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00" authorId="0" shapeId="0" xr:uid="{0B5ACF6C-5B59-C24C-ADC8-8E3AF7BE639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05" authorId="0" shapeId="0" xr:uid="{B0EBC6F5-9718-7A4B-BE1C-195804025D9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05" authorId="0" shapeId="0" xr:uid="{E3FACC19-437B-8741-AAD7-CBBE546FD0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09" authorId="0" shapeId="0" xr:uid="{55E67012-3C03-4D40-BB18-E6DC4BF231A9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09" authorId="0" shapeId="0" xr:uid="{8D880A5E-DD5C-AF46-BF03-784EAA9950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15" authorId="0" shapeId="0" xr:uid="{FE08CD4C-9FAD-A34A-BA8B-5439102DBFF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15" authorId="0" shapeId="0" xr:uid="{3CB2D162-1359-DE4D-8E26-0BCF1E0B28D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16" authorId="0" shapeId="0" xr:uid="{7160CE31-1E5E-E74B-9041-F8070847E07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16" authorId="0" shapeId="0" xr:uid="{D8D2EA07-7C51-4843-8366-EAB0E1B9550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17" authorId="0" shapeId="0" xr:uid="{DA0FEBA7-EEC6-9849-8B4B-377524727BE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17" authorId="0" shapeId="0" xr:uid="{B119D238-30B5-2F46-94C3-0F6CE9D70F12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20" authorId="0" shapeId="0" xr:uid="{C1B6FEF8-DC56-5045-B2E8-B54193EB75A8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20" authorId="0" shapeId="0" xr:uid="{EDF0FD4A-B7A0-2440-89D8-6FBC76CE1CB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23" authorId="0" shapeId="0" xr:uid="{A6FF058D-6F23-494C-9771-289D541795C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23" authorId="0" shapeId="0" xr:uid="{D9307E86-4E48-0342-BD50-75858FCBBBB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25" authorId="0" shapeId="0" xr:uid="{AAC75266-3D28-3A45-A159-81AE427D6C8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25" authorId="0" shapeId="0" xr:uid="{70BAEE75-9231-A445-943C-4A2199AD63A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29" authorId="0" shapeId="0" xr:uid="{988B700F-73A5-AE47-8FA4-6F8FDFBC78D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29" authorId="0" shapeId="0" xr:uid="{C2E700BA-2D12-B143-BCBA-F7C41E4F4FA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42" authorId="0" shapeId="0" xr:uid="{877693F6-D6FC-224F-8BFB-07823150120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42" authorId="0" shapeId="0" xr:uid="{8AF2553C-098E-0F4C-8153-C89DB489F9E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43" authorId="0" shapeId="0" xr:uid="{6E6F540F-EE90-9546-8692-2A46C962AE7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43" authorId="0" shapeId="0" xr:uid="{73204CB8-424F-7441-8375-F70772D2BCC7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50" authorId="0" shapeId="0" xr:uid="{D5D00BA6-BF15-5A4F-8E9D-CF60F5AAE03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50" authorId="0" shapeId="0" xr:uid="{F18ACFAD-823C-0A44-A0C5-F6EE38BB770B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53" authorId="0" shapeId="0" xr:uid="{4BE2BC26-ED95-C748-A1EF-CB2E8E2B71B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53" authorId="0" shapeId="0" xr:uid="{CC4BA191-F186-C14B-B098-73EBAA1C424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56" authorId="0" shapeId="0" xr:uid="{0592685C-5AFF-EE48-9A21-330AEE3ACDF3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56" authorId="0" shapeId="0" xr:uid="{4C95DED2-88D6-E54C-BE04-1775D5A43FD4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60" authorId="0" shapeId="0" xr:uid="{A811410C-1D2D-5047-8214-1A43008F1AF0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60" authorId="0" shapeId="0" xr:uid="{B0243D75-668C-D947-AAFA-935103C70A7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61" authorId="0" shapeId="0" xr:uid="{B3EE1799-70CA-DF45-8917-BC8E545FC136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61" authorId="0" shapeId="0" xr:uid="{AEF42A28-2EDE-9B49-9AD6-743258C005B5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70" authorId="0" shapeId="0" xr:uid="{A7C58B7E-B055-6A4C-8DA6-5450B8519A8E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70" authorId="0" shapeId="0" xr:uid="{30CAB37B-DE59-6445-AD0E-9931DDDC0CAF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K1273" authorId="0" shapeId="0" xr:uid="{0FD1DA2C-F809-7A40-B761-94E522A7383D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  <comment ref="L1273" authorId="0" shapeId="0" xr:uid="{DABEBA6B-9381-4247-A04F-051E310CEEBC}">
      <text>
        <r>
          <rPr>
            <b/>
            <sz val="9"/>
            <color indexed="81"/>
            <rFont val="MS P ゴシック"/>
            <family val="3"/>
            <charset val="128"/>
          </rPr>
          <t>Satoshi Kitajima:</t>
        </r>
        <r>
          <rPr>
            <sz val="9"/>
            <color indexed="81"/>
            <rFont val="MS P ゴシック"/>
            <family val="3"/>
            <charset val="128"/>
          </rPr>
          <t xml:space="preserve">
ケーブル直付けGo-Flo採水器で実施（CTDの観測値とボトル採水に5分程度のタイムラグがある）</t>
        </r>
      </text>
    </comment>
  </commentList>
</comments>
</file>

<file path=xl/sharedStrings.xml><?xml version="1.0" encoding="utf-8"?>
<sst xmlns="http://schemas.openxmlformats.org/spreadsheetml/2006/main" count="28539" uniqueCount="1830">
  <si>
    <t>Station</t>
    <phoneticPr fontId="3"/>
  </si>
  <si>
    <t>Salinity</t>
  </si>
  <si>
    <t>dD</t>
    <phoneticPr fontId="3"/>
  </si>
  <si>
    <t>Temperature_degC</t>
    <phoneticPr fontId="3"/>
  </si>
  <si>
    <r>
      <rPr>
        <sz val="10"/>
        <rFont val="ＭＳ Ｐゴシック"/>
        <family val="2"/>
        <charset val="128"/>
      </rPr>
      <t>塩検瓶</t>
    </r>
    <rPh sb="0" eb="3">
      <t>エンケンビン</t>
    </rPh>
    <phoneticPr fontId="6"/>
  </si>
  <si>
    <r>
      <rPr>
        <sz val="10"/>
        <rFont val="ＭＳ Ｐゴシック"/>
        <family val="2"/>
        <charset val="128"/>
      </rPr>
      <t>白ふたポリ容器</t>
    </r>
    <rPh sb="0" eb="1">
      <t>ビン</t>
    </rPh>
    <phoneticPr fontId="6"/>
  </si>
  <si>
    <r>
      <rPr>
        <sz val="10"/>
        <rFont val="ＭＳ Ｐゴシック"/>
        <family val="2"/>
        <charset val="128"/>
      </rPr>
      <t>アイボーイ</t>
    </r>
    <r>
      <rPr>
        <sz val="10"/>
        <rFont val="Calibri"/>
        <family val="2"/>
      </rPr>
      <t>100</t>
    </r>
  </si>
  <si>
    <r>
      <rPr>
        <sz val="10"/>
        <rFont val="ＭＳ Ｐゴシック"/>
        <family val="2"/>
        <charset val="128"/>
      </rPr>
      <t>アイボーイ</t>
    </r>
    <r>
      <rPr>
        <sz val="10"/>
        <rFont val="Calibri"/>
        <family val="2"/>
      </rPr>
      <t>250</t>
    </r>
    <rPh sb="0" eb="1">
      <t>アイボーイ</t>
    </rPh>
    <phoneticPr fontId="6"/>
  </si>
  <si>
    <t>Date</t>
    <phoneticPr fontId="3"/>
  </si>
  <si>
    <t>Depth_m</t>
    <phoneticPr fontId="3"/>
  </si>
  <si>
    <t>Latitude_degN</t>
    <phoneticPr fontId="3"/>
  </si>
  <si>
    <t>Longitude_degE</t>
    <phoneticPr fontId="3"/>
  </si>
  <si>
    <t>d18O</t>
    <phoneticPr fontId="3"/>
  </si>
  <si>
    <t>R2</t>
  </si>
  <si>
    <t>R3</t>
  </si>
  <si>
    <t>R5</t>
  </si>
  <si>
    <t>R6</t>
  </si>
  <si>
    <t>R8</t>
  </si>
  <si>
    <t>R9</t>
  </si>
  <si>
    <t>R11</t>
  </si>
  <si>
    <t>R12</t>
  </si>
  <si>
    <t>NJS-01</t>
  </si>
  <si>
    <t>NJS-02r</t>
  </si>
  <si>
    <t>NJS-03</t>
  </si>
  <si>
    <t>NJS-04</t>
  </si>
  <si>
    <t>NJS-05</t>
  </si>
  <si>
    <t>NJS-06</t>
  </si>
  <si>
    <t>NJS-07</t>
  </si>
  <si>
    <t>NJS-08</t>
  </si>
  <si>
    <t>NJS-09</t>
  </si>
  <si>
    <t>NJS-10</t>
  </si>
  <si>
    <t>NJS-11</t>
  </si>
  <si>
    <t>NJS-12</t>
  </si>
  <si>
    <t>NJS-13</t>
  </si>
  <si>
    <t>NJS-14</t>
  </si>
  <si>
    <t>NJS-15</t>
  </si>
  <si>
    <t>NJS-16</t>
  </si>
  <si>
    <t>NJS-17</t>
  </si>
  <si>
    <t>NJS-18</t>
  </si>
  <si>
    <t>NJS-19</t>
  </si>
  <si>
    <t>NJS-20</t>
  </si>
  <si>
    <t>NJS-21</t>
  </si>
  <si>
    <t>NJS-22</t>
  </si>
  <si>
    <t>NJS-23</t>
  </si>
  <si>
    <t>NJS-24</t>
  </si>
  <si>
    <t>NJS-28</t>
  </si>
  <si>
    <t>NJS-27</t>
  </si>
  <si>
    <t>NJS-26</t>
  </si>
  <si>
    <t>A30</t>
  </si>
  <si>
    <t>A27</t>
  </si>
  <si>
    <t>A19</t>
  </si>
  <si>
    <t>A16</t>
  </si>
  <si>
    <t>A13</t>
  </si>
  <si>
    <t>A12</t>
  </si>
  <si>
    <t>A9</t>
  </si>
  <si>
    <t>A6</t>
  </si>
  <si>
    <t>A3</t>
  </si>
  <si>
    <t>A22</t>
  </si>
  <si>
    <t>B21</t>
  </si>
  <si>
    <t>B31</t>
  </si>
  <si>
    <t>B39</t>
  </si>
  <si>
    <t>B34</t>
  </si>
  <si>
    <t>B45</t>
  </si>
  <si>
    <t>B42</t>
  </si>
  <si>
    <t>B22</t>
  </si>
  <si>
    <t>B25</t>
  </si>
  <si>
    <t>B18</t>
  </si>
  <si>
    <t>B13</t>
  </si>
  <si>
    <t>B1</t>
  </si>
  <si>
    <t>HK1707</t>
  </si>
  <si>
    <t>NJS09</t>
  </si>
  <si>
    <t>NJS10</t>
  </si>
  <si>
    <t>NJS11</t>
  </si>
  <si>
    <t>NJS12</t>
  </si>
  <si>
    <t>NJS13</t>
  </si>
  <si>
    <t>NJS14</t>
  </si>
  <si>
    <t>NJS15</t>
  </si>
  <si>
    <t>NJS16</t>
  </si>
  <si>
    <t>NJS17</t>
  </si>
  <si>
    <t>NJS18</t>
  </si>
  <si>
    <t>NJS19</t>
  </si>
  <si>
    <t>NJS20</t>
  </si>
  <si>
    <t>NJS21</t>
  </si>
  <si>
    <t>NJS22</t>
  </si>
  <si>
    <t>NJS23</t>
  </si>
  <si>
    <t>NJS24</t>
  </si>
  <si>
    <t>NJS25</t>
  </si>
  <si>
    <t>NJS26</t>
  </si>
  <si>
    <t>NJS27</t>
  </si>
  <si>
    <t>NJS28</t>
  </si>
  <si>
    <t>YK1509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</si>
  <si>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</si>
  <si>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</si>
  <si>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</si>
  <si>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</si>
  <si>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</si>
  <si>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</si>
  <si>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</si>
  <si>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</si>
  <si>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</si>
  <si>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</si>
  <si>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MT3</t>
  </si>
  <si>
    <t>O11</t>
  </si>
  <si>
    <t>O12</t>
  </si>
  <si>
    <t>O13</t>
  </si>
  <si>
    <t>O14</t>
  </si>
  <si>
    <t>O15</t>
  </si>
  <si>
    <t>O16</t>
  </si>
  <si>
    <t>O17</t>
  </si>
  <si>
    <t>MT6</t>
  </si>
  <si>
    <t>O19</t>
  </si>
  <si>
    <t>O20</t>
  </si>
  <si>
    <t>N5</t>
  </si>
  <si>
    <t>MT7</t>
  </si>
  <si>
    <t>MT8</t>
  </si>
  <si>
    <t>O21</t>
  </si>
  <si>
    <t>O22</t>
  </si>
  <si>
    <t>N6</t>
  </si>
  <si>
    <t>MT9</t>
  </si>
  <si>
    <t>MT10</t>
  </si>
  <si>
    <t>O23</t>
  </si>
  <si>
    <t>O24</t>
  </si>
  <si>
    <t>O25</t>
  </si>
  <si>
    <t>O26</t>
  </si>
  <si>
    <t>O27</t>
  </si>
  <si>
    <t>O28</t>
  </si>
  <si>
    <t>O29</t>
  </si>
  <si>
    <t>MT12</t>
  </si>
  <si>
    <t>O30</t>
  </si>
  <si>
    <t>O31</t>
  </si>
  <si>
    <t>N9</t>
  </si>
  <si>
    <t>MT13</t>
  </si>
  <si>
    <t>MT14</t>
  </si>
  <si>
    <t>O32</t>
  </si>
  <si>
    <t>O33</t>
  </si>
  <si>
    <t>N10</t>
  </si>
  <si>
    <t>O34</t>
  </si>
  <si>
    <t>O35</t>
  </si>
  <si>
    <t>MT17</t>
  </si>
  <si>
    <t>O36</t>
  </si>
  <si>
    <t>MT19</t>
  </si>
  <si>
    <t>YK1510</t>
  </si>
  <si>
    <t>YK1513</t>
  </si>
  <si>
    <t>YK1603</t>
  </si>
  <si>
    <t>YK1606</t>
  </si>
  <si>
    <t>YK1608</t>
  </si>
  <si>
    <t>YK1611</t>
  </si>
  <si>
    <t>YK1703</t>
  </si>
  <si>
    <t>YK1705</t>
  </si>
  <si>
    <t>YK1708</t>
  </si>
  <si>
    <t>N13</t>
  </si>
  <si>
    <t>Y2</t>
  </si>
  <si>
    <t>Y3</t>
  </si>
  <si>
    <t>Y5</t>
  </si>
  <si>
    <t>Y6</t>
  </si>
  <si>
    <t>Y8</t>
  </si>
  <si>
    <t>Y9</t>
  </si>
  <si>
    <t>Y11</t>
  </si>
  <si>
    <t>Y12</t>
  </si>
  <si>
    <t>Y15</t>
  </si>
  <si>
    <t>Y35</t>
  </si>
  <si>
    <t>Y17</t>
  </si>
  <si>
    <t>Y18</t>
  </si>
  <si>
    <t>Y20</t>
  </si>
  <si>
    <t>Y21</t>
  </si>
  <si>
    <t>MT4_N3</t>
    <phoneticPr fontId="3"/>
  </si>
  <si>
    <t>O18_MT5</t>
    <phoneticPr fontId="3"/>
  </si>
  <si>
    <t>Cruise</t>
    <phoneticPr fontId="3"/>
  </si>
  <si>
    <t>Tottori1609</t>
    <phoneticPr fontId="3"/>
  </si>
  <si>
    <t>Tottori1611</t>
    <phoneticPr fontId="3"/>
  </si>
  <si>
    <t>Tottori1703</t>
    <phoneticPr fontId="3"/>
  </si>
  <si>
    <t>Tottori1709</t>
    <phoneticPr fontId="3"/>
  </si>
  <si>
    <t>Tottori1706</t>
    <phoneticPr fontId="3"/>
  </si>
  <si>
    <t>Tottori1711</t>
    <phoneticPr fontId="3"/>
  </si>
  <si>
    <t>Shimane1611</t>
    <phoneticPr fontId="3"/>
  </si>
  <si>
    <t>Toyama2016</t>
    <phoneticPr fontId="3"/>
  </si>
  <si>
    <t>Toyama2017</t>
    <phoneticPr fontId="3"/>
  </si>
  <si>
    <t>Shimane1707</t>
    <phoneticPr fontId="3"/>
  </si>
  <si>
    <t>SHU1702L1</t>
  </si>
  <si>
    <t>SHU1702L2</t>
  </si>
  <si>
    <t>SHU1702L3</t>
  </si>
  <si>
    <t>MT19_N12</t>
    <phoneticPr fontId="3"/>
  </si>
  <si>
    <t>MT1_MT2</t>
    <phoneticPr fontId="3"/>
  </si>
  <si>
    <t>14_5</t>
  </si>
  <si>
    <t>15_3</t>
  </si>
  <si>
    <t>15_5</t>
  </si>
  <si>
    <t>16_1</t>
  </si>
  <si>
    <t>X1</t>
  </si>
  <si>
    <t>X2</t>
  </si>
  <si>
    <t>X3</t>
  </si>
  <si>
    <t>X4</t>
  </si>
  <si>
    <t>A8</t>
  </si>
  <si>
    <t>A7</t>
  </si>
  <si>
    <t>A5</t>
  </si>
  <si>
    <t>A4</t>
  </si>
  <si>
    <t>A2</t>
  </si>
  <si>
    <t>B6-a</t>
  </si>
  <si>
    <t>B6-b</t>
  </si>
  <si>
    <t>B9</t>
  </si>
  <si>
    <t>B7</t>
  </si>
  <si>
    <t>B8</t>
  </si>
  <si>
    <t>B5</t>
  </si>
  <si>
    <t>B4</t>
  </si>
  <si>
    <t>B3</t>
  </si>
  <si>
    <t>B2</t>
  </si>
  <si>
    <t>C4</t>
  </si>
  <si>
    <t>C3</t>
  </si>
  <si>
    <t>C2</t>
  </si>
  <si>
    <t>C5</t>
  </si>
  <si>
    <t>D5</t>
  </si>
  <si>
    <t>D4</t>
  </si>
  <si>
    <t>D3</t>
  </si>
  <si>
    <t>D2</t>
  </si>
  <si>
    <t>E5</t>
  </si>
  <si>
    <t>E4</t>
  </si>
  <si>
    <t>E3</t>
  </si>
  <si>
    <t>E2</t>
  </si>
  <si>
    <t>27_3</t>
  </si>
  <si>
    <t>33_1</t>
  </si>
  <si>
    <t>N01</t>
  </si>
  <si>
    <t>MT01</t>
  </si>
  <si>
    <t>MT02</t>
  </si>
  <si>
    <t>MT03</t>
  </si>
  <si>
    <t>MT04</t>
  </si>
  <si>
    <t>N02</t>
  </si>
  <si>
    <t>N03</t>
  </si>
  <si>
    <t>MT07</t>
  </si>
  <si>
    <t>MT08</t>
  </si>
  <si>
    <t>M04</t>
  </si>
  <si>
    <t>N04</t>
  </si>
  <si>
    <t>MT09</t>
  </si>
  <si>
    <t>N05</t>
  </si>
  <si>
    <t>N06</t>
  </si>
  <si>
    <t>MT11</t>
  </si>
  <si>
    <t>N07_MT12</t>
  </si>
  <si>
    <t>N08</t>
  </si>
  <si>
    <t>MT15</t>
  </si>
  <si>
    <t>N09</t>
  </si>
  <si>
    <t>MT16</t>
  </si>
  <si>
    <t>N11</t>
  </si>
  <si>
    <t>MT18</t>
  </si>
  <si>
    <t>N12</t>
  </si>
  <si>
    <t>MT20</t>
  </si>
  <si>
    <t>MT21</t>
  </si>
  <si>
    <t>MT22</t>
  </si>
  <si>
    <t>MT23</t>
  </si>
  <si>
    <t>N14_MT24</t>
  </si>
  <si>
    <t>MT25</t>
  </si>
  <si>
    <t>N15</t>
  </si>
  <si>
    <t>MT26</t>
  </si>
  <si>
    <t>N16</t>
  </si>
  <si>
    <t>C6</t>
  </si>
  <si>
    <t>B3_B4</t>
  </si>
  <si>
    <t>B5_B6</t>
  </si>
  <si>
    <t>A1</t>
  </si>
  <si>
    <t>C1</t>
  </si>
  <si>
    <t>B11_B12</t>
  </si>
  <si>
    <t>B13_B14</t>
  </si>
  <si>
    <t>B15_B16</t>
  </si>
  <si>
    <t>B17_B18</t>
  </si>
  <si>
    <t>B19_B20</t>
  </si>
  <si>
    <t>B21_B22</t>
  </si>
  <si>
    <t>B23_B24</t>
  </si>
  <si>
    <t>N44</t>
  </si>
  <si>
    <t>N43</t>
  </si>
  <si>
    <t>N42</t>
  </si>
  <si>
    <t>N41</t>
  </si>
  <si>
    <t>B6</t>
  </si>
  <si>
    <t>N64</t>
  </si>
  <si>
    <t>N63</t>
  </si>
  <si>
    <t>N62</t>
  </si>
  <si>
    <t>N61</t>
  </si>
  <si>
    <t>25_2</t>
  </si>
  <si>
    <t>31_4</t>
  </si>
  <si>
    <t>MT03_N02</t>
  </si>
  <si>
    <t>MT05_N03</t>
  </si>
  <si>
    <t>MT07_N04</t>
  </si>
  <si>
    <t>MT13_N7</t>
  </si>
  <si>
    <t>MT24_N14</t>
  </si>
  <si>
    <t>Year</t>
    <phoneticPr fontId="3"/>
  </si>
  <si>
    <t>Month</t>
    <phoneticPr fontId="3"/>
  </si>
  <si>
    <t>Day</t>
    <phoneticPr fontId="3"/>
  </si>
  <si>
    <t>Remarks</t>
    <phoneticPr fontId="3"/>
  </si>
  <si>
    <t>PI</t>
    <phoneticPr fontId="3"/>
  </si>
  <si>
    <t>Kodama</t>
    <phoneticPr fontId="3"/>
  </si>
  <si>
    <t>Kitajima</t>
    <phoneticPr fontId="3"/>
  </si>
  <si>
    <t>Ishibashi</t>
    <phoneticPr fontId="3"/>
  </si>
  <si>
    <t>Tanaka</t>
    <phoneticPr fontId="3"/>
  </si>
  <si>
    <t>Shimane</t>
    <phoneticPr fontId="3"/>
  </si>
  <si>
    <t>Nanjo</t>
    <phoneticPr fontId="3"/>
  </si>
  <si>
    <t>YK1712</t>
    <phoneticPr fontId="3"/>
  </si>
  <si>
    <t>Time</t>
    <phoneticPr fontId="3"/>
  </si>
  <si>
    <t>NA</t>
    <phoneticPr fontId="3"/>
  </si>
  <si>
    <t>YK1801</t>
    <phoneticPr fontId="3"/>
  </si>
  <si>
    <t>61_3</t>
    <phoneticPr fontId="3"/>
  </si>
  <si>
    <t>Bottle</t>
    <phoneticPr fontId="3"/>
  </si>
  <si>
    <t>84_2</t>
    <phoneticPr fontId="3"/>
  </si>
  <si>
    <t>Toyama2015</t>
    <phoneticPr fontId="3"/>
  </si>
  <si>
    <t>MT05_MT06</t>
    <phoneticPr fontId="3"/>
  </si>
  <si>
    <t>NA</t>
    <phoneticPr fontId="3"/>
  </si>
  <si>
    <t>Reanalyzed (Mean value of the duplicates was used)</t>
    <phoneticPr fontId="3"/>
  </si>
  <si>
    <t>YK1606 St.21 0m Bt.0</t>
  </si>
  <si>
    <t>YK1606 St.22 0m Bt.0</t>
  </si>
  <si>
    <t>YK1606 St.23 0m Bt.0</t>
  </si>
  <si>
    <t>YK1606 St.24 0m Bt.0</t>
  </si>
  <si>
    <t>YK1606 St.25 0m Bt.0</t>
  </si>
  <si>
    <t>YK1606 St.27_3 0m Bt.0</t>
  </si>
  <si>
    <t>YK1606 St.27_3 9m Bt.7</t>
  </si>
  <si>
    <t>YK1606 St.27_3 20m Bt.6</t>
  </si>
  <si>
    <t>YK1606 St.27_3 30m Bt.5</t>
  </si>
  <si>
    <t>YK1606 St.27_3 34m Bt.8</t>
  </si>
  <si>
    <t>YK1606 St.27_3 49m Bt.4</t>
  </si>
  <si>
    <t>YK1606 St.27_3 74m Bt.3</t>
  </si>
  <si>
    <t>YK1606 St.27_3 101m Bt.2</t>
  </si>
  <si>
    <t>YK1606 St.27_3 120m Bt.1</t>
  </si>
  <si>
    <t>YK1606 St.29 0m Bt.0</t>
  </si>
  <si>
    <t>YK1606 St.31 0m Bt.0</t>
  </si>
  <si>
    <t>YK1606 St.33_1 0m Bt.0</t>
  </si>
  <si>
    <t>YK1606 St.33_1 10m Bt.11</t>
  </si>
  <si>
    <t>YK1606 St.33_1 20m Bt.10</t>
  </si>
  <si>
    <t>YK1606 St.33_1 29m Bt.9</t>
  </si>
  <si>
    <t>YK1606 St.33_1 50m Bt.8</t>
  </si>
  <si>
    <t>YK1606 St.33_1 59m Bt.12</t>
  </si>
  <si>
    <t>YK1606 St.33_1 75m Bt.7</t>
  </si>
  <si>
    <t>YK1606 St.33_1 100m Bt.6</t>
  </si>
  <si>
    <t>YK1606 St.33_1 124m Bt.5</t>
  </si>
  <si>
    <t>YK1606 St.33_1 150m Bt.4</t>
  </si>
  <si>
    <t>YK1606 St.33_1 198m Bt.3</t>
  </si>
  <si>
    <t>YK1606 St.33_1 298m Bt.2</t>
  </si>
  <si>
    <t>YK1606 St.33_1 496m Bt.1</t>
  </si>
  <si>
    <t>YK1606 St.35 0m Bt.0</t>
  </si>
  <si>
    <t>YK1606 St.37 0m Bt.0</t>
  </si>
  <si>
    <t>YK1608 St.O1 5m Bt.0</t>
  </si>
  <si>
    <t>YK1608 St.O2 5m Bt.0</t>
  </si>
  <si>
    <t>YK1608 St.O3 5m Bt.0</t>
  </si>
  <si>
    <t>YK1608 St.O4 5m Bt.0</t>
  </si>
  <si>
    <t>YK1608 St.O5 5m Bt.0</t>
  </si>
  <si>
    <t>YK1608 St.O6 5m Bt.0</t>
  </si>
  <si>
    <t>YK1608 St.O7 5m Bt.0</t>
  </si>
  <si>
    <t>YK1608 St.O8 5m Bt.0</t>
  </si>
  <si>
    <t>YK1608 St.O9 5m Bt.0</t>
  </si>
  <si>
    <t>YK1608 St.O10 5m Bt.0</t>
  </si>
  <si>
    <t>YK1608 St.O11 5m Bt.0</t>
  </si>
  <si>
    <t>YK1608 St.O12 5m Bt.0</t>
  </si>
  <si>
    <t>YK1608 St.O13 5m Bt.0</t>
  </si>
  <si>
    <t>YK1608 St.O14 5m Bt.0</t>
  </si>
  <si>
    <t>YK1608 St.O15 5m Bt.0</t>
  </si>
  <si>
    <t>YK1608 St.N01 0m Bt.0</t>
  </si>
  <si>
    <t>YK1608 St.N01 9.862m Bt.9</t>
  </si>
  <si>
    <t>YK1608 St.N01 19.723m Bt.8</t>
  </si>
  <si>
    <t>YK1608 St.N01 49.602m Bt.6</t>
  </si>
  <si>
    <t>YK1608 St.N01 74.543m Bt.5</t>
  </si>
  <si>
    <t>YK1608 St.N01 99.655m Bt.4</t>
  </si>
  <si>
    <t>YK1608 St.N01 124.075m Bt.3</t>
  </si>
  <si>
    <t>YK1608 St.N01 149.397m Bt.2</t>
  </si>
  <si>
    <t>YK1608 St.N01 199.948m Bt.1</t>
  </si>
  <si>
    <t>YK1608 St.MT01 0m Bt.0</t>
  </si>
  <si>
    <t>YK1608 St.MT01 9.832m Bt.9</t>
  </si>
  <si>
    <t>YK1608 St.MT01 19.649m Bt.8</t>
  </si>
  <si>
    <t>YK1608 St.MT01 29.753m Bt.7</t>
  </si>
  <si>
    <t>YK1608 St.MT01 50.147m Bt.6</t>
  </si>
  <si>
    <t>YK1608 St.MT01 74.509m Bt.5</t>
  </si>
  <si>
    <t>YK1608 St.MT01 99.727m Bt.4</t>
  </si>
  <si>
    <t>YK1608 St.MT01 124.704m Bt.3</t>
  </si>
  <si>
    <t>YK1608 St.MT01 148.664m Bt.2</t>
  </si>
  <si>
    <t>YK1608 St.MT01 198.984m Bt.1</t>
  </si>
  <si>
    <t>YK1608 St.MT02 0m Bt.0</t>
  </si>
  <si>
    <t>YK1608 St.MT02 9.954m Bt.8</t>
  </si>
  <si>
    <t>YK1608 St.MT02 20.574m Bt.7</t>
  </si>
  <si>
    <t>YK1608 St.MT02 30.312m Bt.6</t>
  </si>
  <si>
    <t>YK1608 St.MT02 50.344m Bt.5</t>
  </si>
  <si>
    <t>YK1608 St.MT02 74.925m Bt.4</t>
  </si>
  <si>
    <t>YK1608 St.MT02 99.925m Bt.3</t>
  </si>
  <si>
    <t>YK1608 St.MT02 149.533m Bt.2</t>
  </si>
  <si>
    <t>YK1608 St.MT02 199.121m Bt.1</t>
  </si>
  <si>
    <t>YK1608 St.MT03 0m Bt.0</t>
  </si>
  <si>
    <t>YK1608 St.MT03 10.221m Bt.9</t>
  </si>
  <si>
    <t>YK1608 St.MT03 19.828m Bt.8</t>
  </si>
  <si>
    <t>YK1608 St.MT03 29.538m Bt.7</t>
  </si>
  <si>
    <t>YK1608 St.MT03 50.506m Bt.6</t>
  </si>
  <si>
    <t>YK1608 St.MT03 74.314m Bt.5</t>
  </si>
  <si>
    <t>YK1608 St.MT03 99.205m Bt.4</t>
  </si>
  <si>
    <t>YK1608 St.MT03 124.43m Bt.3</t>
  </si>
  <si>
    <t>YK1608 St.MT03 149.805m Bt.2</t>
  </si>
  <si>
    <t>YK1608 St.MT03 200.227m Bt.1</t>
  </si>
  <si>
    <t>YK1608 St.MT04 0m Bt.0</t>
  </si>
  <si>
    <t>YK1608 St.MT04 10.516m Bt.9</t>
  </si>
  <si>
    <t>YK1608 St.MT04 19.802m Bt.8</t>
  </si>
  <si>
    <t>YK1608 St.MT04 30.054m Bt.7</t>
  </si>
  <si>
    <t>YK1608 St.MT04 49.647m Bt.6</t>
  </si>
  <si>
    <t>YK1608 St.MT04 74.485m Bt.5</t>
  </si>
  <si>
    <t>Toyama2016→Toyama2015に訂正 (201800529)</t>
    <rPh sb="0" eb="2">
      <t>シュウセイ</t>
    </rPh>
    <phoneticPr fontId="3"/>
  </si>
  <si>
    <t>YK1608 St.MT04 149.801m Bt.2</t>
  </si>
  <si>
    <t>YK1608 St.MT04 198.868m Bt.1</t>
  </si>
  <si>
    <t>YK1608 St.N02 0m Bt.0</t>
  </si>
  <si>
    <t>YK1608 St.N02 10.043m Bt.9</t>
  </si>
  <si>
    <t>YK1608 St.N02 20.569m Bt.8</t>
  </si>
  <si>
    <t>YK1608 St.N02 30.227m Bt.7</t>
  </si>
  <si>
    <t>YK1608 St.N02 50.495m Bt.6</t>
  </si>
  <si>
    <t>YK1608 St.N02 75.092m Bt.5</t>
  </si>
  <si>
    <t>YK1608 St.N02 99.98m Bt.4</t>
  </si>
  <si>
    <t>YK1608 St.N02 125.372m Bt.3</t>
  </si>
  <si>
    <t>YK1608 St.N02 150.887m Bt.2</t>
  </si>
  <si>
    <t>YK1608 St.N02 198.857m Bt.1</t>
  </si>
  <si>
    <t>YK1608 St.MT05/06 0m Bt.0</t>
  </si>
  <si>
    <t>YK1608 St.MT05/06 20.677m Bt.8</t>
  </si>
  <si>
    <t>YK1608 St.MT05/06 49.579m Bt.6</t>
  </si>
  <si>
    <t>YK1608 St.N03 0m Bt.0</t>
  </si>
  <si>
    <t>YK1608 St.N03 9.928m Bt.9</t>
  </si>
  <si>
    <t>YK1608 St.N03 19.921m Bt.8</t>
  </si>
  <si>
    <t>YK1608 St.N03 30.586m Bt.7</t>
  </si>
  <si>
    <t>YK1608 St.N03 48.812m Bt.6</t>
  </si>
  <si>
    <t>YK1608 St.N03 74.894m Bt.5</t>
  </si>
  <si>
    <t>YK1608 St.N03 99.044m Bt.4</t>
  </si>
  <si>
    <t>YK1608 St.N03 121.652m Bt.3</t>
  </si>
  <si>
    <t>YK1608 St.N03 149.396m Bt.2</t>
  </si>
  <si>
    <t>YK1608 St.N03 199.668m Bt.1</t>
  </si>
  <si>
    <t>YK1608 St.MT07 0m Bt.0</t>
  </si>
  <si>
    <t>YK1608 St.MT07 10m Bt.9</t>
  </si>
  <si>
    <t>YK1608 St.MT07 19.918m Bt.8</t>
  </si>
  <si>
    <t>YK1608 St.MT07 30m Bt.7</t>
  </si>
  <si>
    <t>YK1608 St.MT07 50.393m Bt.6</t>
  </si>
  <si>
    <t>YK1608 St.MT07 76m Bt.5</t>
  </si>
  <si>
    <t>YK1608 St.MT07 100m Bt.4</t>
  </si>
  <si>
    <t>YK1608 St.MT07 150m Bt.2</t>
  </si>
  <si>
    <t>YK1608 St.MT07 198m Bt.1</t>
  </si>
  <si>
    <t>YK1608 St.MT08 0m Bt.0</t>
  </si>
  <si>
    <t>YK1608 St.MT08 10.45m Bt.9</t>
  </si>
  <si>
    <t>YK1608 St.MT08 19.727m Bt.8</t>
  </si>
  <si>
    <t>YK1608 St.MT08 28.945m Bt.7</t>
  </si>
  <si>
    <t>YK1608 St.MT08 50.237m Bt.6</t>
  </si>
  <si>
    <t>YK1608 St.MT08 74.438m Bt.5</t>
  </si>
  <si>
    <t>YK1608 St.MT08 99.213m Bt.4</t>
  </si>
  <si>
    <t>YK1608 St.MT08 148.221m Bt.2</t>
  </si>
  <si>
    <t>YK1608 St.MT08 198.686m Bt.1</t>
  </si>
  <si>
    <t>YK1608 St.M04 0m Bt.0</t>
  </si>
  <si>
    <t>YK1608 St.N04 10.059m Bt.9</t>
  </si>
  <si>
    <t>YK1608 St.N04 19.293m Bt.8</t>
  </si>
  <si>
    <t>YK1608 St.N04 30.519m Bt.7</t>
  </si>
  <si>
    <t>YK1608 St.N04 50.958m Bt.6</t>
  </si>
  <si>
    <t>YK1608 St.N04 74.657m Bt.5</t>
  </si>
  <si>
    <t>YK1608 St.N04 99.435m Bt.4</t>
  </si>
  <si>
    <t>YK1608 St.N04 124.013m Bt.3</t>
  </si>
  <si>
    <t>YK1608 St.N04 148.327m Bt.2</t>
  </si>
  <si>
    <t>YK1608 St.N04 199.163m Bt.1</t>
  </si>
  <si>
    <t>YK1608 St.MT09 0m Bt.0</t>
  </si>
  <si>
    <t>YK1608 St.MT09 9.943m Bt.9</t>
  </si>
  <si>
    <t>YK1608 St.MT09 18.472m Bt.8</t>
  </si>
  <si>
    <t>YK1608 St.MT09 29.859m Bt.7</t>
  </si>
  <si>
    <t>YK1608 St.MT09 49.393m Bt.6</t>
  </si>
  <si>
    <t>YK1608 St.MT09 74.164m Bt.5</t>
  </si>
  <si>
    <t>YK1608 St.MT09 99.4m Bt.4</t>
  </si>
  <si>
    <t>YK1608 St.MT04 99.087m Bt.4</t>
    <phoneticPr fontId="3"/>
  </si>
  <si>
    <t>YK1608 St.MT09 149.248m Bt.2</t>
  </si>
  <si>
    <t>YK1608 St.MT09 199.177m Bt.1</t>
  </si>
  <si>
    <t>YK1608 St.N05 0m Bt.0</t>
  </si>
  <si>
    <t>YK1608 St.N05 9.847m Bt.9</t>
  </si>
  <si>
    <t>YK1608 St.N05 20.503m Bt.8</t>
  </si>
  <si>
    <t>YK1608 St.N05 30.408m Bt.7</t>
  </si>
  <si>
    <t>YK1608 St.N05 49.809m Bt.6</t>
  </si>
  <si>
    <t>YK1608 St.N05 74.227m Bt.5</t>
  </si>
  <si>
    <t>YK1608 St.N05 99.957m Bt.4</t>
  </si>
  <si>
    <t>YK1608 St.N05 119.326m Bt.3</t>
  </si>
  <si>
    <t>YK1608 St.N06 0m Bt.0</t>
  </si>
  <si>
    <t>YK1608 St.N06 10.009m Bt.9</t>
  </si>
  <si>
    <t>YK1608 St.N06 20.206m Bt.8</t>
  </si>
  <si>
    <t>YK1608 St.N06 30.285m Bt.7</t>
  </si>
  <si>
    <t>YK1608 St.N06 50.45m Bt.6</t>
  </si>
  <si>
    <t>YK1608 St.N06 75.156m Bt.5</t>
  </si>
  <si>
    <t>YK1608 St.N06 100.054m Bt.4</t>
  </si>
  <si>
    <t>YK1608 St.N06 108.684m Bt.3</t>
  </si>
  <si>
    <t>YK1608 St.MT10 0m Bt.0</t>
  </si>
  <si>
    <t>YK1608 St.MT10 10.419m Bt.9</t>
  </si>
  <si>
    <t>YK1608 St.MT10 20.438m Bt.8</t>
  </si>
  <si>
    <t>YK1608 St.MT10 30.051m Bt.7</t>
  </si>
  <si>
    <t>YK1608 St.MT10 50.028m Bt.6</t>
  </si>
  <si>
    <t>YK1608 St.MT10 99.841m Bt.4</t>
  </si>
  <si>
    <t>YK1608 St.MT10 113.555m Bt.3</t>
  </si>
  <si>
    <t>YK1608 St.MT11 10.299m Bt.9</t>
  </si>
  <si>
    <t>YK1608 St.MT11 20.245m Bt.8</t>
  </si>
  <si>
    <t>YK1608 St.MT11 30.51m Bt.7</t>
  </si>
  <si>
    <t>YK1608 St.MT11 49.8m Bt.6</t>
  </si>
  <si>
    <t>YK1608 St.MT11 99.745m Bt.4</t>
  </si>
  <si>
    <t>YK1608 St.MT11 119.322m Bt.3</t>
  </si>
  <si>
    <t>YK1608 St.N07_MT12 0m Bt.0</t>
  </si>
  <si>
    <t>YK1608 St.N07_MT12 9.947m Bt.9</t>
  </si>
  <si>
    <t>YK1608 St.N07_MT12 19.957m Bt.8</t>
  </si>
  <si>
    <t>YK1608 St.N07_MT12 30.565m Bt.7</t>
  </si>
  <si>
    <t>YK1608 St.N07_MT12 50.228m Bt.6</t>
  </si>
  <si>
    <t>YK1608 St.N07_MT12 75.173m Bt.5</t>
  </si>
  <si>
    <t>YK1608 St.N07_MT12 100.133m Bt.4</t>
  </si>
  <si>
    <t>YK1608 St.N07_MT12 124.583m Bt.3</t>
  </si>
  <si>
    <t>YK1608 St.MT13 0m Bt.0</t>
  </si>
  <si>
    <t>YK1608 St.MT13 9.976m Bt.9</t>
  </si>
  <si>
    <t>YK1608 St.MT13 20.249m Bt.8</t>
  </si>
  <si>
    <t>YK1608 St.MT13 30.244m Bt.7</t>
  </si>
  <si>
    <t>YK1608 St.MT13 49.76m Bt.6</t>
  </si>
  <si>
    <t>YK1608 St.MT13 99.959m Bt.4</t>
  </si>
  <si>
    <t>YK1608 St.MT13 112.897m Bt.3</t>
  </si>
  <si>
    <t>YK1608 St.N08 0m Bt.0</t>
  </si>
  <si>
    <t>YK1608 St.N08 10.469m Bt.9</t>
  </si>
  <si>
    <t>YK1608 St.N08 19.873m Bt.8</t>
  </si>
  <si>
    <t>YK1608 St.N08 30.471m Bt.7</t>
  </si>
  <si>
    <t>YK1608 St.N08 50.161m Bt.6</t>
  </si>
  <si>
    <t>YK1608 St.N08 75.036m Bt.5</t>
  </si>
  <si>
    <t>YK1608 St.MT14 0m Bt.0</t>
  </si>
  <si>
    <t>YK1608 St.MT14 10.105m Bt.9</t>
  </si>
  <si>
    <t>YK1608 St.MT14 20.074m Bt.8</t>
  </si>
  <si>
    <t>YK1608 St.MT14 30.214m Bt.7</t>
  </si>
  <si>
    <t>YK1608 St.MT14 50.147m Bt.6</t>
  </si>
  <si>
    <t>YK1608 St.MT14 79.516m Bt.5</t>
  </si>
  <si>
    <t>YK1608 St.MT15 0m Bt.0</t>
  </si>
  <si>
    <t>YK1608 St.MT15 10.37m Bt.9</t>
  </si>
  <si>
    <t>YK1608 St.MT15 20.134m Bt.8</t>
  </si>
  <si>
    <t>YK1608 St.MT15 30.342m Bt.7</t>
  </si>
  <si>
    <t>YK1608 St.MT15 50.61m Bt.6</t>
  </si>
  <si>
    <t>YK1608 St.MT15 99.605m Bt.5</t>
  </si>
  <si>
    <t>YK1608 St.N09 0m Bt.0</t>
  </si>
  <si>
    <t>YK1608 St.MT16 0m Bt.0</t>
  </si>
  <si>
    <t>YK1608 St.N10 0m Bt.0</t>
  </si>
  <si>
    <t>YK1608 St.MT17 0m Bt.0</t>
  </si>
  <si>
    <t>YK1608 St.N11 0m Bt.0</t>
  </si>
  <si>
    <t>YK1608 St.MT18 0m Bt.0</t>
  </si>
  <si>
    <t>YK1608 St.MT19 0m Bt.0</t>
  </si>
  <si>
    <t>YK1608 St.N12 0m Bt.0</t>
  </si>
  <si>
    <t>YK1608 St.MT20 0m Bt.0</t>
  </si>
  <si>
    <t>YK1608 St.MT21 0m Bt.0</t>
  </si>
  <si>
    <t>YK1608 St.N13 0m Bt.0</t>
  </si>
  <si>
    <t>YK1608 St.MT22 0m Bt.0</t>
  </si>
  <si>
    <t>YK1608 St.MT23 0m Bt.0</t>
  </si>
  <si>
    <t>YK1608 St.N14_MT24 0m Bt.0</t>
  </si>
  <si>
    <t>YK1608 St.MT25 0m Bt.0</t>
  </si>
  <si>
    <t>YK1608 St.N15 0m Bt.0</t>
  </si>
  <si>
    <t>YK1608 St.MT26 0m Bt.0</t>
  </si>
  <si>
    <t>YK1608 St.N16 0m Bt.0</t>
  </si>
  <si>
    <t>YK1611 St.C6 0m Bt.0</t>
  </si>
  <si>
    <t>YK1611 St.B3_B4 (B3) 4.5m Bt.0</t>
  </si>
  <si>
    <t>YK1611 St.B3_B4 (B4) 4.5m Bt.0</t>
  </si>
  <si>
    <t>YK1611 St.B5_B6 (B5) 4.5m Bt.0</t>
  </si>
  <si>
    <t>YK1611 St.B5_B6 (B6) 4.5m Bt.0</t>
  </si>
  <si>
    <t>YK1611 St.A1 0m Bt.0</t>
  </si>
  <si>
    <t>YK1611 St.A2 0m Bt.0</t>
  </si>
  <si>
    <t>YK1611 St.C1 0m Bt.0</t>
  </si>
  <si>
    <t>YK1611 St.B11_B12 4.5m Bt.0</t>
  </si>
  <si>
    <t>YK1611 St.B13_B14 4.5m Bt.0</t>
  </si>
  <si>
    <t>YK1611 St.B4 0m Bt.0</t>
  </si>
  <si>
    <t>YK1611 St.B5 0m Bt.0</t>
  </si>
  <si>
    <t>YK1611 St.B15_B16 4.5m Bt.0</t>
  </si>
  <si>
    <t>YK1611 St.B1 0m Bt.0</t>
  </si>
  <si>
    <t>YK1611 St.B2 0m Bt.0</t>
  </si>
  <si>
    <t>YK1611 St.B17_B18 4.5m Bt.0</t>
  </si>
  <si>
    <t>YK1611 St.C2 0m Bt.0</t>
  </si>
  <si>
    <t>YK1611 St.C3 0m Bt.0</t>
  </si>
  <si>
    <t>YK1611 St.B19_B20 4.5m Bt.0</t>
  </si>
  <si>
    <t>YK1611 St.B21_B22 4.5m Bt.0</t>
  </si>
  <si>
    <t>YK1611 St.B23_B24 4.5m Bt.0</t>
  </si>
  <si>
    <t>YK1703 St.A8 4.5m Bt.0</t>
  </si>
  <si>
    <t>YK1703 St.A7 4.5m Bt.0</t>
  </si>
  <si>
    <t>YK1703 St.A6 4.5m Bt.0</t>
  </si>
  <si>
    <t>YK1703 St.N44 4.5m Bt.0</t>
  </si>
  <si>
    <t>YK1703 St.N43 4.5m Bt.0</t>
  </si>
  <si>
    <t>YK1703 St.N42 4.5m Bt.0</t>
  </si>
  <si>
    <t>YK1703 St.N41 4.5m Bt.0</t>
  </si>
  <si>
    <t>YK1703 St.B2 4.5m Bt.0</t>
  </si>
  <si>
    <t>YK1703 St.B3 4.5m Bt.0</t>
  </si>
  <si>
    <t>YK1703 St.B4 4.5m Bt.0</t>
  </si>
  <si>
    <t>YK1703 St.B5 4.5m Bt.0</t>
  </si>
  <si>
    <t>YK1703 St.B6 4.5m Bt.0</t>
  </si>
  <si>
    <t>YK1703 St.B7 4.5m Bt.0</t>
  </si>
  <si>
    <t>YK1703 St.B8 4.5m Bt.0</t>
  </si>
  <si>
    <t>YK1703 St.N64 4.5m Bt.0</t>
  </si>
  <si>
    <t>YK1703 St.N63 4.5m Bt.0</t>
  </si>
  <si>
    <t>YK1703 St.N62 4.5m Bt.0</t>
  </si>
  <si>
    <t>YK1703 St.N61 4.5m Bt.0</t>
  </si>
  <si>
    <t>YK1703 St.C2 4.5m Bt.0</t>
  </si>
  <si>
    <t>YK1703 St.C5 4.5m Bt.0</t>
  </si>
  <si>
    <t>YK1703 St.C3 4.5m Bt.0</t>
  </si>
  <si>
    <t>YK1703 St.C4 4.5m Bt.0</t>
  </si>
  <si>
    <t>YK1703 St.D5 4.5m Bt.0</t>
  </si>
  <si>
    <t>YK1703 St.D4 4.5m Bt.0</t>
  </si>
  <si>
    <t>YK1703 St.D3 4.5m Bt.0</t>
  </si>
  <si>
    <t>YK1703 St.D2 4.5m Bt.0</t>
  </si>
  <si>
    <t>YK1703 St.E2 4.5m Bt.0</t>
  </si>
  <si>
    <t>YK1703 St.E5 4.5m Bt.0</t>
  </si>
  <si>
    <t>YK1703 St.E4 4.5m Bt.0</t>
  </si>
  <si>
    <t>YK1703 St.E3 4.5m Bt.0</t>
  </si>
  <si>
    <t>YK1705 St.6 0m Bt.0</t>
  </si>
  <si>
    <t>YK1705 St.7 0m Bt.0</t>
  </si>
  <si>
    <t>YK1705 St.8 0m Bt.0</t>
  </si>
  <si>
    <t>YK1705 St.9 0m Bt.0</t>
  </si>
  <si>
    <t>YK1705 St.10 0m Bt.0</t>
  </si>
  <si>
    <t>YK1705 St.11 0m Bt.0</t>
  </si>
  <si>
    <t>YK1705 St.12 0m Bt.0</t>
  </si>
  <si>
    <t>YK1705 St.13 0m Bt.0</t>
  </si>
  <si>
    <t>YK1705 St.14 0m Bt.0</t>
  </si>
  <si>
    <t>YK1705 St.15 0m Bt.0</t>
  </si>
  <si>
    <t>YK1705 St.16 0m Bt.0</t>
  </si>
  <si>
    <t>YK1705 St.17 0m Bt.0</t>
  </si>
  <si>
    <t>YK1705 St.18 0m Bt.0</t>
  </si>
  <si>
    <t>YK1705 St.19 0m Bt.0</t>
  </si>
  <si>
    <t>YK1705 St.20 0m Bt.0</t>
  </si>
  <si>
    <t>YK1705 St.21 0m Bt.0</t>
  </si>
  <si>
    <t>YK1705 St.22 0m Bt.0</t>
  </si>
  <si>
    <t>YK1705 St.23 0m Bt.0</t>
  </si>
  <si>
    <t>YK1705 St.25_2 0m Bt.0</t>
  </si>
  <si>
    <t>YK1705 St.25_2 10m Bt.9</t>
  </si>
  <si>
    <t>YK1705 St.25_2 20m Bt.7</t>
  </si>
  <si>
    <t>YK1705 St.25_2 30m Bt.6</t>
  </si>
  <si>
    <t>YK1705 St.25_2 50m Bt.5</t>
  </si>
  <si>
    <t>YK1705 St.25_2 75m Bt.4</t>
  </si>
  <si>
    <t>YK1705 St.25_2 100m Bt.3</t>
  </si>
  <si>
    <t>YK1705 St.25_2 122m Bt.2</t>
  </si>
  <si>
    <t>YK1705 St.27 0m Bt.1</t>
  </si>
  <si>
    <t>YK1705 St.29 0m Bt.0</t>
  </si>
  <si>
    <t>YK1705 St.31_4 0m Bt.0</t>
  </si>
  <si>
    <t>YK1705 St.31_4 10m Bt.11</t>
  </si>
  <si>
    <t>YK1705 St.31_4 20m Bt.10</t>
  </si>
  <si>
    <t>YK1705 St.31_4 30m Bt.9</t>
  </si>
  <si>
    <t>YK1705 St.31_4 50m Bt.8</t>
  </si>
  <si>
    <t>YK1705 St.31_4 75m Bt.7</t>
  </si>
  <si>
    <t>YK1705 St.31_4 100m Bt.6</t>
  </si>
  <si>
    <t>YK1705 St.31_4 125m Bt.5</t>
  </si>
  <si>
    <t>YK1705 St.31_4 150m Bt.4</t>
  </si>
  <si>
    <t>YK1705 St.31_4 200m Bt.3</t>
  </si>
  <si>
    <t>YK1705 St.31_4 300m Bt.2</t>
  </si>
  <si>
    <t>YK1705 St.31_4 500m Bt.1</t>
  </si>
  <si>
    <t>YK1705 St.33 0m Bt.0</t>
  </si>
  <si>
    <t>YK1705 St.35 0m Bt.0</t>
  </si>
  <si>
    <t>YK1708 St.MT01 0m Bt.0</t>
  </si>
  <si>
    <t>YK1708 St.MT01 20m Bt.NA</t>
  </si>
  <si>
    <t>YK1708 St.MT01 50m Bt.NA</t>
  </si>
  <si>
    <t>YK1708 St.MT02 0m Bt.0</t>
  </si>
  <si>
    <t>YK1708 St.MT02 20m Bt.NA</t>
  </si>
  <si>
    <t>YK1708 St.MT02 50m Bt.NA</t>
  </si>
  <si>
    <t>YK1708 St.MT03_N02 0m Bt.0</t>
  </si>
  <si>
    <t>YK1708 St.MT03_N02 20m Bt.NA</t>
  </si>
  <si>
    <t>YK1708 St.MT03_N02 50m Bt.NA</t>
  </si>
  <si>
    <t>YK1708 St.MT05_N03 0m Bt.0</t>
  </si>
  <si>
    <t>YK1708 St.MT05_N03 20m Bt.NA</t>
  </si>
  <si>
    <t>YK1708 St.MT05_N03 50m Bt.NA</t>
  </si>
  <si>
    <t>YK1708 St.MT07_N04 0m Bt.0</t>
  </si>
  <si>
    <t>YK1708 St.MT07_N04 20m Bt.NA</t>
  </si>
  <si>
    <t>YK1708 St.MT07_N04 50m Bt.NA</t>
  </si>
  <si>
    <t>YK1708 St.MT11 0m Bt.0</t>
  </si>
  <si>
    <t>YK1708 St.MT11 20m Bt.NA</t>
  </si>
  <si>
    <t>YK1708 St.MT11 50m Bt.NA</t>
  </si>
  <si>
    <t>YK1708 St.MT13_N7 0m Bt.0</t>
  </si>
  <si>
    <t>YK1708 St.MT13_N7 20m Bt.NA</t>
  </si>
  <si>
    <t>YK1708 St.MT13_N7 50m Bt.NA</t>
  </si>
  <si>
    <t>YK1708 St.MT15 0m Bt.0</t>
  </si>
  <si>
    <t>YK1708 St.MT15 20m Bt.NA</t>
  </si>
  <si>
    <t>YK1708 St.MT15 50m Bt.NA</t>
  </si>
  <si>
    <t>YK1708 St.MT17 0m Bt.0</t>
  </si>
  <si>
    <t>YK1708 St.MT17 20m Bt.NA</t>
  </si>
  <si>
    <t>YK1708 St.MT17 50m Bt.NA</t>
  </si>
  <si>
    <t>YK1708 St.MT19 0m Bt.0</t>
  </si>
  <si>
    <t>YK1708 St.MT19 20m Bt.NA</t>
  </si>
  <si>
    <t>YK1708 St.MT19 50m Bt.NA</t>
  </si>
  <si>
    <t>YK1708 St.MT21 0m Bt.0</t>
  </si>
  <si>
    <t>YK1708 St.MT21 20m Bt.NA</t>
  </si>
  <si>
    <t>YK1708 St.MT21 50m Bt.NA</t>
  </si>
  <si>
    <t>YK1708 St.MT22 N13 0m Bt.0</t>
  </si>
  <si>
    <t>YK1708 St.MT22 N13 20m Bt.NA</t>
  </si>
  <si>
    <t>YK1708 St.MT22 N13 50m Bt.NA</t>
  </si>
  <si>
    <t>YK1708 St.MT24_N14 0m Bt.0</t>
  </si>
  <si>
    <t>YK1708 St.MT24_N14 20m Bt.NA</t>
  </si>
  <si>
    <t>YK1708 St.MT24_N14 50m Bt.NA</t>
  </si>
  <si>
    <t>YK1708 St.MT26 0m Bt.0</t>
  </si>
  <si>
    <t>YK1708 St.MT26 20m Bt.NA</t>
  </si>
  <si>
    <t>YK1708 St.MT26 50m Bt.NA</t>
  </si>
  <si>
    <t>YK1708 St.N01 0m Bt.0</t>
  </si>
  <si>
    <t>YK1708 St.N01 20m Bt.NA</t>
  </si>
  <si>
    <t>YK1708 St.N01 50m Bt.NA</t>
  </si>
  <si>
    <t>YK1708 St.N05 0m Bt.0</t>
  </si>
  <si>
    <t>YK1708 St.N05 20m Bt.NA</t>
  </si>
  <si>
    <t>YK1708 St.N05 50m Bt.NA</t>
  </si>
  <si>
    <t>YK1708 St.N12 0m Bt.0</t>
  </si>
  <si>
    <t>YK1708 St.O1 4.5m Bt.0</t>
  </si>
  <si>
    <t>YK1708 St.O2 4.5m Bt.0</t>
  </si>
  <si>
    <t>YK1708 St.O3 4.5m Bt.0</t>
  </si>
  <si>
    <t>YK1708 St.O4 4.5m Bt.0</t>
  </si>
  <si>
    <t>YK1708 St.O5 4.5m Bt.0</t>
  </si>
  <si>
    <t>YK1708 St.O6 4.5m Bt.0</t>
  </si>
  <si>
    <t>YK1708 St.O7 4.5m Bt.0</t>
  </si>
  <si>
    <t>YK1708 St.O8 4.5m Bt.0</t>
  </si>
  <si>
    <t>YK1708 St.O9 4.5m Bt.0</t>
  </si>
  <si>
    <t>YK1708 St.O10 4.5m Bt.0</t>
  </si>
  <si>
    <t>YK1708 St.O11 4.5m Bt.0</t>
  </si>
  <si>
    <t>YK1712 St.1 5m Bt.999</t>
  </si>
  <si>
    <t>YK1712 St.2 5m Bt.999</t>
  </si>
  <si>
    <t>YK1712 St.3 5m Bt.999</t>
  </si>
  <si>
    <t>YK1712 St.4 5m Bt.999</t>
  </si>
  <si>
    <t>YK1712 St.5 5m Bt.999</t>
  </si>
  <si>
    <t>YK1712 St.6 5m Bt.999</t>
  </si>
  <si>
    <t>YK1712 St.7 5m Bt.999</t>
  </si>
  <si>
    <t>YK1712 St.8 5m Bt.999</t>
  </si>
  <si>
    <t>YK1712 St.9 5m Bt.999</t>
  </si>
  <si>
    <t>YK1712 St.10 5m Bt.999</t>
  </si>
  <si>
    <t>YK1712 St.11 5m Bt.999</t>
  </si>
  <si>
    <t>YK1712 St.12 5m Bt.999</t>
  </si>
  <si>
    <t>YK1712 St.13 5m Bt.999</t>
  </si>
  <si>
    <t>YK1712 St.14 5m Bt.999</t>
  </si>
  <si>
    <t>YK1712 St.15 5m Bt.999</t>
  </si>
  <si>
    <t>YK1712 St.16 5m Bt.999</t>
  </si>
  <si>
    <t>YK1712 St.17 5m Bt.999</t>
  </si>
  <si>
    <t>YK1712 St.18 5m Bt.999</t>
  </si>
  <si>
    <t>YK1712 St.19 5m Bt.999</t>
  </si>
  <si>
    <t>YK1712 St.20 5m Bt.999</t>
  </si>
  <si>
    <t>YK1712 St.21 5m Bt.999</t>
  </si>
  <si>
    <t>YK1712 St.22 5m Bt.999</t>
  </si>
  <si>
    <t>YK1712 St.23 5m Bt.999</t>
  </si>
  <si>
    <t>YK1712 St.24 5m Bt.999</t>
  </si>
  <si>
    <t>YK1712 St.25 5m Bt.999</t>
  </si>
  <si>
    <t>YK1712 St.27 5m Bt.999</t>
  </si>
  <si>
    <t>YK1712 St.26 5m Bt.999</t>
  </si>
  <si>
    <t>YK1712 St.37 5m Bt.999</t>
  </si>
  <si>
    <t>YK1712 St.40 5m Bt.999</t>
  </si>
  <si>
    <t>YK1712 St.41 5m Bt.999</t>
  </si>
  <si>
    <t>YK1712 St.42 5m Bt.999</t>
  </si>
  <si>
    <t>YK1712 St.43 5m Bt.999</t>
  </si>
  <si>
    <t>YK1712 St.44 5m Bt.999</t>
  </si>
  <si>
    <t>YK1712 St.45 5m Bt.999</t>
  </si>
  <si>
    <t>YK1712 St.46 5m Bt.999</t>
  </si>
  <si>
    <t>YK1712 St.47 5m Bt.999</t>
  </si>
  <si>
    <t>YK1712 St.48 5m Bt.999</t>
  </si>
  <si>
    <t>YK1712 St.49 5m Bt.999</t>
  </si>
  <si>
    <t>YK1712 St.50 5m Bt.999</t>
  </si>
  <si>
    <t>YK1712 St.51 5m Bt.999</t>
  </si>
  <si>
    <t>YK1712 St.39 5m Bt.999</t>
  </si>
  <si>
    <t>YK1712 St.38 5m Bt.999</t>
  </si>
  <si>
    <t>YK1712 St.36 5m Bt.999</t>
  </si>
  <si>
    <t>YK1712 St.35 5m Bt.999</t>
  </si>
  <si>
    <t>YK1712 St.28 5m Bt.999</t>
  </si>
  <si>
    <t>YK1712 St.29 5m Bt.999</t>
  </si>
  <si>
    <t>YK1712 St.30 5m Bt.999</t>
  </si>
  <si>
    <t>YK1712 St.31 5m Bt.999</t>
  </si>
  <si>
    <t>YK1712 St.32 5m Bt.999</t>
  </si>
  <si>
    <t>YK1712 St.33 5m Bt.999</t>
  </si>
  <si>
    <t>YK1712 St.34 5m Bt.999</t>
  </si>
  <si>
    <t>YK1712 St.58 5m Bt.999</t>
  </si>
  <si>
    <t>YK1712 St.57 5m Bt.999</t>
  </si>
  <si>
    <t>YK1712 St.56 5m Bt.999</t>
  </si>
  <si>
    <t>YK1712 St.59 5m Bt.999</t>
  </si>
  <si>
    <t>YK1712 St.55 5m Bt.999</t>
  </si>
  <si>
    <t>YK1712 St.54 5m Bt.999</t>
  </si>
  <si>
    <t>YK1712 St.53 5m Bt.999</t>
  </si>
  <si>
    <t>YK1712 St.52 5m Bt.999</t>
  </si>
  <si>
    <t>YK1801 St.1 5m Bt.999</t>
  </si>
  <si>
    <t>YK1801 St.2 5m Bt.999</t>
  </si>
  <si>
    <t>YK1801 St.3 5m Bt.999</t>
  </si>
  <si>
    <t>YK1801 St.4 5m Bt.999</t>
  </si>
  <si>
    <t>YK1801 St.5 5m Bt.999</t>
  </si>
  <si>
    <t>YK1801 St.6 5m Bt.999</t>
  </si>
  <si>
    <t>YK1801 St.7 5m Bt.999</t>
  </si>
  <si>
    <t>YK1801 St.8 5m Bt.999</t>
  </si>
  <si>
    <t>YK1801 St.9 5m Bt.999</t>
  </si>
  <si>
    <t>YK1801 St.10 5m Bt.999</t>
  </si>
  <si>
    <t>YK1801 St.11 5m Bt.999</t>
  </si>
  <si>
    <t>YK1801 St.12 5m Bt.999</t>
  </si>
  <si>
    <t>YK1801 St.13 5m Bt.999</t>
  </si>
  <si>
    <t>YK1801 St.14 5m Bt.999</t>
  </si>
  <si>
    <t>YK1801 St.15 5m Bt.999</t>
  </si>
  <si>
    <t>YK1801 St.16 5m Bt.999</t>
  </si>
  <si>
    <t>YK1801 St.17 5m Bt.999</t>
  </si>
  <si>
    <t>YK1801 St.18 5m Bt.999</t>
  </si>
  <si>
    <t>YK1801 St.19 5m Bt.999</t>
  </si>
  <si>
    <t>YK1801 St.20 5m Bt.999</t>
  </si>
  <si>
    <t>YK1801 St.21 5m Bt.999</t>
  </si>
  <si>
    <t>YK1801 St.22 5m Bt.999</t>
  </si>
  <si>
    <t>YK1801 St.23 5m Bt.999</t>
  </si>
  <si>
    <t>YK1801 St.24 5m Bt.999</t>
  </si>
  <si>
    <t>YK1801 St.25 5m Bt.999</t>
  </si>
  <si>
    <t>YK1801 St.26 5m Bt.999</t>
  </si>
  <si>
    <t>YK1801 St.27 5m Bt.999</t>
  </si>
  <si>
    <t>YK1801 St.28 5m Bt.999</t>
  </si>
  <si>
    <t>YK1801 St.29 5m Bt.999</t>
  </si>
  <si>
    <t>YK1801 St.30 5m Bt.999</t>
  </si>
  <si>
    <t>YK1801 St.31 5m Bt.999</t>
  </si>
  <si>
    <t>YK1801 St.32 5m Bt.999</t>
  </si>
  <si>
    <t>YK1801 St.33 5m Bt.999</t>
  </si>
  <si>
    <t>YK1801 St.34 5m Bt.999</t>
  </si>
  <si>
    <t>YK1801 St.35 5m Bt.999</t>
  </si>
  <si>
    <t>YK1801 St.36 5m Bt.999</t>
  </si>
  <si>
    <t>YK1801 St.37 5m Bt.999</t>
  </si>
  <si>
    <t>YK1801 St.38 5m Bt.999</t>
  </si>
  <si>
    <t>YK1801 St.39 5m Bt.999</t>
  </si>
  <si>
    <t>YK1801 St.40 5m Bt.999</t>
  </si>
  <si>
    <t>YK1801 St.41 5m Bt.999</t>
  </si>
  <si>
    <t>YK1801 St.42 5m Bt.999</t>
  </si>
  <si>
    <t>YK1801 St.43 5m Bt.999</t>
  </si>
  <si>
    <t>YK1801 St.44 5m Bt.999</t>
  </si>
  <si>
    <t>YK1801 St.45 5m Bt.999</t>
  </si>
  <si>
    <t>YK1801 St.46 5m Bt.999</t>
  </si>
  <si>
    <t>YK1801 St.47 5m Bt.999</t>
  </si>
  <si>
    <t>YK1801 St.48 5m Bt.999</t>
  </si>
  <si>
    <t>YK1801 St.61 5m Bt.999</t>
  </si>
  <si>
    <t>YK1801 St.60 5m Bt.999</t>
  </si>
  <si>
    <t>YK1801 St.49 5m Bt.999</t>
  </si>
  <si>
    <t>YK1801 St.59 5m Bt.999</t>
  </si>
  <si>
    <t>YK1801 St.50 5m Bt.999</t>
  </si>
  <si>
    <t>YK1801 St.51 5m Bt.999</t>
  </si>
  <si>
    <t>YK1801 St.52 5m Bt.999</t>
  </si>
  <si>
    <t>YK1801 St.53 5m Bt.999</t>
  </si>
  <si>
    <t>YK1801 St.55 5m Bt.999</t>
  </si>
  <si>
    <t>YK1801 St.56 5m Bt.999</t>
  </si>
  <si>
    <t>YK1801 St.57 5m Bt.999</t>
  </si>
  <si>
    <t>YK1801 St.58 5m Bt.999</t>
  </si>
  <si>
    <t>YK1801 St.64 5m Bt.999</t>
  </si>
  <si>
    <t>YK1801 St.63 5m Bt.999</t>
  </si>
  <si>
    <t>YK1801 St.62 5m Bt.999</t>
  </si>
  <si>
    <t>YK1801 St.65 5m Bt.999</t>
  </si>
  <si>
    <t>YK1801 St.66 5m Bt.999</t>
  </si>
  <si>
    <t>YK1801 St.67 5m Bt.999</t>
  </si>
  <si>
    <t>YK1801 St.68 5m Bt.999</t>
  </si>
  <si>
    <t>YK1801 St.69 5m Bt.999</t>
  </si>
  <si>
    <t>YK1801 St.70 5m Bt.999</t>
  </si>
  <si>
    <t>YK1801 St.71 5m Bt.999</t>
  </si>
  <si>
    <t>YK1801 St.72 5m Bt.999</t>
  </si>
  <si>
    <t>YK1801 St.73 5m Bt.999</t>
  </si>
  <si>
    <t>YK1801 St.74 5m Bt.999</t>
  </si>
  <si>
    <t>YK1801 St.75 5m Bt.999</t>
  </si>
  <si>
    <t>YK1801 St.76 5m Bt.999</t>
  </si>
  <si>
    <t>YK1801 St.77 5m Bt.999</t>
  </si>
  <si>
    <t>YK1801 St.78 5m Bt.999</t>
  </si>
  <si>
    <t>YK1801 St.79 5m Bt.999</t>
  </si>
  <si>
    <t>YK1801 St.81 5m Bt.999</t>
  </si>
  <si>
    <t>YK1801 St.80 5m Bt.999</t>
  </si>
  <si>
    <t>YK1801 St.82 5m Bt.999</t>
  </si>
  <si>
    <t>YK1801 St.83 5m Bt.999</t>
  </si>
  <si>
    <t>YK1801 St.85 5m Bt.999</t>
  </si>
  <si>
    <t>YK1801 St.93 5m Bt.999</t>
  </si>
  <si>
    <t>YK1801 St.86 5m Bt.999</t>
  </si>
  <si>
    <t>YK1801 St.87 5m Bt.999</t>
  </si>
  <si>
    <t>YK1801 St.88 5m Bt.999</t>
  </si>
  <si>
    <t>YK1801 St.89 5m Bt.999</t>
  </si>
  <si>
    <t>YK1801 St.90 5m Bt.999</t>
  </si>
  <si>
    <t>YK1801 St.91 5m Bt.999</t>
  </si>
  <si>
    <t>SHU1803 St.A01 10m Bt.13</t>
  </si>
  <si>
    <t>SHU1803 St.A02 10m Bt.14</t>
  </si>
  <si>
    <t>SHU1803 St.A03 10m Bt.15</t>
  </si>
  <si>
    <t>SHU1803 St.A04 10m Bt.16</t>
  </si>
  <si>
    <t>SHU1803 St.A05 10m Bt.17</t>
  </si>
  <si>
    <t>SHU1803 St.A06 10m Bt.18</t>
  </si>
  <si>
    <t>SHU1803 St.A07 10m Bt.19</t>
  </si>
  <si>
    <t>SHU1803 St.A08 10m Bt.20</t>
  </si>
  <si>
    <t>SHU1803 St.A09 10m Bt.21</t>
  </si>
  <si>
    <t>SHU1803 St.A13 10m Bt.25</t>
  </si>
  <si>
    <t>SHU1803 St.A14 10m Bt.26</t>
  </si>
  <si>
    <t>SHU1803 St.A15 10m Bt.27</t>
  </si>
  <si>
    <t>SHU1803 St.A16 10m Bt.24</t>
  </si>
  <si>
    <t>SHU1803 St.A17 10m Bt.23</t>
  </si>
  <si>
    <t>SHU1803 St.A18 10m Bt.22</t>
  </si>
  <si>
    <t>SHU1803 St.A19 10m Bt.7</t>
  </si>
  <si>
    <t>SHU1803 St.A20 10m Bt.8</t>
  </si>
  <si>
    <t>SHU1803 St.A21 10m Bt.9</t>
  </si>
  <si>
    <t>SHU1803 St.A22 10m Bt.12</t>
  </si>
  <si>
    <t>SHU1803 St.A23 10m Bt.11</t>
  </si>
  <si>
    <t>SHU1803 St.A24 10m Bt.10</t>
  </si>
  <si>
    <t>SHU1803 St.A25 10m Bt.4</t>
  </si>
  <si>
    <t>SHU1803 St.A26 10m Bt.5</t>
  </si>
  <si>
    <t>SHU1803 St.A27 10m Bt.6</t>
  </si>
  <si>
    <t>SHU1803 St.A28 10m Bt.3</t>
  </si>
  <si>
    <t>SHU1803 St.A29 10m Bt.2</t>
  </si>
  <si>
    <t>SHU1803 St.A30 10m Bt.1</t>
  </si>
  <si>
    <t>SHU1803 St.A31 10m Bt.28</t>
  </si>
  <si>
    <t>SHU1803 St.C03 10m Bt.48</t>
  </si>
  <si>
    <t>SHU1803 St.C04 10m Bt.47</t>
  </si>
  <si>
    <t>SHU1803 St.C05 10m Bt.46</t>
  </si>
  <si>
    <t>SHU1803 St.C06 10m Bt.45</t>
  </si>
  <si>
    <t>SHU1803 St.C07 10m Bt.44</t>
  </si>
  <si>
    <t>SHU1803 St.C08 10m Bt.43</t>
  </si>
  <si>
    <t>SHU1803 St.C09 500m Bt.42</t>
  </si>
  <si>
    <t>SHU1803 St.C09 400m Bt.41</t>
  </si>
  <si>
    <t>SHU1803 St.C09 300m Bt.40</t>
  </si>
  <si>
    <t>SHU1803 St.C09 200m Bt.39</t>
  </si>
  <si>
    <t>SHU1803 St.C09 150m Bt.38</t>
  </si>
  <si>
    <t>SHU1803 St.C09 125m Bt.37</t>
  </si>
  <si>
    <t>SHU1803 St.C09 100m Bt.36</t>
  </si>
  <si>
    <t>SHU1803 St.C09 80m Bt.35</t>
  </si>
  <si>
    <t>SHU1803 St.C09 60m Bt.34</t>
  </si>
  <si>
    <t>SHU1803 St.C09 50m Bt.33</t>
  </si>
  <si>
    <t>SHU1803 St.C09 40m Bt.32</t>
  </si>
  <si>
    <t>SHU1803 St.C09 30m Bt.31</t>
  </si>
  <si>
    <t>SHU1803 St.C09 20m Bt.30</t>
  </si>
  <si>
    <t>SHU1803 St.C09 10m Bt.29</t>
  </si>
  <si>
    <t>SHU1803 St.C19 10m Bt.66</t>
  </si>
  <si>
    <t>SHU1803 St.C21 10m Bt.65</t>
  </si>
  <si>
    <t>SHU1803 St.C22 10m Bt.64</t>
  </si>
  <si>
    <t>SHU1803 St.C23 500m Bt.63</t>
  </si>
  <si>
    <t>SHU1803 St.C23 400m Bt.62</t>
  </si>
  <si>
    <t>SHU1803 St.C23 305m Bt.61</t>
  </si>
  <si>
    <t>SHU1803 St.C23 200m Bt.60</t>
  </si>
  <si>
    <t>SHU1803 St.C23 150m Bt.59</t>
  </si>
  <si>
    <t>SHU1803 St.C23 125m Bt.58</t>
  </si>
  <si>
    <t>SHU1803 St.C23 100m Bt.57</t>
  </si>
  <si>
    <t>SHU1803 St.C23 80m Bt.56</t>
  </si>
  <si>
    <t>SHU1803 St.C23 60m Bt.55</t>
  </si>
  <si>
    <t>SHU1803 St.C23 50m Bt.54</t>
  </si>
  <si>
    <t>SHU1803 St.C23 40m Bt.53</t>
  </si>
  <si>
    <t>SHU1803 St.C23 30m Bt.52</t>
  </si>
  <si>
    <t>SHU1803 St.C23 20m Bt.51</t>
  </si>
  <si>
    <t>SHU1803 St.C23 10m Bt.50</t>
  </si>
  <si>
    <t>SHU1803 St.C24 10m Bt.49</t>
  </si>
  <si>
    <t>SHU1803 St.C28 10m Bt.83</t>
  </si>
  <si>
    <t>SHU1803 St.C29 10m Bt.82</t>
  </si>
  <si>
    <t>SHU1803 St.C30 10m Bt.81</t>
  </si>
  <si>
    <t>SHU1803 St.C31 500m Bt.80</t>
  </si>
  <si>
    <t>SHU1803 St.C31 400m Bt.79</t>
  </si>
  <si>
    <t>SHU1803 St.C31 305m Bt.78</t>
  </si>
  <si>
    <t>SHU1803 St.C31 200m Bt.77</t>
  </si>
  <si>
    <t>SHU1803 St.C31 125m Bt.76</t>
  </si>
  <si>
    <t>SHU1803 St.C31 100m Bt.75</t>
  </si>
  <si>
    <t>SHU1803 St.C31 80m Bt.74</t>
  </si>
  <si>
    <t>SHU1803 St.C31 60m Bt.73</t>
  </si>
  <si>
    <t>SHU1803 St.C31 50m Bt.72</t>
  </si>
  <si>
    <t>SHU1803 St.C31 40m Bt.71</t>
  </si>
  <si>
    <t>SHU1803 St.C31 30m Bt.70</t>
  </si>
  <si>
    <t>SHU1803 St.C31 20m Bt.69</t>
  </si>
  <si>
    <t>SHU1803 St.C31 10m Bt.68</t>
  </si>
  <si>
    <t>SHU1803 St.C32 10m Bt.67</t>
  </si>
  <si>
    <t>SHU1803 St.C35 10m Bt.84</t>
  </si>
  <si>
    <t>SHU1803 St.C36 500m Bt.98</t>
  </si>
  <si>
    <t>SHU1803 St.C36 400m Bt.97</t>
  </si>
  <si>
    <t>SHU1803 St.C36 305m Bt.96</t>
  </si>
  <si>
    <t>SHU1803 St.C36 200m Bt.95</t>
  </si>
  <si>
    <t>SHU1803 St.C36 150m Bt.94</t>
  </si>
  <si>
    <t>SHU1803 St.C36 125m Bt.93</t>
  </si>
  <si>
    <t>SHU1803 St.C36 100m Bt.92</t>
  </si>
  <si>
    <t>SHU1803 St.C36 80m Bt.91</t>
  </si>
  <si>
    <t>SHU1803 St.C36 60m Bt.90</t>
  </si>
  <si>
    <t>SHU1803 St.C36 50m Bt.89</t>
  </si>
  <si>
    <t>SHU1803 St.C36 40m Bt.88</t>
  </si>
  <si>
    <t>SHU1803 St.C36 30m Bt.87</t>
  </si>
  <si>
    <t>SHU1803 St.C36 20m Bt.86</t>
  </si>
  <si>
    <t>SHU1803 St.C36 10m Bt.85</t>
  </si>
  <si>
    <t>SHU1803 St.C37 10m Bt.99</t>
  </si>
  <si>
    <t>SHU1803 St.C38 10m Bt.100</t>
  </si>
  <si>
    <t>SHU1803 St.C39 10m Bt.101</t>
  </si>
  <si>
    <t>SHU1803 St.C40 10m Bt.104</t>
  </si>
  <si>
    <t>SHU1803 St.C41 10m Bt.103</t>
  </si>
  <si>
    <t>SHU1803 St.C43 10m Bt.137</t>
  </si>
  <si>
    <t>SHU1803 St.C44 500m Bt.136</t>
  </si>
  <si>
    <t>SHU1803 St.C44 400m Bt.135</t>
  </si>
  <si>
    <t>SHU1803 St.C44 305m Bt.134</t>
  </si>
  <si>
    <t>SHU1803 St.C44 200m Bt.133</t>
  </si>
  <si>
    <t>SHU1803 St.C44 150m Bt.132</t>
  </si>
  <si>
    <t>SHU1803 St.C44 125m Bt.131</t>
  </si>
  <si>
    <t>SHU1803 St.C44 100m Bt.130</t>
  </si>
  <si>
    <t>SHU1803 St.C44 80m Bt.129</t>
  </si>
  <si>
    <t>SHU1803 St.C44 60m Bt.128</t>
  </si>
  <si>
    <t>SHU1803 St.C44 50m Bt.127</t>
  </si>
  <si>
    <t>SHU1803 St.C44 40m Bt.126</t>
  </si>
  <si>
    <t>SHU1803 St.C44 30m Bt.125</t>
  </si>
  <si>
    <t>SHU1803 St.C44 20m Bt.124</t>
  </si>
  <si>
    <t>SHU1803 St.C44 10m Bt.123</t>
  </si>
  <si>
    <t>SHU1803 St.C45 10m Bt.105</t>
  </si>
  <si>
    <t>SHU1803 St.C46 500m Bt.119</t>
  </si>
  <si>
    <t>SHU1803 St.C46 400m Bt.118</t>
  </si>
  <si>
    <t>SHU1803 St.C46 305m Bt.117</t>
  </si>
  <si>
    <t>SHU1803 St.C46 200m Bt.116</t>
  </si>
  <si>
    <t>SHU1803 St.C46 150m Bt.115</t>
  </si>
  <si>
    <t>SHU1803 St.C46 125m Bt.114</t>
  </si>
  <si>
    <t>SHU1803 St.C46 100m Bt.113</t>
  </si>
  <si>
    <t>SHU1803 St.C46 80m Bt.112</t>
  </si>
  <si>
    <t>SHU1803 St.C46 60m Bt.111</t>
  </si>
  <si>
    <t>SHU1803 St.C46 50m Bt.110</t>
  </si>
  <si>
    <t>SHU1803 St.C46 40m Bt.109</t>
  </si>
  <si>
    <t>SHU1803 St.C46 30m Bt.108</t>
  </si>
  <si>
    <t>SHU1803 St.C46 20m Bt.107</t>
  </si>
  <si>
    <t>SHU1803 St.C46 10m Bt.106</t>
  </si>
  <si>
    <t>SHU1803 St.C47 10m Bt.120</t>
  </si>
  <si>
    <t>SHU1803 St.C48 10m Bt.121</t>
  </si>
  <si>
    <t>SHU1803 St.C49 10m Bt.122</t>
  </si>
  <si>
    <t>SHU1803 St.D01 10m Bt.138</t>
  </si>
  <si>
    <t>SHU1803 St.D01E 10m Bt.139</t>
  </si>
  <si>
    <t>SHU1803 St.D02 10m Bt.140</t>
  </si>
  <si>
    <t>SHU1803 St.D02E 10m Bt.141</t>
  </si>
  <si>
    <t>SHU1803 St.D03 10m Bt.142</t>
  </si>
  <si>
    <t>SHU1803 St.D03E 10m Bt.143</t>
  </si>
  <si>
    <t>SHU1803 St.D04 10m Bt.144</t>
  </si>
  <si>
    <t>SHU1803 St.D09E 10m Bt.145</t>
  </si>
  <si>
    <t>SHU1803 St.D10 10m Bt.146</t>
  </si>
  <si>
    <t>SHU1803 St.D10E 10m Bt.147</t>
  </si>
  <si>
    <t>SHU1803 St.D11 10m Bt.148</t>
  </si>
  <si>
    <t>SHU1803 St.D11E 10m Bt.149</t>
  </si>
  <si>
    <t>SHU1803 St.D12 10m Bt.150</t>
  </si>
  <si>
    <t>SHU1803 St.D14 10m Bt.151</t>
  </si>
  <si>
    <t>SHU1803 St.D14E 10m Bt.152</t>
  </si>
  <si>
    <t>SHU1803 St.D15 10m Bt.153</t>
  </si>
  <si>
    <t>SHU1803 St.D16 10m Bt.154</t>
  </si>
  <si>
    <t>SHU1803 St.D16E 10m Bt.155</t>
  </si>
  <si>
    <t>SHU1803 St.D17 10m Bt.156</t>
  </si>
  <si>
    <t>SHU1803 St.D17E 10m Bt.157</t>
  </si>
  <si>
    <t>HK1806 St.NJS01 10m Bt.1</t>
  </si>
  <si>
    <t>HK1806 St.NJS02 500m Bt.20</t>
  </si>
  <si>
    <t>HK1806 St.NJS02 400m Bt.19</t>
  </si>
  <si>
    <t>HK1806 St.NJS02 300m Bt.18</t>
  </si>
  <si>
    <t>HK1806 St.NJS02 250m Bt.17</t>
  </si>
  <si>
    <t>HK1806 St.NJS02 225m Bt.16</t>
  </si>
  <si>
    <t>HK1806 St.NJS02 200m Bt.15</t>
  </si>
  <si>
    <t>HK1806 St.NJS02 175m Bt.14</t>
  </si>
  <si>
    <t>HK1806 St.NJS02 150m Bt.13</t>
  </si>
  <si>
    <t>HK1806 St.NJS02 100m Bt.11</t>
  </si>
  <si>
    <t>HK1806 St.NJS02 90m Bt.10</t>
  </si>
  <si>
    <t>HK1806 St.NJS02 80m Bt.9</t>
  </si>
  <si>
    <t>HK1806 St.NJS02 70m Bt.8</t>
  </si>
  <si>
    <t>HK1806 St.NJS02 60m Bt.7</t>
  </si>
  <si>
    <t>HK1806 St.NJS02 50m Bt.6</t>
  </si>
  <si>
    <t>HK1806 St.NJS02 40m Bt.5</t>
  </si>
  <si>
    <t>HK1806 St.NJS02 30m Bt.4</t>
  </si>
  <si>
    <t>HK1806 St.NJS02 20m Bt.3</t>
  </si>
  <si>
    <t>HK1806 St.NJS02 10m Bt.2</t>
  </si>
  <si>
    <t>HK1806 St.NJS03 10m Bt.21</t>
  </si>
  <si>
    <t>HK1806 St.NJS04 1000m Bt.42</t>
  </si>
  <si>
    <t>HK1806 St.NJS04 750m Bt.41</t>
  </si>
  <si>
    <t>HK1806 St.NJS04 500m Bt.40</t>
  </si>
  <si>
    <t>HK1806 St.NJS04 400m Bt.39</t>
  </si>
  <si>
    <t>HK1806 St.NJS04 300m Bt.38</t>
  </si>
  <si>
    <t>HK1806 St.NJS04 250m Bt.37</t>
  </si>
  <si>
    <t>HK1806 St.NJS04 225m Bt.36</t>
  </si>
  <si>
    <t>HK1806 St.NJS04 200m Bt.35</t>
  </si>
  <si>
    <t>HK1806 St.NJS04 175m Bt.34</t>
  </si>
  <si>
    <t>HK1806 St.NJS04 150m Bt.33</t>
  </si>
  <si>
    <t>HK1806 St.NJS04 125m Bt.32</t>
  </si>
  <si>
    <t>HK1806 St.NJS04 100m Bt.31</t>
  </si>
  <si>
    <t>HK1806 St.NJS04 90m Bt.30</t>
  </si>
  <si>
    <t>HK1806 St.NJS04 80m Bt.29</t>
  </si>
  <si>
    <t>HK1806 St.NJS04 70m Bt.28</t>
  </si>
  <si>
    <t>HK1806 St.NJS04 60m Bt.27</t>
  </si>
  <si>
    <t>HK1806 St.NJS04 50m Bt.26</t>
  </si>
  <si>
    <t>HK1806 St.NJS04 40m Bt.25</t>
  </si>
  <si>
    <t>HK1806 St.NJS04 30m Bt.24</t>
  </si>
  <si>
    <t>HK1806 St.NJS04 20m Bt.23</t>
  </si>
  <si>
    <t>HK1806 St.NJS04 10m Bt.22</t>
  </si>
  <si>
    <t>HK1806 St.NJS05 10m Bt.43</t>
  </si>
  <si>
    <t>HK1806 St.NJS06 10m Bt.44</t>
  </si>
  <si>
    <t>HK1806 St.NJS07 10m Bt.91</t>
  </si>
  <si>
    <t>HK1806 St.NJS08 10m Bt.92</t>
  </si>
  <si>
    <t>HK1806 St.NJS09 10m Bt.93</t>
  </si>
  <si>
    <t>HK1806 St.NJS10 1000m Bt.88</t>
  </si>
  <si>
    <t>HK1806 St.NJS10 750m Bt.87</t>
  </si>
  <si>
    <t>HK1806 St.NJS10 500m Bt.86</t>
  </si>
  <si>
    <t>HK1806 St.NJS10 400m Bt.85</t>
  </si>
  <si>
    <t>HK1806 St.NJS10 300m Bt.84</t>
  </si>
  <si>
    <t>HK1806 St.NJS10 250m Bt.83</t>
  </si>
  <si>
    <t>HK1806 St.NJS10 225m Bt.82</t>
  </si>
  <si>
    <t>HK1806 St.NJS10 200m Bt.81</t>
  </si>
  <si>
    <t>HK1806 St.NJS10 175m Bt.80</t>
  </si>
  <si>
    <t>HK1806 St.NJS10 150m Bt.79</t>
  </si>
  <si>
    <t>HK1806 St.NJS10 125m Bt.78</t>
  </si>
  <si>
    <t>HK1806 St.NJS10 100m Bt.77</t>
  </si>
  <si>
    <t>HK1806 St.NJS10 90m Bt.76</t>
  </si>
  <si>
    <t>HK1806 St.NJS10 70m Bt.74</t>
  </si>
  <si>
    <t>HK1806 St.NJS10 60m Bt.73</t>
  </si>
  <si>
    <t>HK1806 St.NJS10 50m Bt.72</t>
  </si>
  <si>
    <t>HK1806 St.NJS10 40m Bt.71</t>
  </si>
  <si>
    <t>HK1806 St.NJS10 30m Bt.70</t>
  </si>
  <si>
    <t>HK1806 St.NJS10 20m Bt.69</t>
  </si>
  <si>
    <t>HK1806 St.NJS10 10m Bt.68</t>
  </si>
  <si>
    <t>HK1806 St.NJS11 10m Bt.89</t>
  </si>
  <si>
    <t>HK1806 St.NJS12 10m Bt.90</t>
  </si>
  <si>
    <t>HK1806 St.NJS13 10m Bt.67</t>
  </si>
  <si>
    <t>HK1806 St.NJS14 10m Bt.66</t>
  </si>
  <si>
    <t>HK1806 St.NJS15 1000m Bt.65</t>
  </si>
  <si>
    <t>HK1806 St.NJS15 750m Bt.64</t>
  </si>
  <si>
    <t>HK1806 St.NJS15 500m Bt.63</t>
  </si>
  <si>
    <t>HK1806 St.NJS15 400m Bt.62</t>
  </si>
  <si>
    <t>HK1806 St.NJS15 250m Bt.60</t>
  </si>
  <si>
    <t>HK1806 St.NJS15 225m Bt.59</t>
  </si>
  <si>
    <t>HK1806 St.NJS15 200m Bt.58</t>
  </si>
  <si>
    <t>HK1806 St.NJS15 175m Bt.57</t>
  </si>
  <si>
    <t>HK1806 St.NJS15 150m Bt.56</t>
  </si>
  <si>
    <t>HK1806 St.NJS15 125m Bt.55</t>
  </si>
  <si>
    <t>HK1806 St.NJS15 100m Bt.54</t>
  </si>
  <si>
    <t>HK1806 St.NJS15 90m Bt.53</t>
  </si>
  <si>
    <t>HK1806 St.NJS15 80m Bt.52</t>
  </si>
  <si>
    <t>HK1806 St.NJS15 70m Bt.51</t>
  </si>
  <si>
    <t>HK1806 St.NJS15 60m Bt.50</t>
  </si>
  <si>
    <t>HK1806 St.NJS15 50m Bt.49</t>
  </si>
  <si>
    <t>HK1806 St.NJS15 40m Bt.48</t>
  </si>
  <si>
    <t>HK1806 St.NJS15 30m Bt.47</t>
  </si>
  <si>
    <t>HK1806 St.NJS15 20m Bt.46</t>
  </si>
  <si>
    <t>HK1806 St.NJS15 10m Bt.45</t>
  </si>
  <si>
    <t>HK1806 St.NJS17 10m Bt.103</t>
  </si>
  <si>
    <t>HK1806 St.NJS18 500m Bt.75</t>
  </si>
  <si>
    <t>HK1806 St.NJS18 200m Bt.61</t>
  </si>
  <si>
    <t>HK1806 St.NJS18 100m Bt.12</t>
  </si>
  <si>
    <t>HK1806 St.NJS18 10m Bt.104</t>
  </si>
  <si>
    <t>HK1806 St.NJS19 10m Bt.102</t>
  </si>
  <si>
    <t>HK1806 St.NJS20 10m Bt.101</t>
  </si>
  <si>
    <t>HK1806 St.NJS21 10m Bt.100</t>
  </si>
  <si>
    <t>HK1806 St.NJS22 10m Bt.96</t>
  </si>
  <si>
    <t>HK1806 St.NJS23 10m Bt.95</t>
  </si>
  <si>
    <t>HK1806 St.NJS24 10m Bt.94</t>
  </si>
  <si>
    <t>HK1806 St.NJS25 10m Bt.97</t>
  </si>
  <si>
    <t>HK1806 St.NJS26 10m Bt.98</t>
  </si>
  <si>
    <t>HK1806 St.NJS27 10m Bt.99</t>
  </si>
  <si>
    <t>富山水試 2018 T1</t>
  </si>
  <si>
    <t>富山水試 2018 T2</t>
  </si>
  <si>
    <t>富山水試 2018 T3</t>
  </si>
  <si>
    <t>富山水試 2018 T4</t>
  </si>
  <si>
    <t>富山水試 2018 T5</t>
  </si>
  <si>
    <t>富山水試 2018 T6</t>
  </si>
  <si>
    <t>YK1803</t>
    <phoneticPr fontId="3"/>
  </si>
  <si>
    <t>A2</t>
    <phoneticPr fontId="3"/>
  </si>
  <si>
    <t>A3</t>
    <phoneticPr fontId="3"/>
  </si>
  <si>
    <t>A4</t>
    <phoneticPr fontId="3"/>
  </si>
  <si>
    <t>A5</t>
    <phoneticPr fontId="3"/>
  </si>
  <si>
    <t>A6</t>
    <phoneticPr fontId="3"/>
  </si>
  <si>
    <t>A7</t>
    <phoneticPr fontId="3"/>
  </si>
  <si>
    <t>A8</t>
    <phoneticPr fontId="3"/>
  </si>
  <si>
    <t>A9</t>
    <phoneticPr fontId="3"/>
  </si>
  <si>
    <t>B2</t>
    <phoneticPr fontId="3"/>
  </si>
  <si>
    <t>B3</t>
    <phoneticPr fontId="3"/>
  </si>
  <si>
    <t>B4</t>
    <phoneticPr fontId="3"/>
  </si>
  <si>
    <t>B5</t>
    <phoneticPr fontId="3"/>
  </si>
  <si>
    <t>B6</t>
    <phoneticPr fontId="3"/>
  </si>
  <si>
    <t>B7</t>
    <phoneticPr fontId="3"/>
  </si>
  <si>
    <t>B8</t>
    <phoneticPr fontId="3"/>
  </si>
  <si>
    <t>C2</t>
    <phoneticPr fontId="3"/>
  </si>
  <si>
    <t>C3</t>
    <phoneticPr fontId="3"/>
  </si>
  <si>
    <t>C4</t>
    <phoneticPr fontId="3"/>
  </si>
  <si>
    <t>C4_D5_S</t>
    <phoneticPr fontId="3"/>
  </si>
  <si>
    <t>C5</t>
    <phoneticPr fontId="3"/>
  </si>
  <si>
    <t>D2</t>
    <phoneticPr fontId="3"/>
  </si>
  <si>
    <t>D2_E2_N</t>
    <phoneticPr fontId="3"/>
  </si>
  <si>
    <t>D2_E2_S</t>
    <phoneticPr fontId="3"/>
  </si>
  <si>
    <t>D3</t>
    <phoneticPr fontId="3"/>
  </si>
  <si>
    <t>D4</t>
    <phoneticPr fontId="3"/>
  </si>
  <si>
    <t>D5</t>
    <phoneticPr fontId="3"/>
  </si>
  <si>
    <t>E2</t>
    <phoneticPr fontId="3"/>
  </si>
  <si>
    <t>E3</t>
    <phoneticPr fontId="3"/>
  </si>
  <si>
    <t>E4</t>
    <phoneticPr fontId="3"/>
  </si>
  <si>
    <t>E5</t>
    <phoneticPr fontId="3"/>
  </si>
  <si>
    <t>N41</t>
    <phoneticPr fontId="3"/>
  </si>
  <si>
    <t>N42</t>
    <phoneticPr fontId="3"/>
  </si>
  <si>
    <t>N43</t>
    <phoneticPr fontId="3"/>
  </si>
  <si>
    <t>N44</t>
    <phoneticPr fontId="3"/>
  </si>
  <si>
    <t>N61</t>
    <phoneticPr fontId="3"/>
  </si>
  <si>
    <t>N61_C2_N</t>
    <phoneticPr fontId="3"/>
  </si>
  <si>
    <t>N61_C2_S</t>
    <phoneticPr fontId="3"/>
  </si>
  <si>
    <t>N62</t>
    <phoneticPr fontId="3"/>
  </si>
  <si>
    <t>N63</t>
    <phoneticPr fontId="3"/>
  </si>
  <si>
    <t>N64</t>
    <phoneticPr fontId="3"/>
  </si>
  <si>
    <t>YK1801 St.92 5m Bt.999</t>
  </si>
  <si>
    <t>YK1801 St.89 0m Bt.0</t>
  </si>
  <si>
    <t>YK1801 St.89 119.679m Bt.1</t>
  </si>
  <si>
    <t>YK1801 St.89 99.739m Bt.2</t>
  </si>
  <si>
    <t>YK1801 St.89 74.9m Bt.3</t>
  </si>
  <si>
    <t>YK1801 St.89 50.352m Bt.4</t>
  </si>
  <si>
    <t>YK1801 St.89 30.316m Bt.5</t>
  </si>
  <si>
    <t>YK1801 St.89 19.956m Bt.6</t>
  </si>
  <si>
    <t>YK1801 St.89 10.481m Bt.7</t>
  </si>
  <si>
    <t>YK1801 St.82 0m Bt.0</t>
  </si>
  <si>
    <t>YK1801 St.82 155.015m Bt.1</t>
  </si>
  <si>
    <t>YK1801 St.82 149.303m Bt.2</t>
  </si>
  <si>
    <t>YK1801 St.82 124.601m Bt.3</t>
  </si>
  <si>
    <t>YK1801 St.82 99.752m Bt.4</t>
  </si>
  <si>
    <t>YK1801 St.82 74.947m Bt.5</t>
  </si>
  <si>
    <t>YK1801 St.82 49.728m Bt.6</t>
  </si>
  <si>
    <t>YK1801 St.82 29.999m Bt.7</t>
  </si>
  <si>
    <t>YK1801 St.82 19.732m Bt.8</t>
  </si>
  <si>
    <t>YK1801 St.82 10.372m Bt.9</t>
  </si>
  <si>
    <t>YK1801 St.77 0m Bt.0</t>
  </si>
  <si>
    <t>YK1801 St.77 496.919m Bt.1</t>
  </si>
  <si>
    <t>YK1801 St.77 298.503m Bt.2</t>
  </si>
  <si>
    <t>YK1801 St.77 199.359m Bt.3</t>
  </si>
  <si>
    <t>YK1801 St.77 149.128m Bt.4</t>
  </si>
  <si>
    <t>YK1801 St.77 124.427m Bt.5</t>
  </si>
  <si>
    <t>YK1801 St.77 99.552m Bt.6</t>
  </si>
  <si>
    <t>YK1801 St.77 74.633m Bt.7</t>
  </si>
  <si>
    <t>YK1801 St.77 49.737m Bt.8</t>
  </si>
  <si>
    <t>YK1801 St.77 30.356m Bt.9</t>
  </si>
  <si>
    <t>YK1801 St.77 19.852m Bt.10</t>
  </si>
  <si>
    <t>YK1801 St.77 10.051m Bt.11</t>
  </si>
  <si>
    <t>YK1801 St.74 0m Bt.0</t>
  </si>
  <si>
    <t>YK1801 St.74 120.161m Bt.1</t>
  </si>
  <si>
    <t>YK1801 St.74 100.437m Bt.2</t>
  </si>
  <si>
    <t>YK1801 St.74 75.192m Bt.3</t>
  </si>
  <si>
    <t>YK1801 St.74 50.343m Bt.4</t>
  </si>
  <si>
    <t>YK1801 St.74 29.709m Bt.5</t>
  </si>
  <si>
    <t>YK1801 St.74 20.119m Bt.6</t>
  </si>
  <si>
    <t>YK1801 St.74 10.152m Bt.7</t>
  </si>
  <si>
    <t>YK1801 St.63 0m Bt.0</t>
  </si>
  <si>
    <t>YK1801 St.63 90.336m Bt.1</t>
  </si>
  <si>
    <t>YK1801 St.63 75.092m Bt.2</t>
  </si>
  <si>
    <t>YK1801 St.63 50.105m Bt.3</t>
  </si>
  <si>
    <t>YK1801 St.63 29.885m Bt.4</t>
  </si>
  <si>
    <t>YK1801 St.63 19.67m Bt.5</t>
  </si>
  <si>
    <t>YK1801 St.63 10.008m Bt.6</t>
  </si>
  <si>
    <t>YK1801 St.49 0m Bt.0</t>
  </si>
  <si>
    <t>YK1801 St.49 501.015m Bt.1</t>
  </si>
  <si>
    <t>YK1801 St.49 299.149m Bt.2</t>
  </si>
  <si>
    <t>YK1801 St.49 202.431m Bt.3</t>
  </si>
  <si>
    <t>YK1801 St.49 150.226m Bt.4</t>
  </si>
  <si>
    <t>YK1801 St.49 123.421m Bt.5</t>
  </si>
  <si>
    <t>YK1801 St.49 100.996m Bt.6</t>
  </si>
  <si>
    <t>YK1801 St.49 75.289m Bt.7</t>
  </si>
  <si>
    <t>YK1801 St.49 50.477m Bt.8</t>
  </si>
  <si>
    <t>YK1801 St.49 29.707m Bt.9</t>
  </si>
  <si>
    <t>YK1801 St.49 19.153m Bt.10</t>
  </si>
  <si>
    <t>YK1801 St.49 9.923m Bt.11</t>
  </si>
  <si>
    <t>YK1712 St.61_3 0m Bt.0</t>
  </si>
  <si>
    <t>YK1712 St.61_3 496.796m Bt.1</t>
  </si>
  <si>
    <t>YK1712 St.61_3 297.621m Bt.2</t>
  </si>
  <si>
    <t>YK1712 St.61_3 198.612m Bt.3</t>
  </si>
  <si>
    <t>YK1712 St.61_3 148.392m Bt.4</t>
  </si>
  <si>
    <t>YK1712 St.61_3 123.803m Bt.5</t>
  </si>
  <si>
    <t>YK1712 St.61_3 99.013m Bt.6</t>
  </si>
  <si>
    <t>YK1712 St.61_3 74.037m Bt.7</t>
  </si>
  <si>
    <t>YK1712 St.61_3 49.931m Bt.8</t>
  </si>
  <si>
    <t>YK1712 St.61_3 29.608m Bt.9</t>
  </si>
  <si>
    <t>YK1712 St.61_3 20.008m Bt.10</t>
  </si>
  <si>
    <t>YK1712 St.61_3 9.805m Bt.11</t>
  </si>
  <si>
    <t>YK1712 St.61_3 60m Bt.12</t>
  </si>
  <si>
    <t>YK1712 St.67 0m Bt.0</t>
  </si>
  <si>
    <t>YK1712 St.67 95.447m Bt.1</t>
  </si>
  <si>
    <t>YK1712 St.67 74.21m Bt.2</t>
  </si>
  <si>
    <t>YK1712 St.67 49.531m Bt.3</t>
  </si>
  <si>
    <t>YK1712 St.67 39.707m Bt.7</t>
  </si>
  <si>
    <t>YK1712 St.67 29.521m Bt.4</t>
  </si>
  <si>
    <t>YK1712 St.67 20.747m Bt.5</t>
  </si>
  <si>
    <t>YK1712 St.67 9.038m Bt.6</t>
  </si>
  <si>
    <t>YK1712 St.81 0m Bt.0</t>
  </si>
  <si>
    <t>YK1712 St.81 127.925m Bt.1</t>
  </si>
  <si>
    <t>YK1712 St.81 98.826m Bt.2</t>
  </si>
  <si>
    <t>YK1712 St.81 75.406m Bt.3</t>
  </si>
  <si>
    <t>YK1712 St.81 49.612m Bt.4</t>
  </si>
  <si>
    <t>YK1712 St.81 30.087m Bt.5</t>
  </si>
  <si>
    <t>YK1712 St.81 19.48m Bt.6</t>
  </si>
  <si>
    <t>YK1712 St.81 10.099m Bt.7</t>
  </si>
  <si>
    <t>YK1712 St.84_2 0m Bt.0</t>
  </si>
  <si>
    <t>YK1712 St.84_2 496.586m Bt.1</t>
  </si>
  <si>
    <t>YK1712 St.84_2 298.538m Bt.2</t>
  </si>
  <si>
    <t>YK1712 St.84_2 199.609m Bt.3</t>
  </si>
  <si>
    <t>YK1712 St.84_2 149.482m Bt.4</t>
  </si>
  <si>
    <t>YK1712 St.84_2 124.471m Bt.5</t>
  </si>
  <si>
    <t>YK1712 St.84_2 99.812m Bt.6</t>
  </si>
  <si>
    <t>YK1712 St.84_2 75.048m Bt.7</t>
  </si>
  <si>
    <t>YK1712 St.84_2 49.814m Bt.8</t>
  </si>
  <si>
    <t>YK1712 St.84_2 30.137m Bt.9</t>
  </si>
  <si>
    <t>YK1712 St.84_2 20.127m Bt.10</t>
  </si>
  <si>
    <t>YK1712 St.84_2 10.316m Bt.11</t>
  </si>
  <si>
    <t>YK1803 St.A2 5m</t>
  </si>
  <si>
    <t>YK1803 St.A3 5m</t>
  </si>
  <si>
    <t>YK1803 St.A4 5m</t>
  </si>
  <si>
    <t>YK1803 St.A5 5m</t>
  </si>
  <si>
    <t>YK1803 St.A6 5m</t>
  </si>
  <si>
    <t>YK1803 St.A7 5m</t>
  </si>
  <si>
    <t>YK1803 St.A8 5m</t>
  </si>
  <si>
    <t>YK1803 St.A9 5m</t>
  </si>
  <si>
    <t>YK1803 St.B2 5m</t>
  </si>
  <si>
    <t>YK1803 St.B3 5m</t>
  </si>
  <si>
    <t>YK1803 St.B4 5m</t>
  </si>
  <si>
    <t>YK1803 St.B5 5m</t>
  </si>
  <si>
    <t>YK1803 St.B6 5m</t>
  </si>
  <si>
    <t>YK1803 St.B7 5m</t>
  </si>
  <si>
    <t>YK1803 St.B8 5m</t>
  </si>
  <si>
    <t>YK1803 St.C2 5m</t>
  </si>
  <si>
    <t>YK1803 St.C3 5m</t>
  </si>
  <si>
    <t>YK1803 St.C4 5m</t>
  </si>
  <si>
    <t>YK1803 St.C5 5m</t>
  </si>
  <si>
    <t>YK1803 St.D2 5m</t>
  </si>
  <si>
    <t>YK1803 St.D2_E2_N 5m</t>
  </si>
  <si>
    <t>YK1803 St.D2_E2_S 5m</t>
  </si>
  <si>
    <t>YK1803 St.D3 5m</t>
  </si>
  <si>
    <t>YK1803 St.D4 5m</t>
  </si>
  <si>
    <t>YK1803 St.D5 5m</t>
  </si>
  <si>
    <t>YK1803 St.E2 5m</t>
  </si>
  <si>
    <t>YK1803 St.E3 5m</t>
  </si>
  <si>
    <t>YK1803 St.E4 5m</t>
  </si>
  <si>
    <t>YK1803 St.E5 5m</t>
  </si>
  <si>
    <t>YK1803 St.N41 5m</t>
  </si>
  <si>
    <t>YK1803 St.N42 5m</t>
  </si>
  <si>
    <t>YK1803 St.N43 5m</t>
  </si>
  <si>
    <t>YK1803 St.N44 5m</t>
  </si>
  <si>
    <t>YK1803 St.N61 5m</t>
  </si>
  <si>
    <t>YK1803 St.N61_C2_N 5m</t>
  </si>
  <si>
    <t>YK1803 St.N61_C2_S 5m</t>
  </si>
  <si>
    <t>YK1803 St.N62 5m</t>
  </si>
  <si>
    <t>YK1803 St.N63 5m</t>
  </si>
  <si>
    <t>YK1803 St.N64 5m</t>
  </si>
  <si>
    <t>YK1803 St.C4_D5_S 5m</t>
  </si>
  <si>
    <t>Toyama2018</t>
  </si>
  <si>
    <t>T1</t>
  </si>
  <si>
    <t>T2</t>
  </si>
  <si>
    <t>T3</t>
  </si>
  <si>
    <t>T4</t>
  </si>
  <si>
    <t>T5</t>
  </si>
  <si>
    <t>T6</t>
  </si>
  <si>
    <t>緯度経度10進法に変換</t>
    <rPh sb="0" eb="2">
      <t>シンホウニ</t>
    </rPh>
    <phoneticPr fontId="3"/>
  </si>
  <si>
    <t>島根水試 St.54  2018/5/29</t>
  </si>
  <si>
    <t>島根水試 St.53  2018/5/29</t>
  </si>
  <si>
    <t>島根水試 St.52  2018/5/29</t>
  </si>
  <si>
    <t>島根水試 St.51  2018/5/29</t>
  </si>
  <si>
    <t>島根水試 St.15  2018/5/29</t>
  </si>
  <si>
    <t>島根水試 St.15  2018/7/31</t>
  </si>
  <si>
    <t>島根水試 St.54  2018/10/23</t>
  </si>
  <si>
    <t>島根水試 St.53  2018/10/23</t>
  </si>
  <si>
    <t>島根水試 St.52  2018/10/23</t>
  </si>
  <si>
    <t>島根水試 St.51  2018/10/23</t>
  </si>
  <si>
    <t>島根水試 St.15  2018/10/23</t>
  </si>
  <si>
    <t>島根水試 St.54  2019/2/26</t>
  </si>
  <si>
    <t>島根水試 St.53  2019/2/26</t>
  </si>
  <si>
    <t>島根水試 St.52  2019/2/26</t>
  </si>
  <si>
    <t>島根水試 St.51  2019/2/26</t>
  </si>
  <si>
    <t>島根水試 St.15  2019/2/26</t>
  </si>
  <si>
    <t>salinity飛んでる　再測定？</t>
    <rPh sb="0" eb="1">
      <t>トンデル</t>
    </rPh>
    <phoneticPr fontId="10"/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</si>
  <si>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</si>
  <si>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</si>
  <si>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</si>
  <si>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</si>
  <si>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</si>
  <si>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</si>
  <si>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</si>
  <si>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</si>
  <si>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</si>
  <si>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A14</t>
  </si>
  <si>
    <t>A15</t>
  </si>
  <si>
    <t>A17</t>
  </si>
  <si>
    <t>A18</t>
  </si>
  <si>
    <t>A20</t>
  </si>
  <si>
    <t>A21</t>
  </si>
  <si>
    <t>A23</t>
  </si>
  <si>
    <t>A24</t>
  </si>
  <si>
    <t>A25</t>
  </si>
  <si>
    <t>A26</t>
  </si>
  <si>
    <t>A28</t>
  </si>
  <si>
    <t>A29</t>
  </si>
  <si>
    <t>A31</t>
  </si>
  <si>
    <t>C03</t>
  </si>
  <si>
    <t>C04</t>
  </si>
  <si>
    <t>C05</t>
  </si>
  <si>
    <t>C06</t>
  </si>
  <si>
    <t>C09</t>
  </si>
  <si>
    <t>C23</t>
  </si>
  <si>
    <t>C31</t>
  </si>
  <si>
    <t>C32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</si>
  <si>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</si>
  <si>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</si>
  <si>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</si>
  <si>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</si>
  <si>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</si>
  <si>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</si>
  <si>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</si>
  <si>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</si>
  <si>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</si>
  <si>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</si>
  <si>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</si>
  <si>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</si>
  <si>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</si>
  <si>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</si>
  <si>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</si>
  <si>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D11</t>
  </si>
  <si>
    <t>D12</t>
  </si>
  <si>
    <t>D14</t>
  </si>
  <si>
    <t>D15</t>
  </si>
  <si>
    <t>D16</t>
  </si>
  <si>
    <t>D17</t>
  </si>
  <si>
    <t>SHU1803</t>
  </si>
  <si>
    <t>Kodama</t>
  </si>
  <si>
    <t>C07</t>
  </si>
  <si>
    <t>C08</t>
  </si>
  <si>
    <t>C19</t>
  </si>
  <si>
    <t>C21</t>
  </si>
  <si>
    <t>C22</t>
  </si>
  <si>
    <t>C24</t>
  </si>
  <si>
    <t>C28</t>
  </si>
  <si>
    <t>C29</t>
  </si>
  <si>
    <t>C30</t>
  </si>
  <si>
    <t>D01</t>
  </si>
  <si>
    <t>D01E</t>
  </si>
  <si>
    <t>D02</t>
  </si>
  <si>
    <t>D02E</t>
  </si>
  <si>
    <t>D03</t>
  </si>
  <si>
    <t>D03E</t>
  </si>
  <si>
    <t>D04</t>
  </si>
  <si>
    <t>D09E</t>
  </si>
  <si>
    <t>D10</t>
  </si>
  <si>
    <t>D10E</t>
  </si>
  <si>
    <t>D11E</t>
  </si>
  <si>
    <t>D14E</t>
  </si>
  <si>
    <t>D16E</t>
  </si>
  <si>
    <t>D17E</t>
  </si>
  <si>
    <t>HK1806</t>
  </si>
  <si>
    <t>NJS01</t>
  </si>
  <si>
    <t>NJS02</t>
  </si>
  <si>
    <t>NJS03</t>
  </si>
  <si>
    <t>NJS04</t>
  </si>
  <si>
    <t>NJS05</t>
  </si>
  <si>
    <t>NJS06</t>
  </si>
  <si>
    <t>NJS07</t>
  </si>
  <si>
    <t>NJS08</t>
  </si>
  <si>
    <t>D5KY1805</t>
  </si>
  <si>
    <t>J33</t>
  </si>
  <si>
    <t>HK1802</t>
  </si>
  <si>
    <t>S09</t>
  </si>
  <si>
    <t>S08</t>
  </si>
  <si>
    <t>S07</t>
  </si>
  <si>
    <t>S06</t>
  </si>
  <si>
    <t>S05</t>
  </si>
  <si>
    <t>S04</t>
  </si>
  <si>
    <t>S03</t>
  </si>
  <si>
    <t>S02</t>
  </si>
  <si>
    <t>S01</t>
  </si>
  <si>
    <t>再測定で値確認．OK</t>
    <rPh sb="0" eb="3">
      <t>デ</t>
    </rPh>
    <phoneticPr fontId="3"/>
  </si>
  <si>
    <t>2019/04/25入力　ここまで</t>
    <rPh sb="0" eb="2">
      <t>ニュウリョク</t>
    </rPh>
    <phoneticPr fontId="3"/>
  </si>
  <si>
    <t>YK1805</t>
    <phoneticPr fontId="3"/>
  </si>
  <si>
    <t>YK1808</t>
    <phoneticPr fontId="3"/>
  </si>
  <si>
    <t>N1</t>
  </si>
  <si>
    <t>Kitajima_Yasuda</t>
    <phoneticPr fontId="3"/>
  </si>
  <si>
    <t>N2</t>
  </si>
  <si>
    <t>MT24</t>
  </si>
  <si>
    <t>MT27</t>
  </si>
  <si>
    <t>MT28</t>
  </si>
  <si>
    <t>MT29</t>
  </si>
  <si>
    <t>MT30</t>
  </si>
  <si>
    <t>YK1810</t>
    <phoneticPr fontId="3"/>
  </si>
  <si>
    <t>N3</t>
  </si>
  <si>
    <t>N4</t>
  </si>
  <si>
    <t>O01</t>
    <phoneticPr fontId="3"/>
  </si>
  <si>
    <t>O02</t>
    <phoneticPr fontId="3"/>
  </si>
  <si>
    <t>O03</t>
    <phoneticPr fontId="3"/>
  </si>
  <si>
    <t>O04</t>
    <phoneticPr fontId="3"/>
  </si>
  <si>
    <t>O05</t>
  </si>
  <si>
    <t>O06</t>
  </si>
  <si>
    <t>O07</t>
  </si>
  <si>
    <t>O08</t>
  </si>
  <si>
    <t>O09</t>
  </si>
  <si>
    <t>MT05</t>
  </si>
  <si>
    <t>MT06</t>
  </si>
  <si>
    <t>rainy</t>
    <phoneticPr fontId="3"/>
  </si>
  <si>
    <t>サンプル存在せず</t>
    <phoneticPr fontId="3"/>
  </si>
  <si>
    <t>塩分データなし</t>
    <phoneticPr fontId="3"/>
  </si>
  <si>
    <t>2019/05/30入力　ここから</t>
    <phoneticPr fontId="3"/>
  </si>
  <si>
    <t>分析問題無し　飛び値　雨水コンタミ？？</t>
    <rPh sb="0" eb="1">
      <t>トビチ</t>
    </rPh>
    <phoneticPr fontId="3"/>
  </si>
  <si>
    <t>No5KY1805 St. J33 0m</t>
  </si>
  <si>
    <t>No5KY1805 St. 01 0m</t>
  </si>
  <si>
    <t>No5KY1805 St. 02 0m</t>
  </si>
  <si>
    <t>No5KY1805 St. 03 0m</t>
  </si>
  <si>
    <t>No5KY1805 St. 04 0m</t>
  </si>
  <si>
    <t>No5KY1805 St. 05 0m</t>
  </si>
  <si>
    <t>No5KY1805 St. 06 0m</t>
  </si>
  <si>
    <t>No5KY1805 St. 07 0m</t>
  </si>
  <si>
    <t>No5KY1805 St. 08 0m</t>
  </si>
  <si>
    <t>No5KY1805 St. 09 0m</t>
  </si>
  <si>
    <t>No5KY1805 St. 10 0m</t>
  </si>
  <si>
    <t>No5KY1805 St. 11 0m</t>
  </si>
  <si>
    <t>No5KY1805 St. 12 0m</t>
  </si>
  <si>
    <t>No5KY1805 St. 13 0m</t>
  </si>
  <si>
    <t>No5KY1805 St. 14 0m</t>
  </si>
  <si>
    <t>No5KY1805 St. 15 0m</t>
  </si>
  <si>
    <t>No5KY1805 St. 16 0m</t>
  </si>
  <si>
    <t>No5KY1805 St. 17 0m</t>
  </si>
  <si>
    <t>No5KY1805 St. 18 0m</t>
  </si>
  <si>
    <t>No5KY1805 St. 19 0m</t>
  </si>
  <si>
    <t>No5KY1805 St. 20 0m</t>
  </si>
  <si>
    <t>No5KY1805 St. 21 1m</t>
  </si>
  <si>
    <t>No5KY1805 St. 22 0m</t>
  </si>
  <si>
    <t>No5KY1805 St. 23 0m</t>
  </si>
  <si>
    <t>No5KY1805 St. 24 0m</t>
  </si>
  <si>
    <t>No5KY1805 St. 25 0m</t>
  </si>
  <si>
    <t>No5KY1805 St. 26 0m</t>
  </si>
  <si>
    <t>HK1802 2018.2. stn.S09(100ml)</t>
  </si>
  <si>
    <t>HK1802 2018.2. stn. S08(100ml)</t>
  </si>
  <si>
    <t>HK1802 stn.S07 om 2018.2.21(100ml)</t>
  </si>
  <si>
    <t>HK1802 stn.S06 om 2018.2.21(100ml)</t>
  </si>
  <si>
    <t>HK1802 stn.S05 om 2018.2.21(100ml)</t>
  </si>
  <si>
    <t>HK1802 stn.S04 0m 2018.3.21(100ml)</t>
  </si>
  <si>
    <t>HK1802 stn.S03 om 2018.2.21(100ml)</t>
  </si>
  <si>
    <t>HK1802 stn S02 om 2018.2.21(100ml)</t>
  </si>
  <si>
    <t>HK1802 stn.S01 om 2018.2.21(100ml)</t>
  </si>
  <si>
    <t>YK1805 St.6 0m Bt.0</t>
    <phoneticPr fontId="3"/>
  </si>
  <si>
    <t>YK1805 St.7 0m Bt.0</t>
    <phoneticPr fontId="3"/>
  </si>
  <si>
    <t>YK1805 St.8 0m Bt.0</t>
    <phoneticPr fontId="3"/>
  </si>
  <si>
    <t>YK1805 St.9 0m Bt.0</t>
    <phoneticPr fontId="3"/>
  </si>
  <si>
    <t>YK1805 St.10 0m Bt.0</t>
    <phoneticPr fontId="3"/>
  </si>
  <si>
    <t>YK1805 St.11 0m Bt.0</t>
    <phoneticPr fontId="3"/>
  </si>
  <si>
    <t>YK1805 St.11 56.079m Bt.1</t>
    <phoneticPr fontId="3"/>
  </si>
  <si>
    <t>YK1805 St.11 30.486m Bt.2</t>
    <phoneticPr fontId="3"/>
  </si>
  <si>
    <t>YK1805 St.11 20.36m Bt.3</t>
    <phoneticPr fontId="3"/>
  </si>
  <si>
    <t>YK1805 St.11 9.982m Bt.4</t>
    <phoneticPr fontId="3"/>
  </si>
  <si>
    <t>YK1805 St.12 0m Bt.0</t>
    <phoneticPr fontId="3"/>
  </si>
  <si>
    <t>YK1805 St.13 0m Bt.0</t>
    <phoneticPr fontId="3"/>
  </si>
  <si>
    <t>YK1805 St.14 0m Bt.0</t>
    <phoneticPr fontId="3"/>
  </si>
  <si>
    <t>YK1805 St.15 0m Bt.0</t>
    <phoneticPr fontId="3"/>
  </si>
  <si>
    <t>YK1805 St.16 0m Bt.0</t>
    <phoneticPr fontId="3"/>
  </si>
  <si>
    <t>YK1805 St.26 0m Bt.0</t>
  </si>
  <si>
    <t>YK1805 St.28 0m Bt.0</t>
  </si>
  <si>
    <t>YK1805 St.30 0m Bt.0</t>
  </si>
  <si>
    <t>YK1805 St.30 496.914m Bt.1</t>
  </si>
  <si>
    <t>YK1805 St.30 298.517m Bt.2</t>
  </si>
  <si>
    <t>YK1805 St.30 199.368m Bt.3</t>
  </si>
  <si>
    <t>YK1805 St.30 149.102m Bt.4</t>
  </si>
  <si>
    <t>YK1805 St.30 124.11m Bt.5</t>
  </si>
  <si>
    <t>YK1805 St.30 100.316m Bt.6</t>
  </si>
  <si>
    <t>YK1805 St.30 75.276m Bt.7</t>
  </si>
  <si>
    <t>YK1805 St.30 49.129m Bt.8</t>
  </si>
  <si>
    <t>YK1805 St.30 30.338m Bt.9</t>
  </si>
  <si>
    <t>YK1805 St.30 20.524m Bt.10</t>
  </si>
  <si>
    <t>YK1805 St.30 10.826m Bt.11</t>
  </si>
  <si>
    <t>YK1805 St.32 0m Bt.0</t>
  </si>
  <si>
    <t>2019/06/18入力　ここから</t>
    <phoneticPr fontId="3"/>
  </si>
  <si>
    <t>YK1805 St.17 0m Bt.0</t>
    <phoneticPr fontId="3"/>
  </si>
  <si>
    <t>YK1805 St.18 0m Bt.0</t>
    <phoneticPr fontId="3"/>
  </si>
  <si>
    <t>YK1805 St.19 0m Bt.0</t>
    <phoneticPr fontId="3"/>
  </si>
  <si>
    <t>YK1805 St.20 0m Bt.0</t>
    <phoneticPr fontId="3"/>
  </si>
  <si>
    <t>YK1805 St.21 0m Bt.0</t>
    <phoneticPr fontId="3"/>
  </si>
  <si>
    <t>YK1805 St.22 0m Bt.0</t>
    <phoneticPr fontId="3"/>
  </si>
  <si>
    <t>YK1805 St.23 0m Bt.0</t>
    <phoneticPr fontId="3"/>
  </si>
  <si>
    <t>YK1805 St.24 0m Bt.0</t>
    <phoneticPr fontId="3"/>
  </si>
  <si>
    <t>YK1805 St.24 123.065m Bt.1</t>
    <phoneticPr fontId="3"/>
  </si>
  <si>
    <t>YK1805 St.24 100.037m Bt.2</t>
    <phoneticPr fontId="3"/>
  </si>
  <si>
    <t>YK1805 St.24 75.141m Bt.3</t>
    <phoneticPr fontId="3"/>
  </si>
  <si>
    <t>YK1805 St.24 50.256m Bt.4</t>
    <phoneticPr fontId="3"/>
  </si>
  <si>
    <t>YK1805 St.24 30.145m Bt.5</t>
    <phoneticPr fontId="3"/>
  </si>
  <si>
    <t>YK1805 St.24 20.217m Bt.6</t>
    <phoneticPr fontId="3"/>
  </si>
  <si>
    <t>YK1805 St.24 10.228m Bt.7</t>
    <phoneticPr fontId="3"/>
  </si>
  <si>
    <t>Toyama2019</t>
    <phoneticPr fontId="3"/>
  </si>
  <si>
    <t>T7</t>
    <phoneticPr fontId="3"/>
  </si>
  <si>
    <t>T6</t>
    <phoneticPr fontId="3"/>
  </si>
  <si>
    <t>T5</t>
    <phoneticPr fontId="3"/>
  </si>
  <si>
    <t>T3</t>
    <phoneticPr fontId="3"/>
  </si>
  <si>
    <t>T1</t>
    <phoneticPr fontId="3"/>
  </si>
  <si>
    <t>富山水試 2019 Ｔ７</t>
  </si>
  <si>
    <t>富山水試 2019 Ｔ６</t>
  </si>
  <si>
    <t>富山水試 2019 Ｔ５</t>
  </si>
  <si>
    <t>富山水試 2019 Ｔ３</t>
  </si>
  <si>
    <t>富山水試 2019 Ｔ１</t>
  </si>
  <si>
    <t>Seto</t>
    <phoneticPr fontId="3"/>
  </si>
  <si>
    <t>Shimane1905</t>
    <phoneticPr fontId="3"/>
  </si>
  <si>
    <t>1本だけ4月のサンプル　サンプル容器は2019/4/22だが一覧ファイルでは2019/4/23</t>
    <rPh sb="0" eb="1">
      <t>ホン</t>
    </rPh>
    <phoneticPr fontId="3"/>
  </si>
  <si>
    <t>サンプル容器は2019/5/22だが一覧ファイルでは2019/5/23</t>
    <phoneticPr fontId="3"/>
  </si>
  <si>
    <t>YK1812</t>
    <phoneticPr fontId="3"/>
  </si>
  <si>
    <t>YK1812</t>
  </si>
  <si>
    <t>60_2</t>
    <phoneticPr fontId="3"/>
  </si>
  <si>
    <t>81_2</t>
    <phoneticPr fontId="3"/>
  </si>
  <si>
    <t>89_2</t>
    <phoneticPr fontId="3"/>
  </si>
  <si>
    <t>YK1901</t>
    <phoneticPr fontId="3"/>
  </si>
  <si>
    <t>YK1903</t>
    <phoneticPr fontId="3"/>
  </si>
  <si>
    <t>YK1905</t>
    <phoneticPr fontId="3"/>
  </si>
  <si>
    <t>30_3</t>
  </si>
  <si>
    <t>HK1902</t>
  </si>
  <si>
    <t>SI01</t>
  </si>
  <si>
    <t>SI02</t>
  </si>
  <si>
    <t>SI03</t>
  </si>
  <si>
    <t>SI04</t>
  </si>
  <si>
    <t>SI08</t>
  </si>
  <si>
    <t>SI09</t>
  </si>
  <si>
    <t>SI06</t>
  </si>
  <si>
    <t>SI07</t>
  </si>
  <si>
    <t>SHU1901</t>
  </si>
  <si>
    <t>SI05</t>
  </si>
  <si>
    <t>D6KY1906</t>
  </si>
  <si>
    <t>TY1915</t>
  </si>
  <si>
    <t>MT1</t>
  </si>
  <si>
    <t>MT2</t>
  </si>
  <si>
    <t>MT4</t>
  </si>
  <si>
    <t>MT5</t>
  </si>
  <si>
    <t>N7</t>
  </si>
  <si>
    <t>N8</t>
  </si>
  <si>
    <t>N14</t>
  </si>
  <si>
    <t>YK1907</t>
    <phoneticPr fontId="3"/>
  </si>
  <si>
    <t>N5_MT9</t>
    <phoneticPr fontId="3"/>
  </si>
  <si>
    <t>Kitajima_Yasuda</t>
  </si>
  <si>
    <t>NA</t>
  </si>
  <si>
    <t>Transect</t>
    <phoneticPr fontId="3"/>
  </si>
  <si>
    <t>Toyama</t>
    <phoneticPr fontId="3"/>
  </si>
  <si>
    <t>Tsushima</t>
  </si>
  <si>
    <t>Tsushima</t>
    <phoneticPr fontId="3"/>
  </si>
  <si>
    <t>CK</t>
  </si>
  <si>
    <t>CK</t>
    <phoneticPr fontId="3"/>
  </si>
  <si>
    <t>Yamato</t>
  </si>
  <si>
    <t>Yamato</t>
    <phoneticPr fontId="3"/>
  </si>
  <si>
    <t>sECS</t>
  </si>
  <si>
    <t>sECS</t>
    <phoneticPr fontId="3"/>
  </si>
  <si>
    <t>nECS</t>
  </si>
  <si>
    <t>nECS</t>
    <phoneticPr fontId="3"/>
  </si>
  <si>
    <t>SI</t>
    <phoneticPr fontId="3"/>
  </si>
  <si>
    <t>Shimane&amp;Tottori</t>
    <phoneticPr fontId="3"/>
  </si>
  <si>
    <t>SI</t>
  </si>
  <si>
    <t>Pacific</t>
    <phoneticPr fontId="3"/>
  </si>
  <si>
    <t>Nansei</t>
    <phoneticPr fontId="3"/>
  </si>
  <si>
    <t>Pacific_west</t>
    <phoneticPr fontId="3"/>
  </si>
  <si>
    <r>
      <t>ProfileData</t>
    </r>
    <r>
      <rPr>
        <sz val="10"/>
        <rFont val="ＭＳ Ｐゴシック"/>
        <family val="2"/>
        <charset val="128"/>
      </rPr>
      <t>なし</t>
    </r>
    <phoneticPr fontId="3"/>
  </si>
  <si>
    <t>Shimane1806</t>
    <phoneticPr fontId="3"/>
  </si>
  <si>
    <t>Shimane1808</t>
    <phoneticPr fontId="3"/>
  </si>
  <si>
    <t>Kitajima_Takahashi</t>
    <phoneticPr fontId="3"/>
  </si>
  <si>
    <t>Shimane1704</t>
    <phoneticPr fontId="3"/>
  </si>
  <si>
    <t>Shimane1709</t>
    <phoneticPr fontId="3"/>
  </si>
  <si>
    <t>Shimane1711</t>
    <phoneticPr fontId="3"/>
  </si>
  <si>
    <t>Shimane1803</t>
    <phoneticPr fontId="3"/>
  </si>
  <si>
    <t>Shimane1811</t>
    <phoneticPr fontId="3"/>
  </si>
  <si>
    <t>Shimane1903</t>
    <phoneticPr fontId="3"/>
  </si>
  <si>
    <t>Shimane1906</t>
    <phoneticPr fontId="3"/>
  </si>
  <si>
    <r>
      <t>TSGF</t>
    </r>
    <r>
      <rPr>
        <sz val="10"/>
        <rFont val="ＭＳ Ｐゴシック"/>
        <family val="3"/>
        <charset val="128"/>
      </rPr>
      <t>の流量が少なかった可能性あり。データの質に要注意</t>
    </r>
    <rPh sb="5" eb="7">
      <t>リュウリョウ</t>
    </rPh>
    <rPh sb="8" eb="9">
      <t>スク</t>
    </rPh>
    <rPh sb="13" eb="16">
      <t>カノウセイ</t>
    </rPh>
    <rPh sb="23" eb="24">
      <t>シツ</t>
    </rPh>
    <rPh sb="25" eb="28">
      <t>ヨウチュウイ</t>
    </rPh>
    <phoneticPr fontId="3"/>
  </si>
  <si>
    <r>
      <rPr>
        <sz val="10"/>
        <rFont val="ＭＳ Ｐゴシック"/>
        <family val="3"/>
        <charset val="128"/>
      </rPr>
      <t>場所が近いので中間地点でサンプリング</t>
    </r>
    <rPh sb="0" eb="2">
      <t>バショ</t>
    </rPh>
    <rPh sb="3" eb="4">
      <t>チカ</t>
    </rPh>
    <rPh sb="7" eb="9">
      <t>チュウカン</t>
    </rPh>
    <rPh sb="9" eb="11">
      <t>チテン</t>
    </rPh>
    <phoneticPr fontId="3"/>
  </si>
  <si>
    <r>
      <rPr>
        <sz val="10"/>
        <rFont val="ＭＳ Ｐゴシック"/>
        <family val="3"/>
        <charset val="128"/>
      </rPr>
      <t>曇り。ただし前日～午前にかけて降雨あり</t>
    </r>
    <rPh sb="0" eb="1">
      <t>クモ</t>
    </rPh>
    <rPh sb="6" eb="8">
      <t>ゼンジツ</t>
    </rPh>
    <rPh sb="9" eb="11">
      <t>ゴゼン</t>
    </rPh>
    <rPh sb="15" eb="17">
      <t>コウウ</t>
    </rPh>
    <phoneticPr fontId="3"/>
  </si>
  <si>
    <r>
      <rPr>
        <sz val="10"/>
        <rFont val="ＭＳ Ｐゴシック"/>
        <family val="3"/>
        <charset val="128"/>
      </rPr>
      <t>トロール点でドリフト中に採水</t>
    </r>
    <rPh sb="4" eb="5">
      <t>テン</t>
    </rPh>
    <rPh sb="10" eb="11">
      <t>チュウ</t>
    </rPh>
    <rPh sb="12" eb="14">
      <t>サイスイ</t>
    </rPh>
    <phoneticPr fontId="3"/>
  </si>
  <si>
    <r>
      <rPr>
        <sz val="10"/>
        <rFont val="ＭＳ Ｐゴシック"/>
        <family val="3"/>
        <charset val="128"/>
      </rPr>
      <t>降雨中</t>
    </r>
    <rPh sb="0" eb="3">
      <t>コウウチュウ</t>
    </rPh>
    <phoneticPr fontId="3"/>
  </si>
  <si>
    <r>
      <rPr>
        <sz val="10"/>
        <rFont val="ＭＳ Ｐゴシック"/>
        <family val="3"/>
        <charset val="128"/>
      </rPr>
      <t>石村メモ</t>
    </r>
    <rPh sb="0" eb="2">
      <t>イシムラ</t>
    </rPh>
    <phoneticPr fontId="3"/>
  </si>
  <si>
    <r>
      <rPr>
        <sz val="10"/>
        <rFont val="ＭＳ Ｐゴシック"/>
        <family val="3"/>
        <charset val="128"/>
      </rPr>
      <t>石村ラベル</t>
    </r>
    <rPh sb="0" eb="2">
      <t>イシムラ</t>
    </rPh>
    <phoneticPr fontId="3"/>
  </si>
  <si>
    <r>
      <t>Sal-d18O</t>
    </r>
    <r>
      <rPr>
        <sz val="10"/>
        <rFont val="ＭＳ Ｐゴシック"/>
        <family val="3"/>
        <charset val="128"/>
      </rPr>
      <t>と</t>
    </r>
    <r>
      <rPr>
        <sz val="10"/>
        <rFont val="Calibri"/>
        <family val="2"/>
      </rPr>
      <t>d18O-dD</t>
    </r>
    <r>
      <rPr>
        <sz val="10"/>
        <rFont val="ＭＳ Ｐゴシック"/>
        <family val="3"/>
        <charset val="128"/>
      </rPr>
      <t>が線形にない？要確認。</t>
    </r>
    <rPh sb="17" eb="19">
      <t>センケイ</t>
    </rPh>
    <rPh sb="23" eb="24">
      <t>ヨウ</t>
    </rPh>
    <rPh sb="24" eb="26">
      <t>カクニン</t>
    </rPh>
    <phoneticPr fontId="3"/>
  </si>
  <si>
    <r>
      <rPr>
        <sz val="10"/>
        <color rgb="FFFF0000"/>
        <rFont val="ＭＳ Ｐゴシック"/>
        <family val="3"/>
        <charset val="128"/>
      </rPr>
      <t>何度か測り直したが，明らかに重い同位体値</t>
    </r>
    <rPh sb="0" eb="2">
      <t>ナンドカハカリナオシタガ</t>
    </rPh>
    <phoneticPr fontId="3"/>
  </si>
  <si>
    <r>
      <t>JpGU</t>
    </r>
    <r>
      <rPr>
        <sz val="10"/>
        <color rgb="FFFF0000"/>
        <rFont val="ＭＳ Ｐゴシック"/>
        <family val="3"/>
        <charset val="128"/>
      </rPr>
      <t>以降分析</t>
    </r>
    <rPh sb="0" eb="2">
      <t>イコウ</t>
    </rPh>
    <phoneticPr fontId="3"/>
  </si>
  <si>
    <r>
      <rPr>
        <sz val="10"/>
        <color rgb="FFFF0000"/>
        <rFont val="ＭＳ Ｐゴシック"/>
        <family val="3"/>
        <charset val="128"/>
      </rPr>
      <t>↓</t>
    </r>
    <phoneticPr fontId="3"/>
  </si>
  <si>
    <r>
      <rPr>
        <sz val="10"/>
        <rFont val="ＭＳ Ｐゴシック"/>
        <family val="3"/>
        <charset val="128"/>
      </rPr>
      <t>以下，</t>
    </r>
    <r>
      <rPr>
        <sz val="10"/>
        <rFont val="Calibri"/>
        <family val="2"/>
      </rPr>
      <t>2018/08/07</t>
    </r>
    <r>
      <rPr>
        <sz val="10"/>
        <rFont val="ＭＳ Ｐゴシック"/>
        <family val="3"/>
        <charset val="128"/>
      </rPr>
      <t>追記</t>
    </r>
    <rPh sb="0" eb="1">
      <t>イカツイキ</t>
    </rPh>
    <phoneticPr fontId="3"/>
  </si>
  <si>
    <r>
      <t xml:space="preserve">Bt. 7 </t>
    </r>
    <r>
      <rPr>
        <sz val="10"/>
        <rFont val="ＭＳ Ｐゴシック"/>
        <family val="3"/>
        <charset val="128"/>
      </rPr>
      <t>が正しい</t>
    </r>
  </si>
  <si>
    <r>
      <t xml:space="preserve">Bt. 6 </t>
    </r>
    <r>
      <rPr>
        <sz val="10"/>
        <rFont val="ＭＳ Ｐゴシック"/>
        <family val="3"/>
        <charset val="128"/>
      </rPr>
      <t>が正しい</t>
    </r>
  </si>
  <si>
    <r>
      <t xml:space="preserve">Bt. 5 </t>
    </r>
    <r>
      <rPr>
        <sz val="10"/>
        <rFont val="ＭＳ Ｐゴシック"/>
        <family val="3"/>
        <charset val="128"/>
      </rPr>
      <t>が正しい</t>
    </r>
  </si>
  <si>
    <r>
      <t xml:space="preserve">Bt. 4 </t>
    </r>
    <r>
      <rPr>
        <sz val="10"/>
        <rFont val="ＭＳ Ｐゴシック"/>
        <family val="3"/>
        <charset val="128"/>
      </rPr>
      <t>が正しい</t>
    </r>
  </si>
  <si>
    <r>
      <t xml:space="preserve">Bt. 3 </t>
    </r>
    <r>
      <rPr>
        <sz val="10"/>
        <rFont val="ＭＳ Ｐゴシック"/>
        <family val="3"/>
        <charset val="128"/>
      </rPr>
      <t>が正しい</t>
    </r>
  </si>
  <si>
    <r>
      <t xml:space="preserve">Bt. 2 </t>
    </r>
    <r>
      <rPr>
        <sz val="10"/>
        <rFont val="ＭＳ Ｐゴシック"/>
        <family val="3"/>
        <charset val="128"/>
      </rPr>
      <t>が正しい</t>
    </r>
  </si>
  <si>
    <r>
      <t>duplicate</t>
    </r>
    <r>
      <rPr>
        <sz val="10"/>
        <rFont val="ＭＳ Ｐゴシック"/>
        <family val="3"/>
        <charset val="128"/>
      </rPr>
      <t>で確認済</t>
    </r>
    <rPh sb="0" eb="3">
      <t>カクニンズミ</t>
    </rPh>
    <phoneticPr fontId="3"/>
  </si>
  <si>
    <r>
      <t>duplicate</t>
    </r>
    <r>
      <rPr>
        <sz val="10"/>
        <color rgb="FFFF0000"/>
        <rFont val="ＭＳ Ｐゴシック"/>
        <family val="3"/>
        <charset val="128"/>
      </rPr>
      <t>を再測定．値更新</t>
    </r>
    <r>
      <rPr>
        <sz val="10"/>
        <color rgb="FFFF0000"/>
        <rFont val="Calibri"/>
        <family val="2"/>
      </rPr>
      <t>2019/04/18</t>
    </r>
    <rPh sb="0" eb="3">
      <t>サイソクテイ</t>
    </rPh>
    <phoneticPr fontId="3"/>
  </si>
  <si>
    <r>
      <t>duplicate</t>
    </r>
    <r>
      <rPr>
        <sz val="10"/>
        <color rgb="FFFF0000"/>
        <rFont val="ＭＳ Ｐゴシック"/>
        <family val="3"/>
        <charset val="128"/>
      </rPr>
      <t>を再測定．</t>
    </r>
    <rPh sb="0" eb="3">
      <t>サイソクテイ</t>
    </rPh>
    <phoneticPr fontId="3"/>
  </si>
  <si>
    <r>
      <rPr>
        <sz val="10"/>
        <rFont val="ＭＳ Ｐゴシック"/>
        <family val="3"/>
        <charset val="128"/>
      </rPr>
      <t>以下，</t>
    </r>
    <r>
      <rPr>
        <sz val="10"/>
        <rFont val="Calibri"/>
        <family val="2"/>
      </rPr>
      <t>2018/08/019</t>
    </r>
    <r>
      <rPr>
        <sz val="10"/>
        <rFont val="ＭＳ Ｐゴシック"/>
        <family val="3"/>
        <charset val="128"/>
      </rPr>
      <t>追記</t>
    </r>
    <rPh sb="0" eb="1">
      <t>イカツイキ</t>
    </rPh>
    <phoneticPr fontId="3"/>
  </si>
  <si>
    <r>
      <t>20m</t>
    </r>
    <r>
      <rPr>
        <sz val="10"/>
        <rFont val="ＭＳ Ｐゴシック"/>
        <family val="3"/>
        <charset val="128"/>
      </rPr>
      <t>と</t>
    </r>
    <r>
      <rPr>
        <sz val="10"/>
        <rFont val="Calibri"/>
        <family val="2"/>
      </rPr>
      <t>50m</t>
    </r>
    <r>
      <rPr>
        <sz val="10"/>
        <rFont val="ＭＳ Ｐゴシック"/>
        <family val="3"/>
        <charset val="128"/>
      </rPr>
      <t>が逆みたい。入れ替え</t>
    </r>
    <r>
      <rPr>
        <sz val="10"/>
        <rFont val="Calibri"/>
        <family val="2"/>
      </rPr>
      <t>(201126_Kitajima)</t>
    </r>
    <rPh sb="8" eb="9">
      <t>ギャク</t>
    </rPh>
    <rPh sb="13" eb="14">
      <t>イ</t>
    </rPh>
    <rPh sb="15" eb="16">
      <t>カ</t>
    </rPh>
    <phoneticPr fontId="3"/>
  </si>
  <si>
    <r>
      <t>20m</t>
    </r>
    <r>
      <rPr>
        <sz val="10"/>
        <rFont val="ＭＳ Ｐゴシック"/>
        <family val="3"/>
        <charset val="128"/>
      </rPr>
      <t>と</t>
    </r>
    <r>
      <rPr>
        <sz val="10"/>
        <rFont val="Calibri"/>
        <family val="2"/>
      </rPr>
      <t>50m</t>
    </r>
    <r>
      <rPr>
        <sz val="10"/>
        <rFont val="ＭＳ Ｐゴシック"/>
        <family val="3"/>
        <charset val="128"/>
      </rPr>
      <t>をひっくり返すと線形にのる。サンプルボトルが逆と判断して入れ替え</t>
    </r>
    <r>
      <rPr>
        <sz val="10"/>
        <rFont val="Calibri"/>
        <family val="2"/>
      </rPr>
      <t>(201126_Kitajima)</t>
    </r>
    <rPh sb="12" eb="13">
      <t>カエ</t>
    </rPh>
    <rPh sb="15" eb="17">
      <t>センケイ</t>
    </rPh>
    <rPh sb="29" eb="30">
      <t>ギャク</t>
    </rPh>
    <rPh sb="31" eb="33">
      <t>ハンダン</t>
    </rPh>
    <rPh sb="35" eb="36">
      <t>イ</t>
    </rPh>
    <rPh sb="37" eb="38">
      <t>カ</t>
    </rPh>
    <phoneticPr fontId="3"/>
  </si>
  <si>
    <r>
      <rPr>
        <sz val="10"/>
        <rFont val="ＭＳ Ｐゴシック"/>
        <family val="3"/>
        <charset val="128"/>
      </rPr>
      <t>ミス，再測定予定</t>
    </r>
    <rPh sb="0" eb="8">
      <t>ミキサイサイソクテイヨテイ</t>
    </rPh>
    <phoneticPr fontId="3"/>
  </si>
  <si>
    <r>
      <t>2018/10/29</t>
    </r>
    <r>
      <rPr>
        <sz val="10"/>
        <rFont val="ＭＳ Ｐゴシック"/>
        <family val="3"/>
        <charset val="128"/>
      </rPr>
      <t>報告分</t>
    </r>
    <r>
      <rPr>
        <sz val="10"/>
        <rFont val="Calibri"/>
        <family val="2"/>
      </rPr>
      <t>(</t>
    </r>
    <r>
      <rPr>
        <sz val="10"/>
        <rFont val="ＭＳ Ｐゴシック"/>
        <family val="3"/>
        <charset val="128"/>
      </rPr>
      <t>ここから</t>
    </r>
    <r>
      <rPr>
        <sz val="10"/>
        <rFont val="Calibri"/>
        <family val="2"/>
      </rPr>
      <t>)</t>
    </r>
    <rPh sb="0" eb="3">
      <t>ホウコクブン</t>
    </rPh>
    <phoneticPr fontId="3"/>
  </si>
  <si>
    <r>
      <rPr>
        <sz val="10"/>
        <rFont val="ＭＳ Ｐゴシック"/>
        <family val="3"/>
        <charset val="128"/>
      </rPr>
      <t>リスト追加</t>
    </r>
    <r>
      <rPr>
        <sz val="10"/>
        <rFont val="Calibri"/>
        <family val="2"/>
      </rPr>
      <t xml:space="preserve">0614 </t>
    </r>
    <r>
      <rPr>
        <sz val="10"/>
        <rFont val="ＭＳ Ｐゴシック"/>
        <family val="3"/>
        <charset val="128"/>
      </rPr>
      <t>一度測ってみてあまりにおかしなデータであれば解析から除外</t>
    </r>
    <rPh sb="0" eb="2">
      <t>ルイカ</t>
    </rPh>
    <phoneticPr fontId="3"/>
  </si>
  <si>
    <r>
      <rPr>
        <sz val="10"/>
        <rFont val="ＭＳ Ｐゴシック"/>
        <family val="3"/>
        <charset val="128"/>
      </rPr>
      <t>リスト追加</t>
    </r>
    <r>
      <rPr>
        <sz val="10"/>
        <rFont val="Calibri"/>
        <family val="2"/>
      </rPr>
      <t>0614</t>
    </r>
    <rPh sb="0" eb="2">
      <t>ルイカ</t>
    </rPh>
    <phoneticPr fontId="3"/>
  </si>
  <si>
    <r>
      <rPr>
        <sz val="10"/>
        <rFont val="ＭＳ Ｐゴシック"/>
        <family val="3"/>
        <charset val="128"/>
      </rPr>
      <t>塩分値は</t>
    </r>
    <r>
      <rPr>
        <sz val="10"/>
        <rFont val="Calibri"/>
        <family val="2"/>
      </rPr>
      <t>Questionable (TSGF</t>
    </r>
    <r>
      <rPr>
        <sz val="10"/>
        <rFont val="ＭＳ Ｐゴシック"/>
        <family val="3"/>
        <charset val="128"/>
      </rPr>
      <t>の電気伝導度センサ不調</t>
    </r>
    <r>
      <rPr>
        <sz val="10"/>
        <rFont val="Calibri"/>
        <family val="2"/>
      </rPr>
      <t>)</t>
    </r>
    <rPh sb="0" eb="2">
      <t>エンブン</t>
    </rPh>
    <rPh sb="2" eb="3">
      <t>アタイ</t>
    </rPh>
    <rPh sb="23" eb="25">
      <t>デンキ</t>
    </rPh>
    <rPh sb="25" eb="28">
      <t>デンドウド</t>
    </rPh>
    <rPh sb="31" eb="33">
      <t>フチョウ</t>
    </rPh>
    <phoneticPr fontId="3"/>
  </si>
  <si>
    <r>
      <t>2019/06/18</t>
    </r>
    <r>
      <rPr>
        <sz val="10"/>
        <rFont val="ＭＳ Ｐゴシック"/>
        <family val="3"/>
        <charset val="128"/>
      </rPr>
      <t>入力　ここまで</t>
    </r>
    <phoneticPr fontId="3"/>
  </si>
  <si>
    <r>
      <t>(</t>
    </r>
    <r>
      <rPr>
        <sz val="10"/>
        <rFont val="ＭＳ Ｐゴシック"/>
        <family val="3"/>
        <charset val="128"/>
      </rPr>
      <t>ここから</t>
    </r>
    <r>
      <rPr>
        <sz val="10"/>
        <rFont val="Calibri"/>
        <family val="2"/>
      </rPr>
      <t>)2019/09/25</t>
    </r>
    <r>
      <rPr>
        <sz val="10"/>
        <rFont val="ＭＳ Ｐゴシック"/>
        <family val="3"/>
        <charset val="128"/>
      </rPr>
      <t>入力</t>
    </r>
    <rPh sb="0" eb="2">
      <t>キョウ</t>
    </rPh>
    <phoneticPr fontId="3"/>
  </si>
  <si>
    <r>
      <t>STD</t>
    </r>
    <r>
      <rPr>
        <sz val="10"/>
        <rFont val="ＭＳ Ｐゴシック"/>
        <family val="3"/>
        <charset val="128"/>
      </rPr>
      <t>大きい</t>
    </r>
    <rPh sb="3" eb="4">
      <t>オオキイ</t>
    </rPh>
    <phoneticPr fontId="7"/>
  </si>
  <si>
    <r>
      <rPr>
        <sz val="10"/>
        <rFont val="ＭＳ Ｐゴシック"/>
        <family val="3"/>
        <charset val="128"/>
      </rPr>
      <t>これまでと傾き違う</t>
    </r>
    <rPh sb="0" eb="1">
      <t>カタムキチガウ</t>
    </rPh>
    <phoneticPr fontId="7"/>
  </si>
  <si>
    <r>
      <rPr>
        <sz val="10"/>
        <color theme="1"/>
        <rFont val="ＭＳ Ｐゴシック"/>
        <family val="3"/>
        <charset val="128"/>
      </rPr>
      <t>揚子江と別起原の甘い水？</t>
    </r>
    <rPh sb="0" eb="3">
      <t>ヨウスコウ</t>
    </rPh>
    <rPh sb="4" eb="5">
      <t>ベツ</t>
    </rPh>
    <rPh sb="5" eb="7">
      <t>キゲン</t>
    </rPh>
    <rPh sb="8" eb="9">
      <t>アマ</t>
    </rPh>
    <rPh sb="10" eb="11">
      <t>ミズ</t>
    </rPh>
    <phoneticPr fontId="3"/>
  </si>
  <si>
    <r>
      <rPr>
        <sz val="10"/>
        <color theme="1"/>
        <rFont val="ＭＳ Ｐゴシック"/>
        <family val="3"/>
        <charset val="128"/>
      </rPr>
      <t>揚子江と違う水？</t>
    </r>
    <rPh sb="0" eb="3">
      <t>ヨウスコウ</t>
    </rPh>
    <rPh sb="4" eb="5">
      <t>チガ</t>
    </rPh>
    <rPh sb="6" eb="7">
      <t>ミズ</t>
    </rPh>
    <phoneticPr fontId="3"/>
  </si>
  <si>
    <r>
      <rPr>
        <sz val="10"/>
        <color rgb="FFFF0000"/>
        <rFont val="ＭＳ Ｐゴシック"/>
        <family val="3"/>
        <charset val="128"/>
      </rPr>
      <t>塩分外れ？</t>
    </r>
    <rPh sb="0" eb="2">
      <t>エンブン</t>
    </rPh>
    <phoneticPr fontId="7"/>
  </si>
  <si>
    <r>
      <t>STD</t>
    </r>
    <r>
      <rPr>
        <sz val="10"/>
        <rFont val="ＭＳ Ｐゴシック"/>
        <family val="3"/>
        <charset val="128"/>
      </rPr>
      <t>少し悪い</t>
    </r>
    <rPh sb="0" eb="1">
      <t>スコシワルイ</t>
    </rPh>
    <phoneticPr fontId="7"/>
  </si>
  <si>
    <r>
      <rPr>
        <sz val="10"/>
        <rFont val="ＭＳ Ｐゴシック"/>
        <family val="3"/>
        <charset val="128"/>
      </rPr>
      <t>再測定値</t>
    </r>
    <rPh sb="0" eb="1">
      <t>サイソクテイ</t>
    </rPh>
    <phoneticPr fontId="7"/>
  </si>
  <si>
    <r>
      <rPr>
        <sz val="10"/>
        <rFont val="ＭＳ Ｐゴシック"/>
        <family val="3"/>
        <charset val="128"/>
      </rPr>
      <t>再測定３回目</t>
    </r>
    <phoneticPr fontId="7"/>
  </si>
  <si>
    <r>
      <t>TSGF(</t>
    </r>
    <r>
      <rPr>
        <sz val="10"/>
        <rFont val="ＭＳ Ｐゴシック"/>
        <family val="3"/>
        <charset val="128"/>
      </rPr>
      <t>データ行方不明</t>
    </r>
    <r>
      <rPr>
        <sz val="10"/>
        <rFont val="Calibri"/>
        <family val="2"/>
      </rPr>
      <t>)</t>
    </r>
    <rPh sb="8" eb="10">
      <t>ユクエ</t>
    </rPh>
    <rPh sb="10" eb="12">
      <t>フメイ</t>
    </rPh>
    <phoneticPr fontId="3"/>
  </si>
  <si>
    <r>
      <rPr>
        <sz val="10"/>
        <rFont val="ＭＳ Ｐゴシック"/>
        <family val="3"/>
        <charset val="128"/>
      </rPr>
      <t>傾向違う</t>
    </r>
    <phoneticPr fontId="3"/>
  </si>
  <si>
    <r>
      <rPr>
        <sz val="10"/>
        <rFont val="ＭＳ Ｐゴシック"/>
        <family val="3"/>
        <charset val="128"/>
      </rPr>
      <t>塩分</t>
    </r>
    <r>
      <rPr>
        <sz val="10"/>
        <rFont val="Calibri"/>
        <family val="2"/>
      </rPr>
      <t>OK?</t>
    </r>
    <r>
      <rPr>
        <sz val="10"/>
        <rFont val="ＭＳ Ｐゴシック"/>
        <family val="3"/>
        <charset val="128"/>
      </rPr>
      <t>　他と違うプロット</t>
    </r>
    <rPh sb="0" eb="2">
      <t>エンブン</t>
    </rPh>
    <phoneticPr fontId="3"/>
  </si>
  <si>
    <r>
      <t>STD</t>
    </r>
    <r>
      <rPr>
        <sz val="10"/>
        <rFont val="ＭＳ Ｐゴシック"/>
        <family val="3"/>
        <charset val="128"/>
      </rPr>
      <t>大きい</t>
    </r>
    <rPh sb="3" eb="4">
      <t>オオキイ</t>
    </rPh>
    <phoneticPr fontId="3"/>
  </si>
  <si>
    <r>
      <rPr>
        <sz val="10"/>
        <rFont val="ＭＳ Ｐゴシック"/>
        <family val="3"/>
        <charset val="128"/>
      </rPr>
      <t>深いと軽い</t>
    </r>
    <rPh sb="0" eb="1">
      <t>カルイ</t>
    </rPh>
    <phoneticPr fontId="7"/>
  </si>
  <si>
    <r>
      <rPr>
        <sz val="10"/>
        <rFont val="ＭＳ Ｐゴシック"/>
        <family val="3"/>
        <charset val="128"/>
      </rPr>
      <t>再測定？</t>
    </r>
    <rPh sb="0" eb="3">
      <t>？</t>
    </rPh>
    <phoneticPr fontId="3"/>
  </si>
  <si>
    <r>
      <t>STD</t>
    </r>
    <r>
      <rPr>
        <sz val="10"/>
        <rFont val="ＭＳ Ｐゴシック"/>
        <family val="3"/>
        <charset val="128"/>
      </rPr>
      <t>大きい</t>
    </r>
    <rPh sb="3" eb="4">
      <t>オオキイ</t>
    </rPh>
    <phoneticPr fontId="24"/>
  </si>
  <si>
    <r>
      <rPr>
        <sz val="10"/>
        <rFont val="ＭＳ Ｐゴシック"/>
        <family val="3"/>
        <charset val="128"/>
      </rPr>
      <t>シリンジ吸い取り悪</t>
    </r>
  </si>
  <si>
    <r>
      <rPr>
        <sz val="10"/>
        <rFont val="ＭＳ Ｐゴシック"/>
        <family val="3"/>
        <charset val="128"/>
      </rPr>
      <t>表層だけど軽い</t>
    </r>
    <rPh sb="0" eb="1">
      <t>カルイ</t>
    </rPh>
    <phoneticPr fontId="3"/>
  </si>
  <si>
    <r>
      <rPr>
        <sz val="10"/>
        <rFont val="ＭＳ Ｐゴシック"/>
        <family val="3"/>
        <charset val="128"/>
      </rPr>
      <t>再測定した方が良い</t>
    </r>
    <r>
      <rPr>
        <sz val="10"/>
        <rFont val="Calibri"/>
        <family val="2"/>
      </rPr>
      <t>STD</t>
    </r>
    <r>
      <rPr>
        <sz val="10"/>
        <rFont val="ＭＳ Ｐゴシック"/>
        <family val="3"/>
        <charset val="128"/>
      </rPr>
      <t>大きい</t>
    </r>
    <rPh sb="0" eb="15">
      <t>オオキイ</t>
    </rPh>
    <phoneticPr fontId="24"/>
  </si>
  <si>
    <r>
      <t>STD</t>
    </r>
    <r>
      <rPr>
        <sz val="10"/>
        <rFont val="ＭＳ Ｐゴシック"/>
        <family val="3"/>
        <charset val="128"/>
      </rPr>
      <t>少し悪い</t>
    </r>
    <rPh sb="0" eb="1">
      <t>スコシワルイ</t>
    </rPh>
    <phoneticPr fontId="24"/>
  </si>
  <si>
    <r>
      <rPr>
        <sz val="10"/>
        <rFont val="ＭＳ Ｐゴシック"/>
        <family val="3"/>
        <charset val="128"/>
      </rPr>
      <t>シート順番注意</t>
    </r>
    <phoneticPr fontId="3"/>
  </si>
  <si>
    <r>
      <rPr>
        <sz val="10"/>
        <rFont val="ＭＳ Ｐゴシック"/>
        <family val="3"/>
        <charset val="128"/>
      </rPr>
      <t>最北東部。他と異なる水塊を拾ったかも？</t>
    </r>
    <rPh sb="0" eb="1">
      <t>サイ</t>
    </rPh>
    <rPh sb="1" eb="3">
      <t>ホクトウ</t>
    </rPh>
    <rPh sb="3" eb="4">
      <t>ブ</t>
    </rPh>
    <rPh sb="5" eb="6">
      <t>タ</t>
    </rPh>
    <rPh sb="7" eb="8">
      <t>コト</t>
    </rPh>
    <rPh sb="10" eb="11">
      <t>スイ</t>
    </rPh>
    <rPh sb="11" eb="12">
      <t>カイ</t>
    </rPh>
    <rPh sb="13" eb="14">
      <t>ヒロ</t>
    </rPh>
    <phoneticPr fontId="3"/>
  </si>
  <si>
    <r>
      <t>20201125_FRESCO2</t>
    </r>
    <r>
      <rPr>
        <sz val="10"/>
        <rFont val="ＭＳ Ｐゴシック"/>
        <family val="2"/>
        <charset val="128"/>
      </rPr>
      <t>のデータに基づいて</t>
    </r>
    <r>
      <rPr>
        <sz val="10"/>
        <rFont val="Calibri"/>
        <family val="2"/>
      </rPr>
      <t>T&amp;S</t>
    </r>
    <r>
      <rPr>
        <sz val="10"/>
        <rFont val="ＭＳ Ｐゴシック"/>
        <family val="2"/>
        <charset val="128"/>
      </rPr>
      <t>修正(Kitajima)</t>
    </r>
    <rPh sb="21" eb="22">
      <t>モト</t>
    </rPh>
    <rPh sb="28" eb="30">
      <t>シュウセイ</t>
    </rPh>
    <phoneticPr fontId="3"/>
  </si>
  <si>
    <r>
      <t>(</t>
    </r>
    <r>
      <rPr>
        <sz val="10"/>
        <rFont val="MS Mincho"/>
        <family val="1"/>
        <charset val="128"/>
      </rPr>
      <t>ここまで</t>
    </r>
    <r>
      <rPr>
        <sz val="10"/>
        <rFont val="Calibri"/>
        <family val="2"/>
      </rPr>
      <t>)2019/05/30</t>
    </r>
    <r>
      <rPr>
        <sz val="10"/>
        <rFont val="MS Mincho"/>
        <family val="1"/>
        <charset val="128"/>
      </rPr>
      <t>入力</t>
    </r>
    <rPh sb="0" eb="2">
      <t>キョウ</t>
    </rPh>
    <phoneticPr fontId="3"/>
  </si>
  <si>
    <t>Shimane1908</t>
    <phoneticPr fontId="3"/>
  </si>
  <si>
    <t>島根水試 St 19  19.8/5</t>
  </si>
  <si>
    <t>Shimane1909</t>
    <phoneticPr fontId="3"/>
  </si>
  <si>
    <t>島根水試 St 54  19.9/3</t>
  </si>
  <si>
    <t>島根水試 St 53  19.9/3</t>
  </si>
  <si>
    <t>島根水試 St 52  19.9/3</t>
  </si>
  <si>
    <t>島根水試 St 51  19.9/3</t>
  </si>
  <si>
    <t>島根水試 St 15  19.9/3</t>
  </si>
  <si>
    <t>Shimane1910</t>
    <phoneticPr fontId="3"/>
  </si>
  <si>
    <t>島根水試 St 15  19.10/1</t>
  </si>
  <si>
    <t>Shimane1911</t>
    <phoneticPr fontId="3"/>
  </si>
  <si>
    <t>島根水試 St 15  19.10/28</t>
  </si>
  <si>
    <t>Shimane1912</t>
    <phoneticPr fontId="3"/>
  </si>
  <si>
    <t>島根水試 St 15  19.11/22</t>
  </si>
  <si>
    <t>Shimane2003</t>
    <phoneticPr fontId="3"/>
  </si>
  <si>
    <t>島根水試 St 19  20.2/25</t>
  </si>
  <si>
    <t>Shimane2004</t>
    <phoneticPr fontId="3"/>
  </si>
  <si>
    <t>島根水試 St 15  20.3/24</t>
  </si>
  <si>
    <t>Shimane2005</t>
    <phoneticPr fontId="3"/>
  </si>
  <si>
    <t>島根水試 St 15  20.4/28</t>
  </si>
  <si>
    <t>Shimane2006</t>
    <phoneticPr fontId="3"/>
  </si>
  <si>
    <t>島根水試 St 15  20.6/2</t>
  </si>
  <si>
    <t>Shimane2008</t>
    <phoneticPr fontId="3"/>
  </si>
  <si>
    <t>島根水試 St 15  20.7/22</t>
  </si>
  <si>
    <t>Shimane2009</t>
    <phoneticPr fontId="3"/>
  </si>
  <si>
    <t>島根水試 St 15  20.8/25</t>
  </si>
  <si>
    <t>Tottori1802</t>
    <phoneticPr fontId="3"/>
  </si>
  <si>
    <t>2018/ 2 /27</t>
  </si>
  <si>
    <t>Tottori</t>
    <phoneticPr fontId="3"/>
  </si>
  <si>
    <t>鳥取 St 19  2018/ 2 /27</t>
  </si>
  <si>
    <t>鳥取 St 22  2018/ 2 /27</t>
  </si>
  <si>
    <t>Tottori1803</t>
    <phoneticPr fontId="3"/>
  </si>
  <si>
    <t>2018/ 3 /12</t>
  </si>
  <si>
    <t>鳥取 St 25  2018/ 3 /12</t>
  </si>
  <si>
    <t>Tottori1806</t>
    <phoneticPr fontId="3"/>
  </si>
  <si>
    <t>2018/ 5 /29</t>
  </si>
  <si>
    <t>鳥取 St 16  2018/ 5 /29</t>
  </si>
  <si>
    <t>鳥取 St 19  2018/ 5 /29</t>
  </si>
  <si>
    <t>鳥取 St 22  2018/ 5 /29</t>
  </si>
  <si>
    <t>2018/ 5 /30</t>
  </si>
  <si>
    <t>鳥取 St 25  2018/ 5 /30</t>
  </si>
  <si>
    <t>Tottori1809</t>
    <phoneticPr fontId="3"/>
  </si>
  <si>
    <t>2018/ 9 /12</t>
  </si>
  <si>
    <t>鳥取 St 16  2018/ 9 /12</t>
  </si>
  <si>
    <t>2018/ 9 /13</t>
  </si>
  <si>
    <t>鳥取 St 19  2018/ 9 /13</t>
  </si>
  <si>
    <t>鳥取 St 22  2018/ 9 /13</t>
  </si>
  <si>
    <t>2018/ 9 /14</t>
  </si>
  <si>
    <t>鳥取 St 25  2018/ 9 /14</t>
  </si>
  <si>
    <t>Tottori1811</t>
    <phoneticPr fontId="3"/>
  </si>
  <si>
    <t>2018/ 11 /6</t>
  </si>
  <si>
    <t>鳥取 St 16  2018/ 11 /6</t>
  </si>
  <si>
    <t>鳥取 St 19  2018/ 11 /6</t>
  </si>
  <si>
    <t>鳥取 St 22  2018/ 11 /6</t>
  </si>
  <si>
    <t>2018/ 11 /7</t>
  </si>
  <si>
    <t>鳥取 St 25  2018/ 11 /7</t>
  </si>
  <si>
    <t>Tottori1903</t>
    <phoneticPr fontId="3"/>
  </si>
  <si>
    <t>2019/ 2 /26</t>
  </si>
  <si>
    <t>鳥取 St 16  2019/ 2 /26</t>
  </si>
  <si>
    <t>鳥取 St 19  2019/ 2 /26</t>
  </si>
  <si>
    <t>鳥取 St 22  2019/ 2 /26</t>
  </si>
  <si>
    <t>2019/ 2 /27</t>
  </si>
  <si>
    <t>鳥取 St 25  2019/ 2 /27</t>
  </si>
  <si>
    <t>Tottori1906</t>
    <phoneticPr fontId="3"/>
  </si>
  <si>
    <t>2019/ 5 /30</t>
  </si>
  <si>
    <t>鳥取 St 16  2019/ 5 /30</t>
  </si>
  <si>
    <t>鳥取 St 19  2019/ 5 /30</t>
  </si>
  <si>
    <t>鳥取 St 22  2019/ 5 /30</t>
  </si>
  <si>
    <t>2019/ 5 /31</t>
  </si>
  <si>
    <t>鳥取 St 25  2019/ 5 /31</t>
  </si>
  <si>
    <t>Tottori1909</t>
    <phoneticPr fontId="3"/>
  </si>
  <si>
    <t>2019/ 9 /3</t>
  </si>
  <si>
    <t>鳥取 St 15  2019/ 9 /3</t>
  </si>
  <si>
    <t>鳥取 St 17  2019/ 9 /3</t>
  </si>
  <si>
    <t>鳥取 St 20  2019/ 9 /3</t>
  </si>
  <si>
    <t>鳥取 St 23  2019/ 9 /3</t>
  </si>
  <si>
    <t>Tottori1911</t>
    <phoneticPr fontId="3"/>
  </si>
  <si>
    <t>2019/ 10 /30</t>
  </si>
  <si>
    <t>鳥取 St 15  2019/ 10 /30</t>
  </si>
  <si>
    <t>鳥取 St 17  2019/ 10 /30</t>
  </si>
  <si>
    <t>鳥取 St 20  2019/ 10 /30</t>
  </si>
  <si>
    <t>2019/ 10 /31</t>
  </si>
  <si>
    <t>鳥取 St 23  2019/ 10 /31</t>
  </si>
  <si>
    <t>Tottori2003</t>
    <phoneticPr fontId="3"/>
  </si>
  <si>
    <t>2020/ 2 /26</t>
  </si>
  <si>
    <t>鳥取 St 23  2020/ 2 /26</t>
  </si>
  <si>
    <t>Tottori2009</t>
    <phoneticPr fontId="3"/>
  </si>
  <si>
    <t>2020/ 9 /1</t>
  </si>
  <si>
    <t>鳥取 St 20  2020/ 9 /1</t>
  </si>
  <si>
    <t>鳥取 St 23  2020/ 9 /1</t>
  </si>
  <si>
    <t>MZ-16(NG2016)</t>
  </si>
  <si>
    <t>Noto</t>
  </si>
  <si>
    <t>Goto</t>
  </si>
  <si>
    <t>MZ-17(NG2017)</t>
  </si>
  <si>
    <t>D5KY16</t>
  </si>
  <si>
    <t>Iguchi</t>
  </si>
  <si>
    <t>HK1902 St.SI01 10m Bt.NA</t>
  </si>
  <si>
    <t>HK1902 St.SI02 10m Bt.NA</t>
  </si>
  <si>
    <t>HK1902 St.SI03 10m Bt.NA</t>
  </si>
  <si>
    <t>HK1902 St.SI04 10m Bt.NA</t>
  </si>
  <si>
    <t>HK1902 St.SI08 10m Bt.NA</t>
  </si>
  <si>
    <t>HK1902 St.SI09 10m Bt.NA</t>
  </si>
  <si>
    <t>HK1902 St.SI06 10m Bt.NA</t>
  </si>
  <si>
    <t>HK1902 St.SI07 10m Bt.NA</t>
  </si>
  <si>
    <t>SHU1901 St.SI09 10m Bt.NA</t>
  </si>
  <si>
    <t>SHU1901 St.SI08 10m Bt.NA</t>
  </si>
  <si>
    <t>SHU1901 St.SI07 10m Bt.NA</t>
  </si>
  <si>
    <t>SHU1901 St.SI06 10m Bt.NA</t>
  </si>
  <si>
    <t>SHU1901 St.SI05 10m Bt.NA</t>
  </si>
  <si>
    <t>SHU1901 St.SI04 10m Bt.NA</t>
  </si>
  <si>
    <t>SHU1901 St.SI03 10m Bt.NA</t>
  </si>
  <si>
    <t>SHU1901 St.SI02 10m Bt.NA</t>
  </si>
  <si>
    <t>SHU1901 St.SI01 10m Bt.NA</t>
  </si>
  <si>
    <t>YK1903L1</t>
  </si>
  <si>
    <t>YK1903L1 St.16 0m Bt.0</t>
  </si>
  <si>
    <t>YK1903L1 St.17 0m Bt.0</t>
  </si>
  <si>
    <t>YK1903L1 St.18 0m Bt.0</t>
  </si>
  <si>
    <t>YK1903L1 St.19 0m Bt.0</t>
  </si>
  <si>
    <t>YK1903L1 St.20 0m Bt.0</t>
  </si>
  <si>
    <t>YK1903L1 St.25 0m Bt.0</t>
  </si>
  <si>
    <t>YK1903L1 St.4 0m Bt.0</t>
  </si>
  <si>
    <t>YK1903L1 St.5 0m Bt.0</t>
  </si>
  <si>
    <t>salinity-d18O　外れ値？</t>
  </si>
  <si>
    <t>YK1903L1 St.6 0m Bt.0</t>
  </si>
  <si>
    <t>YK1903L1 St.15 0m Bt.0</t>
  </si>
  <si>
    <t>YK1903L1 St.7 0m Bt.0</t>
  </si>
  <si>
    <t>YK1903L1 St.8 0m Bt.0</t>
  </si>
  <si>
    <t>YK1903L1 St.9 0m Bt.0</t>
  </si>
  <si>
    <t>YK1903L1 St.10 0m Bt.0</t>
  </si>
  <si>
    <t>YK1903L1 St.11 0m Bt.0</t>
  </si>
  <si>
    <t>STD大きい</t>
  </si>
  <si>
    <t>YK1903L1 St.21 0m Bt.0</t>
  </si>
  <si>
    <t>YK1903L1 St.22 0m Bt.0</t>
  </si>
  <si>
    <t>YK1903L1 St.23 0m Bt.0</t>
  </si>
  <si>
    <t>YK1903L1 St.26 0m Bt.0</t>
  </si>
  <si>
    <t>緯度経度が変だったので、MZ0902と同じと考えて修正した(20201010_Kitajima)</t>
  </si>
  <si>
    <t>D6KY1906 St.1 0m Bt.0</t>
  </si>
  <si>
    <t>D6KY1906 St.2 0m Bt.0</t>
  </si>
  <si>
    <t>D6KY1906 St.3 0m Bt.0</t>
  </si>
  <si>
    <t>D6KY1906 St.4 0m Bt.0</t>
  </si>
  <si>
    <t>D6KY1906 St.5 0m Bt.0</t>
  </si>
  <si>
    <t>D6KY1906 St.7 0m Bt.0</t>
  </si>
  <si>
    <t>D6KY1906 St.9 0m Bt.0</t>
  </si>
  <si>
    <t>D6KY1906 St.10 0m Bt.0</t>
  </si>
  <si>
    <t>D6KY1906 St.11 0m Bt.0</t>
  </si>
  <si>
    <t>D6KY1906 St.12 0m Bt.0</t>
  </si>
  <si>
    <t>D6KY1906 St.13 0m Bt.0</t>
  </si>
  <si>
    <t>D6KY1906 St.14 0m Bt.0</t>
  </si>
  <si>
    <t>D6KY1906 St.15 0m Bt.0</t>
  </si>
  <si>
    <t>D6KY1906 St.16 0m Bt.0</t>
  </si>
  <si>
    <t>D6KY1906 St.17 0m Bt.0</t>
  </si>
  <si>
    <t>D6KY1906 St.18 0m Bt.0</t>
  </si>
  <si>
    <t>D6KY1906 St.19 0m Bt.0</t>
  </si>
  <si>
    <t>D6KY1906 St.20 0m Bt.0</t>
  </si>
  <si>
    <t>D6KY1906 St.21 0m Bt.0</t>
  </si>
  <si>
    <t>D6KY1906 St.22 0m Bt.0</t>
  </si>
  <si>
    <t>D6KY1906 St.23 0m Bt.0</t>
  </si>
  <si>
    <t>D6KY1906 St.24 0m Bt.0</t>
  </si>
  <si>
    <t>D6KY1906 St.25 0m Bt.0</t>
  </si>
  <si>
    <t>D6KY1906 St.26 0m Bt.0</t>
  </si>
  <si>
    <t>TY1915 St.SI07 10m Bt.NA</t>
  </si>
  <si>
    <t>TY1915 St.SI08 10m Bt.NA</t>
  </si>
  <si>
    <t>TY1915 St.SI09 10m Bt.NA</t>
  </si>
  <si>
    <t>TY1915 St.SI01 10m Bt.NA</t>
  </si>
  <si>
    <t>TY1915 St.SI02 10m Bt.NA</t>
  </si>
  <si>
    <t>TY1915 St.SI03 10m Bt.NA</t>
  </si>
  <si>
    <t>TY1915 St.SI04 10m Bt.NA</t>
  </si>
  <si>
    <t>TY1915 St.SI05 10m Bt.NA</t>
  </si>
  <si>
    <t>TY1915 St.SI06 10m Bt.NA</t>
  </si>
  <si>
    <t>Vertical</t>
    <phoneticPr fontId="3"/>
  </si>
  <si>
    <t>TargetDepth_m</t>
    <phoneticPr fontId="3"/>
  </si>
  <si>
    <t>s</t>
    <phoneticPr fontId="3"/>
  </si>
  <si>
    <t>strange_level</t>
    <phoneticPr fontId="3"/>
  </si>
  <si>
    <t xml:space="preserve"> {'Tsushima': 410, 'CK': 345, 'sECS': 269, 'SI': 235, 'Yamato': 221, 'Shimane&amp;Tottori': 179, 'Noto': 110, 'nECS': 64, 'Nansei': 44, 'Toyama': 38, 'Pacific_west': 15}</t>
  </si>
  <si>
    <t>'Tsushima': 412, 'CK': 345, 'sECS': 269, 'SI': 237, 'Yamato': 221, 'Shimane&amp;Tottori': 180, 'Noto': 110, 'nECS': 64, 'Nansei': 44, 'Toyama': 39, 'Pacific': 20, 'Pacific_west': 15}</t>
  </si>
  <si>
    <t>'Tsushima': 412, 'CK': 345, 'sECS': 269, 'SI': 237, 'Yamato': 221, 'Shimane&amp;Tottori': 180, 'Noto': 110, 'nECS': 64, 'Nansei': 44, 'Toyama': 39, 'Pacific_west': 15}</t>
  </si>
  <si>
    <t>'Tsushima': 420, 'CK': 356, 'sECS': 270, 'SI': 237, 'Yamato': 226, 'Shimane&amp;Tottori': 180, 'Noto': 110, 'nECS': 64, 'Nansei': 44, 'Toyama': 39, 'Pacific_west': 15}</t>
  </si>
  <si>
    <t>{'Tsushima': 418, 'CK': 356, 'sECS': 270, 'SI': 235, 'Yamato': 226, 'Shimane&amp;Tottori': 179, 'Noto': 110, 'nECS': 64, 'Nansei': 44, 'Toyama': 38, 'Pacific': 20, 'Pacific_west': 15}</t>
  </si>
  <si>
    <t>'Tsushima': 420, 'CK': 356, 'sECS': 270, 'SI': 237, 'Yamato': 226, 'Shimane&amp;Tottori': 180, 'Noto': 110, 'nECS': 64, 'Nansei': 44, 'Toyama': 39, 'Pacific': 20, 'Pacific_west': 15}</t>
  </si>
  <si>
    <t>{'Tsushima': 410, 'CK': 345, 'sECS': 269, 'SI': 235, 'Yamato': 221, 'Shimane&amp;Tottori': 179, 'Noto': 110, 'nECS': 64, 'Nansei': 44, 'Toyama': 38, 'Pacific': 20, 'Pacific_west': 15}</t>
  </si>
  <si>
    <t>NA2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</si>
</sst>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);[Red]\(0.000\)"/>
    <numFmt numFmtId="177" formatCode="0_);[Red]\(0\)"/>
    <numFmt numFmtId="178" formatCode="0.00_);[Red]\(0.00\)"/>
    <numFmt numFmtId="179" formatCode="[$-F400]h:mm:ss\ AM/PM"/>
    <numFmt numFmtId="180" formatCode="0.0_);[Red]\(0.0\)"/>
    <numFmt numFmtId="181" formatCode="0.000"/>
  </numFmts>
  <fonts count="32">
    <font>
      <sz val="12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1"/>
      <color theme="1"/>
      <name val="Arial"/>
      <family val="2"/>
    </font>
    <font>
      <sz val="12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Calibri"/>
      <family val="2"/>
      <charset val="128"/>
    </font>
    <font>
      <sz val="10"/>
      <name val="Calibri"/>
      <family val="2"/>
    </font>
    <font>
      <sz val="10"/>
      <name val="ＭＳ Ｐゴシック"/>
      <family val="2"/>
      <charset val="128"/>
    </font>
    <font>
      <sz val="10"/>
      <color rgb="FFFF0000"/>
      <name val="Calibri"/>
      <family val="2"/>
    </font>
    <font>
      <sz val="10"/>
      <color theme="1"/>
      <name val="Calibri"/>
      <family val="2"/>
    </font>
    <font>
      <sz val="1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10"/>
      <color rgb="FF000000"/>
      <name val="Calibri"/>
      <family val="2"/>
    </font>
    <font>
      <b/>
      <sz val="10"/>
      <color rgb="FF000000"/>
      <name val="ＭＳ Ｐゴシック"/>
      <family val="2"/>
      <charset val="128"/>
      <scheme val="minor"/>
    </font>
    <font>
      <b/>
      <sz val="10"/>
      <color rgb="FF000000"/>
      <name val="Yu Gothic UI"/>
      <family val="3"/>
      <charset val="128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0"/>
      <name val="MS Mincho"/>
      <family val="1"/>
      <charset val="128"/>
    </font>
    <font>
      <b/>
      <sz val="18"/>
      <color theme="3"/>
      <name val="ＭＳ Ｐゴシック"/>
      <family val="2"/>
      <charset val="128"/>
      <scheme val="major"/>
    </font>
    <font>
      <sz val="10"/>
      <name val="Calibri"/>
      <family val="2"/>
      <charset val="128"/>
    </font>
    <font>
      <i/>
      <sz val="10"/>
      <name val="Calibri"/>
      <family val="2"/>
    </font>
    <font>
      <sz val="9"/>
      <name val="ＭＳ Ｐゴシック"/>
      <family val="3"/>
      <charset val="128"/>
      <scheme val="minor"/>
    </font>
    <font>
      <sz val="10"/>
      <color rgb="FF000000"/>
      <name val="Yu Gothic UI"/>
      <family val="3"/>
      <charset val="128"/>
    </font>
    <font>
      <sz val="11"/>
      <color theme="1"/>
      <name val="ＭＳ Ｐゴシック"/>
      <family val="2"/>
      <scheme val="minor"/>
    </font>
    <font>
      <b/>
      <sz val="9"/>
      <color rgb="FF000000"/>
      <name val="MS P ゴシック"/>
      <charset val="128"/>
    </font>
    <font>
      <sz val="9"/>
      <color rgb="FF000000"/>
      <name val="MS P ゴシック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3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>
      <alignment vertical="center"/>
    </xf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8" fillId="0" borderId="0"/>
    <xf numFmtId="0" fontId="7" fillId="0" borderId="0"/>
    <xf numFmtId="0" fontId="9" fillId="0" borderId="0">
      <alignment vertical="center"/>
    </xf>
    <xf numFmtId="0" fontId="14" fillId="0" borderId="0"/>
    <xf numFmtId="0" fontId="8" fillId="0" borderId="0">
      <alignment vertical="center"/>
    </xf>
    <xf numFmtId="0" fontId="6" fillId="0" borderId="0">
      <alignment vertical="center"/>
    </xf>
    <xf numFmtId="0" fontId="29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/>
    <xf numFmtId="0" fontId="1" fillId="0" borderId="0">
      <alignment vertical="center"/>
    </xf>
  </cellStyleXfs>
  <cellXfs count="68">
    <xf numFmtId="0" fontId="0" fillId="0" borderId="0" xfId="0"/>
    <xf numFmtId="0" fontId="10" fillId="0" borderId="0" xfId="0" applyFont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17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79" fontId="10" fillId="0" borderId="0" xfId="0" applyNumberFormat="1" applyFont="1" applyAlignment="1">
      <alignment horizontal="center" vertical="center"/>
    </xf>
    <xf numFmtId="177" fontId="10" fillId="0" borderId="0" xfId="0" applyNumberFormat="1" applyFont="1" applyAlignment="1">
      <alignment horizontal="right" vertical="center"/>
    </xf>
    <xf numFmtId="179" fontId="10" fillId="0" borderId="0" xfId="125" applyNumberFormat="1" applyFont="1" applyAlignment="1">
      <alignment horizontal="center" vertical="center" wrapText="1"/>
    </xf>
    <xf numFmtId="0" fontId="12" fillId="0" borderId="0" xfId="124" applyFont="1" applyAlignment="1">
      <alignment horizontal="center" vertical="center"/>
    </xf>
    <xf numFmtId="176" fontId="10" fillId="0" borderId="0" xfId="0" applyNumberFormat="1" applyFont="1" applyAlignment="1">
      <alignment horizontal="right" vertical="center"/>
    </xf>
    <xf numFmtId="178" fontId="10" fillId="0" borderId="0" xfId="0" applyNumberFormat="1" applyFont="1" applyAlignment="1">
      <alignment horizontal="right" vertical="center"/>
    </xf>
    <xf numFmtId="176" fontId="10" fillId="0" borderId="0" xfId="0" applyNumberFormat="1" applyFont="1" applyAlignment="1">
      <alignment vertical="center"/>
    </xf>
    <xf numFmtId="176" fontId="26" fillId="0" borderId="0" xfId="0" applyNumberFormat="1" applyFont="1" applyAlignment="1">
      <alignment horizontal="right" vertical="center"/>
    </xf>
    <xf numFmtId="0" fontId="12" fillId="0" borderId="0" xfId="0" applyFont="1" applyAlignment="1">
      <alignment vertical="center"/>
    </xf>
    <xf numFmtId="0" fontId="10" fillId="2" borderId="0" xfId="0" applyFont="1" applyFill="1"/>
    <xf numFmtId="2" fontId="12" fillId="0" borderId="0" xfId="0" applyNumberFormat="1" applyFont="1" applyAlignment="1">
      <alignment vertical="center"/>
    </xf>
    <xf numFmtId="2" fontId="13" fillId="0" borderId="0" xfId="0" applyNumberFormat="1" applyFont="1" applyAlignment="1">
      <alignment vertical="center"/>
    </xf>
    <xf numFmtId="0" fontId="12" fillId="2" borderId="0" xfId="0" applyFont="1" applyFill="1"/>
    <xf numFmtId="0" fontId="10" fillId="0" borderId="0" xfId="0" applyFont="1"/>
    <xf numFmtId="0" fontId="10" fillId="0" borderId="0" xfId="0" applyFont="1" applyAlignment="1">
      <alignment horizontal="left" indent="1"/>
    </xf>
    <xf numFmtId="0" fontId="10" fillId="0" borderId="0" xfId="122" applyFont="1" applyAlignment="1">
      <alignment horizontal="center" vertical="center"/>
    </xf>
    <xf numFmtId="0" fontId="10" fillId="0" borderId="0" xfId="0" applyFont="1" applyAlignment="1">
      <alignment horizontal="center"/>
    </xf>
    <xf numFmtId="2" fontId="10" fillId="0" borderId="0" xfId="0" applyNumberFormat="1" applyFont="1"/>
    <xf numFmtId="178" fontId="10" fillId="0" borderId="0" xfId="15" applyNumberFormat="1" applyFont="1" applyAlignment="1">
      <alignment horizontal="right" vertical="center"/>
    </xf>
    <xf numFmtId="176" fontId="10" fillId="0" borderId="0" xfId="15" applyNumberFormat="1" applyFont="1" applyAlignment="1">
      <alignment horizontal="right" vertical="center"/>
    </xf>
    <xf numFmtId="2" fontId="10" fillId="0" borderId="0" xfId="15" applyNumberFormat="1" applyFont="1">
      <alignment vertical="center"/>
    </xf>
    <xf numFmtId="176" fontId="10" fillId="0" borderId="0" xfId="15" applyNumberFormat="1" applyFont="1">
      <alignment vertical="center"/>
    </xf>
    <xf numFmtId="14" fontId="10" fillId="0" borderId="0" xfId="15" applyNumberFormat="1" applyFont="1" applyAlignment="1">
      <alignment horizontal="center" vertical="center"/>
    </xf>
    <xf numFmtId="0" fontId="10" fillId="0" borderId="0" xfId="15" applyFont="1" applyAlignment="1">
      <alignment horizontal="center" vertical="center"/>
    </xf>
    <xf numFmtId="177" fontId="10" fillId="0" borderId="0" xfId="15" applyNumberFormat="1" applyFont="1" applyAlignment="1">
      <alignment horizontal="right" vertical="center"/>
    </xf>
    <xf numFmtId="177" fontId="10" fillId="0" borderId="0" xfId="0" applyNumberFormat="1" applyFont="1" applyAlignment="1">
      <alignment horizontal="right"/>
    </xf>
    <xf numFmtId="17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177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vertical="center"/>
    </xf>
    <xf numFmtId="0" fontId="12" fillId="0" borderId="0" xfId="124" applyFont="1">
      <alignment vertical="center"/>
    </xf>
    <xf numFmtId="180" fontId="10" fillId="0" borderId="0" xfId="0" applyNumberFormat="1" applyFont="1" applyAlignment="1">
      <alignment horizontal="right" vertical="center"/>
    </xf>
    <xf numFmtId="2" fontId="10" fillId="0" borderId="0" xfId="0" applyNumberFormat="1" applyFont="1" applyAlignment="1">
      <alignment horizontal="right" vertical="center"/>
    </xf>
    <xf numFmtId="0" fontId="10" fillId="0" borderId="0" xfId="124" applyFont="1" applyAlignment="1">
      <alignment horizontal="left" vertical="center"/>
    </xf>
    <xf numFmtId="14" fontId="10" fillId="0" borderId="0" xfId="0" applyNumberFormat="1" applyFont="1" applyAlignment="1">
      <alignment horizontal="center"/>
    </xf>
    <xf numFmtId="176" fontId="10" fillId="0" borderId="0" xfId="0" applyNumberFormat="1" applyFont="1" applyAlignment="1">
      <alignment horizontal="right"/>
    </xf>
    <xf numFmtId="178" fontId="10" fillId="0" borderId="0" xfId="0" applyNumberFormat="1" applyFont="1" applyAlignment="1">
      <alignment horizontal="right"/>
    </xf>
    <xf numFmtId="2" fontId="25" fillId="0" borderId="0" xfId="124" applyNumberFormat="1" applyFont="1">
      <alignment vertical="center"/>
    </xf>
    <xf numFmtId="0" fontId="25" fillId="0" borderId="0" xfId="124" applyFont="1">
      <alignment vertical="center"/>
    </xf>
    <xf numFmtId="2" fontId="10" fillId="0" borderId="0" xfId="124" applyNumberFormat="1" applyFont="1">
      <alignment vertical="center"/>
    </xf>
    <xf numFmtId="0" fontId="10" fillId="0" borderId="0" xfId="124" applyFont="1">
      <alignment vertical="center"/>
    </xf>
    <xf numFmtId="0" fontId="10" fillId="0" borderId="0" xfId="127" applyFont="1" applyAlignment="1">
      <alignment horizontal="center" vertical="center"/>
    </xf>
    <xf numFmtId="14" fontId="10" fillId="0" borderId="0" xfId="127" applyNumberFormat="1" applyFont="1" applyAlignment="1">
      <alignment horizontal="center" vertical="center"/>
    </xf>
    <xf numFmtId="176" fontId="10" fillId="0" borderId="0" xfId="127" applyNumberFormat="1" applyFont="1" applyAlignment="1">
      <alignment horizontal="right" vertical="center"/>
    </xf>
    <xf numFmtId="177" fontId="10" fillId="0" borderId="0" xfId="127" applyNumberFormat="1" applyFont="1" applyAlignment="1">
      <alignment horizontal="right" vertical="center"/>
    </xf>
    <xf numFmtId="178" fontId="10" fillId="0" borderId="0" xfId="127" applyNumberFormat="1" applyFont="1" applyAlignment="1">
      <alignment horizontal="right" vertical="center"/>
    </xf>
    <xf numFmtId="176" fontId="10" fillId="0" borderId="0" xfId="127" applyNumberFormat="1" applyFont="1">
      <alignment vertical="center"/>
    </xf>
    <xf numFmtId="2" fontId="10" fillId="0" borderId="0" xfId="0" applyNumberFormat="1" applyFont="1" applyAlignment="1">
      <alignment horizontal="right"/>
    </xf>
    <xf numFmtId="0" fontId="10" fillId="0" borderId="0" xfId="124" applyFont="1" applyAlignment="1">
      <alignment horizontal="left"/>
    </xf>
    <xf numFmtId="0" fontId="11" fillId="0" borderId="0" xfId="0" applyFont="1"/>
    <xf numFmtId="0" fontId="10" fillId="0" borderId="0" xfId="122" applyFont="1" applyAlignment="1">
      <alignment vertical="center"/>
    </xf>
    <xf numFmtId="49" fontId="18" fillId="0" borderId="0" xfId="0" applyNumberFormat="1" applyFont="1" applyAlignment="1">
      <alignment vertical="center"/>
    </xf>
    <xf numFmtId="0" fontId="27" fillId="0" borderId="0" xfId="0" applyFont="1"/>
    <xf numFmtId="49" fontId="27" fillId="0" borderId="0" xfId="0" applyNumberFormat="1" applyFont="1"/>
    <xf numFmtId="181" fontId="10" fillId="0" borderId="0" xfId="0" applyNumberFormat="1" applyFont="1"/>
    <xf numFmtId="0" fontId="12" fillId="0" borderId="0" xfId="0" applyFont="1"/>
    <xf numFmtId="0" fontId="10" fillId="0" borderId="0" xfId="0" applyFont="1" applyAlignment="1">
      <alignment horizontal="left" vertical="center"/>
    </xf>
    <xf numFmtId="0" fontId="23" fillId="0" borderId="0" xfId="0" applyFont="1" applyAlignment="1">
      <alignment horizontal="left"/>
    </xf>
    <xf numFmtId="0" fontId="25" fillId="0" borderId="0" xfId="124" applyFont="1" applyAlignment="1">
      <alignment horizontal="left" vertical="center"/>
    </xf>
  </cellXfs>
  <cellStyles count="134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6" builtinId="8" hidden="1"/>
    <cellStyle name="ハイパーリンク" xfId="18" builtinId="8" hidden="1"/>
    <cellStyle name="ハイパーリンク" xfId="20" builtinId="8" hidden="1"/>
    <cellStyle name="ハイパーリンク" xfId="22" builtinId="8" hidden="1"/>
    <cellStyle name="ハイパーリンク" xfId="24" builtinId="8" hidden="1"/>
    <cellStyle name="ハイパーリンク" xfId="26" builtinId="8" hidden="1"/>
    <cellStyle name="ハイパーリンク" xfId="28" builtinId="8" hidden="1"/>
    <cellStyle name="ハイパーリンク" xfId="30" builtinId="8" hidden="1"/>
    <cellStyle name="ハイパーリンク" xfId="32" builtinId="8" hidden="1"/>
    <cellStyle name="ハイパーリンク" xfId="34" builtinId="8" hidden="1"/>
    <cellStyle name="ハイパーリンク" xfId="36" builtinId="8" hidden="1"/>
    <cellStyle name="ハイパーリンク" xfId="38" builtinId="8" hidden="1"/>
    <cellStyle name="ハイパーリンク" xfId="40" builtinId="8" hidden="1"/>
    <cellStyle name="ハイパーリンク" xfId="42" builtinId="8" hidden="1"/>
    <cellStyle name="ハイパーリンク" xfId="44" builtinId="8" hidden="1"/>
    <cellStyle name="ハイパーリンク" xfId="46" builtinId="8" hidden="1"/>
    <cellStyle name="ハイパーリンク" xfId="48" builtinId="8" hidden="1"/>
    <cellStyle name="ハイパーリンク" xfId="50" builtinId="8" hidden="1"/>
    <cellStyle name="ハイパーリンク" xfId="52" builtinId="8" hidden="1"/>
    <cellStyle name="ハイパーリンク" xfId="54" builtinId="8" hidden="1"/>
    <cellStyle name="ハイパーリンク" xfId="56" builtinId="8" hidden="1"/>
    <cellStyle name="ハイパーリンク" xfId="58" builtinId="8" hidden="1"/>
    <cellStyle name="ハイパーリンク" xfId="60" builtinId="8" hidden="1"/>
    <cellStyle name="ハイパーリンク" xfId="62" builtinId="8" hidden="1"/>
    <cellStyle name="ハイパーリンク" xfId="64" builtinId="8" hidden="1"/>
    <cellStyle name="ハイパーリンク" xfId="66" builtinId="8" hidden="1"/>
    <cellStyle name="ハイパーリンク" xfId="68" builtinId="8" hidden="1"/>
    <cellStyle name="ハイパーリンク" xfId="70" builtinId="8" hidden="1"/>
    <cellStyle name="ハイパーリンク" xfId="72" builtinId="8" hidden="1"/>
    <cellStyle name="ハイパーリンク" xfId="74" builtinId="8" hidden="1"/>
    <cellStyle name="ハイパーリンク" xfId="76" builtinId="8" hidden="1"/>
    <cellStyle name="ハイパーリンク" xfId="78" builtinId="8" hidden="1"/>
    <cellStyle name="ハイパーリンク" xfId="80" builtinId="8" hidden="1"/>
    <cellStyle name="ハイパーリンク" xfId="82" builtinId="8" hidden="1"/>
    <cellStyle name="ハイパーリンク" xfId="84" builtinId="8" hidden="1"/>
    <cellStyle name="ハイパーリンク" xfId="86" builtinId="8" hidden="1"/>
    <cellStyle name="ハイパーリンク" xfId="88" builtinId="8" hidden="1"/>
    <cellStyle name="ハイパーリンク" xfId="90" builtinId="8" hidden="1"/>
    <cellStyle name="ハイパーリンク" xfId="92" builtinId="8" hidden="1"/>
    <cellStyle name="ハイパーリンク" xfId="94" builtinId="8" hidden="1"/>
    <cellStyle name="ハイパーリンク" xfId="96" builtinId="8" hidden="1"/>
    <cellStyle name="ハイパーリンク" xfId="98" builtinId="8" hidden="1"/>
    <cellStyle name="ハイパーリンク" xfId="100" builtinId="8" hidden="1"/>
    <cellStyle name="ハイパーリンク" xfId="102" builtinId="8" hidden="1"/>
    <cellStyle name="ハイパーリンク" xfId="104" builtinId="8" hidden="1"/>
    <cellStyle name="ハイパーリンク" xfId="106" builtinId="8" hidden="1"/>
    <cellStyle name="ハイパーリンク" xfId="108" builtinId="8" hidden="1"/>
    <cellStyle name="ハイパーリンク" xfId="110" builtinId="8" hidden="1"/>
    <cellStyle name="ハイパーリンク" xfId="112" builtinId="8" hidden="1"/>
    <cellStyle name="ハイパーリンク" xfId="114" builtinId="8" hidden="1"/>
    <cellStyle name="ハイパーリンク" xfId="116" builtinId="8" hidden="1"/>
    <cellStyle name="ハイパーリンク" xfId="118" builtinId="8" hidden="1"/>
    <cellStyle name="ハイパーリンク" xfId="120" builtinId="8" hidden="1"/>
    <cellStyle name="標準" xfId="0" builtinId="0"/>
    <cellStyle name="標準 2" xfId="15" xr:uid="{00000000-0005-0000-0000-00003D000000}"/>
    <cellStyle name="標準 2 2" xfId="126" xr:uid="{AE2238DA-2DAD-7448-963F-35C7BA21847C}"/>
    <cellStyle name="標準 2 2 2" xfId="130" xr:uid="{9CB48C45-1CE6-4D4F-BA55-A17E3CE257A4}"/>
    <cellStyle name="標準 2 2 3" xfId="133" xr:uid="{4A09D914-2DB1-4484-BC45-9E1D07A88FFF}"/>
    <cellStyle name="標準 2 3" xfId="123" xr:uid="{00000000-0005-0000-0000-00003E000000}"/>
    <cellStyle name="標準 2 6" xfId="127" xr:uid="{3E36BA54-3D40-B444-99DF-AD9BCE033FF0}"/>
    <cellStyle name="標準 4" xfId="122" xr:uid="{00000000-0005-0000-0000-00003F000000}"/>
    <cellStyle name="標準 4 2" xfId="129" xr:uid="{F8DE4226-B8CA-40DE-9DFE-D8B21B8FFCFA}"/>
    <cellStyle name="標準 4 3" xfId="132" xr:uid="{1A6CC49A-A821-430D-94DC-B1A964C1BBF9}"/>
    <cellStyle name="標準 5" xfId="124" xr:uid="{00000000-0005-0000-0000-000040000000}"/>
    <cellStyle name="標準 6" xfId="131" xr:uid="{75A264A0-5ECE-4D9E-90FA-E2FCABB1C605}"/>
    <cellStyle name="標準 7" xfId="128" xr:uid="{E8C1C11C-3FA5-E24E-B3A4-1D6DEBDA2AC4}"/>
    <cellStyle name="標準_YK0311採水瓶野帳表.xls" xfId="125" xr:uid="{00000000-0005-0000-0000-000041000000}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7" builtinId="9" hidden="1"/>
    <cellStyle name="表示済みのハイパーリンク" xfId="19" builtinId="9" hidden="1"/>
    <cellStyle name="表示済みのハイパーリンク" xfId="21" builtinId="9" hidden="1"/>
    <cellStyle name="表示済みのハイパーリンク" xfId="23" builtinId="9" hidden="1"/>
    <cellStyle name="表示済みのハイパーリンク" xfId="25" builtinId="9" hidden="1"/>
    <cellStyle name="表示済みのハイパーリンク" xfId="27" builtinId="9" hidden="1"/>
    <cellStyle name="表示済みのハイパーリンク" xfId="29" builtinId="9" hidden="1"/>
    <cellStyle name="表示済みのハイパーリンク" xfId="31" builtinId="9" hidden="1"/>
    <cellStyle name="表示済みのハイパーリンク" xfId="33" builtinId="9" hidden="1"/>
    <cellStyle name="表示済みのハイパーリンク" xfId="35" builtinId="9" hidden="1"/>
    <cellStyle name="表示済みのハイパーリンク" xfId="37" builtinId="9" hidden="1"/>
    <cellStyle name="表示済みのハイパーリンク" xfId="39" builtinId="9" hidden="1"/>
    <cellStyle name="表示済みのハイパーリンク" xfId="41" builtinId="9" hidden="1"/>
    <cellStyle name="表示済みのハイパーリンク" xfId="43" builtinId="9" hidden="1"/>
    <cellStyle name="表示済みのハイパーリンク" xfId="45" builtinId="9" hidden="1"/>
    <cellStyle name="表示済みのハイパーリンク" xfId="47" builtinId="9" hidden="1"/>
    <cellStyle name="表示済みのハイパーリンク" xfId="49" builtinId="9" hidden="1"/>
    <cellStyle name="表示済みのハイパーリンク" xfId="51" builtinId="9" hidden="1"/>
    <cellStyle name="表示済みのハイパーリンク" xfId="53" builtinId="9" hidden="1"/>
    <cellStyle name="表示済みのハイパーリンク" xfId="55" builtinId="9" hidden="1"/>
    <cellStyle name="表示済みのハイパーリンク" xfId="57" builtinId="9" hidden="1"/>
    <cellStyle name="表示済みのハイパーリンク" xfId="59" builtinId="9" hidden="1"/>
    <cellStyle name="表示済みのハイパーリンク" xfId="61" builtinId="9" hidden="1"/>
    <cellStyle name="表示済みのハイパーリンク" xfId="63" builtinId="9" hidden="1"/>
    <cellStyle name="表示済みのハイパーリンク" xfId="65" builtinId="9" hidden="1"/>
    <cellStyle name="表示済みのハイパーリンク" xfId="67" builtinId="9" hidden="1"/>
    <cellStyle name="表示済みのハイパーリンク" xfId="69" builtinId="9" hidden="1"/>
    <cellStyle name="表示済みのハイパーリンク" xfId="71" builtinId="9" hidden="1"/>
    <cellStyle name="表示済みのハイパーリンク" xfId="73" builtinId="9" hidden="1"/>
    <cellStyle name="表示済みのハイパーリンク" xfId="75" builtinId="9" hidden="1"/>
    <cellStyle name="表示済みのハイパーリンク" xfId="77" builtinId="9" hidden="1"/>
    <cellStyle name="表示済みのハイパーリンク" xfId="79" builtinId="9" hidden="1"/>
    <cellStyle name="表示済みのハイパーリンク" xfId="81" builtinId="9" hidden="1"/>
    <cellStyle name="表示済みのハイパーリンク" xfId="83" builtinId="9" hidden="1"/>
    <cellStyle name="表示済みのハイパーリンク" xfId="85" builtinId="9" hidden="1"/>
    <cellStyle name="表示済みのハイパーリンク" xfId="87" builtinId="9" hidden="1"/>
    <cellStyle name="表示済みのハイパーリンク" xfId="89" builtinId="9" hidden="1"/>
    <cellStyle name="表示済みのハイパーリンク" xfId="91" builtinId="9" hidden="1"/>
    <cellStyle name="表示済みのハイパーリンク" xfId="93" builtinId="9" hidden="1"/>
    <cellStyle name="表示済みのハイパーリンク" xfId="95" builtinId="9" hidden="1"/>
    <cellStyle name="表示済みのハイパーリンク" xfId="97" builtinId="9" hidden="1"/>
    <cellStyle name="表示済みのハイパーリンク" xfId="99" builtinId="9" hidden="1"/>
    <cellStyle name="表示済みのハイパーリンク" xfId="101" builtinId="9" hidden="1"/>
    <cellStyle name="表示済みのハイパーリンク" xfId="103" builtinId="9" hidden="1"/>
    <cellStyle name="表示済みのハイパーリンク" xfId="105" builtinId="9" hidden="1"/>
    <cellStyle name="表示済みのハイパーリンク" xfId="107" builtinId="9" hidden="1"/>
    <cellStyle name="表示済みのハイパーリンク" xfId="109" builtinId="9" hidden="1"/>
    <cellStyle name="表示済みのハイパーリンク" xfId="111" builtinId="9" hidden="1"/>
    <cellStyle name="表示済みのハイパーリンク" xfId="113" builtinId="9" hidden="1"/>
    <cellStyle name="表示済みのハイパーリンク" xfId="115" builtinId="9" hidden="1"/>
    <cellStyle name="表示済みのハイパーリンク" xfId="117" builtinId="9" hidden="1"/>
    <cellStyle name="表示済みのハイパーリンク" xfId="119" builtinId="9" hidden="1"/>
    <cellStyle name="表示済みのハイパーリンク" xfId="121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030"/>
  <sheetViews>
    <sheetView workbookViewId="0">
      <pane ySplit="1" topLeftCell="A1517" activePane="bottomLeft" state="frozen"/>
      <selection pane="bottomLeft" activeCell="G1555" sqref="G1555"/>
    </sheetView>
  </sheetViews>
  <sheetFormatPr baseColWidth="10" defaultColWidth="12.83203125" defaultRowHeight="14"/>
  <cols>
    <col min="1" max="1" width="12.6640625" style="1" bestFit="1" customWidth="1"/>
    <col min="2" max="2" width="9.1640625" style="1" bestFit="1" customWidth="1"/>
    <col min="3" max="3" width="13.5" style="1" bestFit="1" customWidth="1"/>
    <col min="4" max="4" width="10.1640625" style="5" bestFit="1" customWidth="1"/>
    <col min="5" max="5" width="5.6640625" style="1" bestFit="1" customWidth="1"/>
    <col min="6" max="6" width="6.5" style="1" bestFit="1" customWidth="1"/>
    <col min="7" max="7" width="4.5" style="4" bestFit="1" customWidth="1"/>
    <col min="8" max="8" width="5.6640625" style="9" bestFit="1" customWidth="1"/>
    <col min="9" max="9" width="12.6640625" style="13" bestFit="1" customWidth="1"/>
    <col min="10" max="10" width="11.6640625" style="13" bestFit="1" customWidth="1"/>
    <col min="11" max="11" width="7.6640625" style="10" bestFit="1" customWidth="1"/>
    <col min="12" max="12" width="7.6640625" style="10" customWidth="1"/>
    <col min="13" max="13" width="7.5" style="10" customWidth="1"/>
    <col min="14" max="14" width="15" style="14" bestFit="1" customWidth="1"/>
    <col min="15" max="15" width="8" style="13" bestFit="1" customWidth="1"/>
    <col min="16" max="17" width="10.5" style="8" bestFit="1" customWidth="1"/>
    <col min="18" max="18" width="16.1640625" style="1" bestFit="1" customWidth="1"/>
    <col min="19" max="19" width="10.83203125" style="1" bestFit="1" customWidth="1"/>
    <col min="20" max="20" width="60.33203125" style="8" bestFit="1" customWidth="1"/>
    <col min="21" max="21" width="35.33203125" style="8" customWidth="1"/>
    <col min="22" max="22" width="24.33203125" style="8" customWidth="1"/>
    <col min="23" max="23" width="12.83203125" style="8"/>
    <col min="24" max="24" width="13" style="8" customWidth="1"/>
    <col min="25" max="16384" width="12.83203125" style="8"/>
  </cols>
  <sheetData>
    <row r="1" spans="1:22" s="1" customFormat="1">
      <c r="A1" s="1" t="s">
        <v>167</v>
      </c>
      <c r="B1" s="1" t="s">
        <v>0</v>
      </c>
      <c r="C1" s="1" t="s">
        <v>1566</v>
      </c>
      <c r="D1" s="5" t="s">
        <v>8</v>
      </c>
      <c r="E1" s="1" t="s">
        <v>279</v>
      </c>
      <c r="F1" s="1" t="s">
        <v>280</v>
      </c>
      <c r="G1" s="4" t="s">
        <v>281</v>
      </c>
      <c r="H1" s="9" t="s">
        <v>291</v>
      </c>
      <c r="I1" s="3" t="s">
        <v>11</v>
      </c>
      <c r="J1" s="3" t="s">
        <v>10</v>
      </c>
      <c r="K1" s="4" t="s">
        <v>9</v>
      </c>
      <c r="L1" s="4" t="s">
        <v>1819</v>
      </c>
      <c r="M1" s="4" t="s">
        <v>295</v>
      </c>
      <c r="N1" s="2" t="s">
        <v>3</v>
      </c>
      <c r="O1" s="3" t="s">
        <v>1</v>
      </c>
      <c r="P1" s="1" t="s">
        <v>12</v>
      </c>
      <c r="Q1" s="1" t="s">
        <v>2</v>
      </c>
      <c r="R1" s="1" t="s">
        <v>283</v>
      </c>
      <c r="S1" s="1" t="s">
        <v>1818</v>
      </c>
      <c r="T1" s="1" t="s">
        <v>282</v>
      </c>
      <c r="U1" s="1" t="s">
        <v>1600</v>
      </c>
      <c r="V1" s="1" t="s">
        <v>1601</v>
      </c>
    </row>
    <row r="2" spans="1:22" s="22" customFormat="1" ht="15">
      <c r="A2" s="32" t="s">
        <v>168</v>
      </c>
      <c r="B2" s="1">
        <v>16</v>
      </c>
      <c r="C2" s="1" t="s">
        <v>1579</v>
      </c>
      <c r="D2" s="31">
        <v>42620</v>
      </c>
      <c r="E2" s="25">
        <f t="shared" ref="E2:E22" si="0">YEAR(D2)</f>
        <v>2016</v>
      </c>
      <c r="F2" s="25">
        <f t="shared" ref="F2:F7" si="1">MONTH(D2)</f>
        <v>9</v>
      </c>
      <c r="G2" s="37">
        <f t="shared" ref="G2:G7" si="2">DAY(D2)</f>
        <v>7</v>
      </c>
      <c r="H2" s="35">
        <v>0.38958333333333334</v>
      </c>
      <c r="I2" s="28">
        <v>133.65811666666667</v>
      </c>
      <c r="J2" s="28">
        <v>38.997999999999998</v>
      </c>
      <c r="K2" s="33">
        <v>10</v>
      </c>
      <c r="L2" s="33">
        <v>10</v>
      </c>
      <c r="M2" s="33" t="s">
        <v>292</v>
      </c>
      <c r="N2" s="27">
        <v>21.568000000000001</v>
      </c>
      <c r="O2" s="28">
        <v>33.2226</v>
      </c>
      <c r="P2" s="26">
        <v>-0.23274601411764717</v>
      </c>
      <c r="Q2" s="26">
        <v>-1.8657341223529409</v>
      </c>
      <c r="R2" s="1" t="s">
        <v>286</v>
      </c>
      <c r="S2" s="1"/>
      <c r="T2" s="22" t="s">
        <v>1584</v>
      </c>
      <c r="U2" s="36"/>
    </row>
    <row r="3" spans="1:22" s="22" customFormat="1" ht="15">
      <c r="A3" s="32" t="s">
        <v>168</v>
      </c>
      <c r="B3" s="1">
        <v>19</v>
      </c>
      <c r="C3" s="1" t="s">
        <v>1579</v>
      </c>
      <c r="D3" s="31">
        <v>42620</v>
      </c>
      <c r="E3" s="25">
        <f t="shared" si="0"/>
        <v>2016</v>
      </c>
      <c r="F3" s="25">
        <f t="shared" si="1"/>
        <v>9</v>
      </c>
      <c r="G3" s="37">
        <f t="shared" si="2"/>
        <v>7</v>
      </c>
      <c r="H3" s="35">
        <v>0.64583333333333337</v>
      </c>
      <c r="I3" s="28">
        <v>133.66391666666667</v>
      </c>
      <c r="J3" s="28">
        <v>38.001383333333337</v>
      </c>
      <c r="K3" s="33">
        <v>10</v>
      </c>
      <c r="L3" s="33">
        <v>10</v>
      </c>
      <c r="M3" s="33" t="s">
        <v>292</v>
      </c>
      <c r="N3" s="27">
        <v>24.111000000000001</v>
      </c>
      <c r="O3" s="28">
        <v>33.162999999999997</v>
      </c>
      <c r="P3" s="26">
        <v>-0.17517023058823522</v>
      </c>
      <c r="Q3" s="26">
        <v>-1.4502999717647063</v>
      </c>
      <c r="R3" s="1" t="s">
        <v>286</v>
      </c>
      <c r="S3" s="1"/>
      <c r="T3" s="22" t="s">
        <v>1584</v>
      </c>
      <c r="U3" s="36"/>
    </row>
    <row r="4" spans="1:22" s="22" customFormat="1" ht="15">
      <c r="A4" s="32" t="s">
        <v>168</v>
      </c>
      <c r="B4" s="1">
        <v>22</v>
      </c>
      <c r="C4" s="1" t="s">
        <v>1579</v>
      </c>
      <c r="D4" s="31">
        <v>42620</v>
      </c>
      <c r="E4" s="25">
        <f t="shared" si="0"/>
        <v>2016</v>
      </c>
      <c r="F4" s="25">
        <f t="shared" si="1"/>
        <v>9</v>
      </c>
      <c r="G4" s="37">
        <f t="shared" si="2"/>
        <v>7</v>
      </c>
      <c r="H4" s="35">
        <v>0.89861111111111114</v>
      </c>
      <c r="I4" s="28">
        <v>133.65493333333333</v>
      </c>
      <c r="J4" s="28">
        <v>37.007266666666666</v>
      </c>
      <c r="K4" s="33">
        <v>10</v>
      </c>
      <c r="L4" s="33">
        <v>10</v>
      </c>
      <c r="M4" s="33" t="s">
        <v>292</v>
      </c>
      <c r="N4" s="27">
        <v>24.692</v>
      </c>
      <c r="O4" s="28">
        <v>33.317999999999998</v>
      </c>
      <c r="P4" s="26">
        <v>-0.12549116705882368</v>
      </c>
      <c r="Q4" s="26">
        <v>-1.3778477411764714</v>
      </c>
      <c r="R4" s="1" t="s">
        <v>286</v>
      </c>
      <c r="S4" s="1"/>
      <c r="T4" s="22" t="s">
        <v>1584</v>
      </c>
      <c r="U4" s="36"/>
    </row>
    <row r="5" spans="1:22" s="22" customFormat="1" ht="15">
      <c r="A5" s="32" t="s">
        <v>168</v>
      </c>
      <c r="B5" s="1">
        <v>25</v>
      </c>
      <c r="C5" s="1" t="s">
        <v>1579</v>
      </c>
      <c r="D5" s="31">
        <v>42621</v>
      </c>
      <c r="E5" s="25">
        <f t="shared" si="0"/>
        <v>2016</v>
      </c>
      <c r="F5" s="25">
        <f t="shared" si="1"/>
        <v>9</v>
      </c>
      <c r="G5" s="37">
        <f t="shared" si="2"/>
        <v>8</v>
      </c>
      <c r="H5" s="35">
        <v>0.27708333333333335</v>
      </c>
      <c r="I5" s="28">
        <v>133.66526666666667</v>
      </c>
      <c r="J5" s="28">
        <v>36.000950000000003</v>
      </c>
      <c r="K5" s="33">
        <v>10</v>
      </c>
      <c r="L5" s="33">
        <v>10</v>
      </c>
      <c r="M5" s="33" t="s">
        <v>292</v>
      </c>
      <c r="N5" s="27">
        <v>24.652000000000001</v>
      </c>
      <c r="O5" s="28">
        <v>32.862000000000002</v>
      </c>
      <c r="P5" s="26">
        <v>-0.19203562352941161</v>
      </c>
      <c r="Q5" s="26">
        <v>-1.5860703505882343</v>
      </c>
      <c r="R5" s="1" t="s">
        <v>286</v>
      </c>
      <c r="S5" s="1"/>
      <c r="T5" s="22" t="s">
        <v>1584</v>
      </c>
      <c r="U5" s="36"/>
    </row>
    <row r="6" spans="1:22" s="22" customFormat="1">
      <c r="A6" s="32" t="s">
        <v>169</v>
      </c>
      <c r="B6" s="1">
        <v>22</v>
      </c>
      <c r="C6" s="1" t="s">
        <v>1579</v>
      </c>
      <c r="D6" s="31">
        <v>42688</v>
      </c>
      <c r="E6" s="25">
        <f t="shared" si="0"/>
        <v>2016</v>
      </c>
      <c r="F6" s="25">
        <f t="shared" si="1"/>
        <v>11</v>
      </c>
      <c r="G6" s="37">
        <f t="shared" si="2"/>
        <v>14</v>
      </c>
      <c r="H6" s="35">
        <v>0.9555555555555556</v>
      </c>
      <c r="I6" s="28">
        <v>133.66816666666668</v>
      </c>
      <c r="J6" s="28">
        <v>36.998600000000003</v>
      </c>
      <c r="K6" s="33">
        <v>10</v>
      </c>
      <c r="L6" s="33">
        <v>10</v>
      </c>
      <c r="M6" s="33" t="s">
        <v>292</v>
      </c>
      <c r="N6" s="27">
        <v>17.12</v>
      </c>
      <c r="O6" s="28">
        <v>33.479999999999997</v>
      </c>
      <c r="P6" s="26">
        <v>-3.0516136470588373E-2</v>
      </c>
      <c r="Q6" s="26">
        <v>-0.58156256941176387</v>
      </c>
      <c r="R6" s="1" t="s">
        <v>286</v>
      </c>
      <c r="S6" s="1"/>
      <c r="U6" s="36"/>
    </row>
    <row r="7" spans="1:22" s="22" customFormat="1">
      <c r="A7" s="32" t="s">
        <v>169</v>
      </c>
      <c r="B7" s="1">
        <v>25</v>
      </c>
      <c r="C7" s="1" t="s">
        <v>1579</v>
      </c>
      <c r="D7" s="31">
        <v>42689</v>
      </c>
      <c r="E7" s="25">
        <f t="shared" si="0"/>
        <v>2016</v>
      </c>
      <c r="F7" s="25">
        <f t="shared" si="1"/>
        <v>11</v>
      </c>
      <c r="G7" s="37">
        <f t="shared" si="2"/>
        <v>15</v>
      </c>
      <c r="H7" s="35">
        <v>0.18819444444444444</v>
      </c>
      <c r="I7" s="28">
        <v>133.66608333333335</v>
      </c>
      <c r="J7" s="28">
        <v>36.00651666666667</v>
      </c>
      <c r="K7" s="33">
        <v>10</v>
      </c>
      <c r="L7" s="33">
        <v>10</v>
      </c>
      <c r="M7" s="33" t="s">
        <v>292</v>
      </c>
      <c r="N7" s="27">
        <v>18.350000000000001</v>
      </c>
      <c r="O7" s="28">
        <v>33.340000000000003</v>
      </c>
      <c r="P7" s="26">
        <v>-6.9928272941176539E-2</v>
      </c>
      <c r="Q7" s="26">
        <v>-0.78763665882352907</v>
      </c>
      <c r="R7" s="1" t="s">
        <v>286</v>
      </c>
      <c r="S7" s="1"/>
      <c r="U7" s="36"/>
    </row>
    <row r="8" spans="1:22" s="22" customFormat="1">
      <c r="A8" s="32" t="s">
        <v>170</v>
      </c>
      <c r="B8" s="24">
        <v>16</v>
      </c>
      <c r="C8" s="1" t="s">
        <v>1579</v>
      </c>
      <c r="D8" s="31">
        <v>42794</v>
      </c>
      <c r="E8" s="25">
        <f t="shared" si="0"/>
        <v>2017</v>
      </c>
      <c r="F8" s="25">
        <v>2</v>
      </c>
      <c r="G8" s="37">
        <v>28</v>
      </c>
      <c r="H8" s="35">
        <v>0.40902777777777777</v>
      </c>
      <c r="I8" s="28">
        <v>133.66283333333334</v>
      </c>
      <c r="J8" s="28">
        <v>39.003583333333331</v>
      </c>
      <c r="K8" s="33">
        <v>10</v>
      </c>
      <c r="L8" s="33">
        <v>10</v>
      </c>
      <c r="M8" s="33" t="s">
        <v>292</v>
      </c>
      <c r="N8" s="27">
        <v>10.352</v>
      </c>
      <c r="O8" s="30">
        <v>34.078000000000003</v>
      </c>
      <c r="P8" s="29">
        <v>0.22829875294117641</v>
      </c>
      <c r="Q8" s="29">
        <v>0.44980793098039218</v>
      </c>
      <c r="R8" s="24" t="s">
        <v>287</v>
      </c>
      <c r="S8" s="24"/>
      <c r="U8" s="36"/>
    </row>
    <row r="9" spans="1:22" s="22" customFormat="1">
      <c r="A9" s="32" t="s">
        <v>170</v>
      </c>
      <c r="B9" s="24">
        <v>19</v>
      </c>
      <c r="C9" s="1" t="s">
        <v>1579</v>
      </c>
      <c r="D9" s="31">
        <v>42794</v>
      </c>
      <c r="E9" s="25">
        <f t="shared" si="0"/>
        <v>2017</v>
      </c>
      <c r="F9" s="25">
        <v>2</v>
      </c>
      <c r="G9" s="37">
        <v>28</v>
      </c>
      <c r="H9" s="35">
        <v>0.66388888888888886</v>
      </c>
      <c r="I9" s="28">
        <v>133.66866666666667</v>
      </c>
      <c r="J9" s="28">
        <v>38.009616666666666</v>
      </c>
      <c r="K9" s="33">
        <v>10</v>
      </c>
      <c r="L9" s="33">
        <v>10</v>
      </c>
      <c r="M9" s="33" t="s">
        <v>292</v>
      </c>
      <c r="N9" s="27">
        <v>11.539</v>
      </c>
      <c r="O9" s="30">
        <v>34.283000000000001</v>
      </c>
      <c r="P9" s="29">
        <v>0.17033374117647049</v>
      </c>
      <c r="Q9" s="29">
        <v>0.74235095372548887</v>
      </c>
      <c r="R9" s="24" t="s">
        <v>287</v>
      </c>
      <c r="S9" s="24"/>
      <c r="T9" s="26"/>
      <c r="U9" s="36"/>
    </row>
    <row r="10" spans="1:22" s="22" customFormat="1">
      <c r="A10" s="32" t="s">
        <v>170</v>
      </c>
      <c r="B10" s="24">
        <v>22</v>
      </c>
      <c r="C10" s="1" t="s">
        <v>1579</v>
      </c>
      <c r="D10" s="31">
        <v>42794</v>
      </c>
      <c r="E10" s="25">
        <f t="shared" si="0"/>
        <v>2017</v>
      </c>
      <c r="F10" s="25">
        <v>2</v>
      </c>
      <c r="G10" s="37">
        <v>28</v>
      </c>
      <c r="H10" s="35">
        <v>0.92222222222222217</v>
      </c>
      <c r="I10" s="28">
        <v>133.66849999999999</v>
      </c>
      <c r="J10" s="28">
        <v>37.004333333333335</v>
      </c>
      <c r="K10" s="33">
        <v>10</v>
      </c>
      <c r="L10" s="33">
        <v>10</v>
      </c>
      <c r="M10" s="33" t="s">
        <v>292</v>
      </c>
      <c r="N10" s="27">
        <v>11.999000000000001</v>
      </c>
      <c r="O10" s="30">
        <v>34.4</v>
      </c>
      <c r="P10" s="29">
        <v>0.2630849176470591</v>
      </c>
      <c r="Q10" s="29">
        <v>0.99421179921568648</v>
      </c>
      <c r="R10" s="24" t="s">
        <v>287</v>
      </c>
      <c r="S10" s="24"/>
      <c r="U10" s="36"/>
    </row>
    <row r="11" spans="1:22" s="22" customFormat="1">
      <c r="A11" s="32" t="s">
        <v>170</v>
      </c>
      <c r="B11" s="24">
        <v>25</v>
      </c>
      <c r="C11" s="1" t="s">
        <v>1579</v>
      </c>
      <c r="D11" s="31">
        <v>42795</v>
      </c>
      <c r="E11" s="25">
        <f t="shared" si="0"/>
        <v>2017</v>
      </c>
      <c r="F11" s="25">
        <f t="shared" ref="F11:F20" si="3">MONTH(D11)</f>
        <v>3</v>
      </c>
      <c r="G11" s="37">
        <v>1</v>
      </c>
      <c r="H11" s="35">
        <v>0.78680555555555554</v>
      </c>
      <c r="I11" s="28">
        <v>133.66733333333335</v>
      </c>
      <c r="J11" s="28">
        <v>35.998933333333333</v>
      </c>
      <c r="K11" s="33">
        <v>10</v>
      </c>
      <c r="L11" s="33">
        <v>10</v>
      </c>
      <c r="M11" s="33" t="s">
        <v>292</v>
      </c>
      <c r="N11" s="27">
        <v>13.212</v>
      </c>
      <c r="O11" s="30">
        <v>34.533000000000001</v>
      </c>
      <c r="P11" s="29">
        <v>0.27735249411764751</v>
      </c>
      <c r="Q11" s="29">
        <v>1.3579946180392133</v>
      </c>
      <c r="R11" s="24" t="s">
        <v>287</v>
      </c>
      <c r="S11" s="24"/>
      <c r="U11" s="36"/>
    </row>
    <row r="12" spans="1:22" s="22" customFormat="1">
      <c r="A12" s="32" t="s">
        <v>172</v>
      </c>
      <c r="B12" s="24">
        <v>19</v>
      </c>
      <c r="C12" s="1" t="s">
        <v>1579</v>
      </c>
      <c r="D12" s="31">
        <v>42886</v>
      </c>
      <c r="E12" s="25">
        <f t="shared" si="0"/>
        <v>2017</v>
      </c>
      <c r="F12" s="25">
        <v>5</v>
      </c>
      <c r="G12" s="37">
        <v>31</v>
      </c>
      <c r="H12" s="35">
        <v>0.3666666666666667</v>
      </c>
      <c r="I12" s="28">
        <v>133.66758333333334</v>
      </c>
      <c r="J12" s="28">
        <v>38.000599999999999</v>
      </c>
      <c r="K12" s="33">
        <v>10</v>
      </c>
      <c r="L12" s="33">
        <v>10</v>
      </c>
      <c r="M12" s="33" t="s">
        <v>292</v>
      </c>
      <c r="N12" s="27">
        <v>16.745999999999999</v>
      </c>
      <c r="O12" s="30">
        <v>34.225999999999999</v>
      </c>
      <c r="P12" s="29">
        <v>0.19560023529411752</v>
      </c>
      <c r="Q12" s="29">
        <v>0.66005538509803952</v>
      </c>
      <c r="R12" s="24" t="s">
        <v>287</v>
      </c>
      <c r="S12" s="24"/>
      <c r="U12" s="36"/>
    </row>
    <row r="13" spans="1:22" s="22" customFormat="1">
      <c r="A13" s="32" t="s">
        <v>172</v>
      </c>
      <c r="B13" s="24">
        <v>22</v>
      </c>
      <c r="C13" s="1" t="s">
        <v>1579</v>
      </c>
      <c r="D13" s="31">
        <v>42886</v>
      </c>
      <c r="E13" s="25">
        <f t="shared" si="0"/>
        <v>2017</v>
      </c>
      <c r="F13" s="25">
        <v>5</v>
      </c>
      <c r="G13" s="37">
        <v>31</v>
      </c>
      <c r="H13" s="35">
        <v>0.61805555555555558</v>
      </c>
      <c r="I13" s="28">
        <v>133.67148333333333</v>
      </c>
      <c r="J13" s="28">
        <v>37.001616666666663</v>
      </c>
      <c r="K13" s="33">
        <v>10</v>
      </c>
      <c r="L13" s="33">
        <v>10</v>
      </c>
      <c r="M13" s="33" t="s">
        <v>292</v>
      </c>
      <c r="N13" s="27">
        <v>17.084</v>
      </c>
      <c r="O13" s="30">
        <v>34.459000000000003</v>
      </c>
      <c r="P13" s="29">
        <v>0.25448381176470614</v>
      </c>
      <c r="Q13" s="29">
        <v>1.2634476439215669</v>
      </c>
      <c r="R13" s="24" t="s">
        <v>287</v>
      </c>
      <c r="S13" s="24"/>
      <c r="U13" s="36"/>
    </row>
    <row r="14" spans="1:22" s="22" customFormat="1">
      <c r="A14" s="32" t="s">
        <v>172</v>
      </c>
      <c r="B14" s="24">
        <v>25</v>
      </c>
      <c r="C14" s="1" t="s">
        <v>1579</v>
      </c>
      <c r="D14" s="31">
        <v>42887</v>
      </c>
      <c r="E14" s="25">
        <f t="shared" si="0"/>
        <v>2017</v>
      </c>
      <c r="F14" s="25">
        <v>6</v>
      </c>
      <c r="G14" s="37">
        <v>1</v>
      </c>
      <c r="H14" s="35">
        <v>0.15972222222222224</v>
      </c>
      <c r="I14" s="28">
        <v>133.66903333333335</v>
      </c>
      <c r="J14" s="28">
        <v>35.996466666666663</v>
      </c>
      <c r="K14" s="34">
        <v>10</v>
      </c>
      <c r="L14" s="34">
        <v>10</v>
      </c>
      <c r="M14" s="33" t="s">
        <v>292</v>
      </c>
      <c r="N14" s="27">
        <v>18.709</v>
      </c>
      <c r="O14" s="30">
        <v>34.697000000000003</v>
      </c>
      <c r="P14" s="29">
        <v>0.34885738823529455</v>
      </c>
      <c r="Q14" s="29">
        <v>1.7316605694117646</v>
      </c>
      <c r="R14" s="24" t="s">
        <v>287</v>
      </c>
      <c r="S14" s="24"/>
      <c r="U14" s="36"/>
    </row>
    <row r="15" spans="1:22" s="22" customFormat="1" ht="15">
      <c r="A15" s="32" t="s">
        <v>171</v>
      </c>
      <c r="B15" s="24">
        <v>16</v>
      </c>
      <c r="C15" s="1" t="s">
        <v>1579</v>
      </c>
      <c r="D15" s="31">
        <v>42984</v>
      </c>
      <c r="E15" s="25">
        <f t="shared" si="0"/>
        <v>2017</v>
      </c>
      <c r="F15" s="25">
        <f t="shared" si="3"/>
        <v>9</v>
      </c>
      <c r="G15" s="37">
        <v>6</v>
      </c>
      <c r="H15" s="35">
        <v>0.42708333333333331</v>
      </c>
      <c r="I15" s="28">
        <v>133.66601666666668</v>
      </c>
      <c r="J15" s="28">
        <v>39.001483333333333</v>
      </c>
      <c r="K15" s="33">
        <v>10</v>
      </c>
      <c r="L15" s="33">
        <v>10</v>
      </c>
      <c r="M15" s="33" t="s">
        <v>292</v>
      </c>
      <c r="N15" s="27">
        <v>23.494</v>
      </c>
      <c r="O15" s="30">
        <v>33.759</v>
      </c>
      <c r="P15" s="29">
        <v>1.9331247058823602E-2</v>
      </c>
      <c r="Q15" s="29">
        <v>-0.58916643764705801</v>
      </c>
      <c r="R15" s="24" t="s">
        <v>287</v>
      </c>
      <c r="S15" s="24"/>
      <c r="T15" s="22" t="s">
        <v>1647</v>
      </c>
      <c r="U15" s="36"/>
    </row>
    <row r="16" spans="1:22" s="22" customFormat="1">
      <c r="A16" s="32" t="s">
        <v>171</v>
      </c>
      <c r="B16" s="24">
        <v>19</v>
      </c>
      <c r="C16" s="1" t="s">
        <v>1579</v>
      </c>
      <c r="D16" s="31">
        <v>42984</v>
      </c>
      <c r="E16" s="25">
        <f t="shared" si="0"/>
        <v>2017</v>
      </c>
      <c r="F16" s="25">
        <f t="shared" si="3"/>
        <v>9</v>
      </c>
      <c r="G16" s="37">
        <v>6</v>
      </c>
      <c r="H16" s="35">
        <v>0.67708333333333337</v>
      </c>
      <c r="I16" s="28">
        <v>133.6636</v>
      </c>
      <c r="J16" s="28">
        <v>37.999466666666663</v>
      </c>
      <c r="K16" s="33">
        <v>10</v>
      </c>
      <c r="L16" s="33">
        <v>10</v>
      </c>
      <c r="M16" s="33" t="s">
        <v>292</v>
      </c>
      <c r="N16" s="27">
        <v>24.276</v>
      </c>
      <c r="O16" s="30">
        <v>33.603900000000003</v>
      </c>
      <c r="P16" s="29">
        <v>9.5491294117646675E-3</v>
      </c>
      <c r="Q16" s="29">
        <v>-0.54543386352941248</v>
      </c>
      <c r="R16" s="24" t="s">
        <v>287</v>
      </c>
      <c r="S16" s="24"/>
      <c r="U16" s="36"/>
    </row>
    <row r="17" spans="1:24" s="22" customFormat="1">
      <c r="A17" s="32" t="s">
        <v>171</v>
      </c>
      <c r="B17" s="24">
        <v>22</v>
      </c>
      <c r="C17" s="1" t="s">
        <v>1579</v>
      </c>
      <c r="D17" s="31">
        <v>42984</v>
      </c>
      <c r="E17" s="25">
        <f t="shared" si="0"/>
        <v>2017</v>
      </c>
      <c r="F17" s="25">
        <f t="shared" si="3"/>
        <v>9</v>
      </c>
      <c r="G17" s="37">
        <v>6</v>
      </c>
      <c r="H17" s="35">
        <v>0.92361111111111116</v>
      </c>
      <c r="I17" s="28">
        <v>133.66848333333334</v>
      </c>
      <c r="J17" s="28">
        <v>36.998266666666666</v>
      </c>
      <c r="K17" s="33">
        <v>10</v>
      </c>
      <c r="L17" s="33">
        <v>10</v>
      </c>
      <c r="M17" s="33" t="s">
        <v>292</v>
      </c>
      <c r="N17" s="27">
        <v>25.731000000000002</v>
      </c>
      <c r="O17" s="30">
        <v>33.4345</v>
      </c>
      <c r="P17" s="29">
        <v>-6.500969411764701E-2</v>
      </c>
      <c r="Q17" s="29">
        <v>-0.74393192470588243</v>
      </c>
      <c r="R17" s="24" t="s">
        <v>287</v>
      </c>
      <c r="S17" s="24"/>
      <c r="U17" s="36"/>
    </row>
    <row r="18" spans="1:24" s="22" customFormat="1">
      <c r="A18" s="32" t="s">
        <v>171</v>
      </c>
      <c r="B18" s="24">
        <v>25</v>
      </c>
      <c r="C18" s="1" t="s">
        <v>1579</v>
      </c>
      <c r="D18" s="31">
        <v>42985</v>
      </c>
      <c r="E18" s="25">
        <f t="shared" si="0"/>
        <v>2017</v>
      </c>
      <c r="F18" s="25">
        <f t="shared" si="3"/>
        <v>9</v>
      </c>
      <c r="G18" s="37">
        <v>7</v>
      </c>
      <c r="H18" s="35">
        <v>0.18472222222222223</v>
      </c>
      <c r="I18" s="28">
        <v>133.67123333333333</v>
      </c>
      <c r="J18" s="28">
        <v>36.006933333333336</v>
      </c>
      <c r="K18" s="34">
        <v>10</v>
      </c>
      <c r="L18" s="34">
        <v>10</v>
      </c>
      <c r="M18" s="33" t="s">
        <v>292</v>
      </c>
      <c r="N18" s="27">
        <v>26.152999999999999</v>
      </c>
      <c r="O18" s="30">
        <v>32.7348</v>
      </c>
      <c r="P18" s="29">
        <v>-0.14626091764705862</v>
      </c>
      <c r="Q18" s="29">
        <v>-1.7845157992156873</v>
      </c>
      <c r="R18" s="24" t="s">
        <v>287</v>
      </c>
      <c r="S18" s="24"/>
      <c r="U18" s="36"/>
    </row>
    <row r="19" spans="1:24" s="22" customFormat="1">
      <c r="A19" s="32" t="s">
        <v>173</v>
      </c>
      <c r="B19" s="24">
        <v>19</v>
      </c>
      <c r="C19" s="1" t="s">
        <v>1579</v>
      </c>
      <c r="D19" s="31">
        <v>43046</v>
      </c>
      <c r="E19" s="25">
        <f t="shared" si="0"/>
        <v>2017</v>
      </c>
      <c r="F19" s="25">
        <f t="shared" si="3"/>
        <v>11</v>
      </c>
      <c r="G19" s="37">
        <v>7</v>
      </c>
      <c r="H19" s="35">
        <v>0.11319444444444444</v>
      </c>
      <c r="I19" s="28">
        <v>133.65305000000001</v>
      </c>
      <c r="J19" s="28">
        <v>37.986466666666665</v>
      </c>
      <c r="K19" s="33">
        <v>10</v>
      </c>
      <c r="L19" s="33">
        <v>10</v>
      </c>
      <c r="M19" s="33" t="s">
        <v>292</v>
      </c>
      <c r="N19" s="27">
        <v>19.213000000000001</v>
      </c>
      <c r="O19" s="30">
        <v>33.703000000000003</v>
      </c>
      <c r="P19" s="29">
        <v>7.6389623529411699E-2</v>
      </c>
      <c r="Q19" s="29">
        <v>-0.26655631215686437</v>
      </c>
      <c r="R19" s="24" t="s">
        <v>287</v>
      </c>
      <c r="S19" s="24"/>
      <c r="U19" s="36"/>
    </row>
    <row r="20" spans="1:24" s="22" customFormat="1">
      <c r="A20" s="32" t="s">
        <v>173</v>
      </c>
      <c r="B20" s="24">
        <v>22</v>
      </c>
      <c r="C20" s="1" t="s">
        <v>1579</v>
      </c>
      <c r="D20" s="31">
        <v>43046</v>
      </c>
      <c r="E20" s="25">
        <f t="shared" si="0"/>
        <v>2017</v>
      </c>
      <c r="F20" s="25">
        <f t="shared" si="3"/>
        <v>11</v>
      </c>
      <c r="G20" s="37">
        <v>7</v>
      </c>
      <c r="H20" s="35">
        <v>0.43888888888888888</v>
      </c>
      <c r="I20" s="28">
        <v>133.6729</v>
      </c>
      <c r="J20" s="28">
        <v>37.00268333333333</v>
      </c>
      <c r="K20" s="33">
        <v>10</v>
      </c>
      <c r="L20" s="33">
        <v>10</v>
      </c>
      <c r="M20" s="33" t="s">
        <v>292</v>
      </c>
      <c r="N20" s="27">
        <v>18.689</v>
      </c>
      <c r="O20" s="30">
        <v>33.735100000000003</v>
      </c>
      <c r="P20" s="29">
        <v>-4.6587999999996299E-3</v>
      </c>
      <c r="Q20" s="29">
        <v>-0.42049405333333478</v>
      </c>
      <c r="R20" s="24" t="s">
        <v>287</v>
      </c>
      <c r="S20" s="24"/>
      <c r="U20" s="36"/>
    </row>
    <row r="21" spans="1:24" s="22" customFormat="1">
      <c r="A21" s="32" t="s">
        <v>173</v>
      </c>
      <c r="B21" s="24">
        <v>25</v>
      </c>
      <c r="C21" s="1" t="s">
        <v>1579</v>
      </c>
      <c r="D21" s="31">
        <v>43039</v>
      </c>
      <c r="E21" s="25">
        <f t="shared" si="0"/>
        <v>2017</v>
      </c>
      <c r="F21" s="25">
        <v>10</v>
      </c>
      <c r="G21" s="37">
        <v>31</v>
      </c>
      <c r="H21" s="35">
        <v>0.86805555555555547</v>
      </c>
      <c r="I21" s="28">
        <v>133.6703</v>
      </c>
      <c r="J21" s="28">
        <v>36.010199999999998</v>
      </c>
      <c r="K21" s="34">
        <v>10</v>
      </c>
      <c r="L21" s="34">
        <v>10</v>
      </c>
      <c r="M21" s="33" t="s">
        <v>292</v>
      </c>
      <c r="N21" s="27">
        <v>20.474</v>
      </c>
      <c r="O21" s="30">
        <v>33.478900000000003</v>
      </c>
      <c r="P21" s="26">
        <v>8.5947764705884833E-3</v>
      </c>
      <c r="Q21" s="26">
        <v>-0.82570248784313716</v>
      </c>
      <c r="R21" s="24" t="s">
        <v>287</v>
      </c>
      <c r="S21" s="24"/>
      <c r="U21" s="36"/>
    </row>
    <row r="22" spans="1:24" s="18" customFormat="1">
      <c r="A22" s="32" t="s">
        <v>174</v>
      </c>
      <c r="B22" s="32">
        <v>12</v>
      </c>
      <c r="C22" s="1" t="s">
        <v>1579</v>
      </c>
      <c r="D22" s="31">
        <v>42681</v>
      </c>
      <c r="E22" s="25">
        <f t="shared" si="0"/>
        <v>2016</v>
      </c>
      <c r="F22" s="25">
        <f>MONTH(D22)</f>
        <v>11</v>
      </c>
      <c r="G22" s="37">
        <f>DAY(D22)</f>
        <v>7</v>
      </c>
      <c r="H22" s="35">
        <v>0.87013888888888891</v>
      </c>
      <c r="I22" s="28">
        <v>132.32705000000001</v>
      </c>
      <c r="J22" s="28">
        <v>36.003566666666664</v>
      </c>
      <c r="K22" s="33">
        <v>10</v>
      </c>
      <c r="L22" s="33">
        <v>10</v>
      </c>
      <c r="M22" s="33" t="s">
        <v>292</v>
      </c>
      <c r="N22" s="27">
        <v>20.231000000000002</v>
      </c>
      <c r="O22" s="30">
        <v>33.792000000000002</v>
      </c>
      <c r="P22" s="26">
        <v>1.9127858823529298E-2</v>
      </c>
      <c r="Q22" s="26">
        <v>-3.6604835294118843E-2</v>
      </c>
      <c r="R22" s="32" t="s">
        <v>288</v>
      </c>
      <c r="S22" s="32"/>
      <c r="T22" s="59" t="s">
        <v>4</v>
      </c>
      <c r="U22" s="36"/>
      <c r="V22" s="22"/>
      <c r="W22" s="22"/>
      <c r="X22" s="22"/>
    </row>
    <row r="23" spans="1:24" s="18" customFormat="1">
      <c r="A23" s="32" t="s">
        <v>1588</v>
      </c>
      <c r="B23" s="32">
        <v>13</v>
      </c>
      <c r="C23" s="1" t="s">
        <v>1579</v>
      </c>
      <c r="D23" s="31">
        <v>42821</v>
      </c>
      <c r="E23" s="25">
        <f t="shared" ref="E23:E88" si="4">YEAR(D23)</f>
        <v>2017</v>
      </c>
      <c r="F23" s="25">
        <f t="shared" ref="F23:F88" si="5">MONTH(D23)</f>
        <v>3</v>
      </c>
      <c r="G23" s="37">
        <f t="shared" ref="G23:G88" si="6">DAY(D23)</f>
        <v>27</v>
      </c>
      <c r="H23" s="35">
        <v>0.93125000000000002</v>
      </c>
      <c r="I23" s="28">
        <v>132.3297</v>
      </c>
      <c r="J23" s="28">
        <v>36.335183333333333</v>
      </c>
      <c r="K23" s="33">
        <v>10</v>
      </c>
      <c r="L23" s="33">
        <v>10</v>
      </c>
      <c r="M23" s="33" t="s">
        <v>292</v>
      </c>
      <c r="N23" s="27">
        <v>12.699</v>
      </c>
      <c r="O23" s="30">
        <v>34.585999999999999</v>
      </c>
      <c r="P23" s="26">
        <v>0.20824227058823519</v>
      </c>
      <c r="Q23" s="26">
        <v>1.0155897776470582</v>
      </c>
      <c r="R23" s="32" t="s">
        <v>288</v>
      </c>
      <c r="S23" s="32"/>
      <c r="T23" s="59" t="s">
        <v>4</v>
      </c>
      <c r="U23" s="36"/>
      <c r="V23" s="22"/>
      <c r="W23" s="22"/>
      <c r="X23" s="22"/>
    </row>
    <row r="24" spans="1:24" s="18" customFormat="1">
      <c r="A24" s="32" t="s">
        <v>1588</v>
      </c>
      <c r="B24" s="32">
        <v>12</v>
      </c>
      <c r="C24" s="1" t="s">
        <v>1579</v>
      </c>
      <c r="D24" s="31">
        <v>42822</v>
      </c>
      <c r="E24" s="25">
        <f t="shared" si="4"/>
        <v>2017</v>
      </c>
      <c r="F24" s="25">
        <f t="shared" si="5"/>
        <v>3</v>
      </c>
      <c r="G24" s="37">
        <f t="shared" si="6"/>
        <v>28</v>
      </c>
      <c r="H24" s="35">
        <v>3.4027777777777775E-2</v>
      </c>
      <c r="I24" s="28">
        <v>132.33251666666666</v>
      </c>
      <c r="J24" s="28">
        <v>36.005816666666668</v>
      </c>
      <c r="K24" s="33">
        <v>10</v>
      </c>
      <c r="L24" s="33">
        <v>10</v>
      </c>
      <c r="M24" s="33" t="s">
        <v>292</v>
      </c>
      <c r="N24" s="27">
        <v>14.082000000000001</v>
      </c>
      <c r="O24" s="30">
        <v>34.725000000000001</v>
      </c>
      <c r="P24" s="26">
        <v>0.23146348235294112</v>
      </c>
      <c r="Q24" s="26">
        <v>1.2846286505882354</v>
      </c>
      <c r="R24" s="32" t="s">
        <v>288</v>
      </c>
      <c r="S24" s="32"/>
      <c r="T24" s="59" t="s">
        <v>4</v>
      </c>
      <c r="U24" s="36"/>
      <c r="V24" s="22"/>
      <c r="W24" s="22"/>
      <c r="X24" s="22"/>
    </row>
    <row r="25" spans="1:24" s="18" customFormat="1">
      <c r="A25" s="32" t="s">
        <v>1588</v>
      </c>
      <c r="B25" s="32">
        <v>11</v>
      </c>
      <c r="C25" s="1" t="s">
        <v>1579</v>
      </c>
      <c r="D25" s="31">
        <v>42822</v>
      </c>
      <c r="E25" s="25">
        <f t="shared" si="4"/>
        <v>2017</v>
      </c>
      <c r="F25" s="25">
        <f t="shared" si="5"/>
        <v>3</v>
      </c>
      <c r="G25" s="37">
        <f t="shared" si="6"/>
        <v>28</v>
      </c>
      <c r="H25" s="35">
        <v>0.57986111111111105</v>
      </c>
      <c r="I25" s="28">
        <v>132.33006666666665</v>
      </c>
      <c r="J25" s="28">
        <v>35.667883333333336</v>
      </c>
      <c r="K25" s="33">
        <v>10</v>
      </c>
      <c r="L25" s="33">
        <v>10</v>
      </c>
      <c r="M25" s="33" t="s">
        <v>292</v>
      </c>
      <c r="N25" s="27">
        <v>14.225</v>
      </c>
      <c r="O25" s="30">
        <v>34.747</v>
      </c>
      <c r="P25" s="26">
        <v>0.27465709411764694</v>
      </c>
      <c r="Q25" s="26">
        <v>1.4524699435294117</v>
      </c>
      <c r="R25" s="32" t="s">
        <v>288</v>
      </c>
      <c r="S25" s="32"/>
      <c r="T25" s="59" t="s">
        <v>4</v>
      </c>
      <c r="U25" s="36"/>
      <c r="V25" s="22"/>
      <c r="W25" s="22"/>
      <c r="X25" s="22"/>
    </row>
    <row r="26" spans="1:24" s="18" customFormat="1">
      <c r="A26" s="32" t="s">
        <v>177</v>
      </c>
      <c r="B26" s="32">
        <v>6</v>
      </c>
      <c r="C26" s="1" t="s">
        <v>1579</v>
      </c>
      <c r="D26" s="31">
        <v>42928</v>
      </c>
      <c r="E26" s="25">
        <f t="shared" si="4"/>
        <v>2017</v>
      </c>
      <c r="F26" s="25">
        <f t="shared" si="5"/>
        <v>7</v>
      </c>
      <c r="G26" s="37">
        <f t="shared" si="6"/>
        <v>12</v>
      </c>
      <c r="H26" s="35" t="s">
        <v>292</v>
      </c>
      <c r="I26" s="28">
        <v>133.47223333333332</v>
      </c>
      <c r="J26" s="28">
        <v>36.595116666666669</v>
      </c>
      <c r="K26" s="33">
        <v>0</v>
      </c>
      <c r="L26" s="33">
        <v>0</v>
      </c>
      <c r="M26" s="33">
        <v>0</v>
      </c>
      <c r="N26" s="27">
        <v>24</v>
      </c>
      <c r="O26" s="30">
        <v>33.8384</v>
      </c>
      <c r="P26" s="26">
        <v>7.9812305882352552E-2</v>
      </c>
      <c r="Q26" s="26">
        <v>-0.11942588352941286</v>
      </c>
      <c r="R26" s="32" t="s">
        <v>288</v>
      </c>
      <c r="S26" s="32"/>
      <c r="T26" s="59" t="s">
        <v>5</v>
      </c>
      <c r="U26" s="36"/>
      <c r="V26" s="22"/>
      <c r="W26" s="22"/>
      <c r="X26" s="22"/>
    </row>
    <row r="27" spans="1:24" s="18" customFormat="1">
      <c r="A27" s="32" t="s">
        <v>177</v>
      </c>
      <c r="B27" s="32">
        <v>7</v>
      </c>
      <c r="C27" s="1" t="s">
        <v>1579</v>
      </c>
      <c r="D27" s="31">
        <v>42928</v>
      </c>
      <c r="E27" s="25">
        <f t="shared" si="4"/>
        <v>2017</v>
      </c>
      <c r="F27" s="25">
        <f t="shared" si="5"/>
        <v>7</v>
      </c>
      <c r="G27" s="37">
        <f t="shared" si="6"/>
        <v>12</v>
      </c>
      <c r="H27" s="35" t="s">
        <v>292</v>
      </c>
      <c r="I27" s="28">
        <v>133.46084999999999</v>
      </c>
      <c r="J27" s="28">
        <v>36.73115</v>
      </c>
      <c r="K27" s="33">
        <v>0</v>
      </c>
      <c r="L27" s="33">
        <v>0</v>
      </c>
      <c r="M27" s="33">
        <v>0</v>
      </c>
      <c r="N27" s="27">
        <v>24</v>
      </c>
      <c r="O27" s="30">
        <v>33.8399</v>
      </c>
      <c r="P27" s="26">
        <v>7.3482517647058376E-2</v>
      </c>
      <c r="Q27" s="26">
        <v>-0.20408919058823294</v>
      </c>
      <c r="R27" s="32" t="s">
        <v>288</v>
      </c>
      <c r="S27" s="32"/>
      <c r="T27" s="59" t="s">
        <v>5</v>
      </c>
      <c r="U27" s="36"/>
      <c r="V27" s="22"/>
      <c r="W27" s="22"/>
      <c r="X27" s="22"/>
    </row>
    <row r="28" spans="1:24" s="18" customFormat="1">
      <c r="A28" s="32" t="s">
        <v>177</v>
      </c>
      <c r="B28" s="32">
        <v>8</v>
      </c>
      <c r="C28" s="1" t="s">
        <v>1579</v>
      </c>
      <c r="D28" s="31">
        <v>42929</v>
      </c>
      <c r="E28" s="25">
        <f t="shared" si="4"/>
        <v>2017</v>
      </c>
      <c r="F28" s="25">
        <f t="shared" si="5"/>
        <v>7</v>
      </c>
      <c r="G28" s="37">
        <f t="shared" si="6"/>
        <v>13</v>
      </c>
      <c r="H28" s="35" t="s">
        <v>292</v>
      </c>
      <c r="I28" s="28">
        <v>133.46146666666667</v>
      </c>
      <c r="J28" s="28">
        <v>36.998916666666666</v>
      </c>
      <c r="K28" s="33">
        <v>0</v>
      </c>
      <c r="L28" s="33">
        <v>0</v>
      </c>
      <c r="M28" s="33">
        <v>0</v>
      </c>
      <c r="N28" s="27">
        <v>23.7</v>
      </c>
      <c r="O28" s="30">
        <v>34.3292</v>
      </c>
      <c r="P28" s="26">
        <v>0.17007172941176441</v>
      </c>
      <c r="Q28" s="26">
        <v>0.39105252235294152</v>
      </c>
      <c r="R28" s="32" t="s">
        <v>288</v>
      </c>
      <c r="S28" s="32"/>
      <c r="T28" s="59" t="s">
        <v>5</v>
      </c>
      <c r="U28" s="36"/>
      <c r="V28" s="22"/>
      <c r="W28" s="22"/>
      <c r="X28" s="22"/>
    </row>
    <row r="29" spans="1:24" s="18" customFormat="1">
      <c r="A29" s="32" t="s">
        <v>177</v>
      </c>
      <c r="B29" s="32">
        <v>9</v>
      </c>
      <c r="C29" s="1" t="s">
        <v>1579</v>
      </c>
      <c r="D29" s="31">
        <v>42929</v>
      </c>
      <c r="E29" s="25">
        <f t="shared" si="4"/>
        <v>2017</v>
      </c>
      <c r="F29" s="25">
        <f t="shared" si="5"/>
        <v>7</v>
      </c>
      <c r="G29" s="37">
        <f t="shared" si="6"/>
        <v>13</v>
      </c>
      <c r="H29" s="35" t="s">
        <v>292</v>
      </c>
      <c r="I29" s="28">
        <v>133.46446666666668</v>
      </c>
      <c r="J29" s="28">
        <v>37.242683333333332</v>
      </c>
      <c r="K29" s="33">
        <v>0</v>
      </c>
      <c r="L29" s="33">
        <v>0</v>
      </c>
      <c r="M29" s="33">
        <v>0</v>
      </c>
      <c r="N29" s="27">
        <v>23.8</v>
      </c>
      <c r="O29" s="30">
        <v>34.270299999999999</v>
      </c>
      <c r="P29" s="26">
        <v>0.13761957647058809</v>
      </c>
      <c r="Q29" s="26">
        <v>0.27652159411764821</v>
      </c>
      <c r="R29" s="32" t="s">
        <v>288</v>
      </c>
      <c r="S29" s="32"/>
      <c r="T29" s="59" t="s">
        <v>5</v>
      </c>
      <c r="U29" s="36"/>
      <c r="V29" s="22"/>
      <c r="W29" s="22"/>
      <c r="X29" s="22"/>
    </row>
    <row r="30" spans="1:24" s="18" customFormat="1">
      <c r="A30" s="32" t="s">
        <v>1589</v>
      </c>
      <c r="B30" s="32">
        <v>52</v>
      </c>
      <c r="C30" s="1" t="s">
        <v>1579</v>
      </c>
      <c r="D30" s="31">
        <v>42976</v>
      </c>
      <c r="E30" s="25">
        <f t="shared" si="4"/>
        <v>2017</v>
      </c>
      <c r="F30" s="25">
        <f t="shared" si="5"/>
        <v>8</v>
      </c>
      <c r="G30" s="37">
        <f t="shared" si="6"/>
        <v>29</v>
      </c>
      <c r="H30" s="35">
        <v>42976.190972222219</v>
      </c>
      <c r="I30" s="28">
        <v>132.32753333333332</v>
      </c>
      <c r="J30" s="28">
        <v>37.665216666666666</v>
      </c>
      <c r="K30" s="33">
        <v>0</v>
      </c>
      <c r="L30" s="33">
        <v>0</v>
      </c>
      <c r="M30" s="33">
        <v>0</v>
      </c>
      <c r="N30" s="27">
        <v>26.4</v>
      </c>
      <c r="O30" s="30">
        <v>33.705100000000002</v>
      </c>
      <c r="P30" s="26">
        <v>-3.3584411764705946E-2</v>
      </c>
      <c r="Q30" s="26">
        <v>-0.92151083294117697</v>
      </c>
      <c r="R30" s="32" t="s">
        <v>288</v>
      </c>
      <c r="S30" s="32"/>
      <c r="T30" s="59" t="s">
        <v>6</v>
      </c>
      <c r="U30" s="36"/>
      <c r="V30" s="22"/>
      <c r="W30" s="22"/>
      <c r="X30" s="22"/>
    </row>
    <row r="31" spans="1:24" s="18" customFormat="1">
      <c r="A31" s="32" t="s">
        <v>1589</v>
      </c>
      <c r="B31" s="32">
        <v>51</v>
      </c>
      <c r="C31" s="1" t="s">
        <v>1579</v>
      </c>
      <c r="D31" s="31">
        <v>42976</v>
      </c>
      <c r="E31" s="25">
        <f t="shared" si="4"/>
        <v>2017</v>
      </c>
      <c r="F31" s="25">
        <f t="shared" si="5"/>
        <v>8</v>
      </c>
      <c r="G31" s="37">
        <f t="shared" si="6"/>
        <v>29</v>
      </c>
      <c r="H31" s="35">
        <v>42976.267361111109</v>
      </c>
      <c r="I31" s="28">
        <v>132.32811666666666</v>
      </c>
      <c r="J31" s="28">
        <v>37.3371</v>
      </c>
      <c r="K31" s="33">
        <v>0</v>
      </c>
      <c r="L31" s="33">
        <v>0</v>
      </c>
      <c r="M31" s="33">
        <v>0</v>
      </c>
      <c r="N31" s="27">
        <v>26.6</v>
      </c>
      <c r="O31" s="30">
        <v>33.328000000000003</v>
      </c>
      <c r="P31" s="26">
        <v>-0.13997999999999999</v>
      </c>
      <c r="Q31" s="26">
        <v>-1.2698359199999993</v>
      </c>
      <c r="R31" s="32" t="s">
        <v>288</v>
      </c>
      <c r="S31" s="32"/>
      <c r="T31" s="59" t="s">
        <v>6</v>
      </c>
      <c r="U31" s="36"/>
      <c r="V31" s="22"/>
      <c r="W31" s="22"/>
      <c r="X31" s="22"/>
    </row>
    <row r="32" spans="1:24" s="18" customFormat="1">
      <c r="A32" s="32" t="s">
        <v>1589</v>
      </c>
      <c r="B32" s="32">
        <v>15</v>
      </c>
      <c r="C32" s="1" t="s">
        <v>1579</v>
      </c>
      <c r="D32" s="31">
        <v>42976</v>
      </c>
      <c r="E32" s="25">
        <f t="shared" si="4"/>
        <v>2017</v>
      </c>
      <c r="F32" s="25">
        <f t="shared" si="5"/>
        <v>8</v>
      </c>
      <c r="G32" s="37">
        <f t="shared" si="6"/>
        <v>29</v>
      </c>
      <c r="H32" s="35">
        <v>42976.35</v>
      </c>
      <c r="I32" s="28">
        <v>132.33248333333333</v>
      </c>
      <c r="J32" s="28">
        <v>37.002733333333332</v>
      </c>
      <c r="K32" s="33">
        <v>0</v>
      </c>
      <c r="L32" s="33">
        <v>0</v>
      </c>
      <c r="M32" s="33">
        <v>0</v>
      </c>
      <c r="N32" s="27">
        <v>26.6</v>
      </c>
      <c r="O32" s="30">
        <v>33.332700000000003</v>
      </c>
      <c r="P32" s="26">
        <v>-0.14997818823529419</v>
      </c>
      <c r="Q32" s="26">
        <v>-1.3484312870588226</v>
      </c>
      <c r="R32" s="32" t="s">
        <v>288</v>
      </c>
      <c r="S32" s="32"/>
      <c r="T32" s="59" t="s">
        <v>6</v>
      </c>
      <c r="U32" s="36"/>
      <c r="V32" s="22"/>
      <c r="W32" s="22"/>
      <c r="X32" s="22"/>
    </row>
    <row r="33" spans="1:24" s="18" customFormat="1">
      <c r="A33" s="32" t="s">
        <v>1590</v>
      </c>
      <c r="B33" s="32">
        <v>54</v>
      </c>
      <c r="C33" s="1" t="s">
        <v>1579</v>
      </c>
      <c r="D33" s="31">
        <v>43034</v>
      </c>
      <c r="E33" s="25">
        <f t="shared" si="4"/>
        <v>2017</v>
      </c>
      <c r="F33" s="25">
        <f t="shared" si="5"/>
        <v>10</v>
      </c>
      <c r="G33" s="37">
        <f t="shared" si="6"/>
        <v>26</v>
      </c>
      <c r="H33" s="35" t="s">
        <v>292</v>
      </c>
      <c r="I33" s="28">
        <v>132.33385000000001</v>
      </c>
      <c r="J33" s="28">
        <v>38.337400000000002</v>
      </c>
      <c r="K33" s="33">
        <v>0</v>
      </c>
      <c r="L33" s="33">
        <v>0</v>
      </c>
      <c r="M33" s="33">
        <v>0</v>
      </c>
      <c r="N33" s="27">
        <v>18.399999999999999</v>
      </c>
      <c r="O33" s="30">
        <v>33.533499999999997</v>
      </c>
      <c r="P33" s="26">
        <v>-5.7668776470588101E-2</v>
      </c>
      <c r="Q33" s="26">
        <v>-0.8540956741176462</v>
      </c>
      <c r="R33" s="32" t="s">
        <v>288</v>
      </c>
      <c r="S33" s="32"/>
      <c r="T33" s="59" t="s">
        <v>6</v>
      </c>
      <c r="U33" s="36"/>
      <c r="V33" s="22"/>
      <c r="W33" s="22"/>
      <c r="X33" s="22"/>
    </row>
    <row r="34" spans="1:24" s="18" customFormat="1">
      <c r="A34" s="32" t="s">
        <v>1590</v>
      </c>
      <c r="B34" s="32">
        <v>53</v>
      </c>
      <c r="C34" s="1" t="s">
        <v>1579</v>
      </c>
      <c r="D34" s="31">
        <v>43034</v>
      </c>
      <c r="E34" s="25">
        <f t="shared" si="4"/>
        <v>2017</v>
      </c>
      <c r="F34" s="25">
        <f t="shared" si="5"/>
        <v>10</v>
      </c>
      <c r="G34" s="37">
        <f t="shared" si="6"/>
        <v>26</v>
      </c>
      <c r="H34" s="35" t="s">
        <v>292</v>
      </c>
      <c r="I34" s="28">
        <v>132.32856666666666</v>
      </c>
      <c r="J34" s="28">
        <v>38.007816666666663</v>
      </c>
      <c r="K34" s="33">
        <v>0</v>
      </c>
      <c r="L34" s="33">
        <v>0</v>
      </c>
      <c r="M34" s="33">
        <v>0</v>
      </c>
      <c r="N34" s="27">
        <v>18.8</v>
      </c>
      <c r="O34" s="30">
        <v>33.428100000000001</v>
      </c>
      <c r="P34" s="26">
        <v>-8.2340564705882358E-2</v>
      </c>
      <c r="Q34" s="26">
        <v>-0.9689029411764718</v>
      </c>
      <c r="R34" s="32" t="s">
        <v>288</v>
      </c>
      <c r="S34" s="32"/>
      <c r="T34" s="59" t="s">
        <v>6</v>
      </c>
      <c r="U34" s="36"/>
      <c r="V34" s="22"/>
      <c r="W34" s="22"/>
      <c r="X34" s="22"/>
    </row>
    <row r="35" spans="1:24" s="18" customFormat="1">
      <c r="A35" s="32" t="s">
        <v>1590</v>
      </c>
      <c r="B35" s="32">
        <v>52</v>
      </c>
      <c r="C35" s="1" t="s">
        <v>1579</v>
      </c>
      <c r="D35" s="31">
        <v>43034</v>
      </c>
      <c r="E35" s="25">
        <f t="shared" si="4"/>
        <v>2017</v>
      </c>
      <c r="F35" s="25">
        <f t="shared" si="5"/>
        <v>10</v>
      </c>
      <c r="G35" s="37">
        <f t="shared" si="6"/>
        <v>26</v>
      </c>
      <c r="H35" s="35" t="s">
        <v>292</v>
      </c>
      <c r="I35" s="28">
        <v>132.33141666666666</v>
      </c>
      <c r="J35" s="28">
        <v>37.673016666666669</v>
      </c>
      <c r="K35" s="33">
        <v>0</v>
      </c>
      <c r="L35" s="33">
        <v>0</v>
      </c>
      <c r="M35" s="33">
        <v>0</v>
      </c>
      <c r="N35" s="27">
        <v>19.8</v>
      </c>
      <c r="O35" s="30">
        <v>33.451799999999999</v>
      </c>
      <c r="P35" s="26">
        <v>-8.5613352941176224E-2</v>
      </c>
      <c r="Q35" s="26">
        <v>-0.99660590823529382</v>
      </c>
      <c r="R35" s="32" t="s">
        <v>288</v>
      </c>
      <c r="S35" s="32"/>
      <c r="T35" s="59" t="s">
        <v>6</v>
      </c>
      <c r="U35" s="36"/>
      <c r="V35" s="22"/>
      <c r="W35" s="22"/>
      <c r="X35" s="22"/>
    </row>
    <row r="36" spans="1:24" s="18" customFormat="1">
      <c r="A36" s="32" t="s">
        <v>1590</v>
      </c>
      <c r="B36" s="32">
        <v>51</v>
      </c>
      <c r="C36" s="1" t="s">
        <v>1579</v>
      </c>
      <c r="D36" s="31">
        <v>43034</v>
      </c>
      <c r="E36" s="25">
        <f t="shared" si="4"/>
        <v>2017</v>
      </c>
      <c r="F36" s="25">
        <f t="shared" si="5"/>
        <v>10</v>
      </c>
      <c r="G36" s="37">
        <f t="shared" si="6"/>
        <v>26</v>
      </c>
      <c r="H36" s="35" t="s">
        <v>292</v>
      </c>
      <c r="I36" s="28">
        <v>132.33335</v>
      </c>
      <c r="J36" s="28">
        <v>37.324133333333336</v>
      </c>
      <c r="K36" s="33">
        <v>0</v>
      </c>
      <c r="L36" s="33">
        <v>0</v>
      </c>
      <c r="M36" s="33">
        <v>0</v>
      </c>
      <c r="N36" s="27">
        <v>19.8</v>
      </c>
      <c r="O36" s="30">
        <v>33.529800000000002</v>
      </c>
      <c r="P36" s="26">
        <v>-7.5588191176470865E-2</v>
      </c>
      <c r="Q36" s="26">
        <v>-1.2981491352941177</v>
      </c>
      <c r="R36" s="32" t="s">
        <v>288</v>
      </c>
      <c r="S36" s="32"/>
      <c r="T36" s="59" t="s">
        <v>6</v>
      </c>
      <c r="U36" s="36"/>
      <c r="V36" s="22"/>
      <c r="W36" s="22"/>
      <c r="X36" s="22"/>
    </row>
    <row r="37" spans="1:24" s="18" customFormat="1">
      <c r="A37" s="32" t="s">
        <v>1590</v>
      </c>
      <c r="B37" s="32">
        <v>15</v>
      </c>
      <c r="C37" s="1" t="s">
        <v>1579</v>
      </c>
      <c r="D37" s="31">
        <v>43034</v>
      </c>
      <c r="E37" s="25">
        <f t="shared" si="4"/>
        <v>2017</v>
      </c>
      <c r="F37" s="25">
        <f t="shared" si="5"/>
        <v>10</v>
      </c>
      <c r="G37" s="37">
        <f t="shared" si="6"/>
        <v>26</v>
      </c>
      <c r="H37" s="35" t="s">
        <v>292</v>
      </c>
      <c r="I37" s="28">
        <v>132.33255</v>
      </c>
      <c r="J37" s="28">
        <v>37.007150000000003</v>
      </c>
      <c r="K37" s="33">
        <v>0</v>
      </c>
      <c r="L37" s="33">
        <v>0</v>
      </c>
      <c r="M37" s="33">
        <v>0</v>
      </c>
      <c r="N37" s="27">
        <v>20.9</v>
      </c>
      <c r="O37" s="30">
        <v>33.748899999999999</v>
      </c>
      <c r="P37" s="26">
        <v>-4.3666094117646992E-2</v>
      </c>
      <c r="Q37" s="26">
        <v>-0.44741932823529496</v>
      </c>
      <c r="R37" s="32" t="s">
        <v>288</v>
      </c>
      <c r="S37" s="32"/>
      <c r="T37" s="59" t="s">
        <v>6</v>
      </c>
      <c r="U37" s="36"/>
      <c r="V37" s="22"/>
      <c r="W37" s="22"/>
      <c r="X37" s="22"/>
    </row>
    <row r="38" spans="1:24" s="18" customFormat="1">
      <c r="A38" s="32" t="s">
        <v>1591</v>
      </c>
      <c r="B38" s="32">
        <v>52</v>
      </c>
      <c r="C38" s="1" t="s">
        <v>1579</v>
      </c>
      <c r="D38" s="31">
        <v>43158</v>
      </c>
      <c r="E38" s="25">
        <f t="shared" si="4"/>
        <v>2018</v>
      </c>
      <c r="F38" s="25">
        <f t="shared" si="5"/>
        <v>2</v>
      </c>
      <c r="G38" s="37">
        <f t="shared" si="6"/>
        <v>27</v>
      </c>
      <c r="H38" s="35" t="s">
        <v>292</v>
      </c>
      <c r="I38" s="28">
        <v>132.32796666666667</v>
      </c>
      <c r="J38" s="28">
        <v>37.671733333333336</v>
      </c>
      <c r="K38" s="33">
        <v>0</v>
      </c>
      <c r="L38" s="33">
        <v>0</v>
      </c>
      <c r="M38" s="33">
        <v>0</v>
      </c>
      <c r="N38" s="27">
        <v>7.8</v>
      </c>
      <c r="O38" s="30">
        <v>34.232100000000003</v>
      </c>
      <c r="P38" s="26">
        <v>9.1101923529411932E-2</v>
      </c>
      <c r="Q38" s="26">
        <v>0.23005072705882412</v>
      </c>
      <c r="R38" s="32" t="s">
        <v>288</v>
      </c>
      <c r="S38" s="32"/>
      <c r="T38" s="59" t="s">
        <v>7</v>
      </c>
      <c r="U38" s="36"/>
      <c r="V38" s="22"/>
      <c r="W38" s="22"/>
      <c r="X38" s="22"/>
    </row>
    <row r="39" spans="1:24" s="18" customFormat="1">
      <c r="A39" s="32" t="s">
        <v>1591</v>
      </c>
      <c r="B39" s="32">
        <v>51</v>
      </c>
      <c r="C39" s="1" t="s">
        <v>1579</v>
      </c>
      <c r="D39" s="31">
        <v>43158</v>
      </c>
      <c r="E39" s="25">
        <f t="shared" si="4"/>
        <v>2018</v>
      </c>
      <c r="F39" s="25">
        <f t="shared" si="5"/>
        <v>2</v>
      </c>
      <c r="G39" s="37">
        <f t="shared" si="6"/>
        <v>27</v>
      </c>
      <c r="H39" s="35" t="s">
        <v>292</v>
      </c>
      <c r="I39" s="28">
        <v>132.33303333333333</v>
      </c>
      <c r="J39" s="28">
        <v>37.338833333333334</v>
      </c>
      <c r="K39" s="33">
        <v>0</v>
      </c>
      <c r="L39" s="33">
        <v>0</v>
      </c>
      <c r="M39" s="33">
        <v>0</v>
      </c>
      <c r="N39" s="27">
        <v>10.6</v>
      </c>
      <c r="O39" s="30">
        <v>34.505800000000001</v>
      </c>
      <c r="P39" s="26">
        <v>0.17371250117647041</v>
      </c>
      <c r="Q39" s="26">
        <v>0.87186998235294055</v>
      </c>
      <c r="R39" s="32" t="s">
        <v>288</v>
      </c>
      <c r="S39" s="32"/>
      <c r="T39" s="59" t="s">
        <v>7</v>
      </c>
      <c r="U39" s="36"/>
      <c r="V39" s="22"/>
      <c r="W39" s="22"/>
      <c r="X39" s="22"/>
    </row>
    <row r="40" spans="1:24" s="18" customFormat="1">
      <c r="A40" s="32" t="s">
        <v>1591</v>
      </c>
      <c r="B40" s="32">
        <v>15</v>
      </c>
      <c r="C40" s="1" t="s">
        <v>1579</v>
      </c>
      <c r="D40" s="31">
        <v>43158</v>
      </c>
      <c r="E40" s="25">
        <f t="shared" si="4"/>
        <v>2018</v>
      </c>
      <c r="F40" s="25">
        <f t="shared" si="5"/>
        <v>2</v>
      </c>
      <c r="G40" s="37">
        <f t="shared" si="6"/>
        <v>27</v>
      </c>
      <c r="H40" s="35" t="s">
        <v>292</v>
      </c>
      <c r="I40" s="28">
        <v>132.33391666666665</v>
      </c>
      <c r="J40" s="28">
        <v>37.00515</v>
      </c>
      <c r="K40" s="33">
        <v>0</v>
      </c>
      <c r="L40" s="33">
        <v>0</v>
      </c>
      <c r="M40" s="33">
        <v>0</v>
      </c>
      <c r="N40" s="27">
        <v>10.8</v>
      </c>
      <c r="O40" s="30">
        <v>34.5321</v>
      </c>
      <c r="P40" s="26">
        <v>0.20844417882352917</v>
      </c>
      <c r="Q40" s="26">
        <v>1.0104187776470592</v>
      </c>
      <c r="R40" s="32" t="s">
        <v>288</v>
      </c>
      <c r="S40" s="32"/>
      <c r="T40" s="59" t="s">
        <v>7</v>
      </c>
      <c r="U40" s="36"/>
      <c r="V40" s="22"/>
      <c r="W40" s="22"/>
      <c r="X40" s="22"/>
    </row>
    <row r="41" spans="1:24" s="18" customFormat="1">
      <c r="A41" s="32" t="s">
        <v>1585</v>
      </c>
      <c r="B41" s="32">
        <v>54</v>
      </c>
      <c r="C41" s="1" t="s">
        <v>1579</v>
      </c>
      <c r="D41" s="31">
        <v>43249</v>
      </c>
      <c r="E41" s="25">
        <f t="shared" ref="E41:E62" si="7">YEAR(D41)</f>
        <v>2018</v>
      </c>
      <c r="F41" s="25">
        <f t="shared" ref="F41:F56" si="8">MONTH(D41)</f>
        <v>5</v>
      </c>
      <c r="G41" s="37">
        <f t="shared" ref="G41:G56" si="9">DAY(D41)</f>
        <v>29</v>
      </c>
      <c r="H41" s="35">
        <v>0.32500000000000001</v>
      </c>
      <c r="I41" s="28">
        <v>132.32938333333334</v>
      </c>
      <c r="J41" s="28">
        <v>38.33571666666667</v>
      </c>
      <c r="K41" s="33">
        <v>0</v>
      </c>
      <c r="L41" s="33">
        <v>0</v>
      </c>
      <c r="M41" s="33">
        <v>0</v>
      </c>
      <c r="N41" s="27">
        <v>15.196999999999999</v>
      </c>
      <c r="O41" s="30">
        <v>34.356999999999999</v>
      </c>
      <c r="P41" s="26">
        <v>0.22334736941176514</v>
      </c>
      <c r="Q41" s="26">
        <v>0.70448281058823525</v>
      </c>
      <c r="R41" s="32" t="s">
        <v>288</v>
      </c>
      <c r="S41" s="32"/>
      <c r="T41" s="59"/>
      <c r="U41" s="36"/>
      <c r="V41" s="22" t="s">
        <v>1291</v>
      </c>
      <c r="W41" s="22"/>
      <c r="X41" s="22"/>
    </row>
    <row r="42" spans="1:24" s="18" customFormat="1">
      <c r="A42" s="32" t="s">
        <v>1585</v>
      </c>
      <c r="B42" s="32">
        <v>53</v>
      </c>
      <c r="C42" s="1" t="s">
        <v>1579</v>
      </c>
      <c r="D42" s="31">
        <v>43249</v>
      </c>
      <c r="E42" s="25">
        <f t="shared" si="7"/>
        <v>2018</v>
      </c>
      <c r="F42" s="25">
        <f t="shared" si="8"/>
        <v>5</v>
      </c>
      <c r="G42" s="37">
        <f t="shared" si="9"/>
        <v>29</v>
      </c>
      <c r="H42" s="35">
        <v>0.40208333333333335</v>
      </c>
      <c r="I42" s="28">
        <v>132.32586666666666</v>
      </c>
      <c r="J42" s="28">
        <v>38.00483333333333</v>
      </c>
      <c r="K42" s="33">
        <v>0</v>
      </c>
      <c r="L42" s="33">
        <v>0</v>
      </c>
      <c r="M42" s="33">
        <v>0</v>
      </c>
      <c r="N42" s="27">
        <v>16.451000000000001</v>
      </c>
      <c r="O42" s="30">
        <v>34.357999999999997</v>
      </c>
      <c r="P42" s="26">
        <v>0.25144693647058824</v>
      </c>
      <c r="Q42" s="26">
        <v>1.012002783529411</v>
      </c>
      <c r="R42" s="32" t="s">
        <v>288</v>
      </c>
      <c r="S42" s="32"/>
      <c r="T42" s="59"/>
      <c r="U42" s="36"/>
      <c r="V42" s="22" t="s">
        <v>1292</v>
      </c>
      <c r="W42" s="22"/>
      <c r="X42" s="22"/>
    </row>
    <row r="43" spans="1:24" s="18" customFormat="1">
      <c r="A43" s="32" t="s">
        <v>1585</v>
      </c>
      <c r="B43" s="32">
        <v>52</v>
      </c>
      <c r="C43" s="1" t="s">
        <v>1579</v>
      </c>
      <c r="D43" s="31">
        <v>43249</v>
      </c>
      <c r="E43" s="25">
        <f t="shared" si="7"/>
        <v>2018</v>
      </c>
      <c r="F43" s="25">
        <f t="shared" si="8"/>
        <v>5</v>
      </c>
      <c r="G43" s="37">
        <f t="shared" si="9"/>
        <v>29</v>
      </c>
      <c r="H43" s="35">
        <v>0.47986111111111113</v>
      </c>
      <c r="I43" s="28">
        <v>132.33085</v>
      </c>
      <c r="J43" s="28">
        <v>37.670883333333336</v>
      </c>
      <c r="K43" s="33">
        <v>0</v>
      </c>
      <c r="L43" s="33">
        <v>0</v>
      </c>
      <c r="M43" s="33">
        <v>0</v>
      </c>
      <c r="N43" s="27">
        <v>18.175999999999998</v>
      </c>
      <c r="O43" s="30">
        <v>34.308</v>
      </c>
      <c r="P43" s="26">
        <v>0.2122582682352947</v>
      </c>
      <c r="Q43" s="26">
        <v>0.94120839176470561</v>
      </c>
      <c r="R43" s="32" t="s">
        <v>288</v>
      </c>
      <c r="S43" s="32"/>
      <c r="T43" s="59"/>
      <c r="U43" s="36" t="s">
        <v>1307</v>
      </c>
      <c r="V43" s="22" t="s">
        <v>1293</v>
      </c>
      <c r="W43" s="22"/>
      <c r="X43" s="22"/>
    </row>
    <row r="44" spans="1:24" s="18" customFormat="1">
      <c r="A44" s="32" t="s">
        <v>1585</v>
      </c>
      <c r="B44" s="32">
        <v>51</v>
      </c>
      <c r="C44" s="1" t="s">
        <v>1579</v>
      </c>
      <c r="D44" s="31">
        <v>43249</v>
      </c>
      <c r="E44" s="25">
        <f t="shared" si="7"/>
        <v>2018</v>
      </c>
      <c r="F44" s="25">
        <f t="shared" si="8"/>
        <v>5</v>
      </c>
      <c r="G44" s="37">
        <f t="shared" si="9"/>
        <v>29</v>
      </c>
      <c r="H44" s="35">
        <v>0.55694444444444446</v>
      </c>
      <c r="I44" s="28">
        <v>132.32608333333334</v>
      </c>
      <c r="J44" s="28">
        <v>37.33721666666667</v>
      </c>
      <c r="K44" s="33">
        <v>0</v>
      </c>
      <c r="L44" s="33">
        <v>0</v>
      </c>
      <c r="M44" s="33">
        <v>0</v>
      </c>
      <c r="N44" s="27">
        <v>17.989000000000001</v>
      </c>
      <c r="O44" s="30">
        <v>34.435600000000001</v>
      </c>
      <c r="P44" s="26">
        <v>0.13727824000000055</v>
      </c>
      <c r="Q44" s="26">
        <v>0.98115755999999799</v>
      </c>
      <c r="R44" s="32" t="s">
        <v>288</v>
      </c>
      <c r="S44" s="32"/>
      <c r="T44" s="59"/>
      <c r="U44" s="36"/>
      <c r="V44" s="22" t="s">
        <v>1294</v>
      </c>
      <c r="W44" s="22"/>
      <c r="X44" s="22"/>
    </row>
    <row r="45" spans="1:24" s="18" customFormat="1">
      <c r="A45" s="32" t="s">
        <v>1585</v>
      </c>
      <c r="B45" s="32">
        <v>15</v>
      </c>
      <c r="C45" s="1" t="s">
        <v>1579</v>
      </c>
      <c r="D45" s="31">
        <v>43249</v>
      </c>
      <c r="E45" s="25">
        <f t="shared" si="7"/>
        <v>2018</v>
      </c>
      <c r="F45" s="25">
        <f t="shared" si="8"/>
        <v>5</v>
      </c>
      <c r="G45" s="37">
        <f t="shared" si="9"/>
        <v>29</v>
      </c>
      <c r="H45" s="35">
        <v>0.63263888888888886</v>
      </c>
      <c r="I45" s="28">
        <v>132.32646666666668</v>
      </c>
      <c r="J45" s="28">
        <v>37.004083333333334</v>
      </c>
      <c r="K45" s="33">
        <v>0</v>
      </c>
      <c r="L45" s="33">
        <v>0</v>
      </c>
      <c r="M45" s="33">
        <v>0</v>
      </c>
      <c r="N45" s="27">
        <v>17.859000000000002</v>
      </c>
      <c r="O45" s="30">
        <v>34.372999999999998</v>
      </c>
      <c r="P45" s="26">
        <v>8.5684611764706098E-2</v>
      </c>
      <c r="Q45" s="26">
        <v>0.68985434823529523</v>
      </c>
      <c r="R45" s="32" t="s">
        <v>288</v>
      </c>
      <c r="S45" s="32"/>
      <c r="T45" s="59"/>
      <c r="U45" s="36" t="s">
        <v>1290</v>
      </c>
      <c r="V45" s="22" t="s">
        <v>1295</v>
      </c>
      <c r="W45" s="22"/>
      <c r="X45" s="22"/>
    </row>
    <row r="46" spans="1:24" s="18" customFormat="1">
      <c r="A46" s="32" t="s">
        <v>1586</v>
      </c>
      <c r="B46" s="32">
        <v>15</v>
      </c>
      <c r="C46" s="1" t="s">
        <v>1579</v>
      </c>
      <c r="D46" s="31">
        <v>43312</v>
      </c>
      <c r="E46" s="25">
        <f t="shared" si="7"/>
        <v>2018</v>
      </c>
      <c r="F46" s="25">
        <f t="shared" si="8"/>
        <v>7</v>
      </c>
      <c r="G46" s="37">
        <f t="shared" si="9"/>
        <v>31</v>
      </c>
      <c r="H46" s="35">
        <v>0.8847222222222223</v>
      </c>
      <c r="I46" s="28">
        <v>132.32763333333332</v>
      </c>
      <c r="J46" s="28">
        <v>37.005183333333335</v>
      </c>
      <c r="K46" s="33">
        <v>0</v>
      </c>
      <c r="L46" s="33">
        <v>0</v>
      </c>
      <c r="M46" s="33">
        <v>0</v>
      </c>
      <c r="N46" s="27">
        <v>26.78</v>
      </c>
      <c r="O46" s="30">
        <v>33.479500000000002</v>
      </c>
      <c r="P46" s="26">
        <v>-0.27786325647058807</v>
      </c>
      <c r="Q46" s="26">
        <v>-1.618312143529411</v>
      </c>
      <c r="R46" s="32" t="s">
        <v>288</v>
      </c>
      <c r="S46" s="32"/>
      <c r="T46" s="59"/>
      <c r="U46" s="36" t="s">
        <v>1290</v>
      </c>
      <c r="V46" s="22" t="s">
        <v>1296</v>
      </c>
      <c r="W46" s="22"/>
      <c r="X46" s="22"/>
    </row>
    <row r="47" spans="1:24" s="18" customFormat="1">
      <c r="A47" s="1" t="s">
        <v>1592</v>
      </c>
      <c r="B47" s="32">
        <v>54</v>
      </c>
      <c r="C47" s="1" t="s">
        <v>1579</v>
      </c>
      <c r="D47" s="31">
        <v>43396</v>
      </c>
      <c r="E47" s="25">
        <f t="shared" si="7"/>
        <v>2018</v>
      </c>
      <c r="F47" s="25">
        <f t="shared" si="8"/>
        <v>10</v>
      </c>
      <c r="G47" s="37">
        <f t="shared" si="9"/>
        <v>23</v>
      </c>
      <c r="H47" s="35">
        <v>0.33958333333333335</v>
      </c>
      <c r="I47" s="28">
        <v>132.33205000000001</v>
      </c>
      <c r="J47" s="28">
        <v>38.336300000000001</v>
      </c>
      <c r="K47" s="33">
        <v>0</v>
      </c>
      <c r="L47" s="33">
        <v>0</v>
      </c>
      <c r="M47" s="33">
        <v>0</v>
      </c>
      <c r="N47" s="27">
        <v>18.931999999999999</v>
      </c>
      <c r="O47" s="30">
        <v>33.358199999999997</v>
      </c>
      <c r="P47" s="26">
        <v>-0.24119864470588204</v>
      </c>
      <c r="Q47" s="26">
        <v>-1.468206395294116</v>
      </c>
      <c r="R47" s="32" t="s">
        <v>288</v>
      </c>
      <c r="S47" s="32"/>
      <c r="T47" s="59"/>
      <c r="U47" s="36" t="s">
        <v>1290</v>
      </c>
      <c r="V47" s="22" t="s">
        <v>1297</v>
      </c>
      <c r="W47" s="22"/>
      <c r="X47" s="22"/>
    </row>
    <row r="48" spans="1:24" s="18" customFormat="1">
      <c r="A48" s="1" t="s">
        <v>1592</v>
      </c>
      <c r="B48" s="32">
        <v>53</v>
      </c>
      <c r="C48" s="1" t="s">
        <v>1579</v>
      </c>
      <c r="D48" s="31">
        <v>43396</v>
      </c>
      <c r="E48" s="25">
        <f t="shared" si="7"/>
        <v>2018</v>
      </c>
      <c r="F48" s="25">
        <f t="shared" si="8"/>
        <v>10</v>
      </c>
      <c r="G48" s="37">
        <f t="shared" si="9"/>
        <v>23</v>
      </c>
      <c r="H48" s="35">
        <v>0.41597222222222219</v>
      </c>
      <c r="I48" s="28">
        <v>132.33241666666666</v>
      </c>
      <c r="J48" s="28">
        <v>38.005499999999998</v>
      </c>
      <c r="K48" s="33">
        <v>0</v>
      </c>
      <c r="L48" s="33">
        <v>0</v>
      </c>
      <c r="M48" s="33">
        <v>0</v>
      </c>
      <c r="N48" s="27">
        <v>18.91</v>
      </c>
      <c r="O48" s="30">
        <v>33.400100000000002</v>
      </c>
      <c r="P48" s="26">
        <v>-0.2055508329411766</v>
      </c>
      <c r="Q48" s="26">
        <v>-1.396951627058824</v>
      </c>
      <c r="R48" s="32" t="s">
        <v>288</v>
      </c>
      <c r="S48" s="32"/>
      <c r="T48" s="59"/>
      <c r="U48" s="36" t="s">
        <v>1290</v>
      </c>
      <c r="V48" s="22" t="s">
        <v>1298</v>
      </c>
      <c r="W48" s="22"/>
      <c r="X48" s="22"/>
    </row>
    <row r="49" spans="1:24" s="18" customFormat="1">
      <c r="A49" s="1" t="s">
        <v>1592</v>
      </c>
      <c r="B49" s="32">
        <v>52</v>
      </c>
      <c r="C49" s="1" t="s">
        <v>1579</v>
      </c>
      <c r="D49" s="31">
        <v>43396</v>
      </c>
      <c r="E49" s="25">
        <f t="shared" si="7"/>
        <v>2018</v>
      </c>
      <c r="F49" s="25">
        <f t="shared" si="8"/>
        <v>10</v>
      </c>
      <c r="G49" s="37">
        <f t="shared" si="9"/>
        <v>23</v>
      </c>
      <c r="H49" s="35">
        <v>0.49513888888888885</v>
      </c>
      <c r="I49" s="28">
        <v>132.3322</v>
      </c>
      <c r="J49" s="28">
        <v>37.675649999999997</v>
      </c>
      <c r="K49" s="33">
        <v>0</v>
      </c>
      <c r="L49" s="33">
        <v>0</v>
      </c>
      <c r="M49" s="33">
        <v>0</v>
      </c>
      <c r="N49" s="27">
        <v>20.091000000000001</v>
      </c>
      <c r="O49" s="30">
        <v>33.475999999999999</v>
      </c>
      <c r="P49" s="26">
        <v>-0.18901886117647027</v>
      </c>
      <c r="Q49" s="26">
        <v>-1.2292364788235304</v>
      </c>
      <c r="R49" s="32" t="s">
        <v>288</v>
      </c>
      <c r="S49" s="32"/>
      <c r="T49" s="59"/>
      <c r="U49" s="36" t="s">
        <v>1290</v>
      </c>
      <c r="V49" s="22" t="s">
        <v>1299</v>
      </c>
      <c r="W49" s="22"/>
      <c r="X49" s="22"/>
    </row>
    <row r="50" spans="1:24" s="18" customFormat="1">
      <c r="A50" s="1" t="s">
        <v>1592</v>
      </c>
      <c r="B50" s="32">
        <v>51</v>
      </c>
      <c r="C50" s="1" t="s">
        <v>1579</v>
      </c>
      <c r="D50" s="31">
        <v>43396</v>
      </c>
      <c r="E50" s="25">
        <f t="shared" si="7"/>
        <v>2018</v>
      </c>
      <c r="F50" s="25">
        <f t="shared" si="8"/>
        <v>10</v>
      </c>
      <c r="G50" s="37">
        <f t="shared" si="9"/>
        <v>23</v>
      </c>
      <c r="H50" s="35">
        <v>0.57708333333333328</v>
      </c>
      <c r="I50" s="28">
        <v>132.32868333333334</v>
      </c>
      <c r="J50" s="28">
        <v>37.341283333333337</v>
      </c>
      <c r="K50" s="33">
        <v>0</v>
      </c>
      <c r="L50" s="33">
        <v>0</v>
      </c>
      <c r="M50" s="33">
        <v>0</v>
      </c>
      <c r="N50" s="27">
        <v>20.542999999999999</v>
      </c>
      <c r="O50" s="30">
        <v>33.5349</v>
      </c>
      <c r="P50" s="26">
        <v>-8.7122164705881966E-2</v>
      </c>
      <c r="Q50" s="26">
        <v>-0.88339785882352828</v>
      </c>
      <c r="R50" s="32" t="s">
        <v>288</v>
      </c>
      <c r="S50" s="32"/>
      <c r="T50" s="59"/>
      <c r="U50" s="36" t="s">
        <v>1290</v>
      </c>
      <c r="V50" s="22" t="s">
        <v>1300</v>
      </c>
      <c r="W50" s="22"/>
      <c r="X50" s="22"/>
    </row>
    <row r="51" spans="1:24" s="18" customFormat="1">
      <c r="A51" s="1" t="s">
        <v>1592</v>
      </c>
      <c r="B51" s="32">
        <v>15</v>
      </c>
      <c r="C51" s="1" t="s">
        <v>1579</v>
      </c>
      <c r="D51" s="31">
        <v>43396</v>
      </c>
      <c r="E51" s="25">
        <f t="shared" si="7"/>
        <v>2018</v>
      </c>
      <c r="F51" s="25">
        <f t="shared" si="8"/>
        <v>10</v>
      </c>
      <c r="G51" s="37">
        <f t="shared" si="9"/>
        <v>23</v>
      </c>
      <c r="H51" s="35">
        <v>0.65972222222222221</v>
      </c>
      <c r="I51" s="28">
        <v>132.33493333333334</v>
      </c>
      <c r="J51" s="28">
        <v>37.007350000000002</v>
      </c>
      <c r="K51" s="33">
        <v>0</v>
      </c>
      <c r="L51" s="33">
        <v>0</v>
      </c>
      <c r="M51" s="33">
        <v>0</v>
      </c>
      <c r="N51" s="27">
        <v>20.183</v>
      </c>
      <c r="O51" s="30">
        <v>33.518099999999997</v>
      </c>
      <c r="P51" s="26">
        <v>-8.835331764705856E-2</v>
      </c>
      <c r="Q51" s="26">
        <v>-0.89241847058823609</v>
      </c>
      <c r="R51" s="32" t="s">
        <v>288</v>
      </c>
      <c r="S51" s="32"/>
      <c r="T51" s="59"/>
      <c r="U51" s="36" t="s">
        <v>1290</v>
      </c>
      <c r="V51" s="22" t="s">
        <v>1301</v>
      </c>
      <c r="W51" s="22"/>
      <c r="X51" s="22"/>
    </row>
    <row r="52" spans="1:24" s="18" customFormat="1">
      <c r="A52" s="1" t="s">
        <v>1593</v>
      </c>
      <c r="B52" s="32">
        <v>54</v>
      </c>
      <c r="C52" s="1" t="s">
        <v>1579</v>
      </c>
      <c r="D52" s="31">
        <v>43522</v>
      </c>
      <c r="E52" s="25">
        <f t="shared" si="7"/>
        <v>2019</v>
      </c>
      <c r="F52" s="25">
        <f t="shared" si="8"/>
        <v>2</v>
      </c>
      <c r="G52" s="37">
        <f t="shared" si="9"/>
        <v>26</v>
      </c>
      <c r="H52" s="35">
        <v>0.39305555555555555</v>
      </c>
      <c r="I52" s="28">
        <v>132.33029999999999</v>
      </c>
      <c r="J52" s="28">
        <v>38.321233333333332</v>
      </c>
      <c r="K52" s="33">
        <v>0</v>
      </c>
      <c r="L52" s="33">
        <v>0</v>
      </c>
      <c r="M52" s="33">
        <v>0</v>
      </c>
      <c r="N52" s="27">
        <v>11.794</v>
      </c>
      <c r="O52" s="30">
        <v>34.357599999999998</v>
      </c>
      <c r="P52" s="26">
        <v>0.18351632941176477</v>
      </c>
      <c r="Q52" s="26">
        <v>0.80458411764706028</v>
      </c>
      <c r="R52" s="32" t="s">
        <v>288</v>
      </c>
      <c r="S52" s="32"/>
      <c r="T52" s="59"/>
      <c r="U52" s="36" t="s">
        <v>1290</v>
      </c>
      <c r="V52" s="22" t="s">
        <v>1302</v>
      </c>
      <c r="W52" s="22"/>
      <c r="X52" s="22"/>
    </row>
    <row r="53" spans="1:24" s="18" customFormat="1">
      <c r="A53" s="1" t="s">
        <v>1593</v>
      </c>
      <c r="B53" s="32">
        <v>53</v>
      </c>
      <c r="C53" s="1" t="s">
        <v>1579</v>
      </c>
      <c r="D53" s="31">
        <v>43522</v>
      </c>
      <c r="E53" s="25">
        <f t="shared" si="7"/>
        <v>2019</v>
      </c>
      <c r="F53" s="25">
        <f t="shared" si="8"/>
        <v>2</v>
      </c>
      <c r="G53" s="37">
        <f t="shared" si="9"/>
        <v>26</v>
      </c>
      <c r="H53" s="35">
        <v>0.46319444444444446</v>
      </c>
      <c r="I53" s="28">
        <v>132.3296</v>
      </c>
      <c r="J53" s="28">
        <v>38.001483333333333</v>
      </c>
      <c r="K53" s="33">
        <v>0</v>
      </c>
      <c r="L53" s="33">
        <v>0</v>
      </c>
      <c r="M53" s="33">
        <v>0</v>
      </c>
      <c r="N53" s="27">
        <v>11.679</v>
      </c>
      <c r="O53" s="30">
        <v>34.337699999999998</v>
      </c>
      <c r="P53" s="26">
        <v>0.15017957647058888</v>
      </c>
      <c r="Q53" s="26">
        <v>0.68015950588235441</v>
      </c>
      <c r="R53" s="32" t="s">
        <v>288</v>
      </c>
      <c r="S53" s="32"/>
      <c r="T53" s="59"/>
      <c r="U53" s="36" t="s">
        <v>1290</v>
      </c>
      <c r="V53" s="22" t="s">
        <v>1303</v>
      </c>
      <c r="W53" s="22"/>
      <c r="X53" s="22"/>
    </row>
    <row r="54" spans="1:24" s="18" customFormat="1">
      <c r="A54" s="1" t="s">
        <v>1593</v>
      </c>
      <c r="B54" s="32">
        <v>52</v>
      </c>
      <c r="C54" s="1" t="s">
        <v>1579</v>
      </c>
      <c r="D54" s="31">
        <v>43522</v>
      </c>
      <c r="E54" s="25">
        <f t="shared" si="7"/>
        <v>2019</v>
      </c>
      <c r="F54" s="25">
        <f t="shared" si="8"/>
        <v>2</v>
      </c>
      <c r="G54" s="37">
        <f t="shared" si="9"/>
        <v>26</v>
      </c>
      <c r="H54" s="35">
        <v>0.53263888888888888</v>
      </c>
      <c r="I54" s="28">
        <v>132.33449999999999</v>
      </c>
      <c r="J54" s="28">
        <v>37.668366666666664</v>
      </c>
      <c r="K54" s="33">
        <v>0</v>
      </c>
      <c r="L54" s="33">
        <v>0</v>
      </c>
      <c r="M54" s="33">
        <v>0</v>
      </c>
      <c r="N54" s="27">
        <v>11.96</v>
      </c>
      <c r="O54" s="30">
        <v>34.337299999999999</v>
      </c>
      <c r="P54" s="26">
        <v>0.14935482352941176</v>
      </c>
      <c r="Q54" s="26">
        <v>0.73627369411764576</v>
      </c>
      <c r="R54" s="32" t="s">
        <v>288</v>
      </c>
      <c r="S54" s="32"/>
      <c r="T54" s="59"/>
      <c r="U54" s="36" t="s">
        <v>1290</v>
      </c>
      <c r="V54" s="22" t="s">
        <v>1304</v>
      </c>
      <c r="W54" s="22"/>
      <c r="X54" s="22"/>
    </row>
    <row r="55" spans="1:24" s="18" customFormat="1">
      <c r="A55" s="1" t="s">
        <v>1593</v>
      </c>
      <c r="B55" s="32">
        <v>51</v>
      </c>
      <c r="C55" s="1" t="s">
        <v>1579</v>
      </c>
      <c r="D55" s="31">
        <v>43522</v>
      </c>
      <c r="E55" s="25">
        <f t="shared" si="7"/>
        <v>2019</v>
      </c>
      <c r="F55" s="25">
        <f t="shared" si="8"/>
        <v>2</v>
      </c>
      <c r="G55" s="37">
        <f t="shared" si="9"/>
        <v>26</v>
      </c>
      <c r="H55" s="35">
        <v>0.60555555555555551</v>
      </c>
      <c r="I55" s="28">
        <v>132.33009999999999</v>
      </c>
      <c r="J55" s="28">
        <v>37.336033333333333</v>
      </c>
      <c r="K55" s="33">
        <v>0</v>
      </c>
      <c r="L55" s="33">
        <v>0</v>
      </c>
      <c r="M55" s="33">
        <v>0</v>
      </c>
      <c r="N55" s="27">
        <v>11.872999999999999</v>
      </c>
      <c r="O55" s="30">
        <v>34.329099999999997</v>
      </c>
      <c r="P55" s="26">
        <v>0.18165167058823539</v>
      </c>
      <c r="Q55" s="26">
        <v>0.84637348235294141</v>
      </c>
      <c r="R55" s="32" t="s">
        <v>288</v>
      </c>
      <c r="S55" s="32"/>
      <c r="T55" s="59"/>
      <c r="U55" s="36" t="s">
        <v>1290</v>
      </c>
      <c r="V55" s="22" t="s">
        <v>1305</v>
      </c>
      <c r="W55" s="22"/>
      <c r="X55" s="22"/>
    </row>
    <row r="56" spans="1:24" s="18" customFormat="1">
      <c r="A56" s="1" t="s">
        <v>1593</v>
      </c>
      <c r="B56" s="32">
        <v>15</v>
      </c>
      <c r="C56" s="1" t="s">
        <v>1579</v>
      </c>
      <c r="D56" s="31">
        <v>43522</v>
      </c>
      <c r="E56" s="25">
        <f t="shared" si="7"/>
        <v>2019</v>
      </c>
      <c r="F56" s="25">
        <f t="shared" si="8"/>
        <v>2</v>
      </c>
      <c r="G56" s="37">
        <f t="shared" si="9"/>
        <v>26</v>
      </c>
      <c r="H56" s="35">
        <v>0.67847222222222225</v>
      </c>
      <c r="I56" s="28">
        <v>132.32855000000001</v>
      </c>
      <c r="J56" s="28">
        <v>37.00365</v>
      </c>
      <c r="K56" s="33">
        <v>0</v>
      </c>
      <c r="L56" s="33">
        <v>0</v>
      </c>
      <c r="M56" s="33">
        <v>0</v>
      </c>
      <c r="N56" s="27">
        <v>11.907</v>
      </c>
      <c r="O56" s="30">
        <v>34.328400000000002</v>
      </c>
      <c r="P56" s="26">
        <v>0.13734211764705928</v>
      </c>
      <c r="Q56" s="26">
        <v>0.8113380705882367</v>
      </c>
      <c r="R56" s="32" t="s">
        <v>288</v>
      </c>
      <c r="S56" s="32"/>
      <c r="T56" s="59"/>
      <c r="U56" s="36" t="s">
        <v>1290</v>
      </c>
      <c r="V56" s="22" t="s">
        <v>1306</v>
      </c>
      <c r="W56" s="22"/>
      <c r="X56" s="22"/>
    </row>
    <row r="57" spans="1:24" s="18" customFormat="1">
      <c r="A57" s="1" t="s">
        <v>1530</v>
      </c>
      <c r="B57" s="32">
        <v>15</v>
      </c>
      <c r="C57" s="1" t="s">
        <v>1579</v>
      </c>
      <c r="D57" s="31">
        <v>43578</v>
      </c>
      <c r="E57" s="25">
        <f t="shared" si="7"/>
        <v>2019</v>
      </c>
      <c r="F57" s="25">
        <v>4</v>
      </c>
      <c r="G57" s="37">
        <v>23</v>
      </c>
      <c r="H57" s="35">
        <v>0.11319444444444444</v>
      </c>
      <c r="I57" s="28">
        <v>132.32536666666667</v>
      </c>
      <c r="J57" s="28">
        <v>37.001233333333332</v>
      </c>
      <c r="K57" s="33">
        <v>0</v>
      </c>
      <c r="L57" s="33">
        <v>0</v>
      </c>
      <c r="M57" s="33">
        <v>0</v>
      </c>
      <c r="N57" s="27">
        <v>12.132</v>
      </c>
      <c r="O57" s="30">
        <v>34.414499999999997</v>
      </c>
      <c r="P57" s="26">
        <v>0.17499999999999999</v>
      </c>
      <c r="Q57" s="26">
        <v>0.61199999999999999</v>
      </c>
      <c r="R57" s="32" t="s">
        <v>288</v>
      </c>
      <c r="S57" s="32"/>
      <c r="T57" s="59"/>
      <c r="U57" s="36" t="s">
        <v>1531</v>
      </c>
      <c r="V57" s="22"/>
      <c r="W57" s="22"/>
      <c r="X57" s="22"/>
    </row>
    <row r="58" spans="1:24" s="18" customFormat="1">
      <c r="A58" s="1" t="s">
        <v>1594</v>
      </c>
      <c r="B58" s="32">
        <v>54</v>
      </c>
      <c r="C58" s="1" t="s">
        <v>1579</v>
      </c>
      <c r="D58" s="31">
        <v>43608</v>
      </c>
      <c r="E58" s="25">
        <f t="shared" si="7"/>
        <v>2019</v>
      </c>
      <c r="F58" s="25">
        <v>5</v>
      </c>
      <c r="G58" s="37">
        <v>23</v>
      </c>
      <c r="H58" s="35">
        <v>0.34027777777777773</v>
      </c>
      <c r="I58" s="28">
        <v>132.33600000000001</v>
      </c>
      <c r="J58" s="28">
        <v>38.336716666666668</v>
      </c>
      <c r="K58" s="33">
        <v>0</v>
      </c>
      <c r="L58" s="33">
        <v>0</v>
      </c>
      <c r="M58" s="33">
        <v>0</v>
      </c>
      <c r="N58" s="27">
        <v>14.574999999999999</v>
      </c>
      <c r="O58" s="30">
        <v>34.337699999999998</v>
      </c>
      <c r="P58" s="26">
        <v>6.3E-2</v>
      </c>
      <c r="Q58" s="26">
        <v>0.19800000000000001</v>
      </c>
      <c r="R58" s="32" t="s">
        <v>288</v>
      </c>
      <c r="S58" s="32"/>
      <c r="T58" s="59"/>
      <c r="U58" s="36" t="s">
        <v>1532</v>
      </c>
      <c r="V58" s="22"/>
      <c r="W58" s="22"/>
      <c r="X58" s="22"/>
    </row>
    <row r="59" spans="1:24" s="18" customFormat="1">
      <c r="A59" s="1" t="s">
        <v>1594</v>
      </c>
      <c r="B59" s="32">
        <v>53</v>
      </c>
      <c r="C59" s="1" t="s">
        <v>1579</v>
      </c>
      <c r="D59" s="31">
        <v>43608</v>
      </c>
      <c r="E59" s="25">
        <f t="shared" si="7"/>
        <v>2019</v>
      </c>
      <c r="F59" s="25">
        <v>5</v>
      </c>
      <c r="G59" s="37">
        <v>23</v>
      </c>
      <c r="H59" s="35">
        <v>0.41944444444444445</v>
      </c>
      <c r="I59" s="28">
        <v>132.33286666666666</v>
      </c>
      <c r="J59" s="28">
        <v>38.006966666666663</v>
      </c>
      <c r="K59" s="33">
        <v>0</v>
      </c>
      <c r="L59" s="33">
        <v>0</v>
      </c>
      <c r="M59" s="33">
        <v>0</v>
      </c>
      <c r="N59" s="27">
        <v>16.548999999999999</v>
      </c>
      <c r="O59" s="30">
        <v>34.4542</v>
      </c>
      <c r="P59" s="26">
        <v>0.10199999999999999</v>
      </c>
      <c r="Q59" s="26">
        <v>0.68600000000000005</v>
      </c>
      <c r="R59" s="32" t="s">
        <v>288</v>
      </c>
      <c r="S59" s="32"/>
      <c r="T59" s="59"/>
      <c r="U59" s="36" t="s">
        <v>1532</v>
      </c>
      <c r="V59" s="22"/>
      <c r="W59" s="22"/>
      <c r="X59" s="22"/>
    </row>
    <row r="60" spans="1:24" s="18" customFormat="1">
      <c r="A60" s="1" t="s">
        <v>1594</v>
      </c>
      <c r="B60" s="32">
        <v>52</v>
      </c>
      <c r="C60" s="1" t="s">
        <v>1579</v>
      </c>
      <c r="D60" s="31">
        <v>43608</v>
      </c>
      <c r="E60" s="25">
        <f t="shared" si="7"/>
        <v>2019</v>
      </c>
      <c r="F60" s="25">
        <v>5</v>
      </c>
      <c r="G60" s="37">
        <v>23</v>
      </c>
      <c r="H60" s="35">
        <v>0.50069444444444444</v>
      </c>
      <c r="I60" s="28">
        <v>132.33523333333332</v>
      </c>
      <c r="J60" s="28">
        <v>37.673083333333331</v>
      </c>
      <c r="K60" s="33">
        <v>0</v>
      </c>
      <c r="L60" s="33">
        <v>0</v>
      </c>
      <c r="M60" s="33">
        <v>0</v>
      </c>
      <c r="N60" s="27">
        <v>16.399000000000001</v>
      </c>
      <c r="O60" s="30">
        <v>34.3506</v>
      </c>
      <c r="P60" s="26">
        <v>0.105</v>
      </c>
      <c r="Q60" s="26">
        <v>0.56100000000000005</v>
      </c>
      <c r="R60" s="32" t="s">
        <v>288</v>
      </c>
      <c r="S60" s="32"/>
      <c r="T60" s="59"/>
      <c r="U60" s="36" t="s">
        <v>1532</v>
      </c>
      <c r="V60" s="22"/>
      <c r="W60" s="22"/>
      <c r="X60" s="22"/>
    </row>
    <row r="61" spans="1:24" s="18" customFormat="1">
      <c r="A61" s="1" t="s">
        <v>1594</v>
      </c>
      <c r="B61" s="32">
        <v>51</v>
      </c>
      <c r="C61" s="1" t="s">
        <v>1579</v>
      </c>
      <c r="D61" s="31">
        <v>43608</v>
      </c>
      <c r="E61" s="25">
        <f t="shared" si="7"/>
        <v>2019</v>
      </c>
      <c r="F61" s="25">
        <v>5</v>
      </c>
      <c r="G61" s="37">
        <v>23</v>
      </c>
      <c r="H61" s="35">
        <v>0.57916666666666672</v>
      </c>
      <c r="I61" s="28">
        <v>132.33828333333332</v>
      </c>
      <c r="J61" s="28">
        <v>37.337249999999997</v>
      </c>
      <c r="K61" s="33">
        <v>0</v>
      </c>
      <c r="L61" s="33">
        <v>0</v>
      </c>
      <c r="M61" s="33">
        <v>0</v>
      </c>
      <c r="N61" s="27">
        <v>17.542999999999999</v>
      </c>
      <c r="O61" s="30">
        <v>34.441099999999999</v>
      </c>
      <c r="P61" s="26">
        <v>0.17100000000000001</v>
      </c>
      <c r="Q61" s="26">
        <v>0.83299999999999996</v>
      </c>
      <c r="R61" s="32" t="s">
        <v>288</v>
      </c>
      <c r="S61" s="32"/>
      <c r="T61" s="59"/>
      <c r="U61" s="36" t="s">
        <v>1532</v>
      </c>
      <c r="V61" s="22"/>
      <c r="W61" s="22"/>
      <c r="X61" s="22"/>
    </row>
    <row r="62" spans="1:24" s="18" customFormat="1">
      <c r="A62" s="1" t="s">
        <v>1594</v>
      </c>
      <c r="B62" s="32">
        <v>15</v>
      </c>
      <c r="C62" s="1" t="s">
        <v>1579</v>
      </c>
      <c r="D62" s="31">
        <v>43608</v>
      </c>
      <c r="E62" s="25">
        <f t="shared" si="7"/>
        <v>2019</v>
      </c>
      <c r="F62" s="25">
        <v>5</v>
      </c>
      <c r="G62" s="37">
        <v>23</v>
      </c>
      <c r="H62" s="35">
        <v>0.65694444444444444</v>
      </c>
      <c r="I62" s="28">
        <v>132.33674999999999</v>
      </c>
      <c r="J62" s="28">
        <v>37.005299999999998</v>
      </c>
      <c r="K62" s="33">
        <v>0</v>
      </c>
      <c r="L62" s="33">
        <v>0</v>
      </c>
      <c r="M62" s="33">
        <v>0</v>
      </c>
      <c r="N62" s="27">
        <v>17.754999999999999</v>
      </c>
      <c r="O62" s="30">
        <v>34.446300000000001</v>
      </c>
      <c r="P62" s="26">
        <v>0.21299999999999999</v>
      </c>
      <c r="Q62" s="26">
        <v>1.0389999999999999</v>
      </c>
      <c r="R62" s="32" t="s">
        <v>288</v>
      </c>
      <c r="S62" s="32"/>
      <c r="T62" s="59"/>
      <c r="U62" s="36" t="s">
        <v>1532</v>
      </c>
      <c r="V62" s="22"/>
      <c r="W62" s="22"/>
      <c r="X62" s="22"/>
    </row>
    <row r="63" spans="1:24" s="18" customFormat="1">
      <c r="A63" s="32" t="s">
        <v>297</v>
      </c>
      <c r="B63" s="32" t="s">
        <v>13</v>
      </c>
      <c r="C63" s="32" t="s">
        <v>1567</v>
      </c>
      <c r="D63" s="31">
        <v>42212</v>
      </c>
      <c r="E63" s="25">
        <f t="shared" si="4"/>
        <v>2015</v>
      </c>
      <c r="F63" s="25">
        <f t="shared" si="5"/>
        <v>7</v>
      </c>
      <c r="G63" s="37">
        <f t="shared" si="6"/>
        <v>27</v>
      </c>
      <c r="H63" s="35" t="s">
        <v>292</v>
      </c>
      <c r="I63" s="28">
        <v>136.81868333333333</v>
      </c>
      <c r="J63" s="28">
        <v>37.999116666666666</v>
      </c>
      <c r="K63" s="33">
        <v>0</v>
      </c>
      <c r="L63" s="33">
        <v>0</v>
      </c>
      <c r="M63" s="33">
        <v>0</v>
      </c>
      <c r="N63" s="27">
        <v>24.3</v>
      </c>
      <c r="O63" s="30">
        <v>33.74</v>
      </c>
      <c r="P63" s="26">
        <v>-3.2214729411766223E-3</v>
      </c>
      <c r="Q63" s="26">
        <v>-0.44149671058823425</v>
      </c>
      <c r="R63" s="32" t="s">
        <v>289</v>
      </c>
      <c r="S63" s="32"/>
      <c r="T63" s="22" t="s">
        <v>300</v>
      </c>
      <c r="U63" s="36" t="s">
        <v>391</v>
      </c>
      <c r="V63" s="22"/>
      <c r="W63" s="22"/>
      <c r="X63" s="22"/>
    </row>
    <row r="64" spans="1:24" s="18" customFormat="1">
      <c r="A64" s="32" t="s">
        <v>297</v>
      </c>
      <c r="B64" s="32" t="s">
        <v>14</v>
      </c>
      <c r="C64" s="32" t="s">
        <v>1567</v>
      </c>
      <c r="D64" s="31">
        <v>42212</v>
      </c>
      <c r="E64" s="25">
        <f t="shared" si="4"/>
        <v>2015</v>
      </c>
      <c r="F64" s="25">
        <f t="shared" si="5"/>
        <v>7</v>
      </c>
      <c r="G64" s="37">
        <f t="shared" si="6"/>
        <v>27</v>
      </c>
      <c r="H64" s="35" t="s">
        <v>292</v>
      </c>
      <c r="I64" s="28">
        <v>136.81868333333333</v>
      </c>
      <c r="J64" s="28">
        <v>37.999116666666666</v>
      </c>
      <c r="K64" s="33">
        <v>0</v>
      </c>
      <c r="L64" s="33">
        <v>0</v>
      </c>
      <c r="M64" s="33">
        <v>0</v>
      </c>
      <c r="N64" s="27">
        <v>24.3</v>
      </c>
      <c r="O64" s="30">
        <v>33.74</v>
      </c>
      <c r="P64" s="26">
        <v>-6.1139105882352524E-3</v>
      </c>
      <c r="Q64" s="26">
        <v>-0.26134465411764635</v>
      </c>
      <c r="R64" s="32" t="s">
        <v>289</v>
      </c>
      <c r="S64" s="32"/>
      <c r="T64" s="22" t="s">
        <v>300</v>
      </c>
      <c r="U64" s="36" t="s">
        <v>391</v>
      </c>
      <c r="V64" s="22"/>
      <c r="W64" s="22"/>
      <c r="X64" s="22"/>
    </row>
    <row r="65" spans="1:24" s="18" customFormat="1">
      <c r="A65" s="32" t="s">
        <v>297</v>
      </c>
      <c r="B65" s="32" t="s">
        <v>15</v>
      </c>
      <c r="C65" s="32" t="s">
        <v>1567</v>
      </c>
      <c r="D65" s="31">
        <v>42213</v>
      </c>
      <c r="E65" s="25">
        <f t="shared" si="4"/>
        <v>2015</v>
      </c>
      <c r="F65" s="25">
        <f t="shared" si="5"/>
        <v>7</v>
      </c>
      <c r="G65" s="37">
        <f t="shared" si="6"/>
        <v>28</v>
      </c>
      <c r="H65" s="35" t="s">
        <v>292</v>
      </c>
      <c r="I65" s="28">
        <v>139.26626666666667</v>
      </c>
      <c r="J65" s="28">
        <v>40.000749999999996</v>
      </c>
      <c r="K65" s="33">
        <v>0</v>
      </c>
      <c r="L65" s="33">
        <v>0</v>
      </c>
      <c r="M65" s="33">
        <v>0</v>
      </c>
      <c r="N65" s="27">
        <v>24.5</v>
      </c>
      <c r="O65" s="30">
        <v>33.909999999999997</v>
      </c>
      <c r="P65" s="26">
        <v>4.2419851764705682E-2</v>
      </c>
      <c r="Q65" s="26">
        <v>-0.39221777764705829</v>
      </c>
      <c r="R65" s="32" t="s">
        <v>289</v>
      </c>
      <c r="S65" s="32"/>
      <c r="T65" s="22" t="s">
        <v>300</v>
      </c>
      <c r="U65" s="36" t="s">
        <v>391</v>
      </c>
      <c r="V65" s="22"/>
      <c r="W65" s="22"/>
      <c r="X65" s="22"/>
    </row>
    <row r="66" spans="1:24" s="18" customFormat="1">
      <c r="A66" s="32" t="s">
        <v>297</v>
      </c>
      <c r="B66" s="32" t="s">
        <v>16</v>
      </c>
      <c r="C66" s="32" t="s">
        <v>1567</v>
      </c>
      <c r="D66" s="31">
        <v>42213</v>
      </c>
      <c r="E66" s="25">
        <f t="shared" si="4"/>
        <v>2015</v>
      </c>
      <c r="F66" s="25">
        <f t="shared" si="5"/>
        <v>7</v>
      </c>
      <c r="G66" s="37">
        <f t="shared" si="6"/>
        <v>28</v>
      </c>
      <c r="H66" s="35" t="s">
        <v>292</v>
      </c>
      <c r="I66" s="28">
        <v>139.26626666666667</v>
      </c>
      <c r="J66" s="28">
        <v>40.000749999999996</v>
      </c>
      <c r="K66" s="33">
        <v>0</v>
      </c>
      <c r="L66" s="33">
        <v>0</v>
      </c>
      <c r="M66" s="33">
        <v>0</v>
      </c>
      <c r="N66" s="27">
        <v>24.5</v>
      </c>
      <c r="O66" s="30">
        <v>33.909999999999997</v>
      </c>
      <c r="P66" s="26">
        <v>9.7960870588233561E-3</v>
      </c>
      <c r="Q66" s="26">
        <v>-0.28565906352941239</v>
      </c>
      <c r="R66" s="32" t="s">
        <v>289</v>
      </c>
      <c r="S66" s="32"/>
      <c r="T66" s="22" t="s">
        <v>300</v>
      </c>
      <c r="U66" s="36" t="s">
        <v>391</v>
      </c>
      <c r="V66" s="22"/>
      <c r="W66" s="22"/>
      <c r="X66" s="22"/>
    </row>
    <row r="67" spans="1:24" s="18" customFormat="1">
      <c r="A67" s="32" t="s">
        <v>297</v>
      </c>
      <c r="B67" s="32" t="s">
        <v>17</v>
      </c>
      <c r="C67" s="32" t="s">
        <v>1567</v>
      </c>
      <c r="D67" s="31">
        <v>42214</v>
      </c>
      <c r="E67" s="25">
        <f t="shared" si="4"/>
        <v>2015</v>
      </c>
      <c r="F67" s="25">
        <f t="shared" si="5"/>
        <v>7</v>
      </c>
      <c r="G67" s="37">
        <f t="shared" si="6"/>
        <v>29</v>
      </c>
      <c r="H67" s="35" t="s">
        <v>292</v>
      </c>
      <c r="I67" s="28">
        <v>139.63489999999999</v>
      </c>
      <c r="J67" s="28">
        <v>41.000216666666667</v>
      </c>
      <c r="K67" s="33">
        <v>0</v>
      </c>
      <c r="L67" s="33">
        <v>0</v>
      </c>
      <c r="M67" s="33">
        <v>0</v>
      </c>
      <c r="N67" s="27">
        <v>24.9</v>
      </c>
      <c r="O67" s="30">
        <v>33.93</v>
      </c>
      <c r="P67" s="26">
        <v>1.8874816470588036E-2</v>
      </c>
      <c r="Q67" s="26">
        <v>-0.13862202823529474</v>
      </c>
      <c r="R67" s="32" t="s">
        <v>289</v>
      </c>
      <c r="S67" s="32"/>
      <c r="T67" s="22" t="s">
        <v>300</v>
      </c>
      <c r="U67" s="36" t="s">
        <v>391</v>
      </c>
      <c r="V67" s="22"/>
      <c r="W67" s="22"/>
      <c r="X67" s="22"/>
    </row>
    <row r="68" spans="1:24" s="18" customFormat="1">
      <c r="A68" s="32" t="s">
        <v>297</v>
      </c>
      <c r="B68" s="32" t="s">
        <v>18</v>
      </c>
      <c r="C68" s="32" t="s">
        <v>1567</v>
      </c>
      <c r="D68" s="31">
        <v>42214</v>
      </c>
      <c r="E68" s="25">
        <f t="shared" si="4"/>
        <v>2015</v>
      </c>
      <c r="F68" s="25">
        <f t="shared" si="5"/>
        <v>7</v>
      </c>
      <c r="G68" s="37">
        <f t="shared" si="6"/>
        <v>29</v>
      </c>
      <c r="H68" s="35" t="s">
        <v>292</v>
      </c>
      <c r="I68" s="28">
        <v>139.63489999999999</v>
      </c>
      <c r="J68" s="28">
        <v>41.000216666666667</v>
      </c>
      <c r="K68" s="33">
        <v>0</v>
      </c>
      <c r="L68" s="33">
        <v>0</v>
      </c>
      <c r="M68" s="33">
        <v>0</v>
      </c>
      <c r="N68" s="27">
        <v>24.9</v>
      </c>
      <c r="O68" s="30">
        <v>33.93</v>
      </c>
      <c r="P68" s="26">
        <v>1.802874588235277E-2</v>
      </c>
      <c r="Q68" s="26">
        <v>-0.15133891294117799</v>
      </c>
      <c r="R68" s="32" t="s">
        <v>289</v>
      </c>
      <c r="S68" s="32"/>
      <c r="T68" s="22" t="s">
        <v>300</v>
      </c>
      <c r="U68" s="36" t="s">
        <v>391</v>
      </c>
      <c r="V68" s="22"/>
      <c r="W68" s="22"/>
      <c r="X68" s="22"/>
    </row>
    <row r="69" spans="1:24" s="18" customFormat="1">
      <c r="A69" s="32" t="s">
        <v>297</v>
      </c>
      <c r="B69" s="32" t="s">
        <v>19</v>
      </c>
      <c r="C69" s="32" t="s">
        <v>1567</v>
      </c>
      <c r="D69" s="31">
        <v>42215</v>
      </c>
      <c r="E69" s="25">
        <f t="shared" si="4"/>
        <v>2015</v>
      </c>
      <c r="F69" s="25">
        <f t="shared" si="5"/>
        <v>7</v>
      </c>
      <c r="G69" s="37">
        <f t="shared" si="6"/>
        <v>30</v>
      </c>
      <c r="H69" s="35" t="s">
        <v>292</v>
      </c>
      <c r="I69" s="28">
        <v>137.58391666666665</v>
      </c>
      <c r="J69" s="28">
        <v>39.248150000000003</v>
      </c>
      <c r="K69" s="33">
        <v>0</v>
      </c>
      <c r="L69" s="33">
        <v>0</v>
      </c>
      <c r="M69" s="33">
        <v>0</v>
      </c>
      <c r="N69" s="27">
        <v>25.5</v>
      </c>
      <c r="O69" s="30">
        <v>33.880000000000003</v>
      </c>
      <c r="P69" s="26">
        <v>1.0043195294117423E-2</v>
      </c>
      <c r="Q69" s="26">
        <v>-0.25083739764705798</v>
      </c>
      <c r="R69" s="32" t="s">
        <v>289</v>
      </c>
      <c r="S69" s="32"/>
      <c r="T69" s="22" t="s">
        <v>300</v>
      </c>
      <c r="U69" s="36" t="s">
        <v>391</v>
      </c>
      <c r="V69" s="22"/>
      <c r="W69" s="22"/>
      <c r="X69" s="22"/>
    </row>
    <row r="70" spans="1:24" s="18" customFormat="1">
      <c r="A70" s="32" t="s">
        <v>297</v>
      </c>
      <c r="B70" s="32" t="s">
        <v>20</v>
      </c>
      <c r="C70" s="32" t="s">
        <v>1567</v>
      </c>
      <c r="D70" s="31">
        <v>42215</v>
      </c>
      <c r="E70" s="25">
        <f t="shared" si="4"/>
        <v>2015</v>
      </c>
      <c r="F70" s="25">
        <f t="shared" si="5"/>
        <v>7</v>
      </c>
      <c r="G70" s="37">
        <f t="shared" si="6"/>
        <v>30</v>
      </c>
      <c r="H70" s="35" t="s">
        <v>292</v>
      </c>
      <c r="I70" s="28">
        <v>137.58391666666665</v>
      </c>
      <c r="J70" s="28">
        <v>39.248150000000003</v>
      </c>
      <c r="K70" s="33">
        <v>0</v>
      </c>
      <c r="L70" s="33">
        <v>0</v>
      </c>
      <c r="M70" s="33">
        <v>0</v>
      </c>
      <c r="N70" s="27">
        <v>25.5</v>
      </c>
      <c r="O70" s="30">
        <v>33.880000000000003</v>
      </c>
      <c r="P70" s="26">
        <v>2.3016414705882303E-2</v>
      </c>
      <c r="Q70" s="26">
        <v>-0.36245438235294175</v>
      </c>
      <c r="R70" s="32" t="s">
        <v>289</v>
      </c>
      <c r="S70" s="32"/>
      <c r="T70" s="22" t="s">
        <v>300</v>
      </c>
      <c r="U70" s="36" t="s">
        <v>391</v>
      </c>
      <c r="V70" s="22"/>
      <c r="W70" s="22"/>
      <c r="X70" s="22"/>
    </row>
    <row r="71" spans="1:24" s="18" customFormat="1">
      <c r="A71" s="32" t="s">
        <v>175</v>
      </c>
      <c r="B71" s="32" t="s">
        <v>13</v>
      </c>
      <c r="C71" s="32" t="s">
        <v>1567</v>
      </c>
      <c r="D71" s="31">
        <v>42562</v>
      </c>
      <c r="E71" s="25">
        <f t="shared" si="4"/>
        <v>2016</v>
      </c>
      <c r="F71" s="25">
        <f t="shared" si="5"/>
        <v>7</v>
      </c>
      <c r="G71" s="37">
        <f t="shared" si="6"/>
        <v>11</v>
      </c>
      <c r="H71" s="35" t="s">
        <v>292</v>
      </c>
      <c r="I71" s="28">
        <v>136.84718333333333</v>
      </c>
      <c r="J71" s="28">
        <v>38.000450000000001</v>
      </c>
      <c r="K71" s="33">
        <v>0</v>
      </c>
      <c r="L71" s="33">
        <v>0</v>
      </c>
      <c r="M71" s="33">
        <v>0</v>
      </c>
      <c r="N71" s="27">
        <v>24.3</v>
      </c>
      <c r="O71" s="30">
        <v>33.94</v>
      </c>
      <c r="P71" s="26">
        <v>7.6965374117646951E-2</v>
      </c>
      <c r="Q71" s="26">
        <v>0.10160251294117506</v>
      </c>
      <c r="R71" s="32" t="s">
        <v>289</v>
      </c>
      <c r="S71" s="32"/>
      <c r="T71" s="22" t="s">
        <v>300</v>
      </c>
      <c r="U71" s="36"/>
      <c r="V71" s="22"/>
      <c r="W71" s="22"/>
      <c r="X71" s="22"/>
    </row>
    <row r="72" spans="1:24" s="18" customFormat="1">
      <c r="A72" s="32" t="s">
        <v>175</v>
      </c>
      <c r="B72" s="32" t="s">
        <v>14</v>
      </c>
      <c r="C72" s="32" t="s">
        <v>1567</v>
      </c>
      <c r="D72" s="31">
        <v>42562</v>
      </c>
      <c r="E72" s="25">
        <f t="shared" si="4"/>
        <v>2016</v>
      </c>
      <c r="F72" s="25">
        <f t="shared" si="5"/>
        <v>7</v>
      </c>
      <c r="G72" s="37">
        <f t="shared" si="6"/>
        <v>11</v>
      </c>
      <c r="H72" s="35" t="s">
        <v>292</v>
      </c>
      <c r="I72" s="28">
        <v>136.84718333333333</v>
      </c>
      <c r="J72" s="28">
        <v>38.000450000000001</v>
      </c>
      <c r="K72" s="33">
        <v>0</v>
      </c>
      <c r="L72" s="33">
        <v>0</v>
      </c>
      <c r="M72" s="33">
        <v>0</v>
      </c>
      <c r="N72" s="27">
        <v>24.3</v>
      </c>
      <c r="O72" s="30">
        <v>33.94</v>
      </c>
      <c r="P72" s="26">
        <v>7.6089583529411559E-2</v>
      </c>
      <c r="Q72" s="26">
        <v>0.22956642823529386</v>
      </c>
      <c r="R72" s="32" t="s">
        <v>289</v>
      </c>
      <c r="S72" s="32"/>
      <c r="T72" s="22" t="s">
        <v>300</v>
      </c>
      <c r="U72" s="36"/>
      <c r="V72" s="22"/>
      <c r="W72" s="22"/>
      <c r="X72" s="22"/>
    </row>
    <row r="73" spans="1:24" s="18" customFormat="1">
      <c r="A73" s="32" t="s">
        <v>175</v>
      </c>
      <c r="B73" s="32" t="s">
        <v>15</v>
      </c>
      <c r="C73" s="32" t="s">
        <v>1567</v>
      </c>
      <c r="D73" s="31">
        <v>42563</v>
      </c>
      <c r="E73" s="25">
        <f t="shared" si="4"/>
        <v>2016</v>
      </c>
      <c r="F73" s="25">
        <f t="shared" si="5"/>
        <v>7</v>
      </c>
      <c r="G73" s="37">
        <f t="shared" si="6"/>
        <v>12</v>
      </c>
      <c r="H73" s="35" t="s">
        <v>292</v>
      </c>
      <c r="I73" s="28">
        <v>138.61526666666666</v>
      </c>
      <c r="J73" s="28">
        <v>40.003766666666664</v>
      </c>
      <c r="K73" s="33">
        <v>0</v>
      </c>
      <c r="L73" s="33">
        <v>0</v>
      </c>
      <c r="M73" s="33">
        <v>0</v>
      </c>
      <c r="N73" s="27">
        <v>23.3</v>
      </c>
      <c r="O73" s="30">
        <v>34.22</v>
      </c>
      <c r="P73" s="26">
        <v>7.1136461176470475E-2</v>
      </c>
      <c r="Q73" s="26">
        <v>0.27296520941176339</v>
      </c>
      <c r="R73" s="32" t="s">
        <v>289</v>
      </c>
      <c r="S73" s="32"/>
      <c r="T73" s="22" t="s">
        <v>300</v>
      </c>
      <c r="U73" s="36"/>
      <c r="V73" s="22"/>
      <c r="W73" s="22"/>
      <c r="X73" s="22"/>
    </row>
    <row r="74" spans="1:24" s="18" customFormat="1">
      <c r="A74" s="32" t="s">
        <v>175</v>
      </c>
      <c r="B74" s="32" t="s">
        <v>16</v>
      </c>
      <c r="C74" s="32" t="s">
        <v>1567</v>
      </c>
      <c r="D74" s="31">
        <v>42563</v>
      </c>
      <c r="E74" s="25">
        <f t="shared" si="4"/>
        <v>2016</v>
      </c>
      <c r="F74" s="25">
        <f t="shared" si="5"/>
        <v>7</v>
      </c>
      <c r="G74" s="37">
        <f t="shared" si="6"/>
        <v>12</v>
      </c>
      <c r="H74" s="35" t="s">
        <v>292</v>
      </c>
      <c r="I74" s="28">
        <v>138.61526666666666</v>
      </c>
      <c r="J74" s="28">
        <v>40.003766666666664</v>
      </c>
      <c r="K74" s="33">
        <v>0</v>
      </c>
      <c r="L74" s="33">
        <v>0</v>
      </c>
      <c r="M74" s="33">
        <v>0</v>
      </c>
      <c r="N74" s="27">
        <v>23.3</v>
      </c>
      <c r="O74" s="30">
        <v>34.22</v>
      </c>
      <c r="P74" s="26">
        <v>0.11426887058823507</v>
      </c>
      <c r="Q74" s="26">
        <v>0.31474336470588232</v>
      </c>
      <c r="R74" s="32" t="s">
        <v>289</v>
      </c>
      <c r="S74" s="32"/>
      <c r="T74" s="22" t="s">
        <v>300</v>
      </c>
      <c r="U74" s="36"/>
      <c r="V74" s="22"/>
      <c r="W74" s="22"/>
      <c r="X74" s="22"/>
    </row>
    <row r="75" spans="1:24" s="18" customFormat="1">
      <c r="A75" s="32" t="s">
        <v>175</v>
      </c>
      <c r="B75" s="32" t="s">
        <v>17</v>
      </c>
      <c r="C75" s="32" t="s">
        <v>1567</v>
      </c>
      <c r="D75" s="31">
        <v>42564</v>
      </c>
      <c r="E75" s="25">
        <f t="shared" si="4"/>
        <v>2016</v>
      </c>
      <c r="F75" s="25">
        <f t="shared" si="5"/>
        <v>7</v>
      </c>
      <c r="G75" s="37">
        <f t="shared" si="6"/>
        <v>13</v>
      </c>
      <c r="H75" s="35" t="s">
        <v>292</v>
      </c>
      <c r="I75" s="28">
        <v>139.40361666666666</v>
      </c>
      <c r="J75" s="28">
        <v>40.999583333333334</v>
      </c>
      <c r="K75" s="33">
        <v>0</v>
      </c>
      <c r="L75" s="33">
        <v>0</v>
      </c>
      <c r="M75" s="33">
        <v>0</v>
      </c>
      <c r="N75" s="27">
        <v>21.1</v>
      </c>
      <c r="O75" s="30">
        <v>33.799999999999997</v>
      </c>
      <c r="P75" s="26">
        <v>-7.067068000000018E-2</v>
      </c>
      <c r="Q75" s="26">
        <v>-0.33869895999999988</v>
      </c>
      <c r="R75" s="32" t="s">
        <v>289</v>
      </c>
      <c r="S75" s="32"/>
      <c r="T75" s="22" t="s">
        <v>300</v>
      </c>
      <c r="U75" s="36"/>
      <c r="V75" s="22"/>
      <c r="W75" s="22"/>
      <c r="X75" s="22"/>
    </row>
    <row r="76" spans="1:24" s="18" customFormat="1">
      <c r="A76" s="32" t="s">
        <v>175</v>
      </c>
      <c r="B76" s="32" t="s">
        <v>18</v>
      </c>
      <c r="C76" s="32" t="s">
        <v>1567</v>
      </c>
      <c r="D76" s="31">
        <v>42564</v>
      </c>
      <c r="E76" s="25">
        <f t="shared" si="4"/>
        <v>2016</v>
      </c>
      <c r="F76" s="25">
        <f t="shared" si="5"/>
        <v>7</v>
      </c>
      <c r="G76" s="37">
        <f t="shared" si="6"/>
        <v>13</v>
      </c>
      <c r="H76" s="35" t="s">
        <v>292</v>
      </c>
      <c r="I76" s="28">
        <v>139.40361666666666</v>
      </c>
      <c r="J76" s="28">
        <v>40.999583333333334</v>
      </c>
      <c r="K76" s="33">
        <v>0</v>
      </c>
      <c r="L76" s="33">
        <v>0</v>
      </c>
      <c r="M76" s="33">
        <v>0</v>
      </c>
      <c r="N76" s="27">
        <v>21.1</v>
      </c>
      <c r="O76" s="30">
        <v>33.799999999999997</v>
      </c>
      <c r="P76" s="26">
        <v>-7.0891510588235354E-2</v>
      </c>
      <c r="Q76" s="26">
        <v>-0.67265448470588285</v>
      </c>
      <c r="R76" s="32" t="s">
        <v>289</v>
      </c>
      <c r="S76" s="32"/>
      <c r="T76" s="22" t="s">
        <v>300</v>
      </c>
      <c r="U76" s="36"/>
      <c r="V76" s="22"/>
      <c r="W76" s="22"/>
      <c r="X76" s="22"/>
    </row>
    <row r="77" spans="1:24" s="18" customFormat="1">
      <c r="A77" s="32" t="s">
        <v>176</v>
      </c>
      <c r="B77" s="32" t="s">
        <v>151</v>
      </c>
      <c r="C77" s="32" t="s">
        <v>1567</v>
      </c>
      <c r="D77" s="31">
        <v>42935</v>
      </c>
      <c r="E77" s="25">
        <f t="shared" si="4"/>
        <v>2017</v>
      </c>
      <c r="F77" s="25">
        <f t="shared" si="5"/>
        <v>7</v>
      </c>
      <c r="G77" s="37">
        <f t="shared" si="6"/>
        <v>19</v>
      </c>
      <c r="H77" s="35" t="s">
        <v>292</v>
      </c>
      <c r="I77" s="28">
        <v>138.22623333333334</v>
      </c>
      <c r="J77" s="28">
        <v>41.774749999999997</v>
      </c>
      <c r="K77" s="33">
        <v>0</v>
      </c>
      <c r="L77" s="33">
        <v>0</v>
      </c>
      <c r="M77" s="33">
        <v>0</v>
      </c>
      <c r="N77" s="27">
        <v>21.8</v>
      </c>
      <c r="O77" s="30">
        <v>33.67</v>
      </c>
      <c r="P77" s="26">
        <v>-0.20252747886877842</v>
      </c>
      <c r="Q77" s="26">
        <v>-1.722996069411765</v>
      </c>
      <c r="R77" s="32" t="s">
        <v>289</v>
      </c>
      <c r="S77" s="32"/>
      <c r="T77" s="22" t="s">
        <v>300</v>
      </c>
      <c r="U77" s="36"/>
      <c r="V77" s="22"/>
      <c r="W77" s="22"/>
      <c r="X77" s="22"/>
    </row>
    <row r="78" spans="1:24" s="18" customFormat="1">
      <c r="A78" s="32" t="s">
        <v>176</v>
      </c>
      <c r="B78" s="32" t="s">
        <v>152</v>
      </c>
      <c r="C78" s="32" t="s">
        <v>1567</v>
      </c>
      <c r="D78" s="31">
        <v>42935</v>
      </c>
      <c r="E78" s="25">
        <f t="shared" si="4"/>
        <v>2017</v>
      </c>
      <c r="F78" s="25">
        <f t="shared" si="5"/>
        <v>7</v>
      </c>
      <c r="G78" s="37">
        <f t="shared" si="6"/>
        <v>19</v>
      </c>
      <c r="H78" s="35" t="s">
        <v>292</v>
      </c>
      <c r="I78" s="28">
        <v>138.22623333333334</v>
      </c>
      <c r="J78" s="28">
        <v>41.774749999999997</v>
      </c>
      <c r="K78" s="33">
        <v>0</v>
      </c>
      <c r="L78" s="33">
        <v>0</v>
      </c>
      <c r="M78" s="33">
        <v>0</v>
      </c>
      <c r="N78" s="27">
        <v>21.8</v>
      </c>
      <c r="O78" s="30">
        <v>33.67</v>
      </c>
      <c r="P78" s="26">
        <v>-0.16190489868778291</v>
      </c>
      <c r="Q78" s="26">
        <v>-1.6456095941176474</v>
      </c>
      <c r="R78" s="32" t="s">
        <v>289</v>
      </c>
      <c r="S78" s="32"/>
      <c r="T78" s="22" t="s">
        <v>300</v>
      </c>
      <c r="U78" s="36"/>
      <c r="V78" s="22"/>
      <c r="W78" s="22"/>
      <c r="X78" s="22"/>
    </row>
    <row r="79" spans="1:24" s="18" customFormat="1">
      <c r="A79" s="32" t="s">
        <v>176</v>
      </c>
      <c r="B79" s="32" t="s">
        <v>153</v>
      </c>
      <c r="C79" s="32" t="s">
        <v>1567</v>
      </c>
      <c r="D79" s="31">
        <v>42936</v>
      </c>
      <c r="E79" s="25">
        <f t="shared" si="4"/>
        <v>2017</v>
      </c>
      <c r="F79" s="25">
        <f t="shared" si="5"/>
        <v>7</v>
      </c>
      <c r="G79" s="37">
        <f t="shared" si="6"/>
        <v>20</v>
      </c>
      <c r="H79" s="35" t="s">
        <v>292</v>
      </c>
      <c r="I79" s="28">
        <v>137.6079</v>
      </c>
      <c r="J79" s="28">
        <v>40.395049999999998</v>
      </c>
      <c r="K79" s="33">
        <v>0</v>
      </c>
      <c r="L79" s="33">
        <v>0</v>
      </c>
      <c r="M79" s="33">
        <v>0</v>
      </c>
      <c r="N79" s="27">
        <v>24.4</v>
      </c>
      <c r="O79" s="30">
        <v>34.07</v>
      </c>
      <c r="P79" s="26">
        <v>-6.9955785067875587E-3</v>
      </c>
      <c r="Q79" s="26">
        <v>-0.46384233882352932</v>
      </c>
      <c r="R79" s="32" t="s">
        <v>289</v>
      </c>
      <c r="S79" s="32"/>
      <c r="T79" s="22" t="s">
        <v>300</v>
      </c>
      <c r="U79" s="36"/>
      <c r="V79" s="22"/>
      <c r="W79" s="22"/>
      <c r="X79" s="22"/>
    </row>
    <row r="80" spans="1:24" s="18" customFormat="1">
      <c r="A80" s="32" t="s">
        <v>176</v>
      </c>
      <c r="B80" s="32" t="s">
        <v>154</v>
      </c>
      <c r="C80" s="32" t="s">
        <v>1567</v>
      </c>
      <c r="D80" s="31">
        <v>42936</v>
      </c>
      <c r="E80" s="25">
        <f t="shared" si="4"/>
        <v>2017</v>
      </c>
      <c r="F80" s="25">
        <f t="shared" si="5"/>
        <v>7</v>
      </c>
      <c r="G80" s="37">
        <f t="shared" si="6"/>
        <v>20</v>
      </c>
      <c r="H80" s="35" t="s">
        <v>292</v>
      </c>
      <c r="I80" s="28">
        <v>137.6079</v>
      </c>
      <c r="J80" s="28">
        <v>40.395049999999998</v>
      </c>
      <c r="K80" s="33">
        <v>0</v>
      </c>
      <c r="L80" s="33">
        <v>0</v>
      </c>
      <c r="M80" s="33">
        <v>0</v>
      </c>
      <c r="N80" s="27">
        <v>24.4</v>
      </c>
      <c r="O80" s="30">
        <v>34.07</v>
      </c>
      <c r="P80" s="26">
        <v>-3.1565308325791963E-2</v>
      </c>
      <c r="Q80" s="26">
        <v>-0.51547810352941115</v>
      </c>
      <c r="R80" s="32" t="s">
        <v>289</v>
      </c>
      <c r="S80" s="32"/>
      <c r="T80" s="22" t="s">
        <v>300</v>
      </c>
      <c r="U80" s="36"/>
      <c r="V80" s="22"/>
      <c r="W80" s="22"/>
      <c r="X80" s="22"/>
    </row>
    <row r="81" spans="1:24" s="18" customFormat="1">
      <c r="A81" s="32" t="s">
        <v>176</v>
      </c>
      <c r="B81" s="32" t="s">
        <v>155</v>
      </c>
      <c r="C81" s="32" t="s">
        <v>1567</v>
      </c>
      <c r="D81" s="31">
        <v>42937</v>
      </c>
      <c r="E81" s="25">
        <f t="shared" si="4"/>
        <v>2017</v>
      </c>
      <c r="F81" s="25">
        <f t="shared" si="5"/>
        <v>7</v>
      </c>
      <c r="G81" s="37">
        <f t="shared" si="6"/>
        <v>21</v>
      </c>
      <c r="H81" s="35" t="s">
        <v>292</v>
      </c>
      <c r="I81" s="28">
        <v>137.43025</v>
      </c>
      <c r="J81" s="28">
        <v>39.5715</v>
      </c>
      <c r="K81" s="33">
        <v>0</v>
      </c>
      <c r="L81" s="33">
        <v>0</v>
      </c>
      <c r="M81" s="33">
        <v>0</v>
      </c>
      <c r="N81" s="27">
        <v>24.8</v>
      </c>
      <c r="O81" s="30">
        <v>33.81</v>
      </c>
      <c r="P81" s="26">
        <v>-1.9818583144796564E-2</v>
      </c>
      <c r="Q81" s="26">
        <v>-1.056697641862745</v>
      </c>
      <c r="R81" s="32" t="s">
        <v>289</v>
      </c>
      <c r="S81" s="32"/>
      <c r="T81" s="22" t="s">
        <v>300</v>
      </c>
      <c r="U81" s="36"/>
      <c r="V81" s="22"/>
      <c r="W81" s="22"/>
      <c r="X81" s="22"/>
    </row>
    <row r="82" spans="1:24" s="18" customFormat="1">
      <c r="A82" s="32" t="s">
        <v>176</v>
      </c>
      <c r="B82" s="32" t="s">
        <v>156</v>
      </c>
      <c r="C82" s="32" t="s">
        <v>1567</v>
      </c>
      <c r="D82" s="31">
        <v>42937</v>
      </c>
      <c r="E82" s="25">
        <f t="shared" si="4"/>
        <v>2017</v>
      </c>
      <c r="F82" s="25">
        <f t="shared" si="5"/>
        <v>7</v>
      </c>
      <c r="G82" s="37">
        <f t="shared" si="6"/>
        <v>21</v>
      </c>
      <c r="H82" s="35" t="s">
        <v>292</v>
      </c>
      <c r="I82" s="28">
        <v>137.43025</v>
      </c>
      <c r="J82" s="28">
        <v>39.5715</v>
      </c>
      <c r="K82" s="33">
        <v>0</v>
      </c>
      <c r="L82" s="33">
        <v>0</v>
      </c>
      <c r="M82" s="33">
        <v>0</v>
      </c>
      <c r="N82" s="27">
        <v>24.8</v>
      </c>
      <c r="O82" s="30">
        <v>33.81</v>
      </c>
      <c r="P82" s="26">
        <v>-8.6696892081447929E-2</v>
      </c>
      <c r="Q82" s="26">
        <v>-1.2028230882352942</v>
      </c>
      <c r="R82" s="32" t="s">
        <v>289</v>
      </c>
      <c r="S82" s="32"/>
      <c r="T82" s="22" t="s">
        <v>300</v>
      </c>
      <c r="U82" s="36"/>
      <c r="V82" s="22"/>
      <c r="W82" s="22"/>
      <c r="X82" s="22"/>
    </row>
    <row r="83" spans="1:24" s="18" customFormat="1">
      <c r="A83" s="32" t="s">
        <v>176</v>
      </c>
      <c r="B83" s="32" t="s">
        <v>157</v>
      </c>
      <c r="C83" s="32" t="s">
        <v>1567</v>
      </c>
      <c r="D83" s="31">
        <v>42938</v>
      </c>
      <c r="E83" s="25">
        <f t="shared" si="4"/>
        <v>2017</v>
      </c>
      <c r="F83" s="25">
        <f t="shared" si="5"/>
        <v>7</v>
      </c>
      <c r="G83" s="37">
        <f t="shared" si="6"/>
        <v>22</v>
      </c>
      <c r="H83" s="35" t="s">
        <v>292</v>
      </c>
      <c r="I83" s="28">
        <v>138.20523333333333</v>
      </c>
      <c r="J83" s="28">
        <v>40.824449999999999</v>
      </c>
      <c r="K83" s="33">
        <v>0</v>
      </c>
      <c r="L83" s="33">
        <v>0</v>
      </c>
      <c r="M83" s="33">
        <v>0</v>
      </c>
      <c r="N83" s="27">
        <v>24.5</v>
      </c>
      <c r="O83" s="30">
        <v>33.99</v>
      </c>
      <c r="P83" s="26">
        <v>-1.281617601809959E-2</v>
      </c>
      <c r="Q83" s="26">
        <v>-0.7917044629411758</v>
      </c>
      <c r="R83" s="32" t="s">
        <v>289</v>
      </c>
      <c r="S83" s="32"/>
      <c r="T83" s="22" t="s">
        <v>300</v>
      </c>
      <c r="U83" s="36"/>
      <c r="V83" s="22"/>
      <c r="W83" s="22"/>
      <c r="X83" s="22"/>
    </row>
    <row r="84" spans="1:24" s="18" customFormat="1">
      <c r="A84" s="32" t="s">
        <v>176</v>
      </c>
      <c r="B84" s="32" t="s">
        <v>158</v>
      </c>
      <c r="C84" s="32" t="s">
        <v>1567</v>
      </c>
      <c r="D84" s="31">
        <v>42938</v>
      </c>
      <c r="E84" s="25">
        <f t="shared" si="4"/>
        <v>2017</v>
      </c>
      <c r="F84" s="25">
        <f t="shared" si="5"/>
        <v>7</v>
      </c>
      <c r="G84" s="37">
        <f t="shared" si="6"/>
        <v>22</v>
      </c>
      <c r="H84" s="35" t="s">
        <v>292</v>
      </c>
      <c r="I84" s="28">
        <v>138.20523333333333</v>
      </c>
      <c r="J84" s="28">
        <v>40.824449999999999</v>
      </c>
      <c r="K84" s="33">
        <v>0</v>
      </c>
      <c r="L84" s="33">
        <v>0</v>
      </c>
      <c r="M84" s="33">
        <v>0</v>
      </c>
      <c r="N84" s="27">
        <v>24.5</v>
      </c>
      <c r="O84" s="30">
        <v>33.99</v>
      </c>
      <c r="P84" s="26">
        <v>-2.1588948416289777E-2</v>
      </c>
      <c r="Q84" s="26">
        <v>-0.77103521764705807</v>
      </c>
      <c r="R84" s="32" t="s">
        <v>289</v>
      </c>
      <c r="S84" s="32"/>
      <c r="T84" s="22" t="s">
        <v>300</v>
      </c>
      <c r="U84" s="36"/>
      <c r="V84" s="22"/>
      <c r="W84" s="22"/>
      <c r="X84" s="22"/>
    </row>
    <row r="85" spans="1:24" s="18" customFormat="1">
      <c r="A85" s="32" t="s">
        <v>176</v>
      </c>
      <c r="B85" s="32" t="s">
        <v>159</v>
      </c>
      <c r="C85" s="32" t="s">
        <v>1567</v>
      </c>
      <c r="D85" s="31">
        <v>42939</v>
      </c>
      <c r="E85" s="25">
        <f t="shared" si="4"/>
        <v>2017</v>
      </c>
      <c r="F85" s="25">
        <f t="shared" si="5"/>
        <v>7</v>
      </c>
      <c r="G85" s="37">
        <f t="shared" si="6"/>
        <v>23</v>
      </c>
      <c r="H85" s="35" t="s">
        <v>292</v>
      </c>
      <c r="I85" s="28">
        <v>138.42449999999999</v>
      </c>
      <c r="J85" s="28">
        <v>42.573483333333336</v>
      </c>
      <c r="K85" s="33">
        <v>0</v>
      </c>
      <c r="L85" s="33">
        <v>0</v>
      </c>
      <c r="M85" s="33">
        <v>0</v>
      </c>
      <c r="N85" s="27">
        <v>21.6</v>
      </c>
      <c r="O85" s="30">
        <v>33.81</v>
      </c>
      <c r="P85" s="26">
        <v>-8.5620632352941373E-2</v>
      </c>
      <c r="Q85" s="26">
        <v>-1.670557062352942</v>
      </c>
      <c r="R85" s="32" t="s">
        <v>289</v>
      </c>
      <c r="S85" s="32"/>
      <c r="T85" s="22" t="s">
        <v>300</v>
      </c>
      <c r="U85" s="36"/>
      <c r="V85" s="22"/>
      <c r="W85" s="22"/>
      <c r="X85" s="22"/>
    </row>
    <row r="86" spans="1:24" s="18" customFormat="1">
      <c r="A86" s="32" t="s">
        <v>176</v>
      </c>
      <c r="B86" s="32" t="s">
        <v>160</v>
      </c>
      <c r="C86" s="32" t="s">
        <v>1567</v>
      </c>
      <c r="D86" s="31">
        <v>42939</v>
      </c>
      <c r="E86" s="25">
        <f t="shared" si="4"/>
        <v>2017</v>
      </c>
      <c r="F86" s="25">
        <f t="shared" si="5"/>
        <v>7</v>
      </c>
      <c r="G86" s="37">
        <f t="shared" si="6"/>
        <v>23</v>
      </c>
      <c r="H86" s="35" t="s">
        <v>292</v>
      </c>
      <c r="I86" s="28">
        <v>138.42465000000001</v>
      </c>
      <c r="J86" s="28">
        <v>42.573483333333336</v>
      </c>
      <c r="K86" s="33">
        <v>0</v>
      </c>
      <c r="L86" s="33">
        <v>0</v>
      </c>
      <c r="M86" s="33">
        <v>0</v>
      </c>
      <c r="N86" s="27">
        <v>21.6</v>
      </c>
      <c r="O86" s="30">
        <v>33.81</v>
      </c>
      <c r="P86" s="26">
        <v>-0.11492761628959269</v>
      </c>
      <c r="Q86" s="26">
        <v>-1.7548090070588236</v>
      </c>
      <c r="R86" s="32" t="s">
        <v>289</v>
      </c>
      <c r="S86" s="32"/>
      <c r="T86" s="22" t="s">
        <v>300</v>
      </c>
      <c r="U86" s="36"/>
      <c r="V86" s="22"/>
      <c r="W86" s="22"/>
      <c r="X86" s="22"/>
    </row>
    <row r="87" spans="1:24" s="18" customFormat="1">
      <c r="A87" s="32" t="s">
        <v>176</v>
      </c>
      <c r="B87" s="32" t="s">
        <v>161</v>
      </c>
      <c r="C87" s="32" t="s">
        <v>1567</v>
      </c>
      <c r="D87" s="31">
        <v>42940</v>
      </c>
      <c r="E87" s="25">
        <f t="shared" si="4"/>
        <v>2017</v>
      </c>
      <c r="F87" s="25">
        <f t="shared" si="5"/>
        <v>7</v>
      </c>
      <c r="G87" s="37">
        <f t="shared" si="6"/>
        <v>24</v>
      </c>
      <c r="H87" s="35" t="s">
        <v>292</v>
      </c>
      <c r="I87" s="28">
        <v>138.37125</v>
      </c>
      <c r="J87" s="28">
        <v>39.630816666666668</v>
      </c>
      <c r="K87" s="33">
        <v>0</v>
      </c>
      <c r="L87" s="33">
        <v>0</v>
      </c>
      <c r="M87" s="33">
        <v>0</v>
      </c>
      <c r="N87" s="27">
        <v>25.1</v>
      </c>
      <c r="O87" s="30">
        <v>33.979999999999997</v>
      </c>
      <c r="P87" s="26">
        <v>4.83359997737558E-2</v>
      </c>
      <c r="Q87" s="26">
        <v>-0.40238570176470434</v>
      </c>
      <c r="R87" s="32" t="s">
        <v>289</v>
      </c>
      <c r="S87" s="32"/>
      <c r="T87" s="22" t="s">
        <v>300</v>
      </c>
      <c r="U87" s="36"/>
      <c r="V87" s="22"/>
      <c r="W87" s="22"/>
      <c r="X87" s="22"/>
    </row>
    <row r="88" spans="1:24" s="18" customFormat="1">
      <c r="A88" s="32" t="s">
        <v>176</v>
      </c>
      <c r="B88" s="32" t="s">
        <v>162</v>
      </c>
      <c r="C88" s="32" t="s">
        <v>1567</v>
      </c>
      <c r="D88" s="31">
        <v>42940</v>
      </c>
      <c r="E88" s="25">
        <f t="shared" si="4"/>
        <v>2017</v>
      </c>
      <c r="F88" s="25">
        <f t="shared" si="5"/>
        <v>7</v>
      </c>
      <c r="G88" s="37">
        <f t="shared" si="6"/>
        <v>24</v>
      </c>
      <c r="H88" s="35" t="s">
        <v>292</v>
      </c>
      <c r="I88" s="28">
        <v>138.37125</v>
      </c>
      <c r="J88" s="28">
        <v>39.630816666666668</v>
      </c>
      <c r="K88" s="33">
        <v>0</v>
      </c>
      <c r="L88" s="33">
        <v>0</v>
      </c>
      <c r="M88" s="33">
        <v>0</v>
      </c>
      <c r="N88" s="27">
        <v>25.1</v>
      </c>
      <c r="O88" s="30">
        <v>33.979999999999997</v>
      </c>
      <c r="P88" s="26">
        <v>1.2747571719457174E-2</v>
      </c>
      <c r="Q88" s="26">
        <v>-0.54637437058823624</v>
      </c>
      <c r="R88" s="32" t="s">
        <v>289</v>
      </c>
      <c r="S88" s="32"/>
      <c r="T88" s="22" t="s">
        <v>300</v>
      </c>
      <c r="U88" s="36"/>
      <c r="V88" s="22"/>
      <c r="W88" s="22"/>
      <c r="X88" s="22"/>
    </row>
    <row r="89" spans="1:24" s="18" customFormat="1">
      <c r="A89" s="32" t="s">
        <v>176</v>
      </c>
      <c r="B89" s="32" t="s">
        <v>163</v>
      </c>
      <c r="C89" s="32" t="s">
        <v>1567</v>
      </c>
      <c r="D89" s="31">
        <v>42941</v>
      </c>
      <c r="E89" s="25">
        <f>YEAR(D89)</f>
        <v>2017</v>
      </c>
      <c r="F89" s="25">
        <f>MONTH(D89)</f>
        <v>7</v>
      </c>
      <c r="G89" s="37">
        <f>DAY(D89)</f>
        <v>25</v>
      </c>
      <c r="H89" s="35" t="s">
        <v>292</v>
      </c>
      <c r="I89" s="28">
        <v>137.45961666666668</v>
      </c>
      <c r="J89" s="28">
        <v>38.5396</v>
      </c>
      <c r="K89" s="33">
        <v>0</v>
      </c>
      <c r="L89" s="33">
        <v>0</v>
      </c>
      <c r="M89" s="33">
        <v>0</v>
      </c>
      <c r="N89" s="27">
        <v>25.6</v>
      </c>
      <c r="O89" s="30">
        <v>34.14</v>
      </c>
      <c r="P89" s="26">
        <v>5.3398637782805514E-2</v>
      </c>
      <c r="Q89" s="26">
        <v>-0.17514273529411728</v>
      </c>
      <c r="R89" s="32" t="s">
        <v>289</v>
      </c>
      <c r="S89" s="32"/>
      <c r="T89" s="22" t="s">
        <v>300</v>
      </c>
      <c r="U89" s="36"/>
      <c r="V89" s="22"/>
      <c r="W89" s="22"/>
      <c r="X89" s="22"/>
    </row>
    <row r="90" spans="1:24" s="18" customFormat="1">
      <c r="A90" s="32" t="s">
        <v>176</v>
      </c>
      <c r="B90" s="32" t="s">
        <v>164</v>
      </c>
      <c r="C90" s="32" t="s">
        <v>1567</v>
      </c>
      <c r="D90" s="31">
        <v>42941</v>
      </c>
      <c r="E90" s="25">
        <f>YEAR(D90)</f>
        <v>2017</v>
      </c>
      <c r="F90" s="25">
        <f>MONTH(D90)</f>
        <v>7</v>
      </c>
      <c r="G90" s="37">
        <f>DAY(D90)</f>
        <v>25</v>
      </c>
      <c r="H90" s="35" t="s">
        <v>292</v>
      </c>
      <c r="I90" s="28">
        <v>137.45961666666668</v>
      </c>
      <c r="J90" s="28">
        <v>38.5396</v>
      </c>
      <c r="K90" s="33">
        <v>0</v>
      </c>
      <c r="L90" s="33">
        <v>0</v>
      </c>
      <c r="M90" s="33">
        <v>0</v>
      </c>
      <c r="N90" s="27">
        <v>25.6</v>
      </c>
      <c r="O90" s="30">
        <v>34.14</v>
      </c>
      <c r="P90" s="26">
        <v>0.107222403846154</v>
      </c>
      <c r="Q90" s="26">
        <v>-0.12643281999999934</v>
      </c>
      <c r="R90" s="32" t="s">
        <v>289</v>
      </c>
      <c r="S90" s="32"/>
      <c r="T90" s="22" t="s">
        <v>300</v>
      </c>
      <c r="U90" s="36"/>
      <c r="V90" s="22"/>
      <c r="W90" s="22"/>
      <c r="X90" s="22"/>
    </row>
    <row r="91" spans="1:24" s="18" customFormat="1">
      <c r="A91" s="32" t="s">
        <v>1283</v>
      </c>
      <c r="B91" s="32" t="s">
        <v>1284</v>
      </c>
      <c r="C91" s="32" t="s">
        <v>1567</v>
      </c>
      <c r="D91" s="31">
        <v>43304</v>
      </c>
      <c r="E91" s="25">
        <f t="shared" ref="E91:E96" si="10">YEAR(D91)</f>
        <v>2018</v>
      </c>
      <c r="F91" s="25">
        <f t="shared" ref="F91:F101" si="11">MONTH(D91)</f>
        <v>7</v>
      </c>
      <c r="G91" s="37">
        <f t="shared" ref="G91:G96" si="12">DAY(D91)</f>
        <v>23</v>
      </c>
      <c r="H91" s="35" t="s">
        <v>292</v>
      </c>
      <c r="I91" s="28">
        <v>137.1046</v>
      </c>
      <c r="J91" s="28">
        <v>38.898000000000003</v>
      </c>
      <c r="K91" s="33">
        <v>0</v>
      </c>
      <c r="L91" s="33">
        <v>0</v>
      </c>
      <c r="M91" s="33">
        <v>0</v>
      </c>
      <c r="N91" s="27">
        <v>20.34</v>
      </c>
      <c r="O91" s="30">
        <v>33.79</v>
      </c>
      <c r="P91" s="26">
        <v>-0.10512329411764676</v>
      </c>
      <c r="Q91" s="26">
        <v>-0.65555837647058901</v>
      </c>
      <c r="R91" s="32" t="s">
        <v>289</v>
      </c>
      <c r="S91" s="32"/>
      <c r="T91" s="22"/>
      <c r="U91" s="36" t="s">
        <v>1290</v>
      </c>
      <c r="V91" s="22" t="s">
        <v>1097</v>
      </c>
      <c r="W91" s="22"/>
      <c r="X91" s="22"/>
    </row>
    <row r="92" spans="1:24" s="18" customFormat="1">
      <c r="A92" s="32" t="s">
        <v>1283</v>
      </c>
      <c r="B92" s="32" t="s">
        <v>1285</v>
      </c>
      <c r="C92" s="32" t="s">
        <v>1567</v>
      </c>
      <c r="D92" s="31">
        <v>43303</v>
      </c>
      <c r="E92" s="25">
        <f t="shared" si="10"/>
        <v>2018</v>
      </c>
      <c r="F92" s="25">
        <f t="shared" si="11"/>
        <v>7</v>
      </c>
      <c r="G92" s="37">
        <f t="shared" si="12"/>
        <v>22</v>
      </c>
      <c r="H92" s="35" t="s">
        <v>292</v>
      </c>
      <c r="I92" s="28">
        <v>137.23179999999999</v>
      </c>
      <c r="J92" s="28">
        <v>39.774500000000003</v>
      </c>
      <c r="K92" s="33">
        <v>0</v>
      </c>
      <c r="L92" s="33">
        <v>0</v>
      </c>
      <c r="M92" s="33">
        <v>0</v>
      </c>
      <c r="N92" s="27">
        <v>20.149999999999999</v>
      </c>
      <c r="O92" s="30">
        <v>33.67</v>
      </c>
      <c r="P92" s="26">
        <v>-7.9125647058823745E-2</v>
      </c>
      <c r="Q92" s="26">
        <v>-1.1027229882352945</v>
      </c>
      <c r="R92" s="32" t="s">
        <v>289</v>
      </c>
      <c r="S92" s="32"/>
      <c r="T92" s="22"/>
      <c r="U92" s="36" t="s">
        <v>1290</v>
      </c>
      <c r="V92" s="22" t="s">
        <v>1098</v>
      </c>
      <c r="W92" s="22"/>
      <c r="X92" s="22"/>
    </row>
    <row r="93" spans="1:24" s="18" customFormat="1">
      <c r="A93" s="32" t="s">
        <v>1283</v>
      </c>
      <c r="B93" s="32" t="s">
        <v>1286</v>
      </c>
      <c r="C93" s="32" t="s">
        <v>1567</v>
      </c>
      <c r="D93" s="31">
        <v>43301</v>
      </c>
      <c r="E93" s="25">
        <f t="shared" si="10"/>
        <v>2018</v>
      </c>
      <c r="F93" s="25">
        <f t="shared" si="11"/>
        <v>7</v>
      </c>
      <c r="G93" s="37">
        <f t="shared" si="12"/>
        <v>20</v>
      </c>
      <c r="H93" s="35" t="s">
        <v>292</v>
      </c>
      <c r="I93" s="28">
        <v>138.56700000000001</v>
      </c>
      <c r="J93" s="28">
        <v>39.435600000000001</v>
      </c>
      <c r="K93" s="33">
        <v>0</v>
      </c>
      <c r="L93" s="33">
        <v>0</v>
      </c>
      <c r="M93" s="33">
        <v>0</v>
      </c>
      <c r="N93" s="27">
        <v>19.55</v>
      </c>
      <c r="O93" s="30">
        <v>33.979999999999997</v>
      </c>
      <c r="P93" s="26">
        <v>0.10105000000000008</v>
      </c>
      <c r="Q93" s="26">
        <v>-6.8022000000000915E-2</v>
      </c>
      <c r="R93" s="32" t="s">
        <v>289</v>
      </c>
      <c r="S93" s="32"/>
      <c r="T93" s="22"/>
      <c r="U93" s="36" t="s">
        <v>1290</v>
      </c>
      <c r="V93" s="22" t="s">
        <v>1099</v>
      </c>
      <c r="W93" s="22"/>
      <c r="X93" s="22"/>
    </row>
    <row r="94" spans="1:24" s="18" customFormat="1">
      <c r="A94" s="32" t="s">
        <v>1283</v>
      </c>
      <c r="B94" s="32" t="s">
        <v>1287</v>
      </c>
      <c r="C94" s="32" t="s">
        <v>1567</v>
      </c>
      <c r="D94" s="31">
        <v>43302</v>
      </c>
      <c r="E94" s="25">
        <f t="shared" si="10"/>
        <v>2018</v>
      </c>
      <c r="F94" s="25">
        <f t="shared" si="11"/>
        <v>7</v>
      </c>
      <c r="G94" s="37">
        <f t="shared" si="12"/>
        <v>21</v>
      </c>
      <c r="H94" s="35" t="s">
        <v>292</v>
      </c>
      <c r="I94" s="28">
        <v>137.178</v>
      </c>
      <c r="J94" s="28">
        <v>40.833799999999997</v>
      </c>
      <c r="K94" s="33">
        <v>0</v>
      </c>
      <c r="L94" s="33">
        <v>0</v>
      </c>
      <c r="M94" s="33">
        <v>0</v>
      </c>
      <c r="N94" s="27">
        <v>19.45</v>
      </c>
      <c r="O94" s="30">
        <v>33.700000000000003</v>
      </c>
      <c r="P94" s="26">
        <v>-0.11897675294117649</v>
      </c>
      <c r="Q94" s="26">
        <v>-1.022181811764705</v>
      </c>
      <c r="R94" s="32" t="s">
        <v>289</v>
      </c>
      <c r="S94" s="32"/>
      <c r="T94" s="22"/>
      <c r="U94" s="36" t="s">
        <v>1290</v>
      </c>
      <c r="V94" s="22" t="s">
        <v>1100</v>
      </c>
      <c r="W94" s="22"/>
      <c r="X94" s="22"/>
    </row>
    <row r="95" spans="1:24" s="18" customFormat="1">
      <c r="A95" s="32" t="s">
        <v>1283</v>
      </c>
      <c r="B95" s="32" t="s">
        <v>1288</v>
      </c>
      <c r="C95" s="32" t="s">
        <v>1567</v>
      </c>
      <c r="D95" s="31">
        <v>43300</v>
      </c>
      <c r="E95" s="25">
        <f t="shared" si="10"/>
        <v>2018</v>
      </c>
      <c r="F95" s="25">
        <f t="shared" si="11"/>
        <v>7</v>
      </c>
      <c r="G95" s="37">
        <f t="shared" si="12"/>
        <v>19</v>
      </c>
      <c r="H95" s="35" t="s">
        <v>292</v>
      </c>
      <c r="I95" s="28">
        <v>138.42099999999999</v>
      </c>
      <c r="J95" s="28">
        <v>40.582299999999996</v>
      </c>
      <c r="K95" s="33">
        <v>0</v>
      </c>
      <c r="L95" s="33">
        <v>0</v>
      </c>
      <c r="M95" s="33">
        <v>0</v>
      </c>
      <c r="N95" s="27">
        <v>19.55</v>
      </c>
      <c r="O95" s="30">
        <v>33.83</v>
      </c>
      <c r="P95" s="26">
        <v>-7.7739105882352888E-2</v>
      </c>
      <c r="Q95" s="26">
        <v>-1.0055788235294134</v>
      </c>
      <c r="R95" s="32" t="s">
        <v>289</v>
      </c>
      <c r="S95" s="32"/>
      <c r="T95" s="22"/>
      <c r="U95" s="36" t="s">
        <v>1290</v>
      </c>
      <c r="V95" s="22" t="s">
        <v>1101</v>
      </c>
      <c r="W95" s="22"/>
      <c r="X95" s="22"/>
    </row>
    <row r="96" spans="1:24" s="18" customFormat="1">
      <c r="A96" s="32" t="s">
        <v>1283</v>
      </c>
      <c r="B96" s="32" t="s">
        <v>1289</v>
      </c>
      <c r="C96" s="32" t="s">
        <v>1567</v>
      </c>
      <c r="D96" s="31">
        <v>43299</v>
      </c>
      <c r="E96" s="25">
        <f t="shared" si="10"/>
        <v>2018</v>
      </c>
      <c r="F96" s="25">
        <f t="shared" si="11"/>
        <v>7</v>
      </c>
      <c r="G96" s="37">
        <f t="shared" si="12"/>
        <v>18</v>
      </c>
      <c r="H96" s="35" t="s">
        <v>292</v>
      </c>
      <c r="I96" s="28">
        <v>138.02099999999999</v>
      </c>
      <c r="J96" s="28">
        <v>41.976599999999998</v>
      </c>
      <c r="K96" s="33">
        <v>0</v>
      </c>
      <c r="L96" s="33">
        <v>0</v>
      </c>
      <c r="M96" s="33">
        <v>0</v>
      </c>
      <c r="N96" s="27">
        <v>19.399999999999999</v>
      </c>
      <c r="O96" s="30">
        <v>33.479999999999997</v>
      </c>
      <c r="P96" s="26">
        <v>-0.21694305882352949</v>
      </c>
      <c r="Q96" s="26">
        <v>-2.2128450352941185</v>
      </c>
      <c r="R96" s="32" t="s">
        <v>289</v>
      </c>
      <c r="S96" s="32"/>
      <c r="T96" s="22"/>
      <c r="U96" s="36" t="s">
        <v>1290</v>
      </c>
      <c r="V96" s="22" t="s">
        <v>1102</v>
      </c>
      <c r="W96" s="22"/>
      <c r="X96" s="22"/>
    </row>
    <row r="97" spans="1:24" s="18" customFormat="1">
      <c r="A97" s="1" t="s">
        <v>1518</v>
      </c>
      <c r="B97" s="32" t="s">
        <v>1519</v>
      </c>
      <c r="C97" s="32" t="s">
        <v>1567</v>
      </c>
      <c r="D97" s="31">
        <v>43663</v>
      </c>
      <c r="E97" s="25">
        <v>2019</v>
      </c>
      <c r="F97" s="25">
        <f t="shared" si="11"/>
        <v>7</v>
      </c>
      <c r="G97" s="37">
        <v>17</v>
      </c>
      <c r="H97" s="35" t="s">
        <v>292</v>
      </c>
      <c r="I97" s="28">
        <v>138.39975999999999</v>
      </c>
      <c r="J97" s="28">
        <v>42.199660000000002</v>
      </c>
      <c r="K97" s="33">
        <v>0</v>
      </c>
      <c r="L97" s="33">
        <v>0</v>
      </c>
      <c r="M97" s="33">
        <v>0</v>
      </c>
      <c r="N97" s="27">
        <v>19.5</v>
      </c>
      <c r="O97" s="30">
        <v>34.020000000000003</v>
      </c>
      <c r="P97" s="26">
        <v>-0.10062500735294044</v>
      </c>
      <c r="Q97" s="26">
        <v>-0.80068826323529407</v>
      </c>
      <c r="R97" s="32" t="s">
        <v>1529</v>
      </c>
      <c r="S97" s="32"/>
      <c r="T97" s="22"/>
      <c r="U97" s="36"/>
      <c r="V97" s="22" t="s">
        <v>1524</v>
      </c>
      <c r="W97" s="22"/>
      <c r="X97" s="22"/>
    </row>
    <row r="98" spans="1:24" s="18" customFormat="1">
      <c r="A98" s="1" t="s">
        <v>1518</v>
      </c>
      <c r="B98" s="32" t="s">
        <v>1520</v>
      </c>
      <c r="C98" s="32" t="s">
        <v>1567</v>
      </c>
      <c r="D98" s="31">
        <v>43664</v>
      </c>
      <c r="E98" s="25">
        <v>2019</v>
      </c>
      <c r="F98" s="25">
        <f t="shared" si="11"/>
        <v>7</v>
      </c>
      <c r="G98" s="37">
        <v>18</v>
      </c>
      <c r="H98" s="35" t="s">
        <v>292</v>
      </c>
      <c r="I98" s="28">
        <v>138.20009999999999</v>
      </c>
      <c r="J98" s="28">
        <v>41.40016</v>
      </c>
      <c r="K98" s="33">
        <v>0</v>
      </c>
      <c r="L98" s="33">
        <v>0</v>
      </c>
      <c r="M98" s="33">
        <v>0</v>
      </c>
      <c r="N98" s="27">
        <v>19.8</v>
      </c>
      <c r="O98" s="30">
        <v>34.08</v>
      </c>
      <c r="P98" s="26">
        <v>-4.754606470588163E-2</v>
      </c>
      <c r="Q98" s="26">
        <v>-0.5886533964705869</v>
      </c>
      <c r="R98" s="32" t="s">
        <v>1529</v>
      </c>
      <c r="S98" s="32"/>
      <c r="T98" s="22"/>
      <c r="U98" s="36"/>
      <c r="V98" s="22" t="s">
        <v>1525</v>
      </c>
      <c r="W98" s="22"/>
      <c r="X98" s="22"/>
    </row>
    <row r="99" spans="1:24" s="18" customFormat="1">
      <c r="A99" s="1" t="s">
        <v>1518</v>
      </c>
      <c r="B99" s="32" t="s">
        <v>1521</v>
      </c>
      <c r="C99" s="32" t="s">
        <v>1567</v>
      </c>
      <c r="D99" s="31">
        <v>43665</v>
      </c>
      <c r="E99" s="25">
        <v>2019</v>
      </c>
      <c r="F99" s="25">
        <f t="shared" si="11"/>
        <v>7</v>
      </c>
      <c r="G99" s="37">
        <v>19</v>
      </c>
      <c r="H99" s="35" t="s">
        <v>292</v>
      </c>
      <c r="I99" s="28">
        <v>138.19879</v>
      </c>
      <c r="J99" s="28">
        <v>40.400480000000002</v>
      </c>
      <c r="K99" s="33">
        <v>0</v>
      </c>
      <c r="L99" s="33">
        <v>0</v>
      </c>
      <c r="M99" s="33">
        <v>0</v>
      </c>
      <c r="N99" s="27">
        <v>22.3</v>
      </c>
      <c r="O99" s="30">
        <v>34.01</v>
      </c>
      <c r="P99" s="26">
        <v>-6.8781247058823602E-2</v>
      </c>
      <c r="Q99" s="26">
        <v>-0.85897682470588066</v>
      </c>
      <c r="R99" s="32" t="s">
        <v>1529</v>
      </c>
      <c r="S99" s="32"/>
      <c r="T99" s="22"/>
      <c r="U99" s="36"/>
      <c r="V99" s="22" t="s">
        <v>1526</v>
      </c>
      <c r="W99" s="22"/>
      <c r="X99" s="22"/>
    </row>
    <row r="100" spans="1:24" s="18" customFormat="1">
      <c r="A100" s="1" t="s">
        <v>1518</v>
      </c>
      <c r="B100" s="32" t="s">
        <v>1522</v>
      </c>
      <c r="C100" s="32" t="s">
        <v>1567</v>
      </c>
      <c r="D100" s="31">
        <v>43666</v>
      </c>
      <c r="E100" s="25">
        <v>2019</v>
      </c>
      <c r="F100" s="25">
        <f t="shared" si="11"/>
        <v>7</v>
      </c>
      <c r="G100" s="37">
        <v>29</v>
      </c>
      <c r="H100" s="35" t="s">
        <v>292</v>
      </c>
      <c r="I100" s="28">
        <v>138.19994</v>
      </c>
      <c r="J100" s="28">
        <v>39.400799999999997</v>
      </c>
      <c r="K100" s="33">
        <v>0</v>
      </c>
      <c r="L100" s="33">
        <v>0</v>
      </c>
      <c r="M100" s="33">
        <v>0</v>
      </c>
      <c r="N100" s="27">
        <v>24.5</v>
      </c>
      <c r="O100" s="30">
        <v>34.130000000000003</v>
      </c>
      <c r="P100" s="26">
        <v>-4.8233294117645542E-3</v>
      </c>
      <c r="Q100" s="26">
        <v>-0.33409941294117651</v>
      </c>
      <c r="R100" s="32" t="s">
        <v>1529</v>
      </c>
      <c r="S100" s="32"/>
      <c r="T100" s="22"/>
      <c r="U100" s="36"/>
      <c r="V100" s="22" t="s">
        <v>1527</v>
      </c>
      <c r="W100" s="22"/>
      <c r="X100" s="22"/>
    </row>
    <row r="101" spans="1:24" s="18" customFormat="1">
      <c r="A101" s="1" t="s">
        <v>1518</v>
      </c>
      <c r="B101" s="32" t="s">
        <v>1523</v>
      </c>
      <c r="C101" s="32" t="s">
        <v>1567</v>
      </c>
      <c r="D101" s="31">
        <v>43667</v>
      </c>
      <c r="E101" s="25">
        <v>2019</v>
      </c>
      <c r="F101" s="25">
        <f t="shared" si="11"/>
        <v>7</v>
      </c>
      <c r="G101" s="37">
        <v>21</v>
      </c>
      <c r="H101" s="35" t="s">
        <v>292</v>
      </c>
      <c r="I101" s="28">
        <v>137.20088999999999</v>
      </c>
      <c r="J101" s="28">
        <v>38.400460000000002</v>
      </c>
      <c r="K101" s="33">
        <v>0</v>
      </c>
      <c r="L101" s="33">
        <v>0</v>
      </c>
      <c r="M101" s="33">
        <v>0</v>
      </c>
      <c r="N101" s="27">
        <v>23.7</v>
      </c>
      <c r="O101" s="25"/>
      <c r="P101" s="26">
        <v>-3.8520811764705787E-2</v>
      </c>
      <c r="Q101" s="26">
        <v>-0.61857372117647103</v>
      </c>
      <c r="R101" s="32" t="s">
        <v>1529</v>
      </c>
      <c r="S101" s="32"/>
      <c r="T101" s="22"/>
      <c r="U101" s="36"/>
      <c r="V101" s="22" t="s">
        <v>1528</v>
      </c>
      <c r="W101" s="22"/>
      <c r="X101" s="22"/>
    </row>
    <row r="102" spans="1:24" s="18" customFormat="1">
      <c r="A102" s="32" t="s">
        <v>1739</v>
      </c>
      <c r="B102" s="32">
        <v>1</v>
      </c>
      <c r="C102" s="32" t="s">
        <v>1740</v>
      </c>
      <c r="D102" s="31">
        <v>42517</v>
      </c>
      <c r="E102" s="25">
        <v>2016</v>
      </c>
      <c r="F102" s="25">
        <v>5</v>
      </c>
      <c r="G102" s="37">
        <v>27</v>
      </c>
      <c r="H102" s="35" t="s">
        <v>1565</v>
      </c>
      <c r="I102" s="28">
        <v>137.99299999999999</v>
      </c>
      <c r="J102" s="28">
        <v>37.168999999999997</v>
      </c>
      <c r="K102" s="33">
        <v>0</v>
      </c>
      <c r="L102" s="33">
        <v>0</v>
      </c>
      <c r="M102" s="33" t="s">
        <v>1565</v>
      </c>
      <c r="N102" s="27">
        <v>18.399999999999999</v>
      </c>
      <c r="O102" s="30">
        <v>32.2532</v>
      </c>
      <c r="P102" s="26">
        <v>-0.41</v>
      </c>
      <c r="Q102" s="26">
        <v>-3.07</v>
      </c>
      <c r="R102" s="32" t="s">
        <v>1741</v>
      </c>
      <c r="S102" s="32"/>
      <c r="T102" s="22"/>
      <c r="U102" s="36"/>
      <c r="V102" s="22"/>
      <c r="W102" s="22"/>
      <c r="X102" s="22"/>
    </row>
    <row r="103" spans="1:24" s="18" customFormat="1">
      <c r="A103" s="32" t="s">
        <v>1739</v>
      </c>
      <c r="B103" s="32">
        <v>3</v>
      </c>
      <c r="C103" s="32" t="s">
        <v>1740</v>
      </c>
      <c r="D103" s="31">
        <v>42517</v>
      </c>
      <c r="E103" s="25">
        <v>2016</v>
      </c>
      <c r="F103" s="25">
        <v>5</v>
      </c>
      <c r="G103" s="37">
        <v>27</v>
      </c>
      <c r="H103" s="35" t="s">
        <v>1565</v>
      </c>
      <c r="I103" s="28">
        <v>137.661</v>
      </c>
      <c r="J103" s="28">
        <v>37.005000000000003</v>
      </c>
      <c r="K103" s="33">
        <v>0</v>
      </c>
      <c r="L103" s="33">
        <v>0</v>
      </c>
      <c r="M103" s="33" t="s">
        <v>1565</v>
      </c>
      <c r="N103" s="27">
        <v>17.7</v>
      </c>
      <c r="O103" s="30">
        <v>33.167099999999998</v>
      </c>
      <c r="P103" s="26">
        <v>-0.22</v>
      </c>
      <c r="Q103" s="26">
        <v>-1.55</v>
      </c>
      <c r="R103" s="32" t="s">
        <v>1741</v>
      </c>
      <c r="S103" s="32"/>
      <c r="T103" s="22"/>
      <c r="U103" s="36"/>
      <c r="V103" s="22"/>
      <c r="W103" s="22"/>
      <c r="X103" s="22"/>
    </row>
    <row r="104" spans="1:24" s="18" customFormat="1">
      <c r="A104" s="32" t="s">
        <v>1739</v>
      </c>
      <c r="B104" s="32">
        <v>4</v>
      </c>
      <c r="C104" s="32" t="s">
        <v>1740</v>
      </c>
      <c r="D104" s="31">
        <v>42517</v>
      </c>
      <c r="E104" s="25">
        <v>2016</v>
      </c>
      <c r="F104" s="25">
        <v>5</v>
      </c>
      <c r="G104" s="37">
        <v>27</v>
      </c>
      <c r="H104" s="35" t="s">
        <v>1565</v>
      </c>
      <c r="I104" s="28">
        <v>137.33099999999999</v>
      </c>
      <c r="J104" s="28">
        <v>36.837000000000003</v>
      </c>
      <c r="K104" s="33">
        <v>0</v>
      </c>
      <c r="L104" s="33">
        <v>0</v>
      </c>
      <c r="M104" s="33" t="s">
        <v>1565</v>
      </c>
      <c r="N104" s="27">
        <v>21</v>
      </c>
      <c r="O104" s="30">
        <v>33.237699999999997</v>
      </c>
      <c r="P104" s="26">
        <v>-0.16</v>
      </c>
      <c r="Q104" s="26">
        <v>-1.34</v>
      </c>
      <c r="R104" s="32" t="s">
        <v>1741</v>
      </c>
      <c r="S104" s="32"/>
      <c r="T104" s="22"/>
      <c r="U104" s="36"/>
      <c r="V104" s="22"/>
      <c r="W104" s="22"/>
      <c r="X104" s="22"/>
    </row>
    <row r="105" spans="1:24" s="18" customFormat="1">
      <c r="A105" s="32" t="s">
        <v>1739</v>
      </c>
      <c r="B105" s="32">
        <v>5</v>
      </c>
      <c r="C105" s="32" t="s">
        <v>1740</v>
      </c>
      <c r="D105" s="31">
        <v>42517</v>
      </c>
      <c r="E105" s="25">
        <v>2016</v>
      </c>
      <c r="F105" s="25">
        <v>5</v>
      </c>
      <c r="G105" s="37">
        <v>27</v>
      </c>
      <c r="H105" s="35" t="s">
        <v>1565</v>
      </c>
      <c r="I105" s="28">
        <v>137.083</v>
      </c>
      <c r="J105" s="28">
        <v>36.841000000000001</v>
      </c>
      <c r="K105" s="33">
        <v>0</v>
      </c>
      <c r="L105" s="33">
        <v>0</v>
      </c>
      <c r="M105" s="33" t="s">
        <v>1565</v>
      </c>
      <c r="N105" s="27">
        <v>20.2</v>
      </c>
      <c r="O105" s="30">
        <v>33.690800000000003</v>
      </c>
      <c r="P105" s="26">
        <v>-0.08</v>
      </c>
      <c r="Q105" s="26">
        <v>-0.56000000000000005</v>
      </c>
      <c r="R105" s="32" t="s">
        <v>1741</v>
      </c>
      <c r="S105" s="32"/>
      <c r="T105" s="22"/>
      <c r="U105" s="36"/>
      <c r="V105" s="22"/>
      <c r="W105" s="22"/>
      <c r="X105" s="22"/>
    </row>
    <row r="106" spans="1:24" s="18" customFormat="1">
      <c r="A106" s="32" t="s">
        <v>1739</v>
      </c>
      <c r="B106" s="32">
        <v>6</v>
      </c>
      <c r="C106" s="32" t="s">
        <v>1740</v>
      </c>
      <c r="D106" s="31">
        <v>42517</v>
      </c>
      <c r="E106" s="25">
        <v>2016</v>
      </c>
      <c r="F106" s="25">
        <v>5</v>
      </c>
      <c r="G106" s="37">
        <v>27</v>
      </c>
      <c r="H106" s="35" t="s">
        <v>1565</v>
      </c>
      <c r="I106" s="28">
        <v>137.09399999999999</v>
      </c>
      <c r="J106" s="28">
        <v>37.012</v>
      </c>
      <c r="K106" s="33">
        <v>0</v>
      </c>
      <c r="L106" s="33">
        <v>0</v>
      </c>
      <c r="M106" s="33" t="s">
        <v>1565</v>
      </c>
      <c r="N106" s="27">
        <v>19.899999999999999</v>
      </c>
      <c r="O106" s="30">
        <v>33.7834</v>
      </c>
      <c r="P106" s="26">
        <v>0.02</v>
      </c>
      <c r="Q106" s="26">
        <v>7.0000000000000007E-2</v>
      </c>
      <c r="R106" s="32" t="s">
        <v>1741</v>
      </c>
      <c r="S106" s="32"/>
      <c r="T106" s="22"/>
      <c r="U106" s="36"/>
      <c r="V106" s="22"/>
      <c r="W106" s="22"/>
      <c r="X106" s="22"/>
    </row>
    <row r="107" spans="1:24" s="18" customFormat="1">
      <c r="A107" s="32" t="s">
        <v>1739</v>
      </c>
      <c r="B107" s="32">
        <v>7</v>
      </c>
      <c r="C107" s="32" t="s">
        <v>1740</v>
      </c>
      <c r="D107" s="31">
        <v>42518</v>
      </c>
      <c r="E107" s="25">
        <v>2016</v>
      </c>
      <c r="F107" s="25">
        <v>5</v>
      </c>
      <c r="G107" s="37">
        <v>28</v>
      </c>
      <c r="H107" s="35" t="s">
        <v>1565</v>
      </c>
      <c r="I107" s="28">
        <v>137.09899999999999</v>
      </c>
      <c r="J107" s="28">
        <v>37.170999999999999</v>
      </c>
      <c r="K107" s="33">
        <v>0</v>
      </c>
      <c r="L107" s="33">
        <v>0</v>
      </c>
      <c r="M107" s="33" t="s">
        <v>1565</v>
      </c>
      <c r="N107" s="27">
        <v>19.2</v>
      </c>
      <c r="O107" s="30">
        <v>34.0944</v>
      </c>
      <c r="P107" s="26">
        <v>0.14000000000000001</v>
      </c>
      <c r="Q107" s="26">
        <v>0.71</v>
      </c>
      <c r="R107" s="32" t="s">
        <v>1741</v>
      </c>
      <c r="S107" s="32"/>
      <c r="T107" s="22"/>
      <c r="U107" s="36"/>
      <c r="V107" s="22"/>
      <c r="W107" s="22"/>
      <c r="X107" s="22"/>
    </row>
    <row r="108" spans="1:24" s="18" customFormat="1">
      <c r="A108" s="32" t="s">
        <v>1739</v>
      </c>
      <c r="B108" s="32">
        <v>9</v>
      </c>
      <c r="C108" s="32" t="s">
        <v>1740</v>
      </c>
      <c r="D108" s="31">
        <v>42518</v>
      </c>
      <c r="E108" s="25">
        <v>2016</v>
      </c>
      <c r="F108" s="25">
        <v>5</v>
      </c>
      <c r="G108" s="37">
        <v>28</v>
      </c>
      <c r="H108" s="35" t="s">
        <v>1565</v>
      </c>
      <c r="I108" s="28">
        <v>137.33099999999999</v>
      </c>
      <c r="J108" s="28">
        <v>37.335000000000001</v>
      </c>
      <c r="K108" s="33">
        <v>0</v>
      </c>
      <c r="L108" s="33">
        <v>0</v>
      </c>
      <c r="M108" s="33" t="s">
        <v>1565</v>
      </c>
      <c r="N108" s="27">
        <v>18.399999999999999</v>
      </c>
      <c r="O108" s="30">
        <v>34.320900000000002</v>
      </c>
      <c r="P108" s="26">
        <v>0.21</v>
      </c>
      <c r="Q108" s="26">
        <v>0.82</v>
      </c>
      <c r="R108" s="32" t="s">
        <v>1741</v>
      </c>
      <c r="S108" s="32"/>
      <c r="T108" s="22"/>
      <c r="U108" s="36"/>
      <c r="V108" s="22"/>
      <c r="W108" s="22"/>
      <c r="X108" s="22"/>
    </row>
    <row r="109" spans="1:24" s="18" customFormat="1">
      <c r="A109" s="32" t="s">
        <v>1739</v>
      </c>
      <c r="B109" s="32">
        <v>10</v>
      </c>
      <c r="C109" s="32" t="s">
        <v>1740</v>
      </c>
      <c r="D109" s="31">
        <v>42518</v>
      </c>
      <c r="E109" s="25">
        <v>2016</v>
      </c>
      <c r="F109" s="25">
        <v>5</v>
      </c>
      <c r="G109" s="37">
        <v>28</v>
      </c>
      <c r="H109" s="35" t="s">
        <v>1565</v>
      </c>
      <c r="I109" s="28">
        <v>137.33000000000001</v>
      </c>
      <c r="J109" s="28">
        <v>37.585999999999999</v>
      </c>
      <c r="K109" s="33">
        <v>0</v>
      </c>
      <c r="L109" s="33">
        <v>0</v>
      </c>
      <c r="M109" s="33" t="s">
        <v>1565</v>
      </c>
      <c r="N109" s="27">
        <v>20.7</v>
      </c>
      <c r="O109" s="30">
        <v>34.213700000000003</v>
      </c>
      <c r="P109" s="26">
        <v>0.2</v>
      </c>
      <c r="Q109" s="26">
        <v>1.04</v>
      </c>
      <c r="R109" s="32" t="s">
        <v>1741</v>
      </c>
      <c r="S109" s="32"/>
      <c r="T109" s="22"/>
      <c r="U109" s="36"/>
      <c r="V109" s="22"/>
      <c r="W109" s="22"/>
      <c r="X109" s="22"/>
    </row>
    <row r="110" spans="1:24" s="18" customFormat="1">
      <c r="A110" s="32" t="s">
        <v>1739</v>
      </c>
      <c r="B110" s="32">
        <v>11</v>
      </c>
      <c r="C110" s="32" t="s">
        <v>1740</v>
      </c>
      <c r="D110" s="31">
        <v>42519</v>
      </c>
      <c r="E110" s="25">
        <v>2016</v>
      </c>
      <c r="F110" s="25">
        <v>5</v>
      </c>
      <c r="G110" s="37">
        <v>29</v>
      </c>
      <c r="H110" s="35" t="s">
        <v>1565</v>
      </c>
      <c r="I110" s="28">
        <v>136.98500000000001</v>
      </c>
      <c r="J110" s="28">
        <v>37.503999999999998</v>
      </c>
      <c r="K110" s="33">
        <v>0</v>
      </c>
      <c r="L110" s="33">
        <v>0</v>
      </c>
      <c r="M110" s="33" t="s">
        <v>1565</v>
      </c>
      <c r="N110" s="27">
        <v>20.2</v>
      </c>
      <c r="O110" s="30">
        <v>34.1175</v>
      </c>
      <c r="P110" s="26">
        <v>0.1</v>
      </c>
      <c r="Q110" s="26">
        <v>0.7</v>
      </c>
      <c r="R110" s="32" t="s">
        <v>1741</v>
      </c>
      <c r="S110" s="32"/>
      <c r="T110" s="22"/>
      <c r="U110" s="36"/>
      <c r="V110" s="22"/>
      <c r="W110" s="22"/>
      <c r="X110" s="22"/>
    </row>
    <row r="111" spans="1:24" s="18" customFormat="1">
      <c r="A111" s="32" t="s">
        <v>1739</v>
      </c>
      <c r="B111" s="32">
        <v>15</v>
      </c>
      <c r="C111" s="32" t="s">
        <v>1740</v>
      </c>
      <c r="D111" s="31">
        <v>42519</v>
      </c>
      <c r="E111" s="25">
        <v>2016</v>
      </c>
      <c r="F111" s="25">
        <v>5</v>
      </c>
      <c r="G111" s="37">
        <v>29</v>
      </c>
      <c r="H111" s="35" t="s">
        <v>1565</v>
      </c>
      <c r="I111" s="28">
        <v>136.66200000000001</v>
      </c>
      <c r="J111" s="28">
        <v>37.335999999999999</v>
      </c>
      <c r="K111" s="33">
        <v>0</v>
      </c>
      <c r="L111" s="33">
        <v>0</v>
      </c>
      <c r="M111" s="33" t="s">
        <v>1565</v>
      </c>
      <c r="N111" s="27">
        <v>20.100000000000001</v>
      </c>
      <c r="O111" s="30">
        <v>33.766100000000002</v>
      </c>
      <c r="P111" s="26">
        <v>7.0000000000000007E-2</v>
      </c>
      <c r="Q111" s="26">
        <v>0.34</v>
      </c>
      <c r="R111" s="32" t="s">
        <v>1741</v>
      </c>
      <c r="S111" s="32"/>
      <c r="T111" s="22"/>
      <c r="U111" s="36"/>
      <c r="V111" s="22"/>
      <c r="W111" s="22"/>
      <c r="X111" s="22"/>
    </row>
    <row r="112" spans="1:24" s="18" customFormat="1">
      <c r="A112" s="32" t="s">
        <v>1739</v>
      </c>
      <c r="B112" s="32">
        <v>16</v>
      </c>
      <c r="C112" s="32" t="s">
        <v>1740</v>
      </c>
      <c r="D112" s="31">
        <v>42520</v>
      </c>
      <c r="E112" s="25">
        <v>2016</v>
      </c>
      <c r="F112" s="25">
        <v>5</v>
      </c>
      <c r="G112" s="37">
        <v>30</v>
      </c>
      <c r="H112" s="35" t="s">
        <v>1565</v>
      </c>
      <c r="I112" s="28">
        <v>136.66399999999999</v>
      </c>
      <c r="J112" s="28">
        <v>37.003999999999998</v>
      </c>
      <c r="K112" s="33">
        <v>0</v>
      </c>
      <c r="L112" s="33">
        <v>0</v>
      </c>
      <c r="M112" s="33" t="s">
        <v>1565</v>
      </c>
      <c r="N112" s="27">
        <v>19.2</v>
      </c>
      <c r="O112" s="30">
        <v>34.214599999999997</v>
      </c>
      <c r="P112" s="26">
        <v>0.15</v>
      </c>
      <c r="Q112" s="26">
        <v>0.87</v>
      </c>
      <c r="R112" s="32" t="s">
        <v>1741</v>
      </c>
      <c r="S112" s="32"/>
      <c r="T112" s="22"/>
      <c r="U112" s="36"/>
      <c r="V112" s="22"/>
      <c r="W112" s="22"/>
      <c r="X112" s="22"/>
    </row>
    <row r="113" spans="1:24" s="18" customFormat="1">
      <c r="A113" s="32" t="s">
        <v>1739</v>
      </c>
      <c r="B113" s="32">
        <v>17</v>
      </c>
      <c r="C113" s="32" t="s">
        <v>1740</v>
      </c>
      <c r="D113" s="31">
        <v>42520</v>
      </c>
      <c r="E113" s="25">
        <v>2016</v>
      </c>
      <c r="F113" s="25">
        <v>5</v>
      </c>
      <c r="G113" s="37">
        <v>30</v>
      </c>
      <c r="H113" s="35" t="s">
        <v>1565</v>
      </c>
      <c r="I113" s="28">
        <v>136.66300000000001</v>
      </c>
      <c r="J113" s="28">
        <v>36.835999999999999</v>
      </c>
      <c r="K113" s="33">
        <v>0</v>
      </c>
      <c r="L113" s="33">
        <v>0</v>
      </c>
      <c r="M113" s="33" t="s">
        <v>1565</v>
      </c>
      <c r="N113" s="27">
        <v>19.5</v>
      </c>
      <c r="O113" s="30">
        <v>34.125599999999999</v>
      </c>
      <c r="P113" s="26">
        <v>0.1</v>
      </c>
      <c r="Q113" s="26">
        <v>0.75</v>
      </c>
      <c r="R113" s="32" t="s">
        <v>1741</v>
      </c>
      <c r="S113" s="32"/>
      <c r="T113" s="22"/>
      <c r="U113" s="36"/>
      <c r="V113" s="22"/>
      <c r="W113" s="22"/>
      <c r="X113" s="22"/>
    </row>
    <row r="114" spans="1:24" s="18" customFormat="1">
      <c r="A114" s="32" t="s">
        <v>1739</v>
      </c>
      <c r="B114" s="32">
        <v>18</v>
      </c>
      <c r="C114" s="32" t="s">
        <v>1740</v>
      </c>
      <c r="D114" s="31">
        <v>42520</v>
      </c>
      <c r="E114" s="25">
        <v>2016</v>
      </c>
      <c r="F114" s="25">
        <v>5</v>
      </c>
      <c r="G114" s="37">
        <v>30</v>
      </c>
      <c r="H114" s="35" t="s">
        <v>1565</v>
      </c>
      <c r="I114" s="28">
        <v>136.33099999999999</v>
      </c>
      <c r="J114" s="28">
        <v>36.503</v>
      </c>
      <c r="K114" s="33">
        <v>0</v>
      </c>
      <c r="L114" s="33">
        <v>0</v>
      </c>
      <c r="M114" s="33" t="s">
        <v>1565</v>
      </c>
      <c r="N114" s="27">
        <v>19.8</v>
      </c>
      <c r="O114" s="30">
        <v>34.142099999999999</v>
      </c>
      <c r="P114" s="26">
        <v>0.08</v>
      </c>
      <c r="Q114" s="26">
        <v>0.74</v>
      </c>
      <c r="R114" s="32" t="s">
        <v>1741</v>
      </c>
      <c r="S114" s="32"/>
      <c r="T114" s="22"/>
      <c r="U114" s="36"/>
      <c r="V114" s="22"/>
      <c r="W114" s="22"/>
      <c r="X114" s="22"/>
    </row>
    <row r="115" spans="1:24" s="18" customFormat="1">
      <c r="A115" s="32" t="s">
        <v>1739</v>
      </c>
      <c r="B115" s="32">
        <v>19</v>
      </c>
      <c r="C115" s="32" t="s">
        <v>1740</v>
      </c>
      <c r="D115" s="31">
        <v>42521</v>
      </c>
      <c r="E115" s="25">
        <v>2016</v>
      </c>
      <c r="F115" s="25">
        <v>5</v>
      </c>
      <c r="G115" s="37">
        <v>31</v>
      </c>
      <c r="H115" s="35" t="s">
        <v>1565</v>
      </c>
      <c r="I115" s="28">
        <v>135.99700000000001</v>
      </c>
      <c r="J115" s="28">
        <v>36.17</v>
      </c>
      <c r="K115" s="33">
        <v>0</v>
      </c>
      <c r="L115" s="33">
        <v>0</v>
      </c>
      <c r="M115" s="33" t="s">
        <v>1565</v>
      </c>
      <c r="N115" s="27">
        <v>20</v>
      </c>
      <c r="O115" s="30">
        <v>34.391300000000001</v>
      </c>
      <c r="P115" s="26">
        <v>0.21</v>
      </c>
      <c r="Q115" s="26">
        <v>1.31</v>
      </c>
      <c r="R115" s="32" t="s">
        <v>1741</v>
      </c>
      <c r="S115" s="32"/>
      <c r="T115" s="22"/>
      <c r="U115" s="36"/>
      <c r="V115" s="22"/>
      <c r="W115" s="22"/>
      <c r="X115" s="22"/>
    </row>
    <row r="116" spans="1:24" s="18" customFormat="1">
      <c r="A116" s="32" t="s">
        <v>1739</v>
      </c>
      <c r="B116" s="32">
        <v>20</v>
      </c>
      <c r="C116" s="32" t="s">
        <v>1740</v>
      </c>
      <c r="D116" s="31">
        <v>42521</v>
      </c>
      <c r="E116" s="25">
        <v>2016</v>
      </c>
      <c r="F116" s="25">
        <v>5</v>
      </c>
      <c r="G116" s="37">
        <v>31</v>
      </c>
      <c r="H116" s="35" t="s">
        <v>1565</v>
      </c>
      <c r="I116" s="28">
        <v>135.83099999999999</v>
      </c>
      <c r="J116" s="28">
        <v>36.005000000000003</v>
      </c>
      <c r="K116" s="33">
        <v>0</v>
      </c>
      <c r="L116" s="33">
        <v>0</v>
      </c>
      <c r="M116" s="33" t="s">
        <v>1565</v>
      </c>
      <c r="N116" s="27">
        <v>20.7</v>
      </c>
      <c r="O116" s="30">
        <v>34.386299999999999</v>
      </c>
      <c r="P116" s="26">
        <v>0.19</v>
      </c>
      <c r="Q116" s="26">
        <v>1.19</v>
      </c>
      <c r="R116" s="32" t="s">
        <v>1741</v>
      </c>
      <c r="S116" s="32"/>
      <c r="T116" s="22"/>
      <c r="U116" s="36"/>
      <c r="V116" s="22"/>
      <c r="W116" s="22"/>
      <c r="X116" s="22"/>
    </row>
    <row r="117" spans="1:24" s="18" customFormat="1">
      <c r="A117" s="32" t="s">
        <v>1739</v>
      </c>
      <c r="B117" s="32">
        <v>21</v>
      </c>
      <c r="C117" s="32" t="s">
        <v>1740</v>
      </c>
      <c r="D117" s="31">
        <v>42521</v>
      </c>
      <c r="E117" s="25">
        <v>2016</v>
      </c>
      <c r="F117" s="25">
        <v>5</v>
      </c>
      <c r="G117" s="37">
        <v>31</v>
      </c>
      <c r="H117" s="35" t="s">
        <v>1565</v>
      </c>
      <c r="I117" s="28">
        <v>135.82900000000001</v>
      </c>
      <c r="J117" s="28">
        <v>35.835999999999999</v>
      </c>
      <c r="K117" s="33">
        <v>0</v>
      </c>
      <c r="L117" s="33">
        <v>0</v>
      </c>
      <c r="M117" s="33" t="s">
        <v>1565</v>
      </c>
      <c r="N117" s="27">
        <v>21.4</v>
      </c>
      <c r="O117" s="30">
        <v>34.282699999999998</v>
      </c>
      <c r="P117" s="26">
        <v>0.2</v>
      </c>
      <c r="Q117" s="26">
        <v>1.23</v>
      </c>
      <c r="R117" s="32" t="s">
        <v>1741</v>
      </c>
      <c r="S117" s="32"/>
      <c r="T117" s="22"/>
      <c r="U117" s="36"/>
      <c r="V117" s="22"/>
      <c r="W117" s="22"/>
      <c r="X117" s="22"/>
    </row>
    <row r="118" spans="1:24" s="18" customFormat="1">
      <c r="A118" s="32" t="s">
        <v>1739</v>
      </c>
      <c r="B118" s="32">
        <v>22</v>
      </c>
      <c r="C118" s="32" t="s">
        <v>1740</v>
      </c>
      <c r="D118" s="31">
        <v>42521</v>
      </c>
      <c r="E118" s="25">
        <v>2016</v>
      </c>
      <c r="F118" s="25">
        <v>5</v>
      </c>
      <c r="G118" s="37">
        <v>31</v>
      </c>
      <c r="H118" s="35" t="s">
        <v>1565</v>
      </c>
      <c r="I118" s="28">
        <v>135.833</v>
      </c>
      <c r="J118" s="28">
        <v>35.671999999999997</v>
      </c>
      <c r="K118" s="33">
        <v>0</v>
      </c>
      <c r="L118" s="33">
        <v>0</v>
      </c>
      <c r="M118" s="33" t="s">
        <v>1565</v>
      </c>
      <c r="N118" s="27">
        <v>21.3</v>
      </c>
      <c r="O118" s="30">
        <v>33.945</v>
      </c>
      <c r="P118" s="26">
        <v>0.18</v>
      </c>
      <c r="Q118" s="26">
        <v>0.77</v>
      </c>
      <c r="R118" s="32" t="s">
        <v>1741</v>
      </c>
      <c r="S118" s="32"/>
      <c r="T118" s="22"/>
      <c r="U118" s="36"/>
      <c r="V118" s="22"/>
      <c r="W118" s="22"/>
      <c r="X118" s="22"/>
    </row>
    <row r="119" spans="1:24" s="18" customFormat="1">
      <c r="A119" s="32" t="s">
        <v>1739</v>
      </c>
      <c r="B119" s="32">
        <v>23</v>
      </c>
      <c r="C119" s="32" t="s">
        <v>1740</v>
      </c>
      <c r="D119" s="31">
        <v>42521</v>
      </c>
      <c r="E119" s="25">
        <v>2016</v>
      </c>
      <c r="F119" s="25">
        <v>5</v>
      </c>
      <c r="G119" s="37">
        <v>31</v>
      </c>
      <c r="H119" s="35" t="s">
        <v>1565</v>
      </c>
      <c r="I119" s="28">
        <v>135.57900000000001</v>
      </c>
      <c r="J119" s="28">
        <v>35.668999999999997</v>
      </c>
      <c r="K119" s="33">
        <v>0</v>
      </c>
      <c r="L119" s="33">
        <v>0</v>
      </c>
      <c r="M119" s="33" t="s">
        <v>1565</v>
      </c>
      <c r="N119" s="27">
        <v>19.7</v>
      </c>
      <c r="O119" s="30">
        <v>34.3065</v>
      </c>
      <c r="P119" s="26">
        <v>0.18</v>
      </c>
      <c r="Q119" s="26">
        <v>0.98</v>
      </c>
      <c r="R119" s="32" t="s">
        <v>1741</v>
      </c>
      <c r="S119" s="32"/>
      <c r="T119" s="22"/>
      <c r="U119" s="36"/>
      <c r="V119" s="22"/>
      <c r="W119" s="22"/>
      <c r="X119" s="22"/>
    </row>
    <row r="120" spans="1:24" s="18" customFormat="1">
      <c r="A120" s="32" t="s">
        <v>1739</v>
      </c>
      <c r="B120" s="32">
        <v>25</v>
      </c>
      <c r="C120" s="32" t="s">
        <v>1740</v>
      </c>
      <c r="D120" s="31">
        <v>42522</v>
      </c>
      <c r="E120" s="25">
        <v>2016</v>
      </c>
      <c r="F120" s="25">
        <v>6</v>
      </c>
      <c r="G120" s="37">
        <v>1</v>
      </c>
      <c r="H120" s="35" t="s">
        <v>1565</v>
      </c>
      <c r="I120" s="28">
        <v>135.33000000000001</v>
      </c>
      <c r="J120" s="28">
        <v>35.835999999999999</v>
      </c>
      <c r="K120" s="33">
        <v>0</v>
      </c>
      <c r="L120" s="33">
        <v>0</v>
      </c>
      <c r="M120" s="33" t="s">
        <v>1565</v>
      </c>
      <c r="N120" s="27">
        <v>19.7</v>
      </c>
      <c r="O120" s="30">
        <v>34.3416</v>
      </c>
      <c r="P120" s="26">
        <v>0.25</v>
      </c>
      <c r="Q120" s="26">
        <v>1.21</v>
      </c>
      <c r="R120" s="32" t="s">
        <v>1741</v>
      </c>
      <c r="S120" s="32"/>
      <c r="T120" s="22"/>
      <c r="U120" s="36"/>
      <c r="V120" s="22"/>
      <c r="W120" s="22"/>
      <c r="X120" s="22"/>
    </row>
    <row r="121" spans="1:24" s="18" customFormat="1">
      <c r="A121" s="32" t="s">
        <v>1739</v>
      </c>
      <c r="B121" s="32">
        <v>26</v>
      </c>
      <c r="C121" s="32" t="s">
        <v>1740</v>
      </c>
      <c r="D121" s="31">
        <v>42522</v>
      </c>
      <c r="E121" s="25">
        <v>2016</v>
      </c>
      <c r="F121" s="25">
        <v>6</v>
      </c>
      <c r="G121" s="37">
        <v>1</v>
      </c>
      <c r="H121" s="35" t="s">
        <v>1565</v>
      </c>
      <c r="I121" s="28">
        <v>135.32900000000001</v>
      </c>
      <c r="J121" s="28">
        <v>35.668999999999997</v>
      </c>
      <c r="K121" s="33">
        <v>0</v>
      </c>
      <c r="L121" s="33">
        <v>0</v>
      </c>
      <c r="M121" s="33" t="s">
        <v>1565</v>
      </c>
      <c r="N121" s="27">
        <v>20.8</v>
      </c>
      <c r="O121" s="30">
        <v>33.767299999999999</v>
      </c>
      <c r="P121" s="26">
        <v>0.12</v>
      </c>
      <c r="Q121" s="26">
        <v>0.47</v>
      </c>
      <c r="R121" s="32" t="s">
        <v>1741</v>
      </c>
      <c r="S121" s="32"/>
      <c r="T121" s="22"/>
      <c r="U121" s="36"/>
      <c r="V121" s="22"/>
      <c r="W121" s="22"/>
      <c r="X121" s="22"/>
    </row>
    <row r="122" spans="1:24" s="18" customFormat="1">
      <c r="A122" s="32" t="s">
        <v>1742</v>
      </c>
      <c r="B122" s="32">
        <v>1</v>
      </c>
      <c r="C122" s="32" t="s">
        <v>1740</v>
      </c>
      <c r="D122" s="31">
        <v>42880</v>
      </c>
      <c r="E122" s="25">
        <v>2017</v>
      </c>
      <c r="F122" s="25">
        <v>5</v>
      </c>
      <c r="G122" s="37">
        <v>25</v>
      </c>
      <c r="H122" s="35" t="s">
        <v>1565</v>
      </c>
      <c r="I122" s="28">
        <v>137.99700000000001</v>
      </c>
      <c r="J122" s="28">
        <v>37.168999999999997</v>
      </c>
      <c r="K122" s="33">
        <v>0</v>
      </c>
      <c r="L122" s="33">
        <v>0</v>
      </c>
      <c r="M122" s="33" t="s">
        <v>1565</v>
      </c>
      <c r="N122" s="27">
        <v>19.2</v>
      </c>
      <c r="O122" s="30">
        <v>33.280900000000003</v>
      </c>
      <c r="P122" s="26">
        <v>-0.34</v>
      </c>
      <c r="Q122" s="26">
        <v>-2.44</v>
      </c>
      <c r="R122" s="32" t="s">
        <v>1741</v>
      </c>
      <c r="S122" s="32"/>
      <c r="T122" s="22"/>
      <c r="U122" s="36"/>
      <c r="V122" s="22"/>
      <c r="W122" s="22"/>
      <c r="X122" s="22"/>
    </row>
    <row r="123" spans="1:24" s="18" customFormat="1">
      <c r="A123" s="32" t="s">
        <v>1742</v>
      </c>
      <c r="B123" s="32">
        <v>3</v>
      </c>
      <c r="C123" s="32" t="s">
        <v>1740</v>
      </c>
      <c r="D123" s="31">
        <v>42880</v>
      </c>
      <c r="E123" s="25">
        <v>2017</v>
      </c>
      <c r="F123" s="25">
        <v>5</v>
      </c>
      <c r="G123" s="37">
        <v>25</v>
      </c>
      <c r="H123" s="35" t="s">
        <v>1565</v>
      </c>
      <c r="I123" s="28">
        <v>137.661</v>
      </c>
      <c r="J123" s="28">
        <v>37.000999999999998</v>
      </c>
      <c r="K123" s="33">
        <v>0</v>
      </c>
      <c r="L123" s="33">
        <v>0</v>
      </c>
      <c r="M123" s="33" t="s">
        <v>1565</v>
      </c>
      <c r="N123" s="27">
        <v>16.5</v>
      </c>
      <c r="O123" s="30">
        <v>34.0501</v>
      </c>
      <c r="P123" s="26">
        <v>-0.03</v>
      </c>
      <c r="Q123" s="26">
        <v>0.13</v>
      </c>
      <c r="R123" s="32" t="s">
        <v>1741</v>
      </c>
      <c r="S123" s="32"/>
      <c r="T123" s="22"/>
      <c r="U123" s="36"/>
      <c r="V123" s="22"/>
      <c r="W123" s="22"/>
      <c r="X123" s="22"/>
    </row>
    <row r="124" spans="1:24" s="18" customFormat="1">
      <c r="A124" s="32" t="s">
        <v>1742</v>
      </c>
      <c r="B124" s="32">
        <v>4</v>
      </c>
      <c r="C124" s="32" t="s">
        <v>1740</v>
      </c>
      <c r="D124" s="31">
        <v>42880</v>
      </c>
      <c r="E124" s="25">
        <v>2017</v>
      </c>
      <c r="F124" s="25">
        <v>5</v>
      </c>
      <c r="G124" s="37">
        <v>25</v>
      </c>
      <c r="H124" s="35" t="s">
        <v>1565</v>
      </c>
      <c r="I124" s="28">
        <v>137.33099999999999</v>
      </c>
      <c r="J124" s="28">
        <v>36.837000000000003</v>
      </c>
      <c r="K124" s="33">
        <v>0</v>
      </c>
      <c r="L124" s="33">
        <v>0</v>
      </c>
      <c r="M124" s="33" t="s">
        <v>1565</v>
      </c>
      <c r="N124" s="27">
        <v>18.8</v>
      </c>
      <c r="O124" s="30">
        <v>34.0565</v>
      </c>
      <c r="P124" s="26">
        <v>7.0000000000000007E-2</v>
      </c>
      <c r="Q124" s="26">
        <v>0.49</v>
      </c>
      <c r="R124" s="32" t="s">
        <v>1741</v>
      </c>
      <c r="S124" s="32"/>
      <c r="T124" s="22"/>
      <c r="U124" s="36"/>
      <c r="V124" s="22"/>
      <c r="W124" s="22"/>
      <c r="X124" s="22"/>
    </row>
    <row r="125" spans="1:24" s="18" customFormat="1">
      <c r="A125" s="32" t="s">
        <v>1742</v>
      </c>
      <c r="B125" s="32">
        <v>5</v>
      </c>
      <c r="C125" s="32" t="s">
        <v>1740</v>
      </c>
      <c r="D125" s="31">
        <v>42880</v>
      </c>
      <c r="E125" s="25">
        <v>2017</v>
      </c>
      <c r="F125" s="25">
        <v>5</v>
      </c>
      <c r="G125" s="37">
        <v>25</v>
      </c>
      <c r="H125" s="35" t="s">
        <v>1565</v>
      </c>
      <c r="I125" s="28">
        <v>137.083</v>
      </c>
      <c r="J125" s="28">
        <v>36.840000000000003</v>
      </c>
      <c r="K125" s="33">
        <v>0</v>
      </c>
      <c r="L125" s="33">
        <v>0</v>
      </c>
      <c r="M125" s="33" t="s">
        <v>1565</v>
      </c>
      <c r="N125" s="27">
        <v>19.399999999999999</v>
      </c>
      <c r="O125" s="30">
        <v>34.111899999999999</v>
      </c>
      <c r="P125" s="26">
        <v>0.04</v>
      </c>
      <c r="Q125" s="26">
        <v>0.36</v>
      </c>
      <c r="R125" s="32" t="s">
        <v>1741</v>
      </c>
      <c r="S125" s="32"/>
      <c r="T125" s="22"/>
      <c r="U125" s="36"/>
      <c r="V125" s="22"/>
      <c r="W125" s="22"/>
      <c r="X125" s="22"/>
    </row>
    <row r="126" spans="1:24" s="18" customFormat="1">
      <c r="A126" s="32" t="s">
        <v>1742</v>
      </c>
      <c r="B126" s="32">
        <v>6</v>
      </c>
      <c r="C126" s="32" t="s">
        <v>1740</v>
      </c>
      <c r="D126" s="31">
        <v>42880</v>
      </c>
      <c r="E126" s="25">
        <v>2017</v>
      </c>
      <c r="F126" s="25">
        <v>5</v>
      </c>
      <c r="G126" s="37">
        <v>25</v>
      </c>
      <c r="H126" s="35" t="s">
        <v>1565</v>
      </c>
      <c r="I126" s="28">
        <v>137.09299999999999</v>
      </c>
      <c r="J126" s="28">
        <v>37.011000000000003</v>
      </c>
      <c r="K126" s="33">
        <v>0</v>
      </c>
      <c r="L126" s="33">
        <v>0</v>
      </c>
      <c r="M126" s="33" t="s">
        <v>1565</v>
      </c>
      <c r="N126" s="27">
        <v>19.5</v>
      </c>
      <c r="O126" s="30">
        <v>34.302199999999999</v>
      </c>
      <c r="P126" s="26">
        <v>0.14000000000000001</v>
      </c>
      <c r="Q126" s="26">
        <v>0.89</v>
      </c>
      <c r="R126" s="32" t="s">
        <v>1741</v>
      </c>
      <c r="S126" s="32"/>
      <c r="T126" s="22"/>
      <c r="U126" s="36"/>
      <c r="V126" s="22"/>
      <c r="W126" s="22"/>
      <c r="X126" s="22"/>
    </row>
    <row r="127" spans="1:24" s="18" customFormat="1">
      <c r="A127" s="32" t="s">
        <v>1742</v>
      </c>
      <c r="B127" s="32">
        <v>7</v>
      </c>
      <c r="C127" s="32" t="s">
        <v>1740</v>
      </c>
      <c r="D127" s="31">
        <v>42880</v>
      </c>
      <c r="E127" s="25">
        <v>2017</v>
      </c>
      <c r="F127" s="25">
        <v>5</v>
      </c>
      <c r="G127" s="37">
        <v>25</v>
      </c>
      <c r="H127" s="35" t="s">
        <v>1565</v>
      </c>
      <c r="I127" s="28">
        <v>137.09800000000001</v>
      </c>
      <c r="J127" s="28">
        <v>37.170999999999999</v>
      </c>
      <c r="K127" s="33">
        <v>0</v>
      </c>
      <c r="L127" s="33">
        <v>0</v>
      </c>
      <c r="M127" s="33" t="s">
        <v>1565</v>
      </c>
      <c r="N127" s="27">
        <v>19.399999999999999</v>
      </c>
      <c r="O127" s="30">
        <v>34.258600000000001</v>
      </c>
      <c r="P127" s="26">
        <v>0.15</v>
      </c>
      <c r="Q127" s="26">
        <v>0.82</v>
      </c>
      <c r="R127" s="32" t="s">
        <v>1741</v>
      </c>
      <c r="S127" s="32"/>
      <c r="T127" s="22"/>
      <c r="U127" s="36"/>
      <c r="V127" s="22"/>
      <c r="W127" s="22"/>
      <c r="X127" s="22"/>
    </row>
    <row r="128" spans="1:24" s="18" customFormat="1">
      <c r="A128" s="32" t="s">
        <v>1742</v>
      </c>
      <c r="B128" s="32">
        <v>10</v>
      </c>
      <c r="C128" s="32" t="s">
        <v>1740</v>
      </c>
      <c r="D128" s="31">
        <v>42881</v>
      </c>
      <c r="E128" s="25">
        <v>2017</v>
      </c>
      <c r="F128" s="25">
        <v>5</v>
      </c>
      <c r="G128" s="37">
        <v>26</v>
      </c>
      <c r="H128" s="35" t="s">
        <v>1565</v>
      </c>
      <c r="I128" s="28">
        <v>137.33000000000001</v>
      </c>
      <c r="J128" s="28">
        <v>37.585999999999999</v>
      </c>
      <c r="K128" s="33">
        <v>0</v>
      </c>
      <c r="L128" s="33">
        <v>0</v>
      </c>
      <c r="M128" s="33" t="s">
        <v>1565</v>
      </c>
      <c r="N128" s="27">
        <v>18.899999999999999</v>
      </c>
      <c r="O128" s="30">
        <v>34.271700000000003</v>
      </c>
      <c r="P128" s="26">
        <v>0.14000000000000001</v>
      </c>
      <c r="Q128" s="26">
        <v>0.94</v>
      </c>
      <c r="R128" s="32" t="s">
        <v>1741</v>
      </c>
      <c r="S128" s="32"/>
      <c r="T128" s="22"/>
      <c r="U128" s="36"/>
      <c r="V128" s="22"/>
      <c r="W128" s="22"/>
      <c r="X128" s="22"/>
    </row>
    <row r="129" spans="1:24" s="18" customFormat="1">
      <c r="A129" s="32" t="s">
        <v>1742</v>
      </c>
      <c r="B129" s="32">
        <v>9</v>
      </c>
      <c r="C129" s="32" t="s">
        <v>1740</v>
      </c>
      <c r="D129" s="31">
        <v>42883</v>
      </c>
      <c r="E129" s="25">
        <v>2017</v>
      </c>
      <c r="F129" s="25">
        <v>5</v>
      </c>
      <c r="G129" s="37">
        <v>28</v>
      </c>
      <c r="H129" s="35" t="s">
        <v>1565</v>
      </c>
      <c r="I129" s="28">
        <v>137.33000000000001</v>
      </c>
      <c r="J129" s="28">
        <v>37.337000000000003</v>
      </c>
      <c r="K129" s="33">
        <v>0</v>
      </c>
      <c r="L129" s="33">
        <v>0</v>
      </c>
      <c r="M129" s="33" t="s">
        <v>1565</v>
      </c>
      <c r="N129" s="27">
        <v>17.8</v>
      </c>
      <c r="O129" s="30">
        <v>34.317900000000002</v>
      </c>
      <c r="P129" s="26">
        <v>0.16</v>
      </c>
      <c r="Q129" s="26">
        <v>0.85</v>
      </c>
      <c r="R129" s="32" t="s">
        <v>1741</v>
      </c>
      <c r="S129" s="32"/>
      <c r="T129" s="22"/>
      <c r="U129" s="36"/>
      <c r="V129" s="22"/>
      <c r="W129" s="22"/>
      <c r="X129" s="22"/>
    </row>
    <row r="130" spans="1:24" s="18" customFormat="1">
      <c r="A130" s="32" t="s">
        <v>1742</v>
      </c>
      <c r="B130" s="32">
        <v>11</v>
      </c>
      <c r="C130" s="32" t="s">
        <v>1740</v>
      </c>
      <c r="D130" s="31">
        <v>42883</v>
      </c>
      <c r="E130" s="25">
        <v>2017</v>
      </c>
      <c r="F130" s="25">
        <v>5</v>
      </c>
      <c r="G130" s="37">
        <v>28</v>
      </c>
      <c r="H130" s="35" t="s">
        <v>1565</v>
      </c>
      <c r="I130" s="28">
        <v>136.98500000000001</v>
      </c>
      <c r="J130" s="28">
        <v>37.503</v>
      </c>
      <c r="K130" s="33">
        <v>0</v>
      </c>
      <c r="L130" s="33">
        <v>0</v>
      </c>
      <c r="M130" s="33" t="s">
        <v>1565</v>
      </c>
      <c r="N130" s="27">
        <v>17.899999999999999</v>
      </c>
      <c r="O130" s="30">
        <v>34.585000000000001</v>
      </c>
      <c r="P130" s="26">
        <v>0.28999999999999998</v>
      </c>
      <c r="Q130" s="26">
        <v>1.33</v>
      </c>
      <c r="R130" s="32" t="s">
        <v>1741</v>
      </c>
      <c r="S130" s="32"/>
      <c r="T130" s="22"/>
      <c r="U130" s="36"/>
      <c r="V130" s="22"/>
      <c r="W130" s="22"/>
      <c r="X130" s="22"/>
    </row>
    <row r="131" spans="1:24" s="18" customFormat="1">
      <c r="A131" s="32" t="s">
        <v>1742</v>
      </c>
      <c r="B131" s="32">
        <v>15</v>
      </c>
      <c r="C131" s="32" t="s">
        <v>1740</v>
      </c>
      <c r="D131" s="31">
        <v>42884</v>
      </c>
      <c r="E131" s="25">
        <v>2017</v>
      </c>
      <c r="F131" s="25">
        <v>5</v>
      </c>
      <c r="G131" s="37">
        <v>29</v>
      </c>
      <c r="H131" s="35" t="s">
        <v>1565</v>
      </c>
      <c r="I131" s="28">
        <v>136.66399999999999</v>
      </c>
      <c r="J131" s="28">
        <v>37.337000000000003</v>
      </c>
      <c r="K131" s="33">
        <v>0</v>
      </c>
      <c r="L131" s="33">
        <v>0</v>
      </c>
      <c r="M131" s="33" t="s">
        <v>1565</v>
      </c>
      <c r="N131" s="27">
        <v>18.8</v>
      </c>
      <c r="O131" s="30">
        <v>34.299399999999999</v>
      </c>
      <c r="P131" s="26">
        <v>0.2</v>
      </c>
      <c r="Q131" s="26">
        <v>0.87</v>
      </c>
      <c r="R131" s="32" t="s">
        <v>1741</v>
      </c>
      <c r="S131" s="32"/>
      <c r="T131" s="22"/>
      <c r="U131" s="36"/>
      <c r="V131" s="22"/>
      <c r="W131" s="22"/>
      <c r="X131" s="22"/>
    </row>
    <row r="132" spans="1:24" s="18" customFormat="1">
      <c r="A132" s="32" t="s">
        <v>1742</v>
      </c>
      <c r="B132" s="32">
        <v>16</v>
      </c>
      <c r="C132" s="32" t="s">
        <v>1740</v>
      </c>
      <c r="D132" s="31">
        <v>42884</v>
      </c>
      <c r="E132" s="25">
        <v>2017</v>
      </c>
      <c r="F132" s="25">
        <v>5</v>
      </c>
      <c r="G132" s="37">
        <v>29</v>
      </c>
      <c r="H132" s="35" t="s">
        <v>1565</v>
      </c>
      <c r="I132" s="28">
        <v>136.66499999999999</v>
      </c>
      <c r="J132" s="28">
        <v>37.003</v>
      </c>
      <c r="K132" s="33">
        <v>0</v>
      </c>
      <c r="L132" s="33">
        <v>0</v>
      </c>
      <c r="M132" s="33" t="s">
        <v>1565</v>
      </c>
      <c r="N132" s="27">
        <v>19.600000000000001</v>
      </c>
      <c r="O132" s="30">
        <v>34.372199999999999</v>
      </c>
      <c r="P132" s="26">
        <v>0.16</v>
      </c>
      <c r="Q132" s="26">
        <v>0.85</v>
      </c>
      <c r="R132" s="32" t="s">
        <v>1741</v>
      </c>
      <c r="S132" s="32"/>
      <c r="T132" s="22"/>
      <c r="U132" s="36"/>
      <c r="V132" s="22"/>
      <c r="W132" s="22"/>
      <c r="X132" s="22"/>
    </row>
    <row r="133" spans="1:24" s="18" customFormat="1">
      <c r="A133" s="32" t="s">
        <v>1742</v>
      </c>
      <c r="B133" s="32">
        <v>17</v>
      </c>
      <c r="C133" s="32" t="s">
        <v>1740</v>
      </c>
      <c r="D133" s="31">
        <v>42884</v>
      </c>
      <c r="E133" s="25">
        <v>2017</v>
      </c>
      <c r="F133" s="25">
        <v>5</v>
      </c>
      <c r="G133" s="37">
        <v>29</v>
      </c>
      <c r="H133" s="35" t="s">
        <v>1565</v>
      </c>
      <c r="I133" s="28">
        <v>136.66399999999999</v>
      </c>
      <c r="J133" s="28">
        <v>36.835999999999999</v>
      </c>
      <c r="K133" s="33">
        <v>0</v>
      </c>
      <c r="L133" s="33">
        <v>0</v>
      </c>
      <c r="M133" s="33" t="s">
        <v>1565</v>
      </c>
      <c r="N133" s="27">
        <v>19.5</v>
      </c>
      <c r="O133" s="30">
        <v>34.544699999999999</v>
      </c>
      <c r="P133" s="26">
        <v>0.25</v>
      </c>
      <c r="Q133" s="26">
        <v>1.31</v>
      </c>
      <c r="R133" s="32" t="s">
        <v>1741</v>
      </c>
      <c r="S133" s="32"/>
      <c r="T133" s="22"/>
      <c r="U133" s="36"/>
      <c r="V133" s="22"/>
      <c r="W133" s="22"/>
      <c r="X133" s="22"/>
    </row>
    <row r="134" spans="1:24" s="18" customFormat="1">
      <c r="A134" s="32" t="s">
        <v>1742</v>
      </c>
      <c r="B134" s="32">
        <v>18</v>
      </c>
      <c r="C134" s="32" t="s">
        <v>1740</v>
      </c>
      <c r="D134" s="31">
        <v>42885</v>
      </c>
      <c r="E134" s="25">
        <v>2017</v>
      </c>
      <c r="F134" s="25">
        <v>5</v>
      </c>
      <c r="G134" s="37">
        <v>30</v>
      </c>
      <c r="H134" s="35" t="s">
        <v>1565</v>
      </c>
      <c r="I134" s="28">
        <v>136.33000000000001</v>
      </c>
      <c r="J134" s="28">
        <v>36.503999999999998</v>
      </c>
      <c r="K134" s="33">
        <v>0</v>
      </c>
      <c r="L134" s="33">
        <v>0</v>
      </c>
      <c r="M134" s="33" t="s">
        <v>1565</v>
      </c>
      <c r="N134" s="27">
        <v>18.7</v>
      </c>
      <c r="O134" s="30">
        <v>34.543700000000001</v>
      </c>
      <c r="P134" s="26">
        <v>0.23</v>
      </c>
      <c r="Q134" s="26">
        <v>1.33</v>
      </c>
      <c r="R134" s="32" t="s">
        <v>1741</v>
      </c>
      <c r="S134" s="32"/>
      <c r="T134" s="22"/>
      <c r="U134" s="36"/>
      <c r="V134" s="22"/>
      <c r="W134" s="22"/>
      <c r="X134" s="22"/>
    </row>
    <row r="135" spans="1:24" s="18" customFormat="1">
      <c r="A135" s="32" t="s">
        <v>1742</v>
      </c>
      <c r="B135" s="32">
        <v>19</v>
      </c>
      <c r="C135" s="32" t="s">
        <v>1740</v>
      </c>
      <c r="D135" s="31">
        <v>42885</v>
      </c>
      <c r="E135" s="25">
        <v>2017</v>
      </c>
      <c r="F135" s="25">
        <v>5</v>
      </c>
      <c r="G135" s="37">
        <v>30</v>
      </c>
      <c r="H135" s="35" t="s">
        <v>1565</v>
      </c>
      <c r="I135" s="28">
        <v>135.99700000000001</v>
      </c>
      <c r="J135" s="28">
        <v>36.170999999999999</v>
      </c>
      <c r="K135" s="33">
        <v>0</v>
      </c>
      <c r="L135" s="33">
        <v>0</v>
      </c>
      <c r="M135" s="33" t="s">
        <v>1565</v>
      </c>
      <c r="N135" s="27">
        <v>19.5</v>
      </c>
      <c r="O135" s="30">
        <v>34.691699999999997</v>
      </c>
      <c r="P135" s="26">
        <v>0.28999999999999998</v>
      </c>
      <c r="Q135" s="26">
        <v>1.63</v>
      </c>
      <c r="R135" s="32" t="s">
        <v>1741</v>
      </c>
      <c r="S135" s="32"/>
      <c r="T135" s="22"/>
      <c r="U135" s="36"/>
      <c r="V135" s="22"/>
      <c r="W135" s="22"/>
      <c r="X135" s="22"/>
    </row>
    <row r="136" spans="1:24" s="18" customFormat="1">
      <c r="A136" s="32" t="s">
        <v>1742</v>
      </c>
      <c r="B136" s="32">
        <v>20</v>
      </c>
      <c r="C136" s="32" t="s">
        <v>1740</v>
      </c>
      <c r="D136" s="31">
        <v>42885</v>
      </c>
      <c r="E136" s="25">
        <v>2017</v>
      </c>
      <c r="F136" s="25">
        <v>5</v>
      </c>
      <c r="G136" s="37">
        <v>30</v>
      </c>
      <c r="H136" s="35" t="s">
        <v>1565</v>
      </c>
      <c r="I136" s="28">
        <v>135.82900000000001</v>
      </c>
      <c r="J136" s="28">
        <v>36.003</v>
      </c>
      <c r="K136" s="33">
        <v>0</v>
      </c>
      <c r="L136" s="33">
        <v>0</v>
      </c>
      <c r="M136" s="33" t="s">
        <v>1565</v>
      </c>
      <c r="N136" s="27">
        <v>20.100000000000001</v>
      </c>
      <c r="O136" s="30">
        <v>34.681699999999999</v>
      </c>
      <c r="P136" s="26">
        <v>0.3</v>
      </c>
      <c r="Q136" s="26">
        <v>1.7</v>
      </c>
      <c r="R136" s="32" t="s">
        <v>1741</v>
      </c>
      <c r="S136" s="32"/>
      <c r="T136" s="22"/>
      <c r="U136" s="36"/>
      <c r="V136" s="22"/>
      <c r="W136" s="22"/>
      <c r="X136" s="22"/>
    </row>
    <row r="137" spans="1:24" s="18" customFormat="1">
      <c r="A137" s="32" t="s">
        <v>1742</v>
      </c>
      <c r="B137" s="32">
        <v>21</v>
      </c>
      <c r="C137" s="32" t="s">
        <v>1740</v>
      </c>
      <c r="D137" s="31">
        <v>42885</v>
      </c>
      <c r="E137" s="25">
        <v>2017</v>
      </c>
      <c r="F137" s="25">
        <v>5</v>
      </c>
      <c r="G137" s="37">
        <v>30</v>
      </c>
      <c r="H137" s="35" t="s">
        <v>1565</v>
      </c>
      <c r="I137" s="28">
        <v>135.83000000000001</v>
      </c>
      <c r="J137" s="28">
        <v>35.835999999999999</v>
      </c>
      <c r="K137" s="33">
        <v>0</v>
      </c>
      <c r="L137" s="33">
        <v>0</v>
      </c>
      <c r="M137" s="33" t="s">
        <v>1565</v>
      </c>
      <c r="N137" s="27">
        <v>20.6</v>
      </c>
      <c r="O137" s="30">
        <v>34.616399999999999</v>
      </c>
      <c r="P137" s="26">
        <v>0.26</v>
      </c>
      <c r="Q137" s="26">
        <v>1.44</v>
      </c>
      <c r="R137" s="32" t="s">
        <v>1741</v>
      </c>
      <c r="S137" s="32"/>
      <c r="T137" s="22"/>
      <c r="U137" s="36"/>
      <c r="V137" s="22"/>
      <c r="W137" s="22"/>
      <c r="X137" s="22"/>
    </row>
    <row r="138" spans="1:24" s="18" customFormat="1">
      <c r="A138" s="32" t="s">
        <v>1742</v>
      </c>
      <c r="B138" s="32">
        <v>22</v>
      </c>
      <c r="C138" s="32" t="s">
        <v>1740</v>
      </c>
      <c r="D138" s="31">
        <v>42885</v>
      </c>
      <c r="E138" s="25">
        <v>2017</v>
      </c>
      <c r="F138" s="25">
        <v>5</v>
      </c>
      <c r="G138" s="37">
        <v>30</v>
      </c>
      <c r="H138" s="35" t="s">
        <v>1565</v>
      </c>
      <c r="I138" s="28">
        <v>135.83099999999999</v>
      </c>
      <c r="J138" s="28">
        <v>35.67</v>
      </c>
      <c r="K138" s="33">
        <v>0</v>
      </c>
      <c r="L138" s="33">
        <v>0</v>
      </c>
      <c r="M138" s="33" t="s">
        <v>1565</v>
      </c>
      <c r="N138" s="27">
        <v>20.9</v>
      </c>
      <c r="O138" s="30">
        <v>34.398899999999998</v>
      </c>
      <c r="P138" s="26">
        <v>0.19</v>
      </c>
      <c r="Q138" s="26">
        <v>1.01</v>
      </c>
      <c r="R138" s="32" t="s">
        <v>1741</v>
      </c>
      <c r="S138" s="32"/>
      <c r="T138" s="22"/>
      <c r="U138" s="36"/>
      <c r="V138" s="22"/>
      <c r="W138" s="22"/>
      <c r="X138" s="22"/>
    </row>
    <row r="139" spans="1:24" s="18" customFormat="1">
      <c r="A139" s="32" t="s">
        <v>1742</v>
      </c>
      <c r="B139" s="32">
        <v>23</v>
      </c>
      <c r="C139" s="32" t="s">
        <v>1740</v>
      </c>
      <c r="D139" s="31">
        <v>42885</v>
      </c>
      <c r="E139" s="25">
        <v>2017</v>
      </c>
      <c r="F139" s="25">
        <v>5</v>
      </c>
      <c r="G139" s="37">
        <v>30</v>
      </c>
      <c r="H139" s="35" t="s">
        <v>1565</v>
      </c>
      <c r="I139" s="28">
        <v>135.58000000000001</v>
      </c>
      <c r="J139" s="28">
        <v>35.67</v>
      </c>
      <c r="K139" s="33">
        <v>0</v>
      </c>
      <c r="L139" s="33">
        <v>0</v>
      </c>
      <c r="M139" s="33" t="s">
        <v>1565</v>
      </c>
      <c r="N139" s="27">
        <v>20.5</v>
      </c>
      <c r="O139" s="30">
        <v>34.586500000000001</v>
      </c>
      <c r="P139" s="26">
        <v>0.24</v>
      </c>
      <c r="Q139" s="26">
        <v>1.25</v>
      </c>
      <c r="R139" s="32" t="s">
        <v>1741</v>
      </c>
      <c r="S139" s="32"/>
      <c r="T139" s="22"/>
      <c r="U139" s="36"/>
      <c r="V139" s="22"/>
      <c r="W139" s="22"/>
      <c r="X139" s="22"/>
    </row>
    <row r="140" spans="1:24" s="18" customFormat="1">
      <c r="A140" s="32" t="s">
        <v>1742</v>
      </c>
      <c r="B140" s="32">
        <v>25</v>
      </c>
      <c r="C140" s="32" t="s">
        <v>1740</v>
      </c>
      <c r="D140" s="31">
        <v>42886</v>
      </c>
      <c r="E140" s="25">
        <v>2017</v>
      </c>
      <c r="F140" s="25">
        <v>5</v>
      </c>
      <c r="G140" s="37">
        <v>31</v>
      </c>
      <c r="H140" s="35" t="s">
        <v>1565</v>
      </c>
      <c r="I140" s="28">
        <v>135.33000000000001</v>
      </c>
      <c r="J140" s="28">
        <v>35.837000000000003</v>
      </c>
      <c r="K140" s="33">
        <v>0</v>
      </c>
      <c r="L140" s="33">
        <v>0</v>
      </c>
      <c r="M140" s="33" t="s">
        <v>1565</v>
      </c>
      <c r="N140" s="27">
        <v>19.899999999999999</v>
      </c>
      <c r="O140" s="30">
        <v>34.627699999999997</v>
      </c>
      <c r="P140" s="26">
        <v>0.25</v>
      </c>
      <c r="Q140" s="26">
        <v>1.24</v>
      </c>
      <c r="R140" s="32" t="s">
        <v>1741</v>
      </c>
      <c r="S140" s="32"/>
      <c r="T140" s="22"/>
      <c r="U140" s="36"/>
      <c r="V140" s="22"/>
      <c r="W140" s="22"/>
      <c r="X140" s="22"/>
    </row>
    <row r="141" spans="1:24" s="18" customFormat="1">
      <c r="A141" s="32" t="s">
        <v>1742</v>
      </c>
      <c r="B141" s="32">
        <v>26</v>
      </c>
      <c r="C141" s="32" t="s">
        <v>1740</v>
      </c>
      <c r="D141" s="31">
        <v>42886</v>
      </c>
      <c r="E141" s="25">
        <v>2017</v>
      </c>
      <c r="F141" s="25">
        <v>5</v>
      </c>
      <c r="G141" s="37">
        <v>31</v>
      </c>
      <c r="H141" s="35" t="s">
        <v>1565</v>
      </c>
      <c r="I141" s="28">
        <v>135.33799999999999</v>
      </c>
      <c r="J141" s="28">
        <v>35.67</v>
      </c>
      <c r="K141" s="33">
        <v>0</v>
      </c>
      <c r="L141" s="33">
        <v>0</v>
      </c>
      <c r="M141" s="33" t="s">
        <v>1565</v>
      </c>
      <c r="N141" s="27">
        <v>20.5</v>
      </c>
      <c r="O141" s="30">
        <v>34.4026</v>
      </c>
      <c r="P141" s="26">
        <v>0.2</v>
      </c>
      <c r="Q141" s="26">
        <v>1.02</v>
      </c>
      <c r="R141" s="32" t="s">
        <v>1741</v>
      </c>
      <c r="S141" s="32"/>
      <c r="T141" s="22"/>
      <c r="U141" s="36"/>
      <c r="V141" s="22"/>
      <c r="W141" s="22"/>
      <c r="X141" s="22"/>
    </row>
    <row r="142" spans="1:24" s="18" customFormat="1">
      <c r="A142" s="32" t="s">
        <v>1743</v>
      </c>
      <c r="B142" s="32" t="s">
        <v>21</v>
      </c>
      <c r="C142" s="32" t="s">
        <v>1580</v>
      </c>
      <c r="D142" s="31">
        <v>42616</v>
      </c>
      <c r="E142" s="25">
        <v>2016</v>
      </c>
      <c r="F142" s="25">
        <v>9</v>
      </c>
      <c r="G142" s="37">
        <v>3</v>
      </c>
      <c r="H142" s="35" t="s">
        <v>1565</v>
      </c>
      <c r="I142" s="28">
        <v>138.233</v>
      </c>
      <c r="J142" s="28">
        <v>37.332999999999998</v>
      </c>
      <c r="K142" s="33">
        <v>0</v>
      </c>
      <c r="L142" s="33">
        <v>0</v>
      </c>
      <c r="M142" s="33">
        <v>0</v>
      </c>
      <c r="N142" s="27">
        <v>27</v>
      </c>
      <c r="O142" s="30">
        <v>33.018999999999998</v>
      </c>
      <c r="P142" s="26">
        <v>-0.21</v>
      </c>
      <c r="Q142" s="26">
        <v>-1.53</v>
      </c>
      <c r="R142" s="32" t="s">
        <v>1360</v>
      </c>
      <c r="S142" s="32"/>
      <c r="T142" s="22"/>
      <c r="U142" s="36"/>
      <c r="V142" s="22"/>
      <c r="W142" s="22"/>
      <c r="X142" s="22"/>
    </row>
    <row r="143" spans="1:24" s="18" customFormat="1">
      <c r="A143" s="32" t="s">
        <v>1743</v>
      </c>
      <c r="B143" s="32" t="s">
        <v>22</v>
      </c>
      <c r="C143" s="32" t="s">
        <v>1580</v>
      </c>
      <c r="D143" s="31">
        <v>42616</v>
      </c>
      <c r="E143" s="25">
        <v>2016</v>
      </c>
      <c r="F143" s="25">
        <v>9</v>
      </c>
      <c r="G143" s="37">
        <v>3</v>
      </c>
      <c r="H143" s="35" t="s">
        <v>1565</v>
      </c>
      <c r="I143" s="28">
        <v>137.03299999999999</v>
      </c>
      <c r="J143" s="28">
        <v>37.567</v>
      </c>
      <c r="K143" s="33">
        <v>0</v>
      </c>
      <c r="L143" s="33">
        <v>0</v>
      </c>
      <c r="M143" s="33">
        <v>0</v>
      </c>
      <c r="N143" s="27">
        <v>26.4</v>
      </c>
      <c r="O143" s="30">
        <v>33.433999999999997</v>
      </c>
      <c r="P143" s="26">
        <v>-0.08</v>
      </c>
      <c r="Q143" s="26">
        <v>-0.81</v>
      </c>
      <c r="R143" s="32" t="s">
        <v>1360</v>
      </c>
      <c r="S143" s="32"/>
      <c r="T143" s="22"/>
      <c r="U143" s="36"/>
      <c r="V143" s="22"/>
      <c r="W143" s="22"/>
      <c r="X143" s="22"/>
    </row>
    <row r="144" spans="1:24" s="18" customFormat="1">
      <c r="A144" s="32" t="s">
        <v>1743</v>
      </c>
      <c r="B144" s="32" t="s">
        <v>23</v>
      </c>
      <c r="C144" s="32" t="s">
        <v>1580</v>
      </c>
      <c r="D144" s="31">
        <v>42617</v>
      </c>
      <c r="E144" s="25">
        <v>2016</v>
      </c>
      <c r="F144" s="25">
        <v>9</v>
      </c>
      <c r="G144" s="37">
        <v>4</v>
      </c>
      <c r="H144" s="35" t="s">
        <v>1565</v>
      </c>
      <c r="I144" s="28">
        <v>137.88300000000001</v>
      </c>
      <c r="J144" s="28">
        <v>37.832999999999998</v>
      </c>
      <c r="K144" s="33">
        <v>0</v>
      </c>
      <c r="L144" s="33">
        <v>0</v>
      </c>
      <c r="M144" s="33">
        <v>0</v>
      </c>
      <c r="N144" s="27">
        <v>26.5</v>
      </c>
      <c r="O144" s="30">
        <v>33.487000000000002</v>
      </c>
      <c r="P144" s="26">
        <v>-0.06</v>
      </c>
      <c r="Q144" s="26">
        <v>-0.69</v>
      </c>
      <c r="R144" s="32" t="s">
        <v>1360</v>
      </c>
      <c r="S144" s="32"/>
      <c r="T144" s="22"/>
      <c r="U144" s="36"/>
      <c r="V144" s="22"/>
      <c r="W144" s="22"/>
      <c r="X144" s="22"/>
    </row>
    <row r="145" spans="1:24" s="18" customFormat="1">
      <c r="A145" s="32" t="s">
        <v>1743</v>
      </c>
      <c r="B145" s="32" t="s">
        <v>24</v>
      </c>
      <c r="C145" s="32" t="s">
        <v>1580</v>
      </c>
      <c r="D145" s="31">
        <v>42617</v>
      </c>
      <c r="E145" s="25">
        <v>2016</v>
      </c>
      <c r="F145" s="25">
        <v>9</v>
      </c>
      <c r="G145" s="37">
        <v>4</v>
      </c>
      <c r="H145" s="35" t="s">
        <v>1565</v>
      </c>
      <c r="I145" s="28">
        <v>137.767</v>
      </c>
      <c r="J145" s="28">
        <v>38.082999999999998</v>
      </c>
      <c r="K145" s="33">
        <v>0</v>
      </c>
      <c r="L145" s="33">
        <v>0</v>
      </c>
      <c r="M145" s="33">
        <v>0</v>
      </c>
      <c r="N145" s="27">
        <v>26.6</v>
      </c>
      <c r="O145" s="30">
        <v>33.473999999999997</v>
      </c>
      <c r="P145" s="26">
        <v>-0.04</v>
      </c>
      <c r="Q145" s="26">
        <v>-0.6</v>
      </c>
      <c r="R145" s="32" t="s">
        <v>1360</v>
      </c>
      <c r="S145" s="32"/>
      <c r="T145" s="22"/>
      <c r="U145" s="36"/>
      <c r="V145" s="22"/>
      <c r="W145" s="22"/>
      <c r="X145" s="22"/>
    </row>
    <row r="146" spans="1:24" s="18" customFormat="1">
      <c r="A146" s="32" t="s">
        <v>1743</v>
      </c>
      <c r="B146" s="32" t="s">
        <v>25</v>
      </c>
      <c r="C146" s="32" t="s">
        <v>1580</v>
      </c>
      <c r="D146" s="31">
        <v>42617</v>
      </c>
      <c r="E146" s="25">
        <v>2016</v>
      </c>
      <c r="F146" s="25">
        <v>9</v>
      </c>
      <c r="G146" s="37">
        <v>4</v>
      </c>
      <c r="H146" s="35" t="s">
        <v>1565</v>
      </c>
      <c r="I146" s="28">
        <v>137.56700000000001</v>
      </c>
      <c r="J146" s="28">
        <v>38.332999999999998</v>
      </c>
      <c r="K146" s="33">
        <v>0</v>
      </c>
      <c r="L146" s="33">
        <v>0</v>
      </c>
      <c r="M146" s="33">
        <v>0</v>
      </c>
      <c r="N146" s="27">
        <v>26.6</v>
      </c>
      <c r="O146" s="30">
        <v>33.561999999999998</v>
      </c>
      <c r="P146" s="26">
        <v>-0.03</v>
      </c>
      <c r="Q146" s="26">
        <v>-0.49</v>
      </c>
      <c r="R146" s="32" t="s">
        <v>1360</v>
      </c>
      <c r="S146" s="32"/>
      <c r="T146" s="22"/>
      <c r="U146" s="36"/>
      <c r="V146" s="22"/>
      <c r="W146" s="22"/>
      <c r="X146" s="22"/>
    </row>
    <row r="147" spans="1:24" s="18" customFormat="1">
      <c r="A147" s="32" t="s">
        <v>1743</v>
      </c>
      <c r="B147" s="32" t="s">
        <v>26</v>
      </c>
      <c r="C147" s="32" t="s">
        <v>1580</v>
      </c>
      <c r="D147" s="31">
        <v>42618</v>
      </c>
      <c r="E147" s="25">
        <v>2016</v>
      </c>
      <c r="F147" s="25">
        <v>9</v>
      </c>
      <c r="G147" s="37">
        <v>5</v>
      </c>
      <c r="H147" s="35" t="s">
        <v>1565</v>
      </c>
      <c r="I147" s="28">
        <v>137.417</v>
      </c>
      <c r="J147" s="28">
        <v>38.582999999999998</v>
      </c>
      <c r="K147" s="33">
        <v>0</v>
      </c>
      <c r="L147" s="33">
        <v>0</v>
      </c>
      <c r="M147" s="33">
        <v>0</v>
      </c>
      <c r="N147" s="27">
        <v>26.4</v>
      </c>
      <c r="O147" s="30">
        <v>33.232999999999997</v>
      </c>
      <c r="P147" s="26">
        <v>-0.13</v>
      </c>
      <c r="Q147" s="26">
        <v>-1.1399999999999999</v>
      </c>
      <c r="R147" s="32" t="s">
        <v>1360</v>
      </c>
      <c r="S147" s="32"/>
      <c r="T147" s="22"/>
      <c r="U147" s="36"/>
      <c r="V147" s="22"/>
      <c r="W147" s="22"/>
      <c r="X147" s="22"/>
    </row>
    <row r="148" spans="1:24" s="18" customFormat="1">
      <c r="A148" s="32" t="s">
        <v>1743</v>
      </c>
      <c r="B148" s="32" t="s">
        <v>27</v>
      </c>
      <c r="C148" s="32" t="s">
        <v>1580</v>
      </c>
      <c r="D148" s="31">
        <v>42618</v>
      </c>
      <c r="E148" s="25">
        <v>2016</v>
      </c>
      <c r="F148" s="25">
        <v>9</v>
      </c>
      <c r="G148" s="37">
        <v>5</v>
      </c>
      <c r="H148" s="35" t="s">
        <v>1565</v>
      </c>
      <c r="I148" s="28">
        <v>136.083</v>
      </c>
      <c r="J148" s="28">
        <v>38.332999999999998</v>
      </c>
      <c r="K148" s="33">
        <v>0</v>
      </c>
      <c r="L148" s="33">
        <v>0</v>
      </c>
      <c r="M148" s="33">
        <v>0</v>
      </c>
      <c r="N148" s="27">
        <v>27.4</v>
      </c>
      <c r="O148" s="30">
        <v>33.447000000000003</v>
      </c>
      <c r="P148" s="26">
        <v>-0.09</v>
      </c>
      <c r="Q148" s="26">
        <v>-0.9</v>
      </c>
      <c r="R148" s="32" t="s">
        <v>1360</v>
      </c>
      <c r="S148" s="32"/>
      <c r="T148" s="22"/>
      <c r="U148" s="36"/>
      <c r="V148" s="22"/>
      <c r="W148" s="22"/>
      <c r="X148" s="22"/>
    </row>
    <row r="149" spans="1:24" s="18" customFormat="1">
      <c r="A149" s="32" t="s">
        <v>1743</v>
      </c>
      <c r="B149" s="32" t="s">
        <v>28</v>
      </c>
      <c r="C149" s="32" t="s">
        <v>1580</v>
      </c>
      <c r="D149" s="31">
        <v>42618</v>
      </c>
      <c r="E149" s="25">
        <v>2016</v>
      </c>
      <c r="F149" s="25">
        <v>9</v>
      </c>
      <c r="G149" s="37">
        <v>5</v>
      </c>
      <c r="H149" s="35" t="s">
        <v>1565</v>
      </c>
      <c r="I149" s="28">
        <v>137.917</v>
      </c>
      <c r="J149" s="28">
        <v>38.582999999999998</v>
      </c>
      <c r="K149" s="33">
        <v>0</v>
      </c>
      <c r="L149" s="33">
        <v>0</v>
      </c>
      <c r="M149" s="33">
        <v>0</v>
      </c>
      <c r="N149" s="27">
        <v>26.5</v>
      </c>
      <c r="O149" s="30">
        <v>33.409999999999997</v>
      </c>
      <c r="P149" s="26">
        <v>-0.08</v>
      </c>
      <c r="Q149" s="26">
        <v>-0.88</v>
      </c>
      <c r="R149" s="32" t="s">
        <v>1360</v>
      </c>
      <c r="S149" s="32"/>
      <c r="T149" s="22"/>
      <c r="U149" s="36"/>
      <c r="V149" s="22"/>
      <c r="W149" s="22"/>
      <c r="X149" s="22"/>
    </row>
    <row r="150" spans="1:24" s="18" customFormat="1">
      <c r="A150" s="32" t="s">
        <v>1743</v>
      </c>
      <c r="B150" s="32" t="s">
        <v>29</v>
      </c>
      <c r="C150" s="32" t="s">
        <v>1580</v>
      </c>
      <c r="D150" s="31">
        <v>42619</v>
      </c>
      <c r="E150" s="25">
        <v>2016</v>
      </c>
      <c r="F150" s="25">
        <v>9</v>
      </c>
      <c r="G150" s="37">
        <v>6</v>
      </c>
      <c r="H150" s="35" t="s">
        <v>1565</v>
      </c>
      <c r="I150" s="28">
        <v>137.75</v>
      </c>
      <c r="J150" s="28">
        <v>38.832999999999998</v>
      </c>
      <c r="K150" s="33">
        <v>0</v>
      </c>
      <c r="L150" s="33">
        <v>0</v>
      </c>
      <c r="M150" s="33">
        <v>0</v>
      </c>
      <c r="N150" s="27">
        <v>26.4</v>
      </c>
      <c r="O150" s="30">
        <v>33.494</v>
      </c>
      <c r="P150" s="26">
        <v>-7.0000000000000007E-2</v>
      </c>
      <c r="Q150" s="26">
        <v>-0.96</v>
      </c>
      <c r="R150" s="32" t="s">
        <v>1360</v>
      </c>
      <c r="S150" s="32"/>
      <c r="T150" s="22"/>
      <c r="U150" s="36"/>
      <c r="V150" s="22"/>
      <c r="W150" s="22"/>
      <c r="X150" s="22"/>
    </row>
    <row r="151" spans="1:24" s="18" customFormat="1">
      <c r="A151" s="32" t="s">
        <v>1743</v>
      </c>
      <c r="B151" s="32" t="s">
        <v>30</v>
      </c>
      <c r="C151" s="32" t="s">
        <v>1580</v>
      </c>
      <c r="D151" s="31">
        <v>42619</v>
      </c>
      <c r="E151" s="25">
        <v>2016</v>
      </c>
      <c r="F151" s="25">
        <v>9</v>
      </c>
      <c r="G151" s="37">
        <v>6</v>
      </c>
      <c r="H151" s="35" t="s">
        <v>1565</v>
      </c>
      <c r="I151" s="28">
        <v>137.6</v>
      </c>
      <c r="J151" s="28">
        <v>39.082999999999998</v>
      </c>
      <c r="K151" s="33">
        <v>0</v>
      </c>
      <c r="L151" s="33">
        <v>0</v>
      </c>
      <c r="M151" s="33">
        <v>0</v>
      </c>
      <c r="N151" s="27">
        <v>25.8</v>
      </c>
      <c r="O151" s="30">
        <v>33.518000000000001</v>
      </c>
      <c r="P151" s="26">
        <v>-0.01</v>
      </c>
      <c r="Q151" s="26">
        <v>-0.35</v>
      </c>
      <c r="R151" s="32" t="s">
        <v>1360</v>
      </c>
      <c r="S151" s="32"/>
      <c r="T151" s="22"/>
      <c r="U151" s="36"/>
      <c r="V151" s="22"/>
      <c r="W151" s="22"/>
      <c r="X151" s="22"/>
    </row>
    <row r="152" spans="1:24" s="18" customFormat="1">
      <c r="A152" s="32" t="s">
        <v>1743</v>
      </c>
      <c r="B152" s="32" t="s">
        <v>31</v>
      </c>
      <c r="C152" s="32" t="s">
        <v>1580</v>
      </c>
      <c r="D152" s="31">
        <v>42619</v>
      </c>
      <c r="E152" s="25">
        <v>2016</v>
      </c>
      <c r="F152" s="25">
        <v>9</v>
      </c>
      <c r="G152" s="37">
        <v>6</v>
      </c>
      <c r="H152" s="35" t="s">
        <v>1565</v>
      </c>
      <c r="I152" s="28">
        <v>137.43299999999999</v>
      </c>
      <c r="J152" s="28">
        <v>39.35</v>
      </c>
      <c r="K152" s="33">
        <v>0</v>
      </c>
      <c r="L152" s="33">
        <v>0</v>
      </c>
      <c r="M152" s="33">
        <v>0</v>
      </c>
      <c r="N152" s="27">
        <v>26</v>
      </c>
      <c r="O152" s="30">
        <v>33.177999999999997</v>
      </c>
      <c r="P152" s="26">
        <v>-0.11</v>
      </c>
      <c r="Q152" s="26">
        <v>-0.98</v>
      </c>
      <c r="R152" s="32" t="s">
        <v>1360</v>
      </c>
      <c r="S152" s="32"/>
      <c r="T152" s="22"/>
      <c r="U152" s="36"/>
      <c r="V152" s="22"/>
      <c r="W152" s="22"/>
      <c r="X152" s="22"/>
    </row>
    <row r="153" spans="1:24" s="18" customFormat="1">
      <c r="A153" s="32" t="s">
        <v>1743</v>
      </c>
      <c r="B153" s="32" t="s">
        <v>32</v>
      </c>
      <c r="C153" s="32" t="s">
        <v>1580</v>
      </c>
      <c r="D153" s="31">
        <v>42620</v>
      </c>
      <c r="E153" s="25">
        <v>2016</v>
      </c>
      <c r="F153" s="25">
        <v>9</v>
      </c>
      <c r="G153" s="37">
        <v>7</v>
      </c>
      <c r="H153" s="35" t="s">
        <v>1565</v>
      </c>
      <c r="I153" s="28">
        <v>137.25</v>
      </c>
      <c r="J153" s="28">
        <v>39.6</v>
      </c>
      <c r="K153" s="33">
        <v>0</v>
      </c>
      <c r="L153" s="33">
        <v>0</v>
      </c>
      <c r="M153" s="33">
        <v>0</v>
      </c>
      <c r="N153" s="27">
        <v>25.7</v>
      </c>
      <c r="O153" s="30">
        <v>33.633000000000003</v>
      </c>
      <c r="P153" s="26">
        <v>-0.01</v>
      </c>
      <c r="Q153" s="26">
        <v>-0.45</v>
      </c>
      <c r="R153" s="32" t="s">
        <v>1360</v>
      </c>
      <c r="S153" s="32"/>
      <c r="T153" s="22"/>
      <c r="U153" s="36"/>
      <c r="V153" s="22"/>
      <c r="W153" s="22"/>
      <c r="X153" s="22"/>
    </row>
    <row r="154" spans="1:24" s="18" customFormat="1">
      <c r="A154" s="32" t="s">
        <v>1743</v>
      </c>
      <c r="B154" s="32" t="s">
        <v>33</v>
      </c>
      <c r="C154" s="32" t="s">
        <v>1580</v>
      </c>
      <c r="D154" s="31">
        <v>42620</v>
      </c>
      <c r="E154" s="25">
        <v>2016</v>
      </c>
      <c r="F154" s="25">
        <v>9</v>
      </c>
      <c r="G154" s="37">
        <v>7</v>
      </c>
      <c r="H154" s="35" t="s">
        <v>1565</v>
      </c>
      <c r="I154" s="28">
        <v>137.06700000000001</v>
      </c>
      <c r="J154" s="28">
        <v>39.85</v>
      </c>
      <c r="K154" s="33">
        <v>0</v>
      </c>
      <c r="L154" s="33">
        <v>0</v>
      </c>
      <c r="M154" s="33">
        <v>0</v>
      </c>
      <c r="N154" s="27">
        <v>25.6</v>
      </c>
      <c r="O154" s="30">
        <v>33.548000000000002</v>
      </c>
      <c r="P154" s="26">
        <v>-0.04</v>
      </c>
      <c r="Q154" s="26">
        <v>-0.59</v>
      </c>
      <c r="R154" s="32" t="s">
        <v>1360</v>
      </c>
      <c r="S154" s="32"/>
      <c r="T154" s="22"/>
      <c r="U154" s="36"/>
      <c r="V154" s="22"/>
      <c r="W154" s="22"/>
      <c r="X154" s="22"/>
    </row>
    <row r="155" spans="1:24" s="18" customFormat="1">
      <c r="A155" s="32" t="s">
        <v>1743</v>
      </c>
      <c r="B155" s="32" t="s">
        <v>34</v>
      </c>
      <c r="C155" s="32" t="s">
        <v>1580</v>
      </c>
      <c r="D155" s="31">
        <v>42620</v>
      </c>
      <c r="E155" s="25">
        <v>2016</v>
      </c>
      <c r="F155" s="25">
        <v>9</v>
      </c>
      <c r="G155" s="37">
        <v>7</v>
      </c>
      <c r="H155" s="35" t="s">
        <v>1565</v>
      </c>
      <c r="I155" s="28">
        <v>136.93299999999999</v>
      </c>
      <c r="J155" s="28">
        <v>40.082999999999998</v>
      </c>
      <c r="K155" s="33">
        <v>0</v>
      </c>
      <c r="L155" s="33">
        <v>0</v>
      </c>
      <c r="M155" s="33">
        <v>0</v>
      </c>
      <c r="N155" s="27">
        <v>24.8</v>
      </c>
      <c r="O155" s="30">
        <v>33.447000000000003</v>
      </c>
      <c r="P155" s="26">
        <v>-0.09</v>
      </c>
      <c r="Q155" s="26">
        <v>-1.03</v>
      </c>
      <c r="R155" s="32" t="s">
        <v>1360</v>
      </c>
      <c r="S155" s="32"/>
      <c r="T155" s="22"/>
      <c r="U155" s="36"/>
      <c r="V155" s="22"/>
      <c r="W155" s="22"/>
      <c r="X155" s="22"/>
    </row>
    <row r="156" spans="1:24" s="18" customFormat="1">
      <c r="A156" s="32" t="s">
        <v>1743</v>
      </c>
      <c r="B156" s="32" t="s">
        <v>35</v>
      </c>
      <c r="C156" s="32" t="s">
        <v>1580</v>
      </c>
      <c r="D156" s="31">
        <v>42621</v>
      </c>
      <c r="E156" s="25">
        <v>2016</v>
      </c>
      <c r="F156" s="25">
        <v>9</v>
      </c>
      <c r="G156" s="37">
        <v>8</v>
      </c>
      <c r="H156" s="35" t="s">
        <v>1565</v>
      </c>
      <c r="I156" s="28">
        <v>136.733</v>
      </c>
      <c r="J156" s="28">
        <v>40.317</v>
      </c>
      <c r="K156" s="33">
        <v>0</v>
      </c>
      <c r="L156" s="33">
        <v>0</v>
      </c>
      <c r="M156" s="33">
        <v>0</v>
      </c>
      <c r="N156" s="27">
        <v>22.6</v>
      </c>
      <c r="O156" s="30">
        <v>33.512</v>
      </c>
      <c r="P156" s="26">
        <v>-0.18</v>
      </c>
      <c r="Q156" s="26">
        <v>-1.55</v>
      </c>
      <c r="R156" s="32" t="s">
        <v>1360</v>
      </c>
      <c r="S156" s="32"/>
      <c r="T156" s="22"/>
      <c r="U156" s="36"/>
      <c r="V156" s="22"/>
      <c r="W156" s="22"/>
      <c r="X156" s="22"/>
    </row>
    <row r="157" spans="1:24" s="18" customFormat="1">
      <c r="A157" s="32" t="s">
        <v>1743</v>
      </c>
      <c r="B157" s="32" t="s">
        <v>36</v>
      </c>
      <c r="C157" s="32" t="s">
        <v>1580</v>
      </c>
      <c r="D157" s="31">
        <v>42622</v>
      </c>
      <c r="E157" s="25">
        <v>2016</v>
      </c>
      <c r="F157" s="25">
        <v>9</v>
      </c>
      <c r="G157" s="37">
        <v>9</v>
      </c>
      <c r="H157" s="35" t="s">
        <v>1565</v>
      </c>
      <c r="I157" s="28">
        <v>137.06700000000001</v>
      </c>
      <c r="J157" s="28">
        <v>40.567</v>
      </c>
      <c r="K157" s="33">
        <v>0</v>
      </c>
      <c r="L157" s="33">
        <v>0</v>
      </c>
      <c r="M157" s="33">
        <v>0</v>
      </c>
      <c r="N157" s="27">
        <v>22.7</v>
      </c>
      <c r="O157" s="30">
        <v>33.42</v>
      </c>
      <c r="P157" s="26">
        <v>-0.22</v>
      </c>
      <c r="Q157" s="26">
        <v>-2.15</v>
      </c>
      <c r="R157" s="32" t="s">
        <v>1360</v>
      </c>
      <c r="S157" s="32"/>
      <c r="T157" s="22"/>
      <c r="U157" s="36"/>
      <c r="V157" s="22"/>
      <c r="W157" s="22"/>
      <c r="X157" s="22"/>
    </row>
    <row r="158" spans="1:24" s="18" customFormat="1">
      <c r="A158" s="32" t="s">
        <v>1743</v>
      </c>
      <c r="B158" s="32" t="s">
        <v>37</v>
      </c>
      <c r="C158" s="32" t="s">
        <v>1580</v>
      </c>
      <c r="D158" s="31">
        <v>42622</v>
      </c>
      <c r="E158" s="25">
        <v>2016</v>
      </c>
      <c r="F158" s="25">
        <v>9</v>
      </c>
      <c r="G158" s="37">
        <v>9</v>
      </c>
      <c r="H158" s="35" t="s">
        <v>1565</v>
      </c>
      <c r="I158" s="28">
        <v>137.25</v>
      </c>
      <c r="J158" s="28">
        <v>40.317</v>
      </c>
      <c r="K158" s="33">
        <v>0</v>
      </c>
      <c r="L158" s="33">
        <v>0</v>
      </c>
      <c r="M158" s="33">
        <v>0</v>
      </c>
      <c r="N158" s="27">
        <v>23.6</v>
      </c>
      <c r="O158" s="30">
        <v>33.436999999999998</v>
      </c>
      <c r="P158" s="26">
        <v>-0.12</v>
      </c>
      <c r="Q158" s="26">
        <v>-1.49</v>
      </c>
      <c r="R158" s="32" t="s">
        <v>1360</v>
      </c>
      <c r="S158" s="32"/>
      <c r="T158" s="22"/>
      <c r="U158" s="36"/>
      <c r="V158" s="22"/>
      <c r="W158" s="22"/>
      <c r="X158" s="22"/>
    </row>
    <row r="159" spans="1:24" s="18" customFormat="1">
      <c r="A159" s="32" t="s">
        <v>1743</v>
      </c>
      <c r="B159" s="32" t="s">
        <v>38</v>
      </c>
      <c r="C159" s="32" t="s">
        <v>1580</v>
      </c>
      <c r="D159" s="31">
        <v>42623</v>
      </c>
      <c r="E159" s="25">
        <v>2016</v>
      </c>
      <c r="F159" s="25">
        <v>9</v>
      </c>
      <c r="G159" s="37">
        <v>10</v>
      </c>
      <c r="H159" s="35" t="s">
        <v>1565</v>
      </c>
      <c r="I159" s="28">
        <v>137.417</v>
      </c>
      <c r="J159" s="28">
        <v>40.049999999999997</v>
      </c>
      <c r="K159" s="33">
        <v>0</v>
      </c>
      <c r="L159" s="33">
        <v>0</v>
      </c>
      <c r="M159" s="33">
        <v>0</v>
      </c>
      <c r="N159" s="27">
        <v>24.8</v>
      </c>
      <c r="O159" s="30">
        <v>33.57</v>
      </c>
      <c r="P159" s="26">
        <v>-0.06</v>
      </c>
      <c r="Q159" s="26">
        <v>-0.85</v>
      </c>
      <c r="R159" s="32" t="s">
        <v>1360</v>
      </c>
      <c r="S159" s="32"/>
      <c r="T159" s="22"/>
      <c r="U159" s="36"/>
      <c r="V159" s="22"/>
      <c r="W159" s="22"/>
      <c r="X159" s="22"/>
    </row>
    <row r="160" spans="1:24" s="18" customFormat="1">
      <c r="A160" s="32" t="s">
        <v>1743</v>
      </c>
      <c r="B160" s="32" t="s">
        <v>39</v>
      </c>
      <c r="C160" s="32" t="s">
        <v>1580</v>
      </c>
      <c r="D160" s="31">
        <v>42623</v>
      </c>
      <c r="E160" s="25">
        <v>2016</v>
      </c>
      <c r="F160" s="25">
        <v>9</v>
      </c>
      <c r="G160" s="37">
        <v>10</v>
      </c>
      <c r="H160" s="35" t="s">
        <v>1565</v>
      </c>
      <c r="I160" s="28">
        <v>137.583</v>
      </c>
      <c r="J160" s="28">
        <v>39.817</v>
      </c>
      <c r="K160" s="33">
        <v>0</v>
      </c>
      <c r="L160" s="33">
        <v>0</v>
      </c>
      <c r="M160" s="33">
        <v>0</v>
      </c>
      <c r="N160" s="27">
        <v>24.5</v>
      </c>
      <c r="O160" s="30">
        <v>33.661999999999999</v>
      </c>
      <c r="P160" s="26">
        <v>-0.02</v>
      </c>
      <c r="Q160" s="26">
        <v>-0.63</v>
      </c>
      <c r="R160" s="32" t="s">
        <v>1360</v>
      </c>
      <c r="S160" s="32"/>
      <c r="T160" s="22"/>
      <c r="U160" s="36"/>
      <c r="V160" s="22"/>
      <c r="W160" s="22"/>
      <c r="X160" s="22"/>
    </row>
    <row r="161" spans="1:24" s="18" customFormat="1">
      <c r="A161" s="32" t="s">
        <v>1743</v>
      </c>
      <c r="B161" s="32" t="s">
        <v>40</v>
      </c>
      <c r="C161" s="32" t="s">
        <v>1580</v>
      </c>
      <c r="D161" s="31">
        <v>42623</v>
      </c>
      <c r="E161" s="25">
        <v>2016</v>
      </c>
      <c r="F161" s="25">
        <v>9</v>
      </c>
      <c r="G161" s="37">
        <v>10</v>
      </c>
      <c r="H161" s="35" t="s">
        <v>1565</v>
      </c>
      <c r="I161" s="28">
        <v>137.733</v>
      </c>
      <c r="J161" s="28">
        <v>39.567</v>
      </c>
      <c r="K161" s="33">
        <v>0</v>
      </c>
      <c r="L161" s="33">
        <v>0</v>
      </c>
      <c r="M161" s="33">
        <v>0</v>
      </c>
      <c r="N161" s="27">
        <v>24.9</v>
      </c>
      <c r="O161" s="30">
        <v>33.43</v>
      </c>
      <c r="P161" s="26">
        <v>-7.0000000000000007E-2</v>
      </c>
      <c r="Q161" s="26">
        <v>-1.07</v>
      </c>
      <c r="R161" s="32" t="s">
        <v>1360</v>
      </c>
      <c r="S161" s="32"/>
      <c r="T161" s="22"/>
      <c r="U161" s="36"/>
      <c r="V161" s="22"/>
      <c r="W161" s="22"/>
      <c r="X161" s="22"/>
    </row>
    <row r="162" spans="1:24" s="18" customFormat="1">
      <c r="A162" s="32" t="s">
        <v>1743</v>
      </c>
      <c r="B162" s="32" t="s">
        <v>41</v>
      </c>
      <c r="C162" s="32" t="s">
        <v>1580</v>
      </c>
      <c r="D162" s="31">
        <v>42624</v>
      </c>
      <c r="E162" s="25">
        <v>2016</v>
      </c>
      <c r="F162" s="25">
        <v>9</v>
      </c>
      <c r="G162" s="37">
        <v>11</v>
      </c>
      <c r="H162" s="35" t="s">
        <v>1565</v>
      </c>
      <c r="I162" s="28">
        <v>137.9</v>
      </c>
      <c r="J162" s="28">
        <v>39.317</v>
      </c>
      <c r="K162" s="33">
        <v>0</v>
      </c>
      <c r="L162" s="33">
        <v>0</v>
      </c>
      <c r="M162" s="33">
        <v>0</v>
      </c>
      <c r="N162" s="27">
        <v>24.9</v>
      </c>
      <c r="O162" s="30">
        <v>33.533999999999999</v>
      </c>
      <c r="P162" s="26">
        <v>-0.03</v>
      </c>
      <c r="Q162" s="26">
        <v>-0.6</v>
      </c>
      <c r="R162" s="32" t="s">
        <v>1360</v>
      </c>
      <c r="S162" s="32"/>
      <c r="T162" s="22"/>
      <c r="U162" s="36"/>
      <c r="V162" s="22"/>
      <c r="W162" s="22"/>
      <c r="X162" s="22"/>
    </row>
    <row r="163" spans="1:24" s="18" customFormat="1">
      <c r="A163" s="32" t="s">
        <v>1743</v>
      </c>
      <c r="B163" s="32" t="s">
        <v>42</v>
      </c>
      <c r="C163" s="32" t="s">
        <v>1580</v>
      </c>
      <c r="D163" s="31">
        <v>42624</v>
      </c>
      <c r="E163" s="25">
        <v>2016</v>
      </c>
      <c r="F163" s="25">
        <v>9</v>
      </c>
      <c r="G163" s="37">
        <v>11</v>
      </c>
      <c r="H163" s="35" t="s">
        <v>1565</v>
      </c>
      <c r="I163" s="28">
        <v>138.05000000000001</v>
      </c>
      <c r="J163" s="28">
        <v>39.067</v>
      </c>
      <c r="K163" s="33">
        <v>0</v>
      </c>
      <c r="L163" s="33">
        <v>0</v>
      </c>
      <c r="M163" s="33">
        <v>0</v>
      </c>
      <c r="N163" s="27">
        <v>24.7</v>
      </c>
      <c r="O163" s="30">
        <v>33.533999999999999</v>
      </c>
      <c r="P163" s="26">
        <v>-0.03</v>
      </c>
      <c r="Q163" s="26">
        <v>-0.59</v>
      </c>
      <c r="R163" s="32" t="s">
        <v>1360</v>
      </c>
      <c r="S163" s="32"/>
      <c r="T163" s="22"/>
      <c r="U163" s="36"/>
      <c r="V163" s="22"/>
      <c r="W163" s="22"/>
      <c r="X163" s="22"/>
    </row>
    <row r="164" spans="1:24" s="18" customFormat="1">
      <c r="A164" s="32" t="s">
        <v>1743</v>
      </c>
      <c r="B164" s="32" t="s">
        <v>43</v>
      </c>
      <c r="C164" s="32" t="s">
        <v>1580</v>
      </c>
      <c r="D164" s="31">
        <v>42624</v>
      </c>
      <c r="E164" s="25">
        <v>2016</v>
      </c>
      <c r="F164" s="25">
        <v>9</v>
      </c>
      <c r="G164" s="37">
        <v>11</v>
      </c>
      <c r="H164" s="35" t="s">
        <v>1565</v>
      </c>
      <c r="I164" s="28">
        <v>138.21700000000001</v>
      </c>
      <c r="J164" s="28">
        <v>38.817</v>
      </c>
      <c r="K164" s="33">
        <v>0</v>
      </c>
      <c r="L164" s="33">
        <v>0</v>
      </c>
      <c r="M164" s="33">
        <v>0</v>
      </c>
      <c r="N164" s="27">
        <v>24.7</v>
      </c>
      <c r="O164" s="30">
        <v>33.390999999999998</v>
      </c>
      <c r="P164" s="26">
        <v>-7.0000000000000007E-2</v>
      </c>
      <c r="Q164" s="26">
        <v>-0.79</v>
      </c>
      <c r="R164" s="32" t="s">
        <v>1360</v>
      </c>
      <c r="S164" s="32"/>
      <c r="T164" s="22"/>
      <c r="U164" s="36"/>
      <c r="V164" s="22"/>
      <c r="W164" s="22"/>
      <c r="X164" s="22"/>
    </row>
    <row r="165" spans="1:24" s="18" customFormat="1">
      <c r="A165" s="32" t="s">
        <v>1743</v>
      </c>
      <c r="B165" s="32" t="s">
        <v>44</v>
      </c>
      <c r="C165" s="32" t="s">
        <v>1580</v>
      </c>
      <c r="D165" s="31">
        <v>42625</v>
      </c>
      <c r="E165" s="25">
        <v>2016</v>
      </c>
      <c r="F165" s="25">
        <v>9</v>
      </c>
      <c r="G165" s="37">
        <v>12</v>
      </c>
      <c r="H165" s="35" t="s">
        <v>1565</v>
      </c>
      <c r="I165" s="28">
        <v>138.4</v>
      </c>
      <c r="J165" s="28">
        <v>38.567</v>
      </c>
      <c r="K165" s="33">
        <v>0</v>
      </c>
      <c r="L165" s="33">
        <v>0</v>
      </c>
      <c r="M165" s="33">
        <v>0</v>
      </c>
      <c r="N165" s="27">
        <v>25</v>
      </c>
      <c r="O165" s="30">
        <v>33.634999999999998</v>
      </c>
      <c r="P165" s="26">
        <v>-7.0000000000000007E-2</v>
      </c>
      <c r="Q165" s="26">
        <v>-0.5</v>
      </c>
      <c r="R165" s="32" t="s">
        <v>1360</v>
      </c>
      <c r="S165" s="32"/>
      <c r="T165" s="22"/>
      <c r="U165" s="36"/>
      <c r="V165" s="22"/>
      <c r="W165" s="22"/>
      <c r="X165" s="22"/>
    </row>
    <row r="166" spans="1:24" s="18" customFormat="1">
      <c r="A166" s="32" t="s">
        <v>1743</v>
      </c>
      <c r="B166" s="32" t="s">
        <v>45</v>
      </c>
      <c r="C166" s="32" t="s">
        <v>1580</v>
      </c>
      <c r="D166" s="31">
        <v>42625</v>
      </c>
      <c r="E166" s="25">
        <v>2016</v>
      </c>
      <c r="F166" s="25">
        <v>9</v>
      </c>
      <c r="G166" s="37">
        <v>12</v>
      </c>
      <c r="H166" s="35" t="s">
        <v>1565</v>
      </c>
      <c r="I166" s="28">
        <v>138.56700000000001</v>
      </c>
      <c r="J166" s="28">
        <v>39.082999999999998</v>
      </c>
      <c r="K166" s="33">
        <v>0</v>
      </c>
      <c r="L166" s="33">
        <v>0</v>
      </c>
      <c r="M166" s="33">
        <v>0</v>
      </c>
      <c r="N166" s="27">
        <v>24.8</v>
      </c>
      <c r="O166" s="30">
        <v>33.399000000000001</v>
      </c>
      <c r="P166" s="26">
        <v>-0.08</v>
      </c>
      <c r="Q166" s="26">
        <v>-0.78</v>
      </c>
      <c r="R166" s="32" t="s">
        <v>1360</v>
      </c>
      <c r="S166" s="32"/>
      <c r="T166" s="22"/>
      <c r="U166" s="36"/>
      <c r="V166" s="22"/>
      <c r="W166" s="22"/>
      <c r="X166" s="22"/>
    </row>
    <row r="167" spans="1:24" s="18" customFormat="1">
      <c r="A167" s="32" t="s">
        <v>1743</v>
      </c>
      <c r="B167" s="32" t="s">
        <v>46</v>
      </c>
      <c r="C167" s="32" t="s">
        <v>1580</v>
      </c>
      <c r="D167" s="31">
        <v>42625</v>
      </c>
      <c r="E167" s="25">
        <v>2016</v>
      </c>
      <c r="F167" s="25">
        <v>9</v>
      </c>
      <c r="G167" s="37">
        <v>12</v>
      </c>
      <c r="H167" s="35" t="s">
        <v>1565</v>
      </c>
      <c r="I167" s="28">
        <v>138.71700000000001</v>
      </c>
      <c r="J167" s="28">
        <v>38.817</v>
      </c>
      <c r="K167" s="33">
        <v>0</v>
      </c>
      <c r="L167" s="33">
        <v>0</v>
      </c>
      <c r="M167" s="33">
        <v>0</v>
      </c>
      <c r="N167" s="27">
        <v>24.7</v>
      </c>
      <c r="O167" s="30">
        <v>33.344999999999999</v>
      </c>
      <c r="P167" s="26">
        <v>-0.09</v>
      </c>
      <c r="Q167" s="26">
        <v>-0.86</v>
      </c>
      <c r="R167" s="32" t="s">
        <v>1360</v>
      </c>
      <c r="S167" s="32"/>
      <c r="T167" s="22"/>
      <c r="U167" s="36"/>
      <c r="V167" s="22"/>
      <c r="W167" s="22"/>
      <c r="X167" s="22"/>
    </row>
    <row r="168" spans="1:24" s="18" customFormat="1">
      <c r="A168" s="32" t="s">
        <v>1743</v>
      </c>
      <c r="B168" s="32" t="s">
        <v>47</v>
      </c>
      <c r="C168" s="32" t="s">
        <v>1580</v>
      </c>
      <c r="D168" s="31">
        <v>42626</v>
      </c>
      <c r="E168" s="25">
        <v>2016</v>
      </c>
      <c r="F168" s="25">
        <v>9</v>
      </c>
      <c r="G168" s="37">
        <v>13</v>
      </c>
      <c r="H168" s="35" t="s">
        <v>1565</v>
      </c>
      <c r="I168" s="28">
        <v>138.9</v>
      </c>
      <c r="J168" s="28">
        <v>38.567</v>
      </c>
      <c r="K168" s="33">
        <v>0</v>
      </c>
      <c r="L168" s="33">
        <v>0</v>
      </c>
      <c r="M168" s="33">
        <v>0</v>
      </c>
      <c r="N168" s="27">
        <v>25.6</v>
      </c>
      <c r="O168" s="30">
        <v>33.180999999999997</v>
      </c>
      <c r="P168" s="26">
        <v>-0.17</v>
      </c>
      <c r="Q168" s="26">
        <v>-1.23</v>
      </c>
      <c r="R168" s="32" t="s">
        <v>1360</v>
      </c>
      <c r="S168" s="32"/>
      <c r="T168" s="22"/>
      <c r="U168" s="36"/>
      <c r="V168" s="22"/>
      <c r="W168" s="22"/>
      <c r="X168" s="22"/>
    </row>
    <row r="169" spans="1:24" s="18" customFormat="1">
      <c r="A169" s="32" t="s">
        <v>178</v>
      </c>
      <c r="B169" s="32" t="s">
        <v>48</v>
      </c>
      <c r="C169" s="32" t="s">
        <v>1582</v>
      </c>
      <c r="D169" s="31">
        <v>42913</v>
      </c>
      <c r="E169" s="25">
        <f t="shared" ref="E169:E212" si="13">YEAR(D169)</f>
        <v>2017</v>
      </c>
      <c r="F169" s="25">
        <f t="shared" ref="F169:F212" si="14">MONTH(D169)</f>
        <v>6</v>
      </c>
      <c r="G169" s="37">
        <f t="shared" ref="G169:G212" si="15">DAY(D169)</f>
        <v>27</v>
      </c>
      <c r="H169" s="35" t="s">
        <v>292</v>
      </c>
      <c r="I169" s="28">
        <v>126.54433</v>
      </c>
      <c r="J169" s="28">
        <v>27.252330000000001</v>
      </c>
      <c r="K169" s="33">
        <v>10</v>
      </c>
      <c r="L169" s="33">
        <v>10</v>
      </c>
      <c r="M169" s="33" t="s">
        <v>292</v>
      </c>
      <c r="N169" s="27">
        <v>27.309899999999999</v>
      </c>
      <c r="O169" s="30">
        <v>34.0062</v>
      </c>
      <c r="P169" s="26">
        <v>0.1707522736842102</v>
      </c>
      <c r="Q169" s="26">
        <v>0.80113798070175513</v>
      </c>
      <c r="R169" s="32" t="s">
        <v>284</v>
      </c>
      <c r="S169" s="32"/>
      <c r="T169" s="22"/>
      <c r="U169" s="36"/>
      <c r="V169" s="22"/>
      <c r="W169" s="22"/>
      <c r="X169" s="22"/>
    </row>
    <row r="170" spans="1:24" s="18" customFormat="1">
      <c r="A170" s="32" t="s">
        <v>178</v>
      </c>
      <c r="B170" s="32" t="s">
        <v>49</v>
      </c>
      <c r="C170" s="32" t="s">
        <v>1582</v>
      </c>
      <c r="D170" s="31">
        <v>42912</v>
      </c>
      <c r="E170" s="25">
        <f t="shared" si="13"/>
        <v>2017</v>
      </c>
      <c r="F170" s="25">
        <f t="shared" si="14"/>
        <v>6</v>
      </c>
      <c r="G170" s="37">
        <f t="shared" si="15"/>
        <v>26</v>
      </c>
      <c r="H170" s="35" t="s">
        <v>292</v>
      </c>
      <c r="I170" s="28">
        <v>127.18116999999999</v>
      </c>
      <c r="J170" s="28">
        <v>26.782</v>
      </c>
      <c r="K170" s="33">
        <v>10</v>
      </c>
      <c r="L170" s="33">
        <v>10</v>
      </c>
      <c r="M170" s="33" t="s">
        <v>292</v>
      </c>
      <c r="N170" s="27">
        <v>27.416599999999999</v>
      </c>
      <c r="O170" s="30">
        <v>34.229799999999997</v>
      </c>
      <c r="P170" s="26">
        <v>5.4736442105263183E-2</v>
      </c>
      <c r="Q170" s="26">
        <v>0.40583944421052465</v>
      </c>
      <c r="R170" s="32" t="s">
        <v>284</v>
      </c>
      <c r="S170" s="32"/>
      <c r="T170" s="22"/>
      <c r="U170" s="36"/>
      <c r="V170" s="22"/>
      <c r="W170" s="22"/>
      <c r="X170" s="22"/>
    </row>
    <row r="171" spans="1:24" s="18" customFormat="1">
      <c r="A171" s="32" t="s">
        <v>178</v>
      </c>
      <c r="B171" s="32" t="s">
        <v>49</v>
      </c>
      <c r="C171" s="32" t="s">
        <v>1582</v>
      </c>
      <c r="D171" s="31">
        <v>42912</v>
      </c>
      <c r="E171" s="25">
        <f t="shared" si="13"/>
        <v>2017</v>
      </c>
      <c r="F171" s="25">
        <f t="shared" si="14"/>
        <v>6</v>
      </c>
      <c r="G171" s="37">
        <f t="shared" si="15"/>
        <v>26</v>
      </c>
      <c r="H171" s="35" t="s">
        <v>292</v>
      </c>
      <c r="I171" s="28">
        <v>127.18116999999999</v>
      </c>
      <c r="J171" s="28">
        <v>26.782</v>
      </c>
      <c r="K171" s="33">
        <v>20</v>
      </c>
      <c r="L171" s="33">
        <v>20</v>
      </c>
      <c r="M171" s="33" t="s">
        <v>292</v>
      </c>
      <c r="N171" s="27">
        <v>27.217400000000001</v>
      </c>
      <c r="O171" s="30">
        <v>34.2834</v>
      </c>
      <c r="P171" s="26">
        <v>7.668248421052648E-2</v>
      </c>
      <c r="Q171" s="26">
        <v>0.48027746175438679</v>
      </c>
      <c r="R171" s="32" t="s">
        <v>284</v>
      </c>
      <c r="S171" s="32"/>
      <c r="T171" s="22"/>
      <c r="U171" s="36"/>
      <c r="V171" s="22"/>
      <c r="W171" s="22"/>
      <c r="X171" s="22"/>
    </row>
    <row r="172" spans="1:24" s="18" customFormat="1">
      <c r="A172" s="32" t="s">
        <v>178</v>
      </c>
      <c r="B172" s="32" t="s">
        <v>49</v>
      </c>
      <c r="C172" s="32" t="s">
        <v>1582</v>
      </c>
      <c r="D172" s="31">
        <v>42912</v>
      </c>
      <c r="E172" s="25">
        <f t="shared" si="13"/>
        <v>2017</v>
      </c>
      <c r="F172" s="25">
        <f t="shared" si="14"/>
        <v>6</v>
      </c>
      <c r="G172" s="37">
        <f t="shared" si="15"/>
        <v>26</v>
      </c>
      <c r="H172" s="35" t="s">
        <v>292</v>
      </c>
      <c r="I172" s="28">
        <v>127.18116999999999</v>
      </c>
      <c r="J172" s="28">
        <v>26.782</v>
      </c>
      <c r="K172" s="33">
        <v>30</v>
      </c>
      <c r="L172" s="33">
        <v>30</v>
      </c>
      <c r="M172" s="33" t="s">
        <v>292</v>
      </c>
      <c r="N172" s="27">
        <v>26.680700000000002</v>
      </c>
      <c r="O172" s="30">
        <v>34.345999999999997</v>
      </c>
      <c r="P172" s="26">
        <v>6.3167326315789474E-2</v>
      </c>
      <c r="Q172" s="26">
        <v>0.62056475929824551</v>
      </c>
      <c r="R172" s="32" t="s">
        <v>284</v>
      </c>
      <c r="S172" s="32"/>
      <c r="T172" s="22"/>
      <c r="U172" s="36"/>
      <c r="V172" s="22"/>
      <c r="W172" s="22"/>
      <c r="X172" s="22"/>
    </row>
    <row r="173" spans="1:24" s="18" customFormat="1">
      <c r="A173" s="32" t="s">
        <v>178</v>
      </c>
      <c r="B173" s="32" t="s">
        <v>50</v>
      </c>
      <c r="C173" s="32" t="s">
        <v>1582</v>
      </c>
      <c r="D173" s="31">
        <v>42909</v>
      </c>
      <c r="E173" s="25">
        <f t="shared" si="13"/>
        <v>2017</v>
      </c>
      <c r="F173" s="25">
        <f t="shared" si="14"/>
        <v>6</v>
      </c>
      <c r="G173" s="37">
        <f t="shared" si="15"/>
        <v>23</v>
      </c>
      <c r="H173" s="35" t="s">
        <v>292</v>
      </c>
      <c r="I173" s="28">
        <v>126.75166</v>
      </c>
      <c r="J173" s="28">
        <v>26.083169999999999</v>
      </c>
      <c r="K173" s="33">
        <v>10</v>
      </c>
      <c r="L173" s="33">
        <v>10</v>
      </c>
      <c r="M173" s="33" t="s">
        <v>292</v>
      </c>
      <c r="N173" s="27">
        <v>27.482700000000001</v>
      </c>
      <c r="O173" s="30">
        <v>34.1584</v>
      </c>
      <c r="P173" s="26">
        <v>4.8633168421052586E-2</v>
      </c>
      <c r="Q173" s="26">
        <v>0.34184681684210538</v>
      </c>
      <c r="R173" s="32" t="s">
        <v>284</v>
      </c>
      <c r="S173" s="32"/>
      <c r="T173" s="22"/>
      <c r="U173" s="36"/>
      <c r="V173" s="22"/>
      <c r="W173" s="22"/>
      <c r="X173" s="22"/>
    </row>
    <row r="174" spans="1:24" s="18" customFormat="1">
      <c r="A174" s="32" t="s">
        <v>178</v>
      </c>
      <c r="B174" s="32" t="s">
        <v>51</v>
      </c>
      <c r="C174" s="32" t="s">
        <v>1582</v>
      </c>
      <c r="D174" s="31">
        <v>42908</v>
      </c>
      <c r="E174" s="25">
        <f t="shared" si="13"/>
        <v>2017</v>
      </c>
      <c r="F174" s="25">
        <f t="shared" si="14"/>
        <v>6</v>
      </c>
      <c r="G174" s="37">
        <f t="shared" si="15"/>
        <v>22</v>
      </c>
      <c r="H174" s="35" t="s">
        <v>292</v>
      </c>
      <c r="I174" s="28">
        <v>126.0445</v>
      </c>
      <c r="J174" s="28">
        <v>26.533829999999998</v>
      </c>
      <c r="K174" s="33">
        <v>10</v>
      </c>
      <c r="L174" s="33">
        <v>10</v>
      </c>
      <c r="M174" s="33" t="s">
        <v>292</v>
      </c>
      <c r="N174" s="27">
        <v>28.55</v>
      </c>
      <c r="O174" s="30">
        <v>34.096200000000003</v>
      </c>
      <c r="P174" s="26">
        <v>2.9411610526315801E-2</v>
      </c>
      <c r="Q174" s="26">
        <v>0.13740529438596738</v>
      </c>
      <c r="R174" s="32" t="s">
        <v>284</v>
      </c>
      <c r="S174" s="32"/>
      <c r="T174" s="22"/>
      <c r="U174" s="36"/>
      <c r="V174" s="22"/>
      <c r="W174" s="22"/>
      <c r="X174" s="22"/>
    </row>
    <row r="175" spans="1:24" s="18" customFormat="1">
      <c r="A175" s="32" t="s">
        <v>178</v>
      </c>
      <c r="B175" s="32" t="s">
        <v>51</v>
      </c>
      <c r="C175" s="32" t="s">
        <v>1582</v>
      </c>
      <c r="D175" s="31">
        <v>42908</v>
      </c>
      <c r="E175" s="25">
        <f t="shared" si="13"/>
        <v>2017</v>
      </c>
      <c r="F175" s="25">
        <f t="shared" si="14"/>
        <v>6</v>
      </c>
      <c r="G175" s="37">
        <f t="shared" si="15"/>
        <v>22</v>
      </c>
      <c r="H175" s="35" t="s">
        <v>292</v>
      </c>
      <c r="I175" s="28">
        <v>126.0445</v>
      </c>
      <c r="J175" s="28">
        <v>26.533829999999998</v>
      </c>
      <c r="K175" s="33">
        <v>20</v>
      </c>
      <c r="L175" s="33">
        <v>20</v>
      </c>
      <c r="M175" s="33" t="s">
        <v>292</v>
      </c>
      <c r="N175" s="27">
        <v>28.421099999999999</v>
      </c>
      <c r="O175" s="30">
        <v>34.100299999999997</v>
      </c>
      <c r="P175" s="26">
        <v>-1.1616547368421326E-2</v>
      </c>
      <c r="Q175" s="26">
        <v>0.14814981192982479</v>
      </c>
      <c r="R175" s="32" t="s">
        <v>284</v>
      </c>
      <c r="S175" s="32"/>
      <c r="T175" s="22"/>
      <c r="U175" s="36"/>
      <c r="V175" s="22"/>
      <c r="W175" s="22"/>
      <c r="X175" s="22"/>
    </row>
    <row r="176" spans="1:24" s="18" customFormat="1">
      <c r="A176" s="32" t="s">
        <v>178</v>
      </c>
      <c r="B176" s="32" t="s">
        <v>51</v>
      </c>
      <c r="C176" s="32" t="s">
        <v>1582</v>
      </c>
      <c r="D176" s="31">
        <v>42908</v>
      </c>
      <c r="E176" s="25">
        <f t="shared" si="13"/>
        <v>2017</v>
      </c>
      <c r="F176" s="25">
        <f t="shared" si="14"/>
        <v>6</v>
      </c>
      <c r="G176" s="37">
        <f t="shared" si="15"/>
        <v>22</v>
      </c>
      <c r="H176" s="35" t="s">
        <v>292</v>
      </c>
      <c r="I176" s="28">
        <v>126.0445</v>
      </c>
      <c r="J176" s="28">
        <v>26.533829999999998</v>
      </c>
      <c r="K176" s="33">
        <v>30</v>
      </c>
      <c r="L176" s="33">
        <v>30</v>
      </c>
      <c r="M176" s="33" t="s">
        <v>292</v>
      </c>
      <c r="N176" s="27">
        <v>27.4603</v>
      </c>
      <c r="O176" s="30">
        <v>34.281399999999998</v>
      </c>
      <c r="P176" s="26">
        <v>7.4526494736842031E-2</v>
      </c>
      <c r="Q176" s="26">
        <v>0.6116081294736837</v>
      </c>
      <c r="R176" s="32" t="s">
        <v>284</v>
      </c>
      <c r="S176" s="32"/>
      <c r="T176" s="22"/>
      <c r="U176" s="36"/>
      <c r="V176" s="22"/>
      <c r="W176" s="22"/>
      <c r="X176" s="22"/>
    </row>
    <row r="177" spans="1:24" s="18" customFormat="1">
      <c r="A177" s="32" t="s">
        <v>178</v>
      </c>
      <c r="B177" s="32" t="s">
        <v>52</v>
      </c>
      <c r="C177" s="32" t="s">
        <v>1582</v>
      </c>
      <c r="D177" s="31">
        <v>42907</v>
      </c>
      <c r="E177" s="25">
        <f t="shared" si="13"/>
        <v>2017</v>
      </c>
      <c r="F177" s="25">
        <f t="shared" si="14"/>
        <v>6</v>
      </c>
      <c r="G177" s="37">
        <f t="shared" si="15"/>
        <v>21</v>
      </c>
      <c r="H177" s="35" t="s">
        <v>292</v>
      </c>
      <c r="I177" s="28">
        <v>125.461</v>
      </c>
      <c r="J177" s="28">
        <v>26.991669999999999</v>
      </c>
      <c r="K177" s="33">
        <v>10</v>
      </c>
      <c r="L177" s="33">
        <v>10</v>
      </c>
      <c r="M177" s="33" t="s">
        <v>292</v>
      </c>
      <c r="N177" s="27">
        <v>25.753</v>
      </c>
      <c r="O177" s="30">
        <v>34.016300000000001</v>
      </c>
      <c r="P177" s="26">
        <v>-5.0467263157894626E-2</v>
      </c>
      <c r="Q177" s="26">
        <v>-0.21957743298245447</v>
      </c>
      <c r="R177" s="32" t="s">
        <v>284</v>
      </c>
      <c r="S177" s="32"/>
      <c r="T177" s="22"/>
      <c r="U177" s="36"/>
      <c r="V177" s="22"/>
      <c r="W177" s="22"/>
      <c r="X177" s="22"/>
    </row>
    <row r="178" spans="1:24" s="18" customFormat="1">
      <c r="A178" s="32" t="s">
        <v>178</v>
      </c>
      <c r="B178" s="32" t="s">
        <v>53</v>
      </c>
      <c r="C178" s="32" t="s">
        <v>1582</v>
      </c>
      <c r="D178" s="31">
        <v>42907</v>
      </c>
      <c r="E178" s="25">
        <f t="shared" si="13"/>
        <v>2017</v>
      </c>
      <c r="F178" s="25">
        <f t="shared" si="14"/>
        <v>6</v>
      </c>
      <c r="G178" s="37">
        <f t="shared" si="15"/>
        <v>21</v>
      </c>
      <c r="H178" s="35" t="s">
        <v>292</v>
      </c>
      <c r="I178" s="28">
        <v>124.77533</v>
      </c>
      <c r="J178" s="28">
        <v>26.448830000000001</v>
      </c>
      <c r="K178" s="33">
        <v>10</v>
      </c>
      <c r="L178" s="33">
        <v>10</v>
      </c>
      <c r="M178" s="33" t="s">
        <v>292</v>
      </c>
      <c r="N178" s="27">
        <v>26.418500000000002</v>
      </c>
      <c r="O178" s="30">
        <v>33.9651</v>
      </c>
      <c r="P178" s="26">
        <v>-5.3638856470588525E-2</v>
      </c>
      <c r="Q178" s="26">
        <v>-9.9997694117646141E-2</v>
      </c>
      <c r="R178" s="32" t="s">
        <v>284</v>
      </c>
      <c r="S178" s="32"/>
      <c r="T178" s="22"/>
      <c r="U178" s="36"/>
      <c r="V178" s="22"/>
      <c r="W178" s="22"/>
      <c r="X178" s="22"/>
    </row>
    <row r="179" spans="1:24" s="18" customFormat="1">
      <c r="A179" s="32" t="s">
        <v>178</v>
      </c>
      <c r="B179" s="32" t="s">
        <v>54</v>
      </c>
      <c r="C179" s="32" t="s">
        <v>1582</v>
      </c>
      <c r="D179" s="31">
        <v>42906</v>
      </c>
      <c r="E179" s="25">
        <f t="shared" si="13"/>
        <v>2017</v>
      </c>
      <c r="F179" s="25">
        <f t="shared" si="14"/>
        <v>6</v>
      </c>
      <c r="G179" s="37">
        <f t="shared" si="15"/>
        <v>20</v>
      </c>
      <c r="H179" s="35" t="s">
        <v>292</v>
      </c>
      <c r="I179" s="28">
        <v>125.44117</v>
      </c>
      <c r="J179" s="28">
        <v>26.013829999999999</v>
      </c>
      <c r="K179" s="33">
        <v>10</v>
      </c>
      <c r="L179" s="33">
        <v>10</v>
      </c>
      <c r="M179" s="33" t="s">
        <v>292</v>
      </c>
      <c r="N179" s="27">
        <v>28.1722</v>
      </c>
      <c r="O179" s="30">
        <v>33.812100000000001</v>
      </c>
      <c r="P179" s="26">
        <v>-8.7703275294117811E-2</v>
      </c>
      <c r="Q179" s="26">
        <v>-0.35107905882352863</v>
      </c>
      <c r="R179" s="32" t="s">
        <v>284</v>
      </c>
      <c r="S179" s="32"/>
      <c r="T179" s="22"/>
      <c r="U179" s="36"/>
      <c r="V179" s="22"/>
      <c r="W179" s="22"/>
      <c r="X179" s="22"/>
    </row>
    <row r="180" spans="1:24" s="18" customFormat="1">
      <c r="A180" s="32" t="s">
        <v>178</v>
      </c>
      <c r="B180" s="32" t="s">
        <v>54</v>
      </c>
      <c r="C180" s="32" t="s">
        <v>1582</v>
      </c>
      <c r="D180" s="31">
        <v>42906</v>
      </c>
      <c r="E180" s="25">
        <f t="shared" si="13"/>
        <v>2017</v>
      </c>
      <c r="F180" s="25">
        <f t="shared" si="14"/>
        <v>6</v>
      </c>
      <c r="G180" s="37">
        <f t="shared" si="15"/>
        <v>20</v>
      </c>
      <c r="H180" s="35" t="s">
        <v>292</v>
      </c>
      <c r="I180" s="28">
        <v>125.44117</v>
      </c>
      <c r="J180" s="28">
        <v>26.013829999999999</v>
      </c>
      <c r="K180" s="33">
        <v>20</v>
      </c>
      <c r="L180" s="33">
        <v>20</v>
      </c>
      <c r="M180" s="33" t="s">
        <v>292</v>
      </c>
      <c r="N180" s="27">
        <v>28.206299999999999</v>
      </c>
      <c r="O180" s="30">
        <v>34.112400000000001</v>
      </c>
      <c r="P180" s="26">
        <v>5.9821585882352757E-2</v>
      </c>
      <c r="Q180" s="26">
        <v>0.28136477647058911</v>
      </c>
      <c r="R180" s="32" t="s">
        <v>284</v>
      </c>
      <c r="S180" s="32"/>
      <c r="T180" s="22"/>
      <c r="U180" s="36"/>
      <c r="V180" s="22"/>
      <c r="W180" s="22"/>
      <c r="X180" s="22"/>
    </row>
    <row r="181" spans="1:24" s="18" customFormat="1">
      <c r="A181" s="32" t="s">
        <v>178</v>
      </c>
      <c r="B181" s="32" t="s">
        <v>54</v>
      </c>
      <c r="C181" s="32" t="s">
        <v>1582</v>
      </c>
      <c r="D181" s="31">
        <v>42906</v>
      </c>
      <c r="E181" s="25">
        <f t="shared" si="13"/>
        <v>2017</v>
      </c>
      <c r="F181" s="25">
        <f t="shared" si="14"/>
        <v>6</v>
      </c>
      <c r="G181" s="37">
        <f t="shared" si="15"/>
        <v>20</v>
      </c>
      <c r="H181" s="35" t="s">
        <v>292</v>
      </c>
      <c r="I181" s="28">
        <v>125.44117</v>
      </c>
      <c r="J181" s="28">
        <v>26.013829999999999</v>
      </c>
      <c r="K181" s="33">
        <v>30</v>
      </c>
      <c r="L181" s="33">
        <v>30</v>
      </c>
      <c r="M181" s="33" t="s">
        <v>292</v>
      </c>
      <c r="N181" s="27">
        <v>28.167400000000001</v>
      </c>
      <c r="O181" s="30">
        <v>34.265999999999998</v>
      </c>
      <c r="P181" s="26">
        <v>0.16773804705882345</v>
      </c>
      <c r="Q181" s="26">
        <v>0.99635181176470766</v>
      </c>
      <c r="R181" s="32" t="s">
        <v>284</v>
      </c>
      <c r="S181" s="32"/>
      <c r="T181" s="22"/>
      <c r="U181" s="36"/>
      <c r="V181" s="22"/>
      <c r="W181" s="22"/>
      <c r="X181" s="22"/>
    </row>
    <row r="182" spans="1:24" s="18" customFormat="1">
      <c r="A182" s="32" t="s">
        <v>178</v>
      </c>
      <c r="B182" s="32" t="s">
        <v>55</v>
      </c>
      <c r="C182" s="32" t="s">
        <v>1582</v>
      </c>
      <c r="D182" s="31">
        <v>42904</v>
      </c>
      <c r="E182" s="25">
        <f t="shared" si="13"/>
        <v>2017</v>
      </c>
      <c r="F182" s="25">
        <f t="shared" si="14"/>
        <v>6</v>
      </c>
      <c r="G182" s="37">
        <f t="shared" si="15"/>
        <v>18</v>
      </c>
      <c r="H182" s="35" t="s">
        <v>292</v>
      </c>
      <c r="I182" s="28">
        <v>126.083</v>
      </c>
      <c r="J182" s="28">
        <v>25.548169999999999</v>
      </c>
      <c r="K182" s="33">
        <v>10</v>
      </c>
      <c r="L182" s="33">
        <v>10</v>
      </c>
      <c r="M182" s="33" t="s">
        <v>292</v>
      </c>
      <c r="N182" s="27">
        <v>26.7181</v>
      </c>
      <c r="O182" s="30">
        <v>34.591299999999997</v>
      </c>
      <c r="P182" s="26">
        <v>0.15906362823529374</v>
      </c>
      <c r="Q182" s="26">
        <v>1.2375956470588232</v>
      </c>
      <c r="R182" s="32" t="s">
        <v>284</v>
      </c>
      <c r="S182" s="32"/>
      <c r="T182" s="22"/>
      <c r="U182" s="36"/>
      <c r="V182" s="22"/>
      <c r="W182" s="22"/>
      <c r="X182" s="22"/>
    </row>
    <row r="183" spans="1:24" s="18" customFormat="1">
      <c r="A183" s="32" t="s">
        <v>178</v>
      </c>
      <c r="B183" s="32" t="s">
        <v>56</v>
      </c>
      <c r="C183" s="32" t="s">
        <v>1582</v>
      </c>
      <c r="D183" s="31">
        <v>42904</v>
      </c>
      <c r="E183" s="25">
        <f t="shared" si="13"/>
        <v>2017</v>
      </c>
      <c r="F183" s="25">
        <f t="shared" si="14"/>
        <v>6</v>
      </c>
      <c r="G183" s="37">
        <f t="shared" si="15"/>
        <v>18</v>
      </c>
      <c r="H183" s="35" t="s">
        <v>292</v>
      </c>
      <c r="I183" s="28">
        <v>126.73350000000001</v>
      </c>
      <c r="J183" s="28">
        <v>25.11467</v>
      </c>
      <c r="K183" s="33">
        <v>10</v>
      </c>
      <c r="L183" s="33">
        <v>10</v>
      </c>
      <c r="M183" s="33" t="s">
        <v>292</v>
      </c>
      <c r="N183" s="27">
        <v>27.9284</v>
      </c>
      <c r="O183" s="30">
        <v>34.517699999999998</v>
      </c>
      <c r="P183" s="26">
        <v>0.20279416941176476</v>
      </c>
      <c r="Q183" s="26">
        <v>1.3826042823529434</v>
      </c>
      <c r="R183" s="32" t="s">
        <v>284</v>
      </c>
      <c r="S183" s="32"/>
      <c r="T183" s="22"/>
      <c r="U183" s="36"/>
      <c r="V183" s="22"/>
      <c r="W183" s="22"/>
      <c r="X183" s="22"/>
    </row>
    <row r="184" spans="1:24" s="18" customFormat="1">
      <c r="A184" s="32" t="s">
        <v>178</v>
      </c>
      <c r="B184" s="32" t="s">
        <v>57</v>
      </c>
      <c r="C184" s="32" t="s">
        <v>1582</v>
      </c>
      <c r="D184" s="31">
        <v>42902</v>
      </c>
      <c r="E184" s="25">
        <f t="shared" si="13"/>
        <v>2017</v>
      </c>
      <c r="F184" s="25">
        <f t="shared" si="14"/>
        <v>6</v>
      </c>
      <c r="G184" s="37">
        <f t="shared" si="15"/>
        <v>16</v>
      </c>
      <c r="H184" s="35" t="s">
        <v>292</v>
      </c>
      <c r="I184" s="28">
        <v>127.40349999999999</v>
      </c>
      <c r="J184" s="28">
        <v>25.65483</v>
      </c>
      <c r="K184" s="33">
        <v>10</v>
      </c>
      <c r="L184" s="33">
        <v>10</v>
      </c>
      <c r="M184" s="33" t="s">
        <v>292</v>
      </c>
      <c r="N184" s="27">
        <v>27.037800000000001</v>
      </c>
      <c r="O184" s="30">
        <v>34.404499999999999</v>
      </c>
      <c r="P184" s="26">
        <v>0.1579643905882353</v>
      </c>
      <c r="Q184" s="26">
        <v>0.87782971764706019</v>
      </c>
      <c r="R184" s="32" t="s">
        <v>284</v>
      </c>
      <c r="S184" s="32"/>
      <c r="T184" s="22"/>
      <c r="U184" s="36"/>
      <c r="V184" s="22"/>
      <c r="W184" s="22"/>
      <c r="X184" s="22"/>
    </row>
    <row r="185" spans="1:24" s="18" customFormat="1">
      <c r="A185" s="32" t="s">
        <v>179</v>
      </c>
      <c r="B185" s="32" t="s">
        <v>58</v>
      </c>
      <c r="C185" s="32" t="s">
        <v>1583</v>
      </c>
      <c r="D185" s="31">
        <v>42922</v>
      </c>
      <c r="E185" s="25">
        <f t="shared" si="13"/>
        <v>2017</v>
      </c>
      <c r="F185" s="25">
        <f t="shared" si="14"/>
        <v>7</v>
      </c>
      <c r="G185" s="37">
        <f t="shared" si="15"/>
        <v>6</v>
      </c>
      <c r="H185" s="35" t="s">
        <v>292</v>
      </c>
      <c r="I185" s="28">
        <v>132.59299999999999</v>
      </c>
      <c r="J185" s="28">
        <v>30.107330000000001</v>
      </c>
      <c r="K185" s="33">
        <v>10</v>
      </c>
      <c r="L185" s="33">
        <v>10</v>
      </c>
      <c r="M185" s="33" t="s">
        <v>292</v>
      </c>
      <c r="N185" s="27">
        <v>25.581800000000001</v>
      </c>
      <c r="O185" s="30">
        <v>34.636699999999998</v>
      </c>
      <c r="P185" s="26">
        <v>0.21262352941176488</v>
      </c>
      <c r="Q185" s="26">
        <v>1.3990470588235286</v>
      </c>
      <c r="R185" s="32" t="s">
        <v>284</v>
      </c>
      <c r="S185" s="32"/>
      <c r="T185" s="22"/>
      <c r="U185" s="36"/>
      <c r="V185" s="22"/>
      <c r="W185" s="22"/>
      <c r="X185" s="22"/>
    </row>
    <row r="186" spans="1:24" s="18" customFormat="1">
      <c r="A186" s="32" t="s">
        <v>179</v>
      </c>
      <c r="B186" s="32" t="s">
        <v>59</v>
      </c>
      <c r="C186" s="32" t="s">
        <v>1583</v>
      </c>
      <c r="D186" s="31">
        <v>42926</v>
      </c>
      <c r="E186" s="25">
        <f t="shared" si="13"/>
        <v>2017</v>
      </c>
      <c r="F186" s="25">
        <f t="shared" si="14"/>
        <v>7</v>
      </c>
      <c r="G186" s="37">
        <f t="shared" si="15"/>
        <v>10</v>
      </c>
      <c r="H186" s="35" t="s">
        <v>292</v>
      </c>
      <c r="I186" s="28">
        <v>131.69999999999999</v>
      </c>
      <c r="J186" s="28">
        <v>32.068333333333335</v>
      </c>
      <c r="K186" s="33">
        <v>10</v>
      </c>
      <c r="L186" s="33">
        <v>10</v>
      </c>
      <c r="M186" s="33" t="s">
        <v>292</v>
      </c>
      <c r="N186" s="27">
        <v>24.113900000000001</v>
      </c>
      <c r="O186" s="30">
        <v>34.343899999999998</v>
      </c>
      <c r="P186" s="26">
        <v>0.13195294117647038</v>
      </c>
      <c r="Q186" s="26">
        <v>0.89230588235294306</v>
      </c>
      <c r="R186" s="32" t="s">
        <v>284</v>
      </c>
      <c r="S186" s="32"/>
      <c r="T186" s="22"/>
      <c r="U186" s="36"/>
      <c r="V186" s="22"/>
      <c r="W186" s="22"/>
      <c r="X186" s="22"/>
    </row>
    <row r="187" spans="1:24" s="18" customFormat="1">
      <c r="A187" s="32" t="s">
        <v>179</v>
      </c>
      <c r="B187" s="32" t="s">
        <v>60</v>
      </c>
      <c r="C187" s="32" t="s">
        <v>1583</v>
      </c>
      <c r="D187" s="31">
        <v>42922</v>
      </c>
      <c r="E187" s="25">
        <f t="shared" si="13"/>
        <v>2017</v>
      </c>
      <c r="F187" s="25">
        <f t="shared" si="14"/>
        <v>7</v>
      </c>
      <c r="G187" s="37">
        <f t="shared" si="15"/>
        <v>6</v>
      </c>
      <c r="H187" s="35" t="s">
        <v>292</v>
      </c>
      <c r="I187" s="28">
        <v>133.21782999999999</v>
      </c>
      <c r="J187" s="28">
        <v>30.533329999999999</v>
      </c>
      <c r="K187" s="33">
        <v>10</v>
      </c>
      <c r="L187" s="33">
        <v>10</v>
      </c>
      <c r="M187" s="33" t="s">
        <v>292</v>
      </c>
      <c r="N187" s="27">
        <v>28.033899999999999</v>
      </c>
      <c r="O187" s="30">
        <v>34.128500000000003</v>
      </c>
      <c r="P187" s="26">
        <v>4.7517647058823442E-2</v>
      </c>
      <c r="Q187" s="26">
        <v>0.34183529411764901</v>
      </c>
      <c r="R187" s="32" t="s">
        <v>284</v>
      </c>
      <c r="S187" s="32"/>
      <c r="T187" s="22"/>
      <c r="U187" s="36"/>
      <c r="V187" s="22"/>
      <c r="W187" s="22"/>
      <c r="X187" s="22"/>
    </row>
    <row r="188" spans="1:24" s="18" customFormat="1">
      <c r="A188" s="32" t="s">
        <v>179</v>
      </c>
      <c r="B188" s="32" t="s">
        <v>60</v>
      </c>
      <c r="C188" s="32" t="s">
        <v>1583</v>
      </c>
      <c r="D188" s="31">
        <v>42922</v>
      </c>
      <c r="E188" s="25">
        <f t="shared" si="13"/>
        <v>2017</v>
      </c>
      <c r="F188" s="25">
        <f t="shared" si="14"/>
        <v>7</v>
      </c>
      <c r="G188" s="37">
        <f t="shared" si="15"/>
        <v>6</v>
      </c>
      <c r="H188" s="35" t="s">
        <v>292</v>
      </c>
      <c r="I188" s="28">
        <v>133.21782999999999</v>
      </c>
      <c r="J188" s="28">
        <v>30.533329999999999</v>
      </c>
      <c r="K188" s="33">
        <v>20</v>
      </c>
      <c r="L188" s="33">
        <v>20</v>
      </c>
      <c r="M188" s="33" t="s">
        <v>292</v>
      </c>
      <c r="N188" s="27">
        <v>27.523800000000001</v>
      </c>
      <c r="O188" s="30">
        <v>34.319499999999998</v>
      </c>
      <c r="P188" s="26">
        <v>0.19188235294117639</v>
      </c>
      <c r="Q188" s="26">
        <v>1.1177647058823545</v>
      </c>
      <c r="R188" s="32" t="s">
        <v>284</v>
      </c>
      <c r="S188" s="32"/>
      <c r="T188" s="22"/>
      <c r="U188" s="36"/>
      <c r="V188" s="22"/>
      <c r="W188" s="22"/>
      <c r="X188" s="22"/>
    </row>
    <row r="189" spans="1:24" s="18" customFormat="1">
      <c r="A189" s="32" t="s">
        <v>179</v>
      </c>
      <c r="B189" s="32" t="s">
        <v>60</v>
      </c>
      <c r="C189" s="32" t="s">
        <v>1583</v>
      </c>
      <c r="D189" s="31">
        <v>42922</v>
      </c>
      <c r="E189" s="25">
        <f t="shared" si="13"/>
        <v>2017</v>
      </c>
      <c r="F189" s="25">
        <f t="shared" si="14"/>
        <v>7</v>
      </c>
      <c r="G189" s="37">
        <f t="shared" si="15"/>
        <v>6</v>
      </c>
      <c r="H189" s="35" t="s">
        <v>292</v>
      </c>
      <c r="I189" s="28">
        <v>133.21782999999999</v>
      </c>
      <c r="J189" s="28">
        <v>30.533329999999999</v>
      </c>
      <c r="K189" s="33">
        <v>30</v>
      </c>
      <c r="L189" s="33">
        <v>30</v>
      </c>
      <c r="M189" s="33" t="s">
        <v>292</v>
      </c>
      <c r="N189" s="27">
        <v>24.9679</v>
      </c>
      <c r="O189" s="30">
        <v>34.755800000000001</v>
      </c>
      <c r="P189" s="26">
        <v>0.30664705882352927</v>
      </c>
      <c r="Q189" s="26">
        <v>1.7422941176470594</v>
      </c>
      <c r="R189" s="32" t="s">
        <v>284</v>
      </c>
      <c r="S189" s="32"/>
      <c r="T189" s="22"/>
      <c r="U189" s="36"/>
      <c r="V189" s="22"/>
      <c r="W189" s="22"/>
      <c r="X189" s="22"/>
    </row>
    <row r="190" spans="1:24" s="18" customFormat="1">
      <c r="A190" s="32" t="s">
        <v>179</v>
      </c>
      <c r="B190" s="32" t="s">
        <v>61</v>
      </c>
      <c r="C190" s="32" t="s">
        <v>1583</v>
      </c>
      <c r="D190" s="31">
        <v>42923</v>
      </c>
      <c r="E190" s="25">
        <f t="shared" si="13"/>
        <v>2017</v>
      </c>
      <c r="F190" s="25">
        <f t="shared" si="14"/>
        <v>7</v>
      </c>
      <c r="G190" s="37">
        <f t="shared" si="15"/>
        <v>7</v>
      </c>
      <c r="H190" s="35" t="s">
        <v>292</v>
      </c>
      <c r="I190" s="28">
        <v>132.26933</v>
      </c>
      <c r="J190" s="28">
        <v>31.48433</v>
      </c>
      <c r="K190" s="33">
        <v>10</v>
      </c>
      <c r="L190" s="33">
        <v>10</v>
      </c>
      <c r="M190" s="33" t="s">
        <v>292</v>
      </c>
      <c r="N190" s="27">
        <v>25.7517</v>
      </c>
      <c r="O190" s="30">
        <v>34.324800000000003</v>
      </c>
      <c r="P190" s="26">
        <v>0.13121176470588258</v>
      </c>
      <c r="Q190" s="26">
        <v>0.64022352941176663</v>
      </c>
      <c r="R190" s="32" t="s">
        <v>284</v>
      </c>
      <c r="S190" s="32"/>
      <c r="T190" s="22"/>
      <c r="U190" s="36"/>
      <c r="V190" s="22"/>
      <c r="W190" s="22"/>
      <c r="X190" s="22"/>
    </row>
    <row r="191" spans="1:24" s="18" customFormat="1">
      <c r="A191" s="32" t="s">
        <v>179</v>
      </c>
      <c r="B191" s="32" t="s">
        <v>62</v>
      </c>
      <c r="C191" s="32" t="s">
        <v>1583</v>
      </c>
      <c r="D191" s="31">
        <v>42924</v>
      </c>
      <c r="E191" s="25">
        <f t="shared" si="13"/>
        <v>2017</v>
      </c>
      <c r="F191" s="25">
        <f t="shared" si="14"/>
        <v>7</v>
      </c>
      <c r="G191" s="37">
        <f t="shared" si="15"/>
        <v>8</v>
      </c>
      <c r="H191" s="35" t="s">
        <v>292</v>
      </c>
      <c r="I191" s="28">
        <v>133.01832999999999</v>
      </c>
      <c r="J191" s="28">
        <v>31.735499999999998</v>
      </c>
      <c r="K191" s="33">
        <v>10</v>
      </c>
      <c r="L191" s="33">
        <v>10</v>
      </c>
      <c r="M191" s="33" t="s">
        <v>292</v>
      </c>
      <c r="N191" s="27">
        <v>26.385200000000001</v>
      </c>
      <c r="O191" s="30">
        <v>34.174900000000001</v>
      </c>
      <c r="P191" s="26">
        <v>5.7776470588234874E-2</v>
      </c>
      <c r="Q191" s="26">
        <v>0.16995294117647042</v>
      </c>
      <c r="R191" s="32" t="s">
        <v>284</v>
      </c>
      <c r="S191" s="32"/>
      <c r="T191" s="22"/>
      <c r="U191" s="36"/>
      <c r="V191" s="22"/>
      <c r="W191" s="22"/>
      <c r="X191" s="22"/>
    </row>
    <row r="192" spans="1:24" s="18" customFormat="1">
      <c r="A192" s="32" t="s">
        <v>179</v>
      </c>
      <c r="B192" s="32" t="s">
        <v>63</v>
      </c>
      <c r="C192" s="32" t="s">
        <v>1583</v>
      </c>
      <c r="D192" s="31">
        <v>42925</v>
      </c>
      <c r="E192" s="25">
        <f t="shared" si="13"/>
        <v>2017</v>
      </c>
      <c r="F192" s="25">
        <f t="shared" si="14"/>
        <v>7</v>
      </c>
      <c r="G192" s="37">
        <f t="shared" si="15"/>
        <v>9</v>
      </c>
      <c r="H192" s="35" t="s">
        <v>292</v>
      </c>
      <c r="I192" s="28">
        <v>132.44732999999999</v>
      </c>
      <c r="J192" s="28">
        <v>32.300170000000001</v>
      </c>
      <c r="K192" s="33">
        <v>10</v>
      </c>
      <c r="L192" s="33">
        <v>10</v>
      </c>
      <c r="M192" s="33" t="s">
        <v>292</v>
      </c>
      <c r="N192" s="27">
        <v>25.670300000000001</v>
      </c>
      <c r="O192" s="30">
        <v>34.045099999999998</v>
      </c>
      <c r="P192" s="26">
        <v>6.1235294117646832E-2</v>
      </c>
      <c r="Q192" s="26">
        <v>0.11607058823529393</v>
      </c>
      <c r="R192" s="32" t="s">
        <v>284</v>
      </c>
      <c r="S192" s="32"/>
      <c r="T192" s="22"/>
      <c r="U192" s="36"/>
      <c r="V192" s="22"/>
      <c r="W192" s="22"/>
      <c r="X192" s="22"/>
    </row>
    <row r="193" spans="1:24" s="18" customFormat="1">
      <c r="A193" s="32" t="s">
        <v>179</v>
      </c>
      <c r="B193" s="32" t="s">
        <v>63</v>
      </c>
      <c r="C193" s="32" t="s">
        <v>1583</v>
      </c>
      <c r="D193" s="31">
        <v>42925</v>
      </c>
      <c r="E193" s="25">
        <f t="shared" si="13"/>
        <v>2017</v>
      </c>
      <c r="F193" s="25">
        <f t="shared" si="14"/>
        <v>7</v>
      </c>
      <c r="G193" s="37">
        <f t="shared" si="15"/>
        <v>9</v>
      </c>
      <c r="H193" s="35" t="s">
        <v>292</v>
      </c>
      <c r="I193" s="28">
        <v>132.44732999999999</v>
      </c>
      <c r="J193" s="28">
        <v>32.300170000000001</v>
      </c>
      <c r="K193" s="33">
        <v>20</v>
      </c>
      <c r="L193" s="33">
        <v>20</v>
      </c>
      <c r="M193" s="33" t="s">
        <v>292</v>
      </c>
      <c r="N193" s="27">
        <v>24.0245</v>
      </c>
      <c r="O193" s="30">
        <v>34.264000000000003</v>
      </c>
      <c r="P193" s="26">
        <v>6.9199999999999706E-2</v>
      </c>
      <c r="Q193" s="26">
        <v>0.72180000000000177</v>
      </c>
      <c r="R193" s="32" t="s">
        <v>284</v>
      </c>
      <c r="S193" s="32"/>
      <c r="T193" s="22"/>
      <c r="U193" s="36"/>
      <c r="V193" s="22"/>
      <c r="W193" s="22"/>
      <c r="X193" s="22"/>
    </row>
    <row r="194" spans="1:24" s="18" customFormat="1">
      <c r="A194" s="32" t="s">
        <v>179</v>
      </c>
      <c r="B194" s="32" t="s">
        <v>63</v>
      </c>
      <c r="C194" s="32" t="s">
        <v>1583</v>
      </c>
      <c r="D194" s="31">
        <v>42925</v>
      </c>
      <c r="E194" s="25">
        <f t="shared" si="13"/>
        <v>2017</v>
      </c>
      <c r="F194" s="25">
        <f t="shared" si="14"/>
        <v>7</v>
      </c>
      <c r="G194" s="37">
        <f t="shared" si="15"/>
        <v>9</v>
      </c>
      <c r="H194" s="35" t="s">
        <v>292</v>
      </c>
      <c r="I194" s="28">
        <v>132.44732999999999</v>
      </c>
      <c r="J194" s="28">
        <v>32.300170000000001</v>
      </c>
      <c r="K194" s="33">
        <v>30</v>
      </c>
      <c r="L194" s="33">
        <v>30</v>
      </c>
      <c r="M194" s="33" t="s">
        <v>292</v>
      </c>
      <c r="N194" s="27">
        <v>22.110299999999999</v>
      </c>
      <c r="O194" s="30">
        <v>34.535899999999998</v>
      </c>
      <c r="P194" s="26">
        <v>0.1876074166666668</v>
      </c>
      <c r="Q194" s="26">
        <v>1.400079400000001</v>
      </c>
      <c r="R194" s="32" t="s">
        <v>284</v>
      </c>
      <c r="S194" s="32"/>
      <c r="T194" s="22"/>
      <c r="U194" s="36"/>
      <c r="V194" s="22"/>
      <c r="W194" s="22"/>
      <c r="X194" s="22"/>
    </row>
    <row r="195" spans="1:24" s="18" customFormat="1">
      <c r="A195" s="32" t="s">
        <v>179</v>
      </c>
      <c r="B195" s="32" t="s">
        <v>64</v>
      </c>
      <c r="C195" s="32" t="s">
        <v>1583</v>
      </c>
      <c r="D195" s="31">
        <v>42927</v>
      </c>
      <c r="E195" s="25">
        <f t="shared" si="13"/>
        <v>2017</v>
      </c>
      <c r="F195" s="25">
        <f t="shared" si="14"/>
        <v>7</v>
      </c>
      <c r="G195" s="37">
        <f t="shared" si="15"/>
        <v>11</v>
      </c>
      <c r="H195" s="35" t="s">
        <v>292</v>
      </c>
      <c r="I195" s="28">
        <v>131.52199999999999</v>
      </c>
      <c r="J195" s="28">
        <v>31.234999999999999</v>
      </c>
      <c r="K195" s="33">
        <v>10</v>
      </c>
      <c r="L195" s="33">
        <v>10</v>
      </c>
      <c r="M195" s="33" t="s">
        <v>292</v>
      </c>
      <c r="N195" s="27">
        <v>23.391300000000001</v>
      </c>
      <c r="O195" s="30">
        <v>34.441299999999998</v>
      </c>
      <c r="P195" s="26">
        <v>0.14258115333333365</v>
      </c>
      <c r="Q195" s="26">
        <v>1.1607450666666672</v>
      </c>
      <c r="R195" s="32" t="s">
        <v>284</v>
      </c>
      <c r="S195" s="32"/>
      <c r="T195" s="22"/>
      <c r="U195" s="36"/>
      <c r="V195" s="22"/>
      <c r="W195" s="22"/>
      <c r="X195" s="22"/>
    </row>
    <row r="196" spans="1:24" s="18" customFormat="1">
      <c r="A196" s="32" t="s">
        <v>179</v>
      </c>
      <c r="B196" s="32" t="s">
        <v>65</v>
      </c>
      <c r="C196" s="32" t="s">
        <v>1583</v>
      </c>
      <c r="D196" s="31">
        <v>42928</v>
      </c>
      <c r="E196" s="25">
        <f t="shared" si="13"/>
        <v>2017</v>
      </c>
      <c r="F196" s="25">
        <f t="shared" si="14"/>
        <v>7</v>
      </c>
      <c r="G196" s="37">
        <f t="shared" si="15"/>
        <v>12</v>
      </c>
      <c r="H196" s="35" t="s">
        <v>292</v>
      </c>
      <c r="I196" s="28">
        <v>132.06865999999999</v>
      </c>
      <c r="J196" s="28">
        <v>30.685829999999999</v>
      </c>
      <c r="K196" s="33">
        <v>10</v>
      </c>
      <c r="L196" s="33">
        <v>10</v>
      </c>
      <c r="M196" s="33" t="s">
        <v>292</v>
      </c>
      <c r="N196" s="27">
        <v>29.058399999999999</v>
      </c>
      <c r="O196" s="30">
        <v>34.337699999999998</v>
      </c>
      <c r="P196" s="26">
        <v>3.1022526666666383E-2</v>
      </c>
      <c r="Q196" s="26">
        <v>0.53077693333333364</v>
      </c>
      <c r="R196" s="32" t="s">
        <v>284</v>
      </c>
      <c r="S196" s="32"/>
      <c r="T196" s="22"/>
      <c r="U196" s="36"/>
      <c r="V196" s="22"/>
      <c r="W196" s="22"/>
      <c r="X196" s="22"/>
    </row>
    <row r="197" spans="1:24" s="18" customFormat="1">
      <c r="A197" s="32" t="s">
        <v>179</v>
      </c>
      <c r="B197" s="32" t="s">
        <v>66</v>
      </c>
      <c r="C197" s="32" t="s">
        <v>1583</v>
      </c>
      <c r="D197" s="31">
        <v>42929</v>
      </c>
      <c r="E197" s="25">
        <f t="shared" si="13"/>
        <v>2017</v>
      </c>
      <c r="F197" s="25">
        <f t="shared" si="14"/>
        <v>7</v>
      </c>
      <c r="G197" s="37">
        <f t="shared" si="15"/>
        <v>13</v>
      </c>
      <c r="H197" s="35" t="s">
        <v>292</v>
      </c>
      <c r="I197" s="28">
        <v>132.26832999999999</v>
      </c>
      <c r="J197" s="28">
        <v>29.483170000000001</v>
      </c>
      <c r="K197" s="33">
        <v>10</v>
      </c>
      <c r="L197" s="33">
        <v>10</v>
      </c>
      <c r="M197" s="33" t="s">
        <v>292</v>
      </c>
      <c r="N197" s="27">
        <v>28.223400000000002</v>
      </c>
      <c r="O197" s="30">
        <v>34.5914</v>
      </c>
      <c r="P197" s="26">
        <v>0.26868199999999987</v>
      </c>
      <c r="Q197" s="26">
        <v>1.4780053199999994</v>
      </c>
      <c r="R197" s="32" t="s">
        <v>284</v>
      </c>
      <c r="S197" s="32"/>
      <c r="T197" s="22"/>
      <c r="U197" s="36"/>
      <c r="V197" s="22"/>
      <c r="W197" s="22"/>
      <c r="X197" s="22"/>
    </row>
    <row r="198" spans="1:24" s="18" customFormat="1">
      <c r="A198" s="32" t="s">
        <v>179</v>
      </c>
      <c r="B198" s="32" t="s">
        <v>67</v>
      </c>
      <c r="C198" s="32" t="s">
        <v>1583</v>
      </c>
      <c r="D198" s="31">
        <v>42930</v>
      </c>
      <c r="E198" s="25">
        <f t="shared" si="13"/>
        <v>2017</v>
      </c>
      <c r="F198" s="25">
        <f t="shared" si="14"/>
        <v>7</v>
      </c>
      <c r="G198" s="37">
        <f t="shared" si="15"/>
        <v>14</v>
      </c>
      <c r="H198" s="35" t="s">
        <v>292</v>
      </c>
      <c r="I198" s="28">
        <v>131.33684</v>
      </c>
      <c r="J198" s="28">
        <v>30.436669999999999</v>
      </c>
      <c r="K198" s="33">
        <v>10</v>
      </c>
      <c r="L198" s="33">
        <v>10</v>
      </c>
      <c r="M198" s="33" t="s">
        <v>292</v>
      </c>
      <c r="N198" s="27">
        <v>27.1219</v>
      </c>
      <c r="O198" s="30">
        <v>34.284399999999998</v>
      </c>
      <c r="P198" s="26">
        <v>0.11861721333333319</v>
      </c>
      <c r="Q198" s="26">
        <v>0.64398374666666491</v>
      </c>
      <c r="R198" s="32" t="s">
        <v>284</v>
      </c>
      <c r="S198" s="32"/>
      <c r="T198" s="22"/>
      <c r="U198" s="36"/>
      <c r="V198" s="22"/>
      <c r="W198" s="22"/>
      <c r="X198" s="22"/>
    </row>
    <row r="199" spans="1:24" s="18" customFormat="1">
      <c r="A199" s="32" t="s">
        <v>179</v>
      </c>
      <c r="B199" s="32" t="s">
        <v>68</v>
      </c>
      <c r="C199" s="32" t="s">
        <v>1583</v>
      </c>
      <c r="D199" s="31">
        <v>42931</v>
      </c>
      <c r="E199" s="25">
        <f t="shared" si="13"/>
        <v>2017</v>
      </c>
      <c r="F199" s="25">
        <f t="shared" si="14"/>
        <v>7</v>
      </c>
      <c r="G199" s="37">
        <f t="shared" si="15"/>
        <v>15</v>
      </c>
      <c r="H199" s="35" t="s">
        <v>292</v>
      </c>
      <c r="I199" s="28">
        <v>130.00382999999999</v>
      </c>
      <c r="J199" s="28">
        <v>28.748670000000001</v>
      </c>
      <c r="K199" s="33">
        <v>10</v>
      </c>
      <c r="L199" s="33">
        <v>10</v>
      </c>
      <c r="M199" s="33" t="s">
        <v>292</v>
      </c>
      <c r="N199" s="27">
        <v>29.366199999999999</v>
      </c>
      <c r="O199" s="30">
        <v>34.658700000000003</v>
      </c>
      <c r="P199" s="26">
        <v>0.11479390666666656</v>
      </c>
      <c r="Q199" s="26">
        <v>1.106183533333331</v>
      </c>
      <c r="R199" s="32" t="s">
        <v>284</v>
      </c>
      <c r="S199" s="32"/>
      <c r="T199" s="22"/>
      <c r="U199" s="36"/>
      <c r="V199" s="22"/>
      <c r="W199" s="22"/>
      <c r="X199" s="22"/>
    </row>
    <row r="200" spans="1:24" s="18" customFormat="1">
      <c r="A200" s="32" t="s">
        <v>180</v>
      </c>
      <c r="B200" s="32">
        <v>1</v>
      </c>
      <c r="C200" s="32" t="s">
        <v>1579</v>
      </c>
      <c r="D200" s="31">
        <v>42940</v>
      </c>
      <c r="E200" s="25">
        <f t="shared" si="13"/>
        <v>2017</v>
      </c>
      <c r="F200" s="25">
        <f t="shared" si="14"/>
        <v>7</v>
      </c>
      <c r="G200" s="37">
        <f t="shared" si="15"/>
        <v>24</v>
      </c>
      <c r="H200" s="35" t="s">
        <v>292</v>
      </c>
      <c r="I200" s="28">
        <v>133.46350000000001</v>
      </c>
      <c r="J200" s="28">
        <v>35.746670000000002</v>
      </c>
      <c r="K200" s="33">
        <v>10</v>
      </c>
      <c r="L200" s="33">
        <v>10</v>
      </c>
      <c r="M200" s="33" t="s">
        <v>292</v>
      </c>
      <c r="N200" s="27">
        <v>27.279299999999999</v>
      </c>
      <c r="O200" s="30">
        <v>32.210299999999997</v>
      </c>
      <c r="P200" s="26">
        <v>-0.37424112588235281</v>
      </c>
      <c r="Q200" s="26">
        <v>-2.5124931094117633</v>
      </c>
      <c r="R200" s="32" t="s">
        <v>284</v>
      </c>
      <c r="S200" s="32"/>
      <c r="T200" s="22"/>
      <c r="U200" s="36"/>
      <c r="V200" s="22"/>
      <c r="W200" s="22"/>
      <c r="X200" s="22"/>
    </row>
    <row r="201" spans="1:24" s="18" customFormat="1">
      <c r="A201" s="32" t="s">
        <v>180</v>
      </c>
      <c r="B201" s="32">
        <v>5</v>
      </c>
      <c r="C201" s="32" t="s">
        <v>1579</v>
      </c>
      <c r="D201" s="31">
        <v>42941</v>
      </c>
      <c r="E201" s="25">
        <f t="shared" si="13"/>
        <v>2017</v>
      </c>
      <c r="F201" s="25">
        <f t="shared" si="14"/>
        <v>7</v>
      </c>
      <c r="G201" s="37">
        <f t="shared" si="15"/>
        <v>25</v>
      </c>
      <c r="H201" s="35" t="s">
        <v>292</v>
      </c>
      <c r="I201" s="28">
        <v>133.46384</v>
      </c>
      <c r="J201" s="28">
        <v>36.414670000000001</v>
      </c>
      <c r="K201" s="33">
        <v>10</v>
      </c>
      <c r="L201" s="33">
        <v>10</v>
      </c>
      <c r="M201" s="33" t="s">
        <v>292</v>
      </c>
      <c r="N201" s="27">
        <v>26.568000000000001</v>
      </c>
      <c r="O201" s="30">
        <v>32.756700000000002</v>
      </c>
      <c r="P201" s="26">
        <v>-0.2811918670588236</v>
      </c>
      <c r="Q201" s="26">
        <v>-1.8388629152941167</v>
      </c>
      <c r="R201" s="32" t="s">
        <v>284</v>
      </c>
      <c r="S201" s="32"/>
      <c r="T201" s="22"/>
      <c r="U201" s="36"/>
      <c r="V201" s="22"/>
      <c r="W201" s="22"/>
      <c r="X201" s="22"/>
    </row>
    <row r="202" spans="1:24" s="18" customFormat="1">
      <c r="A202" s="32" t="s">
        <v>180</v>
      </c>
      <c r="B202" s="32">
        <v>11</v>
      </c>
      <c r="C202" s="32" t="s">
        <v>1579</v>
      </c>
      <c r="D202" s="31">
        <v>42943</v>
      </c>
      <c r="E202" s="25">
        <f t="shared" si="13"/>
        <v>2017</v>
      </c>
      <c r="F202" s="25">
        <f t="shared" si="14"/>
        <v>7</v>
      </c>
      <c r="G202" s="37">
        <f t="shared" si="15"/>
        <v>27</v>
      </c>
      <c r="H202" s="35" t="s">
        <v>292</v>
      </c>
      <c r="I202" s="28">
        <v>133.44717</v>
      </c>
      <c r="J202" s="28">
        <v>37.747500000000002</v>
      </c>
      <c r="K202" s="33">
        <v>10</v>
      </c>
      <c r="L202" s="33">
        <v>10</v>
      </c>
      <c r="M202" s="33" t="s">
        <v>292</v>
      </c>
      <c r="N202" s="27">
        <v>25.480599999999999</v>
      </c>
      <c r="O202" s="30">
        <v>34.251300000000001</v>
      </c>
      <c r="P202" s="26">
        <v>4.3548851764706242E-2</v>
      </c>
      <c r="Q202" s="26">
        <v>0.39817253882353221</v>
      </c>
      <c r="R202" s="32" t="s">
        <v>284</v>
      </c>
      <c r="S202" s="32"/>
      <c r="T202" s="22"/>
      <c r="U202" s="36"/>
      <c r="V202" s="22"/>
      <c r="W202" s="22"/>
      <c r="X202" s="22"/>
    </row>
    <row r="203" spans="1:24" s="18" customFormat="1">
      <c r="A203" s="32" t="s">
        <v>180</v>
      </c>
      <c r="B203" s="32">
        <v>15</v>
      </c>
      <c r="C203" s="32" t="s">
        <v>1579</v>
      </c>
      <c r="D203" s="31">
        <v>42944</v>
      </c>
      <c r="E203" s="25">
        <f t="shared" si="13"/>
        <v>2017</v>
      </c>
      <c r="F203" s="25">
        <f t="shared" si="14"/>
        <v>7</v>
      </c>
      <c r="G203" s="37">
        <f t="shared" si="15"/>
        <v>28</v>
      </c>
      <c r="H203" s="35" t="s">
        <v>292</v>
      </c>
      <c r="I203" s="28">
        <v>133.95416</v>
      </c>
      <c r="J203" s="28">
        <v>37.010669999999998</v>
      </c>
      <c r="K203" s="33">
        <v>10</v>
      </c>
      <c r="L203" s="33">
        <v>10</v>
      </c>
      <c r="M203" s="33" t="s">
        <v>292</v>
      </c>
      <c r="N203" s="27">
        <v>25.341100000000001</v>
      </c>
      <c r="O203" s="30">
        <v>34.301099999999998</v>
      </c>
      <c r="P203" s="26">
        <v>3.8926250588235511E-2</v>
      </c>
      <c r="Q203" s="26">
        <v>0.49221221294117612</v>
      </c>
      <c r="R203" s="32" t="s">
        <v>284</v>
      </c>
      <c r="S203" s="32"/>
      <c r="T203" s="22"/>
      <c r="U203" s="36"/>
      <c r="V203" s="22"/>
      <c r="W203" s="22"/>
      <c r="X203" s="22"/>
    </row>
    <row r="204" spans="1:24" s="18" customFormat="1">
      <c r="A204" s="32" t="s">
        <v>180</v>
      </c>
      <c r="B204" s="32">
        <v>21</v>
      </c>
      <c r="C204" s="32" t="s">
        <v>1579</v>
      </c>
      <c r="D204" s="31">
        <v>42944</v>
      </c>
      <c r="E204" s="25">
        <f t="shared" si="13"/>
        <v>2017</v>
      </c>
      <c r="F204" s="25">
        <f t="shared" si="14"/>
        <v>7</v>
      </c>
      <c r="G204" s="37">
        <f t="shared" si="15"/>
        <v>28</v>
      </c>
      <c r="H204" s="35" t="s">
        <v>292</v>
      </c>
      <c r="I204" s="28">
        <v>133.94299000000001</v>
      </c>
      <c r="J204" s="28">
        <v>35.922159999999998</v>
      </c>
      <c r="K204" s="33">
        <v>10</v>
      </c>
      <c r="L204" s="33">
        <v>10</v>
      </c>
      <c r="M204" s="33" t="s">
        <v>292</v>
      </c>
      <c r="N204" s="27">
        <v>27.425699999999999</v>
      </c>
      <c r="O204" s="30">
        <v>32.153100000000002</v>
      </c>
      <c r="P204" s="26">
        <v>-0.40857021058823495</v>
      </c>
      <c r="Q204" s="26">
        <v>-2.6904527329411758</v>
      </c>
      <c r="R204" s="32" t="s">
        <v>284</v>
      </c>
      <c r="S204" s="32"/>
      <c r="T204" s="22"/>
      <c r="U204" s="36"/>
      <c r="V204" s="22"/>
      <c r="W204" s="22"/>
      <c r="X204" s="22"/>
    </row>
    <row r="205" spans="1:24" s="18" customFormat="1">
      <c r="A205" s="32" t="s">
        <v>180</v>
      </c>
      <c r="B205" s="32">
        <v>35</v>
      </c>
      <c r="C205" s="32" t="s">
        <v>1573</v>
      </c>
      <c r="D205" s="31">
        <v>42947</v>
      </c>
      <c r="E205" s="25">
        <f t="shared" si="13"/>
        <v>2017</v>
      </c>
      <c r="F205" s="25">
        <f t="shared" si="14"/>
        <v>7</v>
      </c>
      <c r="G205" s="37">
        <f t="shared" si="15"/>
        <v>31</v>
      </c>
      <c r="H205" s="35" t="s">
        <v>292</v>
      </c>
      <c r="I205" s="28">
        <v>134.98099999999999</v>
      </c>
      <c r="J205" s="28">
        <v>37.523499999999999</v>
      </c>
      <c r="K205" s="33">
        <v>10</v>
      </c>
      <c r="L205" s="33">
        <v>10</v>
      </c>
      <c r="M205" s="33" t="s">
        <v>292</v>
      </c>
      <c r="N205" s="27">
        <v>24.206600000000002</v>
      </c>
      <c r="O205" s="30">
        <v>34.3292</v>
      </c>
      <c r="P205" s="26">
        <v>4.836256823529439E-2</v>
      </c>
      <c r="Q205" s="26">
        <v>0.53431626117647291</v>
      </c>
      <c r="R205" s="32" t="s">
        <v>284</v>
      </c>
      <c r="S205" s="32"/>
      <c r="T205" s="22"/>
      <c r="U205" s="36"/>
      <c r="V205" s="22"/>
      <c r="W205" s="22"/>
      <c r="X205" s="22"/>
    </row>
    <row r="206" spans="1:24" s="18" customFormat="1">
      <c r="A206" s="32" t="s">
        <v>180</v>
      </c>
      <c r="B206" s="32">
        <v>37</v>
      </c>
      <c r="C206" s="32" t="s">
        <v>1573</v>
      </c>
      <c r="D206" s="31">
        <v>42947</v>
      </c>
      <c r="E206" s="25">
        <f t="shared" si="13"/>
        <v>2017</v>
      </c>
      <c r="F206" s="25">
        <f t="shared" si="14"/>
        <v>7</v>
      </c>
      <c r="G206" s="37">
        <f t="shared" si="15"/>
        <v>31</v>
      </c>
      <c r="H206" s="35" t="s">
        <v>292</v>
      </c>
      <c r="I206" s="28">
        <v>135.29465999999999</v>
      </c>
      <c r="J206" s="28">
        <v>37.296329999999998</v>
      </c>
      <c r="K206" s="33">
        <v>10</v>
      </c>
      <c r="L206" s="33">
        <v>10</v>
      </c>
      <c r="M206" s="33" t="s">
        <v>292</v>
      </c>
      <c r="N206" s="27">
        <v>26.383400000000002</v>
      </c>
      <c r="O206" s="30">
        <v>33.924700000000001</v>
      </c>
      <c r="P206" s="26">
        <v>-5.4947192941176226E-2</v>
      </c>
      <c r="Q206" s="26">
        <v>-0.3568303847058818</v>
      </c>
      <c r="R206" s="32" t="s">
        <v>284</v>
      </c>
      <c r="S206" s="32">
        <v>1</v>
      </c>
      <c r="T206" s="22"/>
      <c r="U206" s="36"/>
      <c r="V206" s="22"/>
      <c r="W206" s="22"/>
      <c r="X206" s="22"/>
    </row>
    <row r="207" spans="1:24" s="18" customFormat="1">
      <c r="A207" s="32" t="s">
        <v>180</v>
      </c>
      <c r="B207" s="32">
        <v>37</v>
      </c>
      <c r="C207" s="32" t="s">
        <v>1573</v>
      </c>
      <c r="D207" s="31">
        <v>42947</v>
      </c>
      <c r="E207" s="25">
        <f t="shared" si="13"/>
        <v>2017</v>
      </c>
      <c r="F207" s="25">
        <f t="shared" si="14"/>
        <v>7</v>
      </c>
      <c r="G207" s="37">
        <f t="shared" si="15"/>
        <v>31</v>
      </c>
      <c r="H207" s="35" t="s">
        <v>292</v>
      </c>
      <c r="I207" s="28">
        <v>135.29465999999999</v>
      </c>
      <c r="J207" s="28">
        <v>37.296329999999998</v>
      </c>
      <c r="K207" s="33">
        <v>50</v>
      </c>
      <c r="L207" s="33">
        <v>50</v>
      </c>
      <c r="M207" s="33" t="s">
        <v>292</v>
      </c>
      <c r="N207" s="27">
        <v>17.1769</v>
      </c>
      <c r="O207" s="30">
        <v>34.601799999999997</v>
      </c>
      <c r="P207" s="26">
        <v>0.17740122588235341</v>
      </c>
      <c r="Q207" s="26">
        <v>1.0253188494117644</v>
      </c>
      <c r="R207" s="32" t="s">
        <v>284</v>
      </c>
      <c r="S207" s="32">
        <v>1</v>
      </c>
      <c r="T207" s="22"/>
      <c r="U207" s="36"/>
      <c r="V207" s="22"/>
      <c r="W207" s="22"/>
      <c r="X207" s="22"/>
    </row>
    <row r="208" spans="1:24" s="18" customFormat="1">
      <c r="A208" s="32" t="s">
        <v>180</v>
      </c>
      <c r="B208" s="32">
        <v>37</v>
      </c>
      <c r="C208" s="32" t="s">
        <v>1573</v>
      </c>
      <c r="D208" s="31">
        <v>42947</v>
      </c>
      <c r="E208" s="25">
        <f t="shared" si="13"/>
        <v>2017</v>
      </c>
      <c r="F208" s="25">
        <f t="shared" si="14"/>
        <v>7</v>
      </c>
      <c r="G208" s="37">
        <f t="shared" si="15"/>
        <v>31</v>
      </c>
      <c r="H208" s="35" t="s">
        <v>292</v>
      </c>
      <c r="I208" s="28">
        <v>135.29465999999999</v>
      </c>
      <c r="J208" s="28">
        <v>37.296329999999998</v>
      </c>
      <c r="K208" s="33">
        <v>100</v>
      </c>
      <c r="L208" s="33">
        <v>100</v>
      </c>
      <c r="M208" s="33" t="s">
        <v>292</v>
      </c>
      <c r="N208" s="27">
        <v>12.387700000000001</v>
      </c>
      <c r="O208" s="30">
        <v>34.395699999999998</v>
      </c>
      <c r="P208" s="26">
        <v>0.15708328117647063</v>
      </c>
      <c r="Q208" s="26">
        <v>0.70784994588235328</v>
      </c>
      <c r="R208" s="32" t="s">
        <v>284</v>
      </c>
      <c r="S208" s="32">
        <v>1</v>
      </c>
      <c r="T208" s="22"/>
      <c r="U208" s="36"/>
      <c r="V208" s="22"/>
      <c r="W208" s="22"/>
      <c r="X208" s="22"/>
    </row>
    <row r="209" spans="1:24" s="18" customFormat="1">
      <c r="A209" s="32" t="s">
        <v>180</v>
      </c>
      <c r="B209" s="32">
        <v>37</v>
      </c>
      <c r="C209" s="32" t="s">
        <v>1573</v>
      </c>
      <c r="D209" s="31">
        <v>42947</v>
      </c>
      <c r="E209" s="25">
        <f t="shared" si="13"/>
        <v>2017</v>
      </c>
      <c r="F209" s="25">
        <f t="shared" si="14"/>
        <v>7</v>
      </c>
      <c r="G209" s="37">
        <f t="shared" si="15"/>
        <v>31</v>
      </c>
      <c r="H209" s="35" t="s">
        <v>292</v>
      </c>
      <c r="I209" s="28">
        <v>135.29465999999999</v>
      </c>
      <c r="J209" s="28">
        <v>37.296329999999998</v>
      </c>
      <c r="K209" s="33">
        <v>150</v>
      </c>
      <c r="L209" s="33">
        <v>150</v>
      </c>
      <c r="M209" s="33" t="s">
        <v>292</v>
      </c>
      <c r="N209" s="27">
        <v>6.1839000000000004</v>
      </c>
      <c r="O209" s="30">
        <v>34.050400000000003</v>
      </c>
      <c r="P209" s="26">
        <v>2.9812440000000162E-2</v>
      </c>
      <c r="Q209" s="26">
        <v>-0.2591254799999998</v>
      </c>
      <c r="R209" s="32" t="s">
        <v>284</v>
      </c>
      <c r="S209" s="32">
        <v>1</v>
      </c>
      <c r="T209" s="22"/>
      <c r="U209" s="36"/>
      <c r="V209" s="22"/>
      <c r="W209" s="22"/>
      <c r="X209" s="22"/>
    </row>
    <row r="210" spans="1:24" s="18" customFormat="1">
      <c r="A210" s="32" t="s">
        <v>180</v>
      </c>
      <c r="B210" s="32">
        <v>37</v>
      </c>
      <c r="C210" s="32" t="s">
        <v>1573</v>
      </c>
      <c r="D210" s="31">
        <v>42947</v>
      </c>
      <c r="E210" s="25">
        <f t="shared" si="13"/>
        <v>2017</v>
      </c>
      <c r="F210" s="25">
        <f t="shared" si="14"/>
        <v>7</v>
      </c>
      <c r="G210" s="37">
        <f t="shared" si="15"/>
        <v>31</v>
      </c>
      <c r="H210" s="35" t="s">
        <v>292</v>
      </c>
      <c r="I210" s="28">
        <v>135.29465999999999</v>
      </c>
      <c r="J210" s="28">
        <v>37.296329999999998</v>
      </c>
      <c r="K210" s="33">
        <v>200</v>
      </c>
      <c r="L210" s="33">
        <v>200</v>
      </c>
      <c r="M210" s="33" t="s">
        <v>292</v>
      </c>
      <c r="N210" s="27">
        <v>2.2143000000000002</v>
      </c>
      <c r="O210" s="30">
        <v>33.985100000000003</v>
      </c>
      <c r="P210" s="26">
        <v>-3.6446811764700993E-3</v>
      </c>
      <c r="Q210" s="26">
        <v>-0.7489870058823529</v>
      </c>
      <c r="R210" s="32" t="s">
        <v>284</v>
      </c>
      <c r="S210" s="32">
        <v>1</v>
      </c>
      <c r="T210" s="22"/>
      <c r="U210" s="36"/>
      <c r="V210" s="22"/>
      <c r="W210" s="22"/>
      <c r="X210" s="22"/>
    </row>
    <row r="211" spans="1:24" s="18" customFormat="1">
      <c r="A211" s="32" t="s">
        <v>180</v>
      </c>
      <c r="B211" s="32">
        <v>41</v>
      </c>
      <c r="C211" s="32" t="s">
        <v>1573</v>
      </c>
      <c r="D211" s="31">
        <v>42948</v>
      </c>
      <c r="E211" s="25">
        <f t="shared" si="13"/>
        <v>2017</v>
      </c>
      <c r="F211" s="25">
        <f t="shared" si="14"/>
        <v>8</v>
      </c>
      <c r="G211" s="37">
        <f t="shared" si="15"/>
        <v>1</v>
      </c>
      <c r="H211" s="35" t="s">
        <v>292</v>
      </c>
      <c r="I211" s="28">
        <v>135.92616000000001</v>
      </c>
      <c r="J211" s="28">
        <v>36.892829999999996</v>
      </c>
      <c r="K211" s="33">
        <v>10</v>
      </c>
      <c r="L211" s="33">
        <v>10</v>
      </c>
      <c r="M211" s="33" t="s">
        <v>292</v>
      </c>
      <c r="N211" s="27">
        <v>26.341200000000001</v>
      </c>
      <c r="O211" s="30">
        <v>33.7209</v>
      </c>
      <c r="P211" s="26">
        <v>-4.4005842352940805E-2</v>
      </c>
      <c r="Q211" s="26">
        <v>-0.72431009176470518</v>
      </c>
      <c r="R211" s="32" t="s">
        <v>284</v>
      </c>
      <c r="S211" s="32"/>
      <c r="T211" s="22"/>
      <c r="U211" s="36"/>
      <c r="V211" s="22"/>
      <c r="W211" s="22"/>
      <c r="X211" s="22"/>
    </row>
    <row r="212" spans="1:24" s="18" customFormat="1">
      <c r="A212" s="32" t="s">
        <v>180</v>
      </c>
      <c r="B212" s="32">
        <v>43</v>
      </c>
      <c r="C212" s="32" t="s">
        <v>1573</v>
      </c>
      <c r="D212" s="31">
        <v>42948</v>
      </c>
      <c r="E212" s="25">
        <f t="shared" si="13"/>
        <v>2017</v>
      </c>
      <c r="F212" s="25">
        <f t="shared" si="14"/>
        <v>8</v>
      </c>
      <c r="G212" s="37">
        <f t="shared" si="15"/>
        <v>1</v>
      </c>
      <c r="H212" s="35" t="s">
        <v>292</v>
      </c>
      <c r="I212" s="28">
        <v>136.24065999999999</v>
      </c>
      <c r="J212" s="28">
        <v>36.653170000000003</v>
      </c>
      <c r="K212" s="33">
        <v>10</v>
      </c>
      <c r="L212" s="33">
        <v>10</v>
      </c>
      <c r="M212" s="33" t="s">
        <v>292</v>
      </c>
      <c r="N212" s="27">
        <v>26.777200000000001</v>
      </c>
      <c r="O212" s="30">
        <v>32.744799999999998</v>
      </c>
      <c r="P212" s="26">
        <v>-0.19767448352941153</v>
      </c>
      <c r="Q212" s="26">
        <v>-1.7516350376470582</v>
      </c>
      <c r="R212" s="32" t="s">
        <v>284</v>
      </c>
      <c r="S212" s="32"/>
      <c r="T212" s="22"/>
      <c r="U212" s="36"/>
      <c r="V212" s="22"/>
      <c r="W212" s="22"/>
      <c r="X212" s="22"/>
    </row>
    <row r="213" spans="1:24" s="22" customFormat="1">
      <c r="A213" s="32" t="s">
        <v>69</v>
      </c>
      <c r="B213" s="32" t="s">
        <v>70</v>
      </c>
      <c r="C213" s="32" t="s">
        <v>1580</v>
      </c>
      <c r="D213" s="31">
        <v>42983</v>
      </c>
      <c r="E213" s="25">
        <v>2017</v>
      </c>
      <c r="F213" s="25">
        <v>9</v>
      </c>
      <c r="G213" s="37">
        <v>5</v>
      </c>
      <c r="H213" s="35" t="s">
        <v>1565</v>
      </c>
      <c r="I213" s="28">
        <v>137.77799999999999</v>
      </c>
      <c r="J213" s="28">
        <v>38.817</v>
      </c>
      <c r="K213" s="33">
        <v>0</v>
      </c>
      <c r="L213" s="33">
        <v>0</v>
      </c>
      <c r="M213" s="33">
        <v>0</v>
      </c>
      <c r="N213" s="27">
        <v>25.3</v>
      </c>
      <c r="O213" s="30">
        <v>33.1205</v>
      </c>
      <c r="P213" s="26">
        <v>-0.11</v>
      </c>
      <c r="Q213" s="26">
        <v>-1.37</v>
      </c>
      <c r="R213" s="32" t="s">
        <v>1360</v>
      </c>
      <c r="S213" s="32"/>
      <c r="U213" s="36"/>
    </row>
    <row r="214" spans="1:24" s="22" customFormat="1">
      <c r="A214" s="32" t="s">
        <v>69</v>
      </c>
      <c r="B214" s="32" t="s">
        <v>71</v>
      </c>
      <c r="C214" s="32" t="s">
        <v>1580</v>
      </c>
      <c r="D214" s="31">
        <v>42983</v>
      </c>
      <c r="E214" s="25">
        <v>2017</v>
      </c>
      <c r="F214" s="25">
        <v>9</v>
      </c>
      <c r="G214" s="37">
        <v>5</v>
      </c>
      <c r="H214" s="35" t="s">
        <v>1565</v>
      </c>
      <c r="I214" s="28">
        <v>137.58500000000001</v>
      </c>
      <c r="J214" s="28">
        <v>39.085000000000001</v>
      </c>
      <c r="K214" s="33">
        <v>0</v>
      </c>
      <c r="L214" s="33">
        <v>0</v>
      </c>
      <c r="M214" s="33">
        <v>0</v>
      </c>
      <c r="N214" s="27">
        <v>25.9</v>
      </c>
      <c r="O214" s="30">
        <v>33.165599999999998</v>
      </c>
      <c r="P214" s="26">
        <v>-0.09</v>
      </c>
      <c r="Q214" s="26">
        <v>-1.22</v>
      </c>
      <c r="R214" s="32" t="s">
        <v>1360</v>
      </c>
      <c r="S214" s="32"/>
      <c r="U214" s="36"/>
    </row>
    <row r="215" spans="1:24" s="22" customFormat="1">
      <c r="A215" s="32" t="s">
        <v>69</v>
      </c>
      <c r="B215" s="32" t="s">
        <v>72</v>
      </c>
      <c r="C215" s="32" t="s">
        <v>1580</v>
      </c>
      <c r="D215" s="31">
        <v>42983</v>
      </c>
      <c r="E215" s="25">
        <v>2017</v>
      </c>
      <c r="F215" s="25">
        <v>9</v>
      </c>
      <c r="G215" s="37">
        <v>5</v>
      </c>
      <c r="H215" s="35" t="s">
        <v>1565</v>
      </c>
      <c r="I215" s="28">
        <v>137.41999999999999</v>
      </c>
      <c r="J215" s="28">
        <v>39.335000000000001</v>
      </c>
      <c r="K215" s="33">
        <v>0</v>
      </c>
      <c r="L215" s="33">
        <v>0</v>
      </c>
      <c r="M215" s="33">
        <v>0</v>
      </c>
      <c r="N215" s="27">
        <v>25.6</v>
      </c>
      <c r="O215" s="30">
        <v>34.034399999999998</v>
      </c>
      <c r="P215" s="26">
        <v>-0.1</v>
      </c>
      <c r="Q215" s="26">
        <v>-1.36</v>
      </c>
      <c r="R215" s="32" t="s">
        <v>1360</v>
      </c>
      <c r="S215" s="32"/>
      <c r="U215" s="36"/>
    </row>
    <row r="216" spans="1:24" s="22" customFormat="1">
      <c r="A216" s="32" t="s">
        <v>69</v>
      </c>
      <c r="B216" s="32" t="s">
        <v>74</v>
      </c>
      <c r="C216" s="32" t="s">
        <v>1580</v>
      </c>
      <c r="D216" s="31">
        <v>42984</v>
      </c>
      <c r="E216" s="25">
        <v>2017</v>
      </c>
      <c r="F216" s="25">
        <v>9</v>
      </c>
      <c r="G216" s="37">
        <v>6</v>
      </c>
      <c r="H216" s="35" t="s">
        <v>1565</v>
      </c>
      <c r="I216" s="28">
        <v>137.083</v>
      </c>
      <c r="J216" s="28">
        <v>39.832000000000001</v>
      </c>
      <c r="K216" s="33">
        <v>0</v>
      </c>
      <c r="L216" s="33">
        <v>0</v>
      </c>
      <c r="M216" s="33">
        <v>0</v>
      </c>
      <c r="N216" s="27">
        <v>23.3</v>
      </c>
      <c r="O216" s="30">
        <v>34.140900000000002</v>
      </c>
      <c r="P216" s="26">
        <v>0.05</v>
      </c>
      <c r="Q216" s="26">
        <v>0.14000000000000001</v>
      </c>
      <c r="R216" s="32" t="s">
        <v>1360</v>
      </c>
      <c r="S216" s="32"/>
      <c r="U216" s="36"/>
    </row>
    <row r="217" spans="1:24" s="22" customFormat="1">
      <c r="A217" s="32" t="s">
        <v>69</v>
      </c>
      <c r="B217" s="32" t="s">
        <v>75</v>
      </c>
      <c r="C217" s="32" t="s">
        <v>1580</v>
      </c>
      <c r="D217" s="31">
        <v>42984</v>
      </c>
      <c r="E217" s="25">
        <v>2017</v>
      </c>
      <c r="F217" s="25">
        <v>9</v>
      </c>
      <c r="G217" s="37">
        <v>6</v>
      </c>
      <c r="H217" s="35" t="s">
        <v>1565</v>
      </c>
      <c r="I217" s="28">
        <v>136.91900000000001</v>
      </c>
      <c r="J217" s="28">
        <v>40.082999999999998</v>
      </c>
      <c r="K217" s="33">
        <v>0</v>
      </c>
      <c r="L217" s="33">
        <v>0</v>
      </c>
      <c r="M217" s="33">
        <v>0</v>
      </c>
      <c r="N217" s="27">
        <v>24.3</v>
      </c>
      <c r="O217" s="30">
        <v>34.204500000000003</v>
      </c>
      <c r="P217" s="26">
        <v>0.01</v>
      </c>
      <c r="Q217" s="26">
        <v>-0.2</v>
      </c>
      <c r="R217" s="32" t="s">
        <v>1360</v>
      </c>
      <c r="S217" s="32"/>
      <c r="U217" s="36"/>
    </row>
    <row r="218" spans="1:24" s="22" customFormat="1">
      <c r="A218" s="32" t="s">
        <v>69</v>
      </c>
      <c r="B218" s="32" t="s">
        <v>76</v>
      </c>
      <c r="C218" s="32" t="s">
        <v>1580</v>
      </c>
      <c r="D218" s="31">
        <v>42985</v>
      </c>
      <c r="E218" s="25">
        <v>2017</v>
      </c>
      <c r="F218" s="25">
        <v>9</v>
      </c>
      <c r="G218" s="37">
        <v>7</v>
      </c>
      <c r="H218" s="35" t="s">
        <v>1565</v>
      </c>
      <c r="I218" s="28">
        <v>136.75399999999999</v>
      </c>
      <c r="J218" s="28">
        <v>40.341999999999999</v>
      </c>
      <c r="K218" s="33">
        <v>0</v>
      </c>
      <c r="L218" s="33">
        <v>0</v>
      </c>
      <c r="M218" s="33">
        <v>0</v>
      </c>
      <c r="N218" s="27">
        <v>23.5</v>
      </c>
      <c r="O218" s="30">
        <v>34.281799999999997</v>
      </c>
      <c r="P218" s="26">
        <v>0.01</v>
      </c>
      <c r="Q218" s="26">
        <v>-0.3</v>
      </c>
      <c r="R218" s="32" t="s">
        <v>1360</v>
      </c>
      <c r="S218" s="32"/>
      <c r="U218" s="36"/>
    </row>
    <row r="219" spans="1:24" s="22" customFormat="1">
      <c r="A219" s="32" t="s">
        <v>69</v>
      </c>
      <c r="B219" s="32" t="s">
        <v>77</v>
      </c>
      <c r="C219" s="32" t="s">
        <v>1580</v>
      </c>
      <c r="D219" s="31">
        <v>42985</v>
      </c>
      <c r="E219" s="25">
        <v>2017</v>
      </c>
      <c r="F219" s="25">
        <v>9</v>
      </c>
      <c r="G219" s="37">
        <v>7</v>
      </c>
      <c r="H219" s="35" t="s">
        <v>1565</v>
      </c>
      <c r="I219" s="28">
        <v>137.583</v>
      </c>
      <c r="J219" s="28">
        <v>39.832999999999998</v>
      </c>
      <c r="K219" s="33">
        <v>0</v>
      </c>
      <c r="L219" s="33">
        <v>0</v>
      </c>
      <c r="M219" s="33">
        <v>0</v>
      </c>
      <c r="N219" s="27">
        <v>22.8</v>
      </c>
      <c r="O219" s="30">
        <v>34.122500000000002</v>
      </c>
      <c r="P219" s="26">
        <v>0.03</v>
      </c>
      <c r="Q219" s="26">
        <v>-0.06</v>
      </c>
      <c r="R219" s="32" t="s">
        <v>1360</v>
      </c>
      <c r="S219" s="32"/>
      <c r="U219" s="36"/>
    </row>
    <row r="220" spans="1:24" s="22" customFormat="1">
      <c r="A220" s="32" t="s">
        <v>69</v>
      </c>
      <c r="B220" s="32" t="s">
        <v>78</v>
      </c>
      <c r="C220" s="32" t="s">
        <v>1580</v>
      </c>
      <c r="D220" s="31">
        <v>42985</v>
      </c>
      <c r="E220" s="25">
        <v>2017</v>
      </c>
      <c r="F220" s="25">
        <v>9</v>
      </c>
      <c r="G220" s="37">
        <v>7</v>
      </c>
      <c r="H220" s="35" t="s">
        <v>1565</v>
      </c>
      <c r="I220" s="28">
        <v>137.755</v>
      </c>
      <c r="J220" s="28">
        <v>39.582999999999998</v>
      </c>
      <c r="K220" s="33">
        <v>0</v>
      </c>
      <c r="L220" s="33">
        <v>0</v>
      </c>
      <c r="M220" s="33">
        <v>0</v>
      </c>
      <c r="N220" s="27">
        <v>24.8</v>
      </c>
      <c r="O220" s="30">
        <v>33.391300000000001</v>
      </c>
      <c r="P220" s="26">
        <v>-0.14000000000000001</v>
      </c>
      <c r="Q220" s="26">
        <v>-1.18</v>
      </c>
      <c r="R220" s="32" t="s">
        <v>1360</v>
      </c>
      <c r="S220" s="32"/>
      <c r="U220" s="36"/>
    </row>
    <row r="221" spans="1:24" s="22" customFormat="1">
      <c r="A221" s="32" t="s">
        <v>69</v>
      </c>
      <c r="B221" s="32" t="s">
        <v>80</v>
      </c>
      <c r="C221" s="32" t="s">
        <v>1580</v>
      </c>
      <c r="D221" s="31">
        <v>42986</v>
      </c>
      <c r="E221" s="25">
        <v>2017</v>
      </c>
      <c r="F221" s="25">
        <v>9</v>
      </c>
      <c r="G221" s="37">
        <v>8</v>
      </c>
      <c r="H221" s="35" t="s">
        <v>1565</v>
      </c>
      <c r="I221" s="28">
        <v>138.084</v>
      </c>
      <c r="J221" s="28">
        <v>39.082999999999998</v>
      </c>
      <c r="K221" s="33">
        <v>0</v>
      </c>
      <c r="L221" s="33">
        <v>0</v>
      </c>
      <c r="M221" s="33">
        <v>0</v>
      </c>
      <c r="N221" s="27">
        <v>25.6</v>
      </c>
      <c r="O221" s="30">
        <v>33.196899999999999</v>
      </c>
      <c r="P221" s="26">
        <v>-0.22</v>
      </c>
      <c r="Q221" s="26">
        <v>-1.73</v>
      </c>
      <c r="R221" s="32" t="s">
        <v>1360</v>
      </c>
      <c r="S221" s="32"/>
      <c r="U221" s="36"/>
    </row>
    <row r="222" spans="1:24" s="22" customFormat="1">
      <c r="A222" s="32" t="s">
        <v>69</v>
      </c>
      <c r="B222" s="32" t="s">
        <v>81</v>
      </c>
      <c r="C222" s="32" t="s">
        <v>1580</v>
      </c>
      <c r="D222" s="31">
        <v>42986</v>
      </c>
      <c r="E222" s="25">
        <v>2017</v>
      </c>
      <c r="F222" s="25">
        <v>9</v>
      </c>
      <c r="G222" s="37">
        <v>8</v>
      </c>
      <c r="H222" s="35" t="s">
        <v>1565</v>
      </c>
      <c r="I222" s="28">
        <v>138.25</v>
      </c>
      <c r="J222" s="28">
        <v>38.831000000000003</v>
      </c>
      <c r="K222" s="33">
        <v>0</v>
      </c>
      <c r="L222" s="33">
        <v>0</v>
      </c>
      <c r="M222" s="33">
        <v>0</v>
      </c>
      <c r="N222" s="27">
        <v>25.4</v>
      </c>
      <c r="O222" s="30">
        <v>33.440399999999997</v>
      </c>
      <c r="P222" s="26">
        <v>-0.11</v>
      </c>
      <c r="Q222" s="26">
        <v>-0.96</v>
      </c>
      <c r="R222" s="32" t="s">
        <v>1360</v>
      </c>
      <c r="S222" s="32"/>
      <c r="U222" s="36"/>
    </row>
    <row r="223" spans="1:24" s="22" customFormat="1">
      <c r="A223" s="32" t="s">
        <v>69</v>
      </c>
      <c r="B223" s="32" t="s">
        <v>82</v>
      </c>
      <c r="C223" s="32" t="s">
        <v>1580</v>
      </c>
      <c r="D223" s="31">
        <v>42987</v>
      </c>
      <c r="E223" s="25">
        <v>2017</v>
      </c>
      <c r="F223" s="25">
        <v>9</v>
      </c>
      <c r="G223" s="37">
        <v>9</v>
      </c>
      <c r="H223" s="35" t="s">
        <v>1565</v>
      </c>
      <c r="I223" s="28">
        <v>138.4</v>
      </c>
      <c r="J223" s="28">
        <v>38.585999999999999</v>
      </c>
      <c r="K223" s="33">
        <v>0</v>
      </c>
      <c r="L223" s="33">
        <v>0</v>
      </c>
      <c r="M223" s="33">
        <v>0</v>
      </c>
      <c r="N223" s="27">
        <v>25.5</v>
      </c>
      <c r="O223" s="30">
        <v>33.232900000000001</v>
      </c>
      <c r="P223" s="26">
        <v>-0.19</v>
      </c>
      <c r="Q223" s="26">
        <v>-1.38</v>
      </c>
      <c r="R223" s="32" t="s">
        <v>1360</v>
      </c>
      <c r="S223" s="32"/>
      <c r="U223" s="36"/>
    </row>
    <row r="224" spans="1:24" s="22" customFormat="1">
      <c r="A224" s="32" t="s">
        <v>69</v>
      </c>
      <c r="B224" s="32" t="s">
        <v>84</v>
      </c>
      <c r="C224" s="32" t="s">
        <v>1580</v>
      </c>
      <c r="D224" s="31">
        <v>42988</v>
      </c>
      <c r="E224" s="25">
        <v>2017</v>
      </c>
      <c r="F224" s="25">
        <v>9</v>
      </c>
      <c r="G224" s="37">
        <v>10</v>
      </c>
      <c r="H224" s="35" t="s">
        <v>1565</v>
      </c>
      <c r="I224" s="28">
        <v>138.905</v>
      </c>
      <c r="J224" s="28">
        <v>38.578000000000003</v>
      </c>
      <c r="K224" s="33">
        <v>0</v>
      </c>
      <c r="L224" s="33">
        <v>0</v>
      </c>
      <c r="M224" s="33">
        <v>0</v>
      </c>
      <c r="N224" s="27">
        <v>23.8</v>
      </c>
      <c r="O224" s="30">
        <v>33.142299999999999</v>
      </c>
      <c r="P224" s="26">
        <v>-0.22</v>
      </c>
      <c r="Q224" s="26">
        <v>-1.95</v>
      </c>
      <c r="R224" s="32" t="s">
        <v>1360</v>
      </c>
      <c r="S224" s="32"/>
      <c r="U224" s="36"/>
    </row>
    <row r="225" spans="1:21" s="22" customFormat="1">
      <c r="A225" s="32" t="s">
        <v>69</v>
      </c>
      <c r="B225" s="32" t="s">
        <v>85</v>
      </c>
      <c r="C225" s="32" t="s">
        <v>1580</v>
      </c>
      <c r="D225" s="31">
        <v>42988</v>
      </c>
      <c r="E225" s="25">
        <v>2017</v>
      </c>
      <c r="F225" s="25">
        <v>9</v>
      </c>
      <c r="G225" s="37">
        <v>10</v>
      </c>
      <c r="H225" s="35" t="s">
        <v>1565</v>
      </c>
      <c r="I225" s="28">
        <v>138.749</v>
      </c>
      <c r="J225" s="28">
        <v>38.834000000000003</v>
      </c>
      <c r="K225" s="33">
        <v>0</v>
      </c>
      <c r="L225" s="33">
        <v>0</v>
      </c>
      <c r="M225" s="33">
        <v>0</v>
      </c>
      <c r="N225" s="27">
        <v>24.7</v>
      </c>
      <c r="O225" s="30">
        <v>33.802300000000002</v>
      </c>
      <c r="P225" s="26">
        <v>0.04</v>
      </c>
      <c r="Q225" s="26">
        <v>-0.28000000000000003</v>
      </c>
      <c r="R225" s="32" t="s">
        <v>1360</v>
      </c>
      <c r="S225" s="32"/>
      <c r="U225" s="36"/>
    </row>
    <row r="226" spans="1:21" s="22" customFormat="1">
      <c r="A226" s="32" t="s">
        <v>69</v>
      </c>
      <c r="B226" s="32" t="s">
        <v>86</v>
      </c>
      <c r="C226" s="32" t="s">
        <v>1580</v>
      </c>
      <c r="D226" s="31">
        <v>42988</v>
      </c>
      <c r="E226" s="25">
        <v>2017</v>
      </c>
      <c r="F226" s="25">
        <v>9</v>
      </c>
      <c r="G226" s="37">
        <v>10</v>
      </c>
      <c r="H226" s="35" t="s">
        <v>1565</v>
      </c>
      <c r="I226" s="28">
        <v>137.41900000000001</v>
      </c>
      <c r="J226" s="28">
        <v>40.082999999999998</v>
      </c>
      <c r="K226" s="33">
        <v>0</v>
      </c>
      <c r="L226" s="33">
        <v>0</v>
      </c>
      <c r="M226" s="33">
        <v>0</v>
      </c>
      <c r="N226" s="27">
        <v>23.5</v>
      </c>
      <c r="O226" s="30">
        <v>33.8703</v>
      </c>
      <c r="P226" s="26">
        <v>0.02</v>
      </c>
      <c r="Q226" s="26">
        <v>-0.47</v>
      </c>
      <c r="R226" s="32" t="s">
        <v>1360</v>
      </c>
      <c r="S226" s="32"/>
      <c r="U226" s="36"/>
    </row>
    <row r="227" spans="1:21" s="22" customFormat="1">
      <c r="A227" s="32" t="s">
        <v>69</v>
      </c>
      <c r="B227" s="32" t="s">
        <v>87</v>
      </c>
      <c r="C227" s="32" t="s">
        <v>1580</v>
      </c>
      <c r="D227" s="31">
        <v>42988</v>
      </c>
      <c r="E227" s="25">
        <v>2017</v>
      </c>
      <c r="F227" s="25">
        <v>9</v>
      </c>
      <c r="G227" s="37">
        <v>10</v>
      </c>
      <c r="H227" s="35" t="s">
        <v>1565</v>
      </c>
      <c r="I227" s="28">
        <v>137.25</v>
      </c>
      <c r="J227" s="28">
        <v>40.332999999999998</v>
      </c>
      <c r="K227" s="33">
        <v>0</v>
      </c>
      <c r="L227" s="33">
        <v>0</v>
      </c>
      <c r="M227" s="33">
        <v>0</v>
      </c>
      <c r="N227" s="27">
        <v>23.4</v>
      </c>
      <c r="O227" s="30">
        <v>34.0045</v>
      </c>
      <c r="P227" s="26">
        <v>0.01</v>
      </c>
      <c r="Q227" s="26">
        <v>-0.46</v>
      </c>
      <c r="R227" s="32" t="s">
        <v>1360</v>
      </c>
      <c r="S227" s="32"/>
      <c r="U227" s="36"/>
    </row>
    <row r="228" spans="1:21" s="22" customFormat="1">
      <c r="A228" s="32" t="s">
        <v>69</v>
      </c>
      <c r="B228" s="32" t="s">
        <v>88</v>
      </c>
      <c r="C228" s="32" t="s">
        <v>1580</v>
      </c>
      <c r="D228" s="31">
        <v>42988</v>
      </c>
      <c r="E228" s="25">
        <v>2017</v>
      </c>
      <c r="F228" s="25">
        <v>9</v>
      </c>
      <c r="G228" s="37">
        <v>10</v>
      </c>
      <c r="H228" s="35" t="s">
        <v>1565</v>
      </c>
      <c r="I228" s="28">
        <v>137.08099999999999</v>
      </c>
      <c r="J228" s="28">
        <v>40.584000000000003</v>
      </c>
      <c r="K228" s="33">
        <v>0</v>
      </c>
      <c r="L228" s="33">
        <v>0</v>
      </c>
      <c r="M228" s="33">
        <v>0</v>
      </c>
      <c r="N228" s="27">
        <v>25.5</v>
      </c>
      <c r="O228" s="30">
        <v>33.986699999999999</v>
      </c>
      <c r="P228" s="26">
        <v>-0.09</v>
      </c>
      <c r="Q228" s="26">
        <v>-1.27</v>
      </c>
      <c r="R228" s="32" t="s">
        <v>1360</v>
      </c>
      <c r="S228" s="32"/>
      <c r="U228" s="36"/>
    </row>
    <row r="229" spans="1:21" s="22" customFormat="1">
      <c r="A229" s="32" t="s">
        <v>69</v>
      </c>
      <c r="B229" s="32" t="s">
        <v>89</v>
      </c>
      <c r="C229" s="32" t="s">
        <v>1580</v>
      </c>
      <c r="D229" s="31">
        <v>42989</v>
      </c>
      <c r="E229" s="25">
        <v>2017</v>
      </c>
      <c r="F229" s="25">
        <v>9</v>
      </c>
      <c r="G229" s="37">
        <v>11</v>
      </c>
      <c r="H229" s="35" t="s">
        <v>1565</v>
      </c>
      <c r="I229" s="28">
        <v>136.91800000000001</v>
      </c>
      <c r="J229" s="28">
        <v>40.834000000000003</v>
      </c>
      <c r="K229" s="33">
        <v>0</v>
      </c>
      <c r="L229" s="33">
        <v>0</v>
      </c>
      <c r="M229" s="33">
        <v>0</v>
      </c>
      <c r="N229" s="27">
        <v>22.8</v>
      </c>
      <c r="O229" s="30">
        <v>33.939399999999999</v>
      </c>
      <c r="P229" s="26">
        <v>-0.1</v>
      </c>
      <c r="Q229" s="26">
        <v>-1.38</v>
      </c>
      <c r="R229" s="32" t="s">
        <v>1360</v>
      </c>
      <c r="S229" s="32"/>
      <c r="U229" s="36"/>
    </row>
    <row r="230" spans="1:21">
      <c r="A230" s="32" t="s">
        <v>90</v>
      </c>
      <c r="B230" s="32" t="s">
        <v>91</v>
      </c>
      <c r="C230" s="32" t="s">
        <v>1569</v>
      </c>
      <c r="D230" s="31">
        <v>42237</v>
      </c>
      <c r="E230" s="1">
        <f t="shared" ref="E230:E286" si="16">YEAR(D230)</f>
        <v>2015</v>
      </c>
      <c r="F230" s="1">
        <f t="shared" ref="F230:F286" si="17">MONTH(D230)</f>
        <v>8</v>
      </c>
      <c r="G230" s="4">
        <f t="shared" ref="G230:G286" si="18">DAY(D230)</f>
        <v>21</v>
      </c>
      <c r="H230" s="9">
        <v>0.69444444444444453</v>
      </c>
      <c r="I230" s="28">
        <v>129.46</v>
      </c>
      <c r="J230" s="28">
        <v>32.936999999999998</v>
      </c>
      <c r="K230" s="33">
        <v>4.5</v>
      </c>
      <c r="L230" s="33">
        <v>5</v>
      </c>
      <c r="M230" s="10" t="s">
        <v>292</v>
      </c>
      <c r="N230" s="27">
        <v>27.683913333333301</v>
      </c>
      <c r="O230" s="30">
        <v>33.153706666666601</v>
      </c>
      <c r="P230" s="38">
        <v>-0.09</v>
      </c>
      <c r="Q230" s="38">
        <v>-0.92</v>
      </c>
      <c r="R230" s="32" t="s">
        <v>285</v>
      </c>
      <c r="S230" s="32"/>
    </row>
    <row r="231" spans="1:21">
      <c r="A231" s="32" t="s">
        <v>90</v>
      </c>
      <c r="B231" s="32" t="s">
        <v>92</v>
      </c>
      <c r="C231" s="32" t="s">
        <v>292</v>
      </c>
      <c r="D231" s="31">
        <v>42238</v>
      </c>
      <c r="E231" s="1">
        <f t="shared" si="16"/>
        <v>2015</v>
      </c>
      <c r="F231" s="1">
        <f t="shared" si="17"/>
        <v>8</v>
      </c>
      <c r="G231" s="4">
        <f t="shared" si="18"/>
        <v>22</v>
      </c>
      <c r="H231" s="9">
        <v>0.29166666666666669</v>
      </c>
      <c r="I231" s="28">
        <v>131.30799999999999</v>
      </c>
      <c r="J231" s="28">
        <v>35.19</v>
      </c>
      <c r="K231" s="33">
        <v>4.5</v>
      </c>
      <c r="L231" s="33">
        <v>5</v>
      </c>
      <c r="M231" s="10" t="s">
        <v>1565</v>
      </c>
      <c r="N231" s="27">
        <v>26.76558</v>
      </c>
      <c r="O231" s="30">
        <v>32.187539999999998</v>
      </c>
      <c r="P231" s="38">
        <v>-0.24</v>
      </c>
      <c r="Q231" s="38">
        <v>-2.1</v>
      </c>
      <c r="R231" s="32" t="s">
        <v>285</v>
      </c>
      <c r="S231" s="32"/>
    </row>
    <row r="232" spans="1:21">
      <c r="A232" s="32" t="s">
        <v>90</v>
      </c>
      <c r="B232" s="32" t="s">
        <v>93</v>
      </c>
      <c r="C232" s="32" t="s">
        <v>292</v>
      </c>
      <c r="D232" s="31">
        <v>42238</v>
      </c>
      <c r="E232" s="1">
        <f t="shared" si="16"/>
        <v>2015</v>
      </c>
      <c r="F232" s="1">
        <f t="shared" si="17"/>
        <v>8</v>
      </c>
      <c r="G232" s="4">
        <f t="shared" si="18"/>
        <v>22</v>
      </c>
      <c r="H232" s="9">
        <v>0.47986111111111113</v>
      </c>
      <c r="I232" s="28">
        <v>132.161</v>
      </c>
      <c r="J232" s="28">
        <v>35.747999999999998</v>
      </c>
      <c r="K232" s="33">
        <v>4.5</v>
      </c>
      <c r="L232" s="33">
        <v>5</v>
      </c>
      <c r="M232" s="10" t="s">
        <v>1565</v>
      </c>
      <c r="N232" s="27">
        <v>26.2089133333333</v>
      </c>
      <c r="O232" s="30">
        <v>31.997540000000001</v>
      </c>
      <c r="P232" s="38">
        <v>-0.34</v>
      </c>
      <c r="Q232" s="38">
        <v>-2.8</v>
      </c>
      <c r="R232" s="32" t="s">
        <v>285</v>
      </c>
      <c r="S232" s="32"/>
    </row>
    <row r="233" spans="1:21">
      <c r="A233" s="32" t="s">
        <v>90</v>
      </c>
      <c r="B233" s="32" t="s">
        <v>94</v>
      </c>
      <c r="C233" s="32" t="s">
        <v>292</v>
      </c>
      <c r="D233" s="31">
        <v>42238</v>
      </c>
      <c r="E233" s="1">
        <f t="shared" si="16"/>
        <v>2015</v>
      </c>
      <c r="F233" s="1">
        <f t="shared" si="17"/>
        <v>8</v>
      </c>
      <c r="G233" s="4">
        <f t="shared" si="18"/>
        <v>22</v>
      </c>
      <c r="H233" s="9">
        <v>0.69027777777777777</v>
      </c>
      <c r="I233" s="28">
        <v>133.25</v>
      </c>
      <c r="J233" s="28">
        <v>36.445999999999998</v>
      </c>
      <c r="K233" s="33">
        <v>4.5</v>
      </c>
      <c r="L233" s="33">
        <v>5</v>
      </c>
      <c r="M233" s="10" t="s">
        <v>1565</v>
      </c>
      <c r="N233" s="27">
        <v>27.35558</v>
      </c>
      <c r="O233" s="30">
        <v>32.161706666666603</v>
      </c>
      <c r="P233" s="38">
        <v>-0.35</v>
      </c>
      <c r="Q233" s="38">
        <v>-2.56</v>
      </c>
      <c r="R233" s="32" t="s">
        <v>285</v>
      </c>
      <c r="S233" s="32"/>
    </row>
    <row r="234" spans="1:21">
      <c r="A234" s="32" t="s">
        <v>90</v>
      </c>
      <c r="B234" s="32" t="s">
        <v>95</v>
      </c>
      <c r="C234" s="32" t="s">
        <v>1573</v>
      </c>
      <c r="D234" s="31">
        <v>42239</v>
      </c>
      <c r="E234" s="1">
        <f t="shared" si="16"/>
        <v>2015</v>
      </c>
      <c r="F234" s="1">
        <f t="shared" si="17"/>
        <v>8</v>
      </c>
      <c r="G234" s="4">
        <f t="shared" si="18"/>
        <v>23</v>
      </c>
      <c r="H234" s="9">
        <v>0.28125</v>
      </c>
      <c r="I234" s="28">
        <v>135.001</v>
      </c>
      <c r="J234" s="28">
        <v>38.636000000000003</v>
      </c>
      <c r="K234" s="33">
        <v>4.5</v>
      </c>
      <c r="L234" s="33">
        <v>5</v>
      </c>
      <c r="M234" s="10" t="s">
        <v>1565</v>
      </c>
      <c r="N234" s="27">
        <v>24.19558</v>
      </c>
      <c r="O234" s="30">
        <v>32.495040000000003</v>
      </c>
      <c r="P234" s="38">
        <v>-0.31</v>
      </c>
      <c r="Q234" s="38">
        <v>-2.63</v>
      </c>
      <c r="R234" s="32" t="s">
        <v>285</v>
      </c>
      <c r="S234" s="32"/>
    </row>
    <row r="235" spans="1:21">
      <c r="A235" s="32" t="s">
        <v>90</v>
      </c>
      <c r="B235" s="32" t="s">
        <v>96</v>
      </c>
      <c r="C235" s="32" t="s">
        <v>1573</v>
      </c>
      <c r="D235" s="31">
        <v>42239</v>
      </c>
      <c r="E235" s="1">
        <f t="shared" si="16"/>
        <v>2015</v>
      </c>
      <c r="F235" s="1">
        <f t="shared" si="17"/>
        <v>8</v>
      </c>
      <c r="G235" s="4">
        <f t="shared" si="18"/>
        <v>23</v>
      </c>
      <c r="H235" s="9">
        <v>0.48749999999999999</v>
      </c>
      <c r="I235" s="28">
        <v>135.167</v>
      </c>
      <c r="J235" s="28">
        <v>38.643999999999998</v>
      </c>
      <c r="K235" s="33">
        <v>4.5</v>
      </c>
      <c r="L235" s="33">
        <v>5</v>
      </c>
      <c r="M235" s="10" t="s">
        <v>1565</v>
      </c>
      <c r="N235" s="27">
        <v>24.148913333333301</v>
      </c>
      <c r="O235" s="30">
        <v>32.661373333333302</v>
      </c>
      <c r="P235" s="38">
        <v>-0.25</v>
      </c>
      <c r="Q235" s="38">
        <v>-2.34</v>
      </c>
      <c r="R235" s="32" t="s">
        <v>285</v>
      </c>
      <c r="S235" s="32"/>
    </row>
    <row r="236" spans="1:21">
      <c r="A236" s="32" t="s">
        <v>90</v>
      </c>
      <c r="B236" s="32" t="s">
        <v>97</v>
      </c>
      <c r="C236" s="32" t="s">
        <v>1573</v>
      </c>
      <c r="D236" s="31">
        <v>42239</v>
      </c>
      <c r="E236" s="1">
        <f t="shared" si="16"/>
        <v>2015</v>
      </c>
      <c r="F236" s="1">
        <f t="shared" si="17"/>
        <v>8</v>
      </c>
      <c r="G236" s="4">
        <f t="shared" si="18"/>
        <v>23</v>
      </c>
      <c r="H236" s="9">
        <v>0.67708333333333337</v>
      </c>
      <c r="I236" s="28">
        <v>135.333</v>
      </c>
      <c r="J236" s="28">
        <v>39.003999999999998</v>
      </c>
      <c r="K236" s="33">
        <v>4.5</v>
      </c>
      <c r="L236" s="33">
        <v>5</v>
      </c>
      <c r="M236" s="10" t="s">
        <v>1565</v>
      </c>
      <c r="N236" s="27">
        <v>25.415580000000002</v>
      </c>
      <c r="O236" s="30">
        <v>33.637039999999999</v>
      </c>
      <c r="P236" s="38">
        <v>-7.0000000000000007E-2</v>
      </c>
      <c r="Q236" s="38">
        <v>-1.17</v>
      </c>
      <c r="R236" s="32" t="s">
        <v>285</v>
      </c>
      <c r="S236" s="32"/>
    </row>
    <row r="237" spans="1:21">
      <c r="A237" s="32" t="s">
        <v>90</v>
      </c>
      <c r="B237" s="32" t="s">
        <v>182</v>
      </c>
      <c r="C237" s="32" t="s">
        <v>1573</v>
      </c>
      <c r="D237" s="31">
        <v>42239</v>
      </c>
      <c r="E237" s="1">
        <f t="shared" si="16"/>
        <v>2015</v>
      </c>
      <c r="F237" s="1">
        <f t="shared" si="17"/>
        <v>8</v>
      </c>
      <c r="G237" s="4">
        <f t="shared" si="18"/>
        <v>23</v>
      </c>
      <c r="H237" s="9">
        <v>0.94305555555555554</v>
      </c>
      <c r="I237" s="28">
        <v>135.31700000000001</v>
      </c>
      <c r="J237" s="28">
        <v>38.637999999999998</v>
      </c>
      <c r="K237" s="33">
        <v>4.5</v>
      </c>
      <c r="L237" s="33">
        <v>5</v>
      </c>
      <c r="M237" s="10" t="s">
        <v>1565</v>
      </c>
      <c r="N237" s="27">
        <v>24.275580000000001</v>
      </c>
      <c r="O237" s="30">
        <v>32.586873333333301</v>
      </c>
      <c r="P237" s="38">
        <v>-0.3</v>
      </c>
      <c r="Q237" s="38">
        <v>-2.5</v>
      </c>
      <c r="R237" s="32" t="s">
        <v>285</v>
      </c>
      <c r="S237" s="32"/>
      <c r="T237" s="8" t="s">
        <v>1596</v>
      </c>
    </row>
    <row r="238" spans="1:21">
      <c r="A238" s="32" t="s">
        <v>90</v>
      </c>
      <c r="B238" s="32" t="s">
        <v>98</v>
      </c>
      <c r="C238" s="32" t="s">
        <v>1573</v>
      </c>
      <c r="D238" s="31">
        <v>42240</v>
      </c>
      <c r="E238" s="1">
        <f t="shared" si="16"/>
        <v>2015</v>
      </c>
      <c r="F238" s="1">
        <f t="shared" si="17"/>
        <v>8</v>
      </c>
      <c r="G238" s="4">
        <f t="shared" si="18"/>
        <v>24</v>
      </c>
      <c r="H238" s="9">
        <v>0.31180555555555556</v>
      </c>
      <c r="I238" s="28">
        <v>136.4</v>
      </c>
      <c r="J238" s="28">
        <v>39.198</v>
      </c>
      <c r="K238" s="33">
        <v>4.5</v>
      </c>
      <c r="L238" s="33">
        <v>5</v>
      </c>
      <c r="M238" s="10" t="s">
        <v>1565</v>
      </c>
      <c r="N238" s="27">
        <v>25.395580000000002</v>
      </c>
      <c r="O238" s="30">
        <v>33.511540000000004</v>
      </c>
      <c r="P238" s="38">
        <v>-0.12</v>
      </c>
      <c r="Q238" s="38">
        <v>-1.22</v>
      </c>
      <c r="R238" s="32" t="s">
        <v>285</v>
      </c>
      <c r="S238" s="32"/>
    </row>
    <row r="239" spans="1:21">
      <c r="A239" s="32" t="s">
        <v>90</v>
      </c>
      <c r="B239" s="32" t="s">
        <v>99</v>
      </c>
      <c r="C239" s="32" t="s">
        <v>1573</v>
      </c>
      <c r="D239" s="31">
        <v>42240</v>
      </c>
      <c r="E239" s="1">
        <f t="shared" si="16"/>
        <v>2015</v>
      </c>
      <c r="F239" s="1">
        <f t="shared" si="17"/>
        <v>8</v>
      </c>
      <c r="G239" s="4">
        <f t="shared" si="18"/>
        <v>24</v>
      </c>
      <c r="H239" s="9">
        <v>0.49305555555555558</v>
      </c>
      <c r="I239" s="28">
        <v>137</v>
      </c>
      <c r="J239" s="28">
        <v>39.667000000000002</v>
      </c>
      <c r="K239" s="33">
        <v>4.5</v>
      </c>
      <c r="L239" s="33">
        <v>5</v>
      </c>
      <c r="M239" s="10" t="s">
        <v>1565</v>
      </c>
      <c r="N239" s="27">
        <v>23.920580000000001</v>
      </c>
      <c r="O239" s="30">
        <v>33.6237066666666</v>
      </c>
      <c r="P239" s="38">
        <v>-0.08</v>
      </c>
      <c r="Q239" s="38">
        <v>-1.3</v>
      </c>
      <c r="R239" s="32" t="s">
        <v>285</v>
      </c>
      <c r="S239" s="32"/>
    </row>
    <row r="240" spans="1:21">
      <c r="A240" s="32" t="s">
        <v>90</v>
      </c>
      <c r="B240" s="32" t="s">
        <v>100</v>
      </c>
      <c r="C240" s="32" t="s">
        <v>1573</v>
      </c>
      <c r="D240" s="31">
        <v>42240</v>
      </c>
      <c r="E240" s="1">
        <f t="shared" si="16"/>
        <v>2015</v>
      </c>
      <c r="F240" s="1">
        <f t="shared" si="17"/>
        <v>8</v>
      </c>
      <c r="G240" s="4">
        <f t="shared" si="18"/>
        <v>24</v>
      </c>
      <c r="H240" s="9">
        <v>0.6972222222222223</v>
      </c>
      <c r="I240" s="28">
        <v>137.16800000000001</v>
      </c>
      <c r="J240" s="28">
        <v>39.655999999999999</v>
      </c>
      <c r="K240" s="33">
        <v>4.5</v>
      </c>
      <c r="L240" s="33">
        <v>5</v>
      </c>
      <c r="M240" s="10" t="s">
        <v>1565</v>
      </c>
      <c r="N240" s="27">
        <v>24.823913333333302</v>
      </c>
      <c r="O240" s="30">
        <v>33.665039999999998</v>
      </c>
      <c r="P240" s="38">
        <v>-0.05</v>
      </c>
      <c r="Q240" s="38">
        <v>-1.02</v>
      </c>
      <c r="R240" s="32" t="s">
        <v>285</v>
      </c>
      <c r="S240" s="32"/>
    </row>
    <row r="241" spans="1:20">
      <c r="A241" s="32" t="s">
        <v>90</v>
      </c>
      <c r="B241" s="32" t="s">
        <v>101</v>
      </c>
      <c r="C241" s="32" t="s">
        <v>1573</v>
      </c>
      <c r="D241" s="31">
        <v>42240</v>
      </c>
      <c r="E241" s="1">
        <f t="shared" si="16"/>
        <v>2015</v>
      </c>
      <c r="F241" s="1">
        <f t="shared" si="17"/>
        <v>8</v>
      </c>
      <c r="G241" s="4">
        <f t="shared" si="18"/>
        <v>24</v>
      </c>
      <c r="H241" s="9">
        <v>0.83333333333333337</v>
      </c>
      <c r="I241" s="28">
        <v>137.227</v>
      </c>
      <c r="J241" s="28">
        <v>39.533999999999999</v>
      </c>
      <c r="K241" s="33">
        <v>4.5</v>
      </c>
      <c r="L241" s="33">
        <v>5</v>
      </c>
      <c r="M241" s="10" t="s">
        <v>1565</v>
      </c>
      <c r="N241" s="27">
        <v>24.975580000000001</v>
      </c>
      <c r="O241" s="30">
        <v>33.694373333333303</v>
      </c>
      <c r="P241" s="38">
        <v>-0.02</v>
      </c>
      <c r="Q241" s="38">
        <v>-0.67</v>
      </c>
      <c r="R241" s="32" t="s">
        <v>285</v>
      </c>
      <c r="S241" s="32"/>
    </row>
    <row r="242" spans="1:20">
      <c r="A242" s="32" t="s">
        <v>90</v>
      </c>
      <c r="B242" s="32" t="s">
        <v>102</v>
      </c>
      <c r="C242" s="32" t="s">
        <v>292</v>
      </c>
      <c r="D242" s="31">
        <v>42246</v>
      </c>
      <c r="E242" s="1">
        <f t="shared" si="16"/>
        <v>2015</v>
      </c>
      <c r="F242" s="1">
        <f t="shared" si="17"/>
        <v>8</v>
      </c>
      <c r="G242" s="4">
        <f t="shared" si="18"/>
        <v>30</v>
      </c>
      <c r="H242" s="9">
        <v>0.69444444444444453</v>
      </c>
      <c r="I242" s="28">
        <v>136.05699999999999</v>
      </c>
      <c r="J242" s="28">
        <v>36.515999999999998</v>
      </c>
      <c r="K242" s="33">
        <v>4.5</v>
      </c>
      <c r="L242" s="33">
        <v>5</v>
      </c>
      <c r="M242" s="10" t="s">
        <v>1565</v>
      </c>
      <c r="N242" s="27">
        <v>24.657246666666602</v>
      </c>
      <c r="O242" s="30">
        <v>33.1267066666666</v>
      </c>
      <c r="P242" s="38">
        <v>-0.15</v>
      </c>
      <c r="Q242" s="38">
        <v>-1.61</v>
      </c>
      <c r="R242" s="32" t="s">
        <v>285</v>
      </c>
      <c r="S242" s="32"/>
      <c r="T242" s="8" t="s">
        <v>1597</v>
      </c>
    </row>
    <row r="243" spans="1:20">
      <c r="A243" s="32" t="s">
        <v>90</v>
      </c>
      <c r="B243" s="32" t="s">
        <v>103</v>
      </c>
      <c r="C243" s="32" t="s">
        <v>292</v>
      </c>
      <c r="D243" s="31">
        <v>42246</v>
      </c>
      <c r="E243" s="1">
        <f t="shared" si="16"/>
        <v>2015</v>
      </c>
      <c r="F243" s="1">
        <f t="shared" si="17"/>
        <v>8</v>
      </c>
      <c r="G243" s="4">
        <f t="shared" si="18"/>
        <v>30</v>
      </c>
      <c r="H243" s="9">
        <v>0.86736111111111114</v>
      </c>
      <c r="I243" s="28">
        <v>135.107</v>
      </c>
      <c r="J243" s="28">
        <v>36.279000000000003</v>
      </c>
      <c r="K243" s="33">
        <v>4.5</v>
      </c>
      <c r="L243" s="33">
        <v>5</v>
      </c>
      <c r="M243" s="10" t="s">
        <v>1565</v>
      </c>
      <c r="N243" s="27">
        <v>24.283913333333302</v>
      </c>
      <c r="O243" s="30">
        <v>33.0018733333333</v>
      </c>
      <c r="P243" s="38">
        <v>-0.14000000000000001</v>
      </c>
      <c r="Q243" s="38">
        <v>-1.54</v>
      </c>
      <c r="R243" s="32" t="s">
        <v>285</v>
      </c>
      <c r="S243" s="32"/>
    </row>
    <row r="244" spans="1:20">
      <c r="A244" s="32" t="s">
        <v>90</v>
      </c>
      <c r="B244" s="32" t="s">
        <v>104</v>
      </c>
      <c r="C244" s="32" t="s">
        <v>1568</v>
      </c>
      <c r="D244" s="31">
        <v>42247</v>
      </c>
      <c r="E244" s="1">
        <f t="shared" si="16"/>
        <v>2015</v>
      </c>
      <c r="F244" s="1">
        <f t="shared" si="17"/>
        <v>8</v>
      </c>
      <c r="G244" s="4">
        <f t="shared" si="18"/>
        <v>31</v>
      </c>
      <c r="H244" s="9">
        <v>0.27083333333333331</v>
      </c>
      <c r="I244" s="28">
        <v>132.73099999999999</v>
      </c>
      <c r="J244" s="28">
        <v>35.701000000000001</v>
      </c>
      <c r="K244" s="33">
        <v>4.5</v>
      </c>
      <c r="L244" s="33">
        <v>5</v>
      </c>
      <c r="M244" s="10" t="s">
        <v>1565</v>
      </c>
      <c r="N244" s="27">
        <v>24.502246666666601</v>
      </c>
      <c r="O244" s="30">
        <v>33.224206666666603</v>
      </c>
      <c r="P244" s="38">
        <v>0.08</v>
      </c>
      <c r="Q244" s="38">
        <v>-0.57999999999999996</v>
      </c>
      <c r="R244" s="32" t="s">
        <v>285</v>
      </c>
      <c r="S244" s="32"/>
    </row>
    <row r="245" spans="1:20">
      <c r="A245" s="32" t="s">
        <v>90</v>
      </c>
      <c r="B245" s="32" t="s">
        <v>105</v>
      </c>
      <c r="C245" s="32" t="s">
        <v>1568</v>
      </c>
      <c r="D245" s="31">
        <v>42247</v>
      </c>
      <c r="E245" s="1">
        <f t="shared" si="16"/>
        <v>2015</v>
      </c>
      <c r="F245" s="1">
        <f t="shared" si="17"/>
        <v>8</v>
      </c>
      <c r="G245" s="4">
        <f t="shared" si="18"/>
        <v>31</v>
      </c>
      <c r="H245" s="9">
        <v>0.49861111111111112</v>
      </c>
      <c r="I245" s="28">
        <v>131.964</v>
      </c>
      <c r="J245" s="28">
        <v>35.191000000000003</v>
      </c>
      <c r="K245" s="33">
        <v>4.5</v>
      </c>
      <c r="L245" s="33">
        <v>5</v>
      </c>
      <c r="M245" s="10" t="s">
        <v>1565</v>
      </c>
      <c r="N245" s="27">
        <v>23.580580000000001</v>
      </c>
      <c r="O245" s="30">
        <v>32.764873333333298</v>
      </c>
      <c r="P245" s="38">
        <v>-0.16</v>
      </c>
      <c r="Q245" s="38">
        <v>-1.75</v>
      </c>
      <c r="R245" s="32" t="s">
        <v>285</v>
      </c>
      <c r="S245" s="32"/>
    </row>
    <row r="246" spans="1:20">
      <c r="A246" s="32" t="s">
        <v>90</v>
      </c>
      <c r="B246" s="32" t="s">
        <v>106</v>
      </c>
      <c r="C246" s="32" t="s">
        <v>1568</v>
      </c>
      <c r="D246" s="31">
        <v>42247</v>
      </c>
      <c r="E246" s="1">
        <f t="shared" si="16"/>
        <v>2015</v>
      </c>
      <c r="F246" s="1">
        <f t="shared" si="17"/>
        <v>8</v>
      </c>
      <c r="G246" s="4">
        <f t="shared" si="18"/>
        <v>31</v>
      </c>
      <c r="H246" s="9">
        <v>0.6875</v>
      </c>
      <c r="I246" s="28">
        <v>131.15199999999999</v>
      </c>
      <c r="J246" s="28">
        <v>34.621000000000002</v>
      </c>
      <c r="K246" s="33">
        <v>4.5</v>
      </c>
      <c r="L246" s="33">
        <v>5</v>
      </c>
      <c r="M246" s="10" t="s">
        <v>1565</v>
      </c>
      <c r="N246" s="27">
        <v>24.840579999999999</v>
      </c>
      <c r="O246" s="30">
        <v>33.3827066666666</v>
      </c>
      <c r="P246" s="38">
        <v>-0.02</v>
      </c>
      <c r="Q246" s="38">
        <v>-0.66</v>
      </c>
      <c r="R246" s="32" t="s">
        <v>285</v>
      </c>
      <c r="S246" s="32"/>
    </row>
    <row r="247" spans="1:20">
      <c r="A247" s="32" t="s">
        <v>90</v>
      </c>
      <c r="B247" s="32" t="s">
        <v>165</v>
      </c>
      <c r="C247" s="32" t="s">
        <v>1568</v>
      </c>
      <c r="D247" s="31">
        <v>42249</v>
      </c>
      <c r="E247" s="1">
        <f t="shared" si="16"/>
        <v>2015</v>
      </c>
      <c r="F247" s="1">
        <f t="shared" si="17"/>
        <v>9</v>
      </c>
      <c r="G247" s="4">
        <f t="shared" si="18"/>
        <v>2</v>
      </c>
      <c r="H247" s="9">
        <v>0.73402777777777783</v>
      </c>
      <c r="I247" s="28">
        <v>130.38399999999999</v>
      </c>
      <c r="J247" s="28">
        <v>34.5</v>
      </c>
      <c r="K247" s="33">
        <v>4.5</v>
      </c>
      <c r="L247" s="33">
        <v>5</v>
      </c>
      <c r="M247" s="10" t="s">
        <v>1565</v>
      </c>
      <c r="N247" s="27">
        <v>26.5089133333333</v>
      </c>
      <c r="O247" s="30">
        <v>33.232039999999998</v>
      </c>
      <c r="P247" s="38">
        <v>-0.09</v>
      </c>
      <c r="Q247" s="38">
        <v>-1.1399999999999999</v>
      </c>
      <c r="R247" s="32" t="s">
        <v>285</v>
      </c>
      <c r="S247" s="32"/>
    </row>
    <row r="248" spans="1:20">
      <c r="A248" s="32" t="s">
        <v>90</v>
      </c>
      <c r="B248" s="32" t="s">
        <v>107</v>
      </c>
      <c r="C248" s="32" t="s">
        <v>1568</v>
      </c>
      <c r="D248" s="31">
        <v>42250</v>
      </c>
      <c r="E248" s="1">
        <f t="shared" si="16"/>
        <v>2015</v>
      </c>
      <c r="F248" s="1">
        <f t="shared" si="17"/>
        <v>9</v>
      </c>
      <c r="G248" s="4">
        <f t="shared" si="18"/>
        <v>3</v>
      </c>
      <c r="H248" s="9">
        <v>0.36388888888888887</v>
      </c>
      <c r="I248" s="28">
        <v>130.90100000000001</v>
      </c>
      <c r="J248" s="28">
        <v>34.716999999999999</v>
      </c>
      <c r="K248" s="33">
        <v>4.5</v>
      </c>
      <c r="L248" s="33">
        <v>5</v>
      </c>
      <c r="M248" s="10" t="s">
        <v>1565</v>
      </c>
      <c r="N248" s="27">
        <v>25.51558</v>
      </c>
      <c r="O248" s="30">
        <v>32.440040000000003</v>
      </c>
      <c r="P248" s="38">
        <v>-0.32</v>
      </c>
      <c r="Q248" s="38">
        <v>-2.67</v>
      </c>
      <c r="R248" s="32" t="s">
        <v>285</v>
      </c>
      <c r="S248" s="32"/>
    </row>
    <row r="249" spans="1:20">
      <c r="A249" s="32" t="s">
        <v>90</v>
      </c>
      <c r="B249" s="32" t="s">
        <v>108</v>
      </c>
      <c r="C249" s="32" t="s">
        <v>1568</v>
      </c>
      <c r="D249" s="31">
        <v>42250</v>
      </c>
      <c r="E249" s="1">
        <f t="shared" si="16"/>
        <v>2015</v>
      </c>
      <c r="F249" s="1">
        <f t="shared" si="17"/>
        <v>9</v>
      </c>
      <c r="G249" s="4">
        <f t="shared" si="18"/>
        <v>3</v>
      </c>
      <c r="H249" s="9">
        <v>0.48402777777777778</v>
      </c>
      <c r="I249" s="28">
        <v>130.56800000000001</v>
      </c>
      <c r="J249" s="28">
        <v>34.832000000000001</v>
      </c>
      <c r="K249" s="33">
        <v>4.5</v>
      </c>
      <c r="L249" s="33">
        <v>5</v>
      </c>
      <c r="M249" s="10" t="s">
        <v>1565</v>
      </c>
      <c r="N249" s="27">
        <v>24.977246666666602</v>
      </c>
      <c r="O249" s="30">
        <v>32.59854</v>
      </c>
      <c r="P249" s="38">
        <v>-0.22</v>
      </c>
      <c r="Q249" s="38">
        <v>-2.0499999999999998</v>
      </c>
      <c r="R249" s="32" t="s">
        <v>285</v>
      </c>
      <c r="S249" s="32"/>
    </row>
    <row r="250" spans="1:20">
      <c r="A250" s="32" t="s">
        <v>90</v>
      </c>
      <c r="B250" s="32" t="s">
        <v>166</v>
      </c>
      <c r="C250" s="32" t="s">
        <v>1568</v>
      </c>
      <c r="D250" s="31">
        <v>42250</v>
      </c>
      <c r="E250" s="1">
        <f t="shared" si="16"/>
        <v>2015</v>
      </c>
      <c r="F250" s="1">
        <f t="shared" si="17"/>
        <v>9</v>
      </c>
      <c r="G250" s="4">
        <f t="shared" si="18"/>
        <v>3</v>
      </c>
      <c r="H250" s="9">
        <v>0.69166666666666676</v>
      </c>
      <c r="I250" s="28">
        <v>130.28700000000001</v>
      </c>
      <c r="J250" s="28">
        <v>34.823999999999998</v>
      </c>
      <c r="K250" s="33">
        <v>4.5</v>
      </c>
      <c r="L250" s="33">
        <v>5</v>
      </c>
      <c r="M250" s="10" t="s">
        <v>1565</v>
      </c>
      <c r="N250" s="27">
        <v>25.687246666666599</v>
      </c>
      <c r="O250" s="30">
        <v>32.662039999999998</v>
      </c>
      <c r="P250" s="38">
        <v>-0.26</v>
      </c>
      <c r="Q250" s="38">
        <v>-2.1800000000000002</v>
      </c>
      <c r="R250" s="32" t="s">
        <v>285</v>
      </c>
      <c r="S250" s="32"/>
      <c r="T250" s="8" t="s">
        <v>1598</v>
      </c>
    </row>
    <row r="251" spans="1:20">
      <c r="A251" s="32" t="s">
        <v>90</v>
      </c>
      <c r="B251" s="32" t="s">
        <v>109</v>
      </c>
      <c r="C251" s="32" t="s">
        <v>1568</v>
      </c>
      <c r="D251" s="31">
        <v>42250</v>
      </c>
      <c r="E251" s="1">
        <f t="shared" si="16"/>
        <v>2015</v>
      </c>
      <c r="F251" s="1">
        <f t="shared" si="17"/>
        <v>9</v>
      </c>
      <c r="G251" s="4">
        <f t="shared" si="18"/>
        <v>3</v>
      </c>
      <c r="H251" s="9">
        <v>0.9159722222222223</v>
      </c>
      <c r="I251" s="28">
        <v>130.58500000000001</v>
      </c>
      <c r="J251" s="28">
        <v>34.825000000000003</v>
      </c>
      <c r="K251" s="33">
        <v>4.5</v>
      </c>
      <c r="L251" s="33">
        <v>5</v>
      </c>
      <c r="M251" s="10" t="s">
        <v>1565</v>
      </c>
      <c r="N251" s="27">
        <v>25.117246666666603</v>
      </c>
      <c r="O251" s="30">
        <v>32.324206666666598</v>
      </c>
      <c r="P251" s="38">
        <v>-0.27</v>
      </c>
      <c r="Q251" s="38">
        <v>-2.7</v>
      </c>
      <c r="R251" s="32" t="s">
        <v>285</v>
      </c>
      <c r="S251" s="32"/>
    </row>
    <row r="252" spans="1:20">
      <c r="A252" s="32" t="s">
        <v>90</v>
      </c>
      <c r="B252" s="32" t="s">
        <v>110</v>
      </c>
      <c r="C252" s="32" t="s">
        <v>1568</v>
      </c>
      <c r="D252" s="31">
        <v>42251</v>
      </c>
      <c r="E252" s="1">
        <f t="shared" si="16"/>
        <v>2015</v>
      </c>
      <c r="F252" s="1">
        <f t="shared" si="17"/>
        <v>9</v>
      </c>
      <c r="G252" s="4">
        <f t="shared" si="18"/>
        <v>4</v>
      </c>
      <c r="H252" s="9">
        <v>0.31388888888888888</v>
      </c>
      <c r="I252" s="28">
        <v>130.06700000000001</v>
      </c>
      <c r="J252" s="28">
        <v>34.667999999999999</v>
      </c>
      <c r="K252" s="33">
        <v>4.5</v>
      </c>
      <c r="L252" s="33">
        <v>5</v>
      </c>
      <c r="M252" s="10" t="s">
        <v>1565</v>
      </c>
      <c r="N252" s="27">
        <v>26.018913333333302</v>
      </c>
      <c r="O252" s="30">
        <v>33.185540000000003</v>
      </c>
      <c r="P252" s="38">
        <v>-0.11</v>
      </c>
      <c r="Q252" s="38">
        <v>-1.36</v>
      </c>
      <c r="R252" s="32" t="s">
        <v>285</v>
      </c>
      <c r="S252" s="32"/>
    </row>
    <row r="253" spans="1:20">
      <c r="A253" s="32" t="s">
        <v>90</v>
      </c>
      <c r="B253" s="32" t="s">
        <v>111</v>
      </c>
      <c r="C253" s="32" t="s">
        <v>1568</v>
      </c>
      <c r="D253" s="31">
        <v>42251</v>
      </c>
      <c r="E253" s="1">
        <f t="shared" si="16"/>
        <v>2015</v>
      </c>
      <c r="F253" s="1">
        <f t="shared" si="17"/>
        <v>9</v>
      </c>
      <c r="G253" s="4">
        <f t="shared" si="18"/>
        <v>4</v>
      </c>
      <c r="H253" s="9">
        <v>0.48680555555555555</v>
      </c>
      <c r="I253" s="28">
        <v>130.08099999999999</v>
      </c>
      <c r="J253" s="28">
        <v>34.500999999999998</v>
      </c>
      <c r="K253" s="33">
        <v>4.5</v>
      </c>
      <c r="L253" s="33">
        <v>5</v>
      </c>
      <c r="M253" s="10" t="s">
        <v>1565</v>
      </c>
      <c r="N253" s="27">
        <v>26.547246666666602</v>
      </c>
      <c r="O253" s="30">
        <v>33.29054</v>
      </c>
      <c r="P253" s="38">
        <v>0.02</v>
      </c>
      <c r="Q253" s="38">
        <v>-0.92</v>
      </c>
      <c r="R253" s="32" t="s">
        <v>285</v>
      </c>
      <c r="S253" s="32"/>
    </row>
    <row r="254" spans="1:20">
      <c r="A254" s="32" t="s">
        <v>90</v>
      </c>
      <c r="B254" s="32" t="s">
        <v>112</v>
      </c>
      <c r="C254" s="32" t="s">
        <v>1568</v>
      </c>
      <c r="D254" s="31">
        <v>42251</v>
      </c>
      <c r="E254" s="1">
        <f t="shared" si="16"/>
        <v>2015</v>
      </c>
      <c r="F254" s="1">
        <f t="shared" si="17"/>
        <v>9</v>
      </c>
      <c r="G254" s="4">
        <f t="shared" si="18"/>
        <v>4</v>
      </c>
      <c r="H254" s="9">
        <v>0.70138888888888884</v>
      </c>
      <c r="I254" s="28">
        <v>129.678</v>
      </c>
      <c r="J254" s="28">
        <v>34.363</v>
      </c>
      <c r="K254" s="33">
        <v>4.5</v>
      </c>
      <c r="L254" s="33">
        <v>5</v>
      </c>
      <c r="M254" s="10" t="s">
        <v>1565</v>
      </c>
      <c r="N254" s="27">
        <v>26.545580000000001</v>
      </c>
      <c r="O254" s="30">
        <v>32.688539999999904</v>
      </c>
      <c r="P254" s="38">
        <v>-0.25</v>
      </c>
      <c r="Q254" s="38">
        <v>-2.16</v>
      </c>
      <c r="R254" s="32" t="s">
        <v>285</v>
      </c>
      <c r="S254" s="32"/>
    </row>
    <row r="255" spans="1:20">
      <c r="A255" s="32" t="s">
        <v>90</v>
      </c>
      <c r="B255" s="32" t="s">
        <v>113</v>
      </c>
      <c r="C255" s="32" t="s">
        <v>1568</v>
      </c>
      <c r="D255" s="31">
        <v>42251</v>
      </c>
      <c r="E255" s="1">
        <f t="shared" si="16"/>
        <v>2015</v>
      </c>
      <c r="F255" s="1">
        <f t="shared" si="17"/>
        <v>9</v>
      </c>
      <c r="G255" s="4">
        <f t="shared" si="18"/>
        <v>4</v>
      </c>
      <c r="H255" s="9">
        <v>0.79791666666666661</v>
      </c>
      <c r="I255" s="28">
        <v>129.822</v>
      </c>
      <c r="J255" s="28">
        <v>34.503999999999998</v>
      </c>
      <c r="K255" s="33">
        <v>4.5</v>
      </c>
      <c r="L255" s="33">
        <v>5</v>
      </c>
      <c r="M255" s="10" t="s">
        <v>1565</v>
      </c>
      <c r="N255" s="27">
        <v>26.413913333333301</v>
      </c>
      <c r="O255" s="30">
        <v>33.157873333333299</v>
      </c>
      <c r="P255" s="38">
        <v>-0.05</v>
      </c>
      <c r="Q255" s="38">
        <v>-1.37</v>
      </c>
      <c r="R255" s="32" t="s">
        <v>285</v>
      </c>
      <c r="S255" s="32"/>
    </row>
    <row r="256" spans="1:20">
      <c r="A256" s="32" t="s">
        <v>90</v>
      </c>
      <c r="B256" s="32" t="s">
        <v>114</v>
      </c>
      <c r="C256" s="32" t="s">
        <v>1568</v>
      </c>
      <c r="D256" s="31">
        <v>42251</v>
      </c>
      <c r="E256" s="1">
        <f t="shared" si="16"/>
        <v>2015</v>
      </c>
      <c r="F256" s="1">
        <f t="shared" si="17"/>
        <v>9</v>
      </c>
      <c r="G256" s="4">
        <f t="shared" si="18"/>
        <v>4</v>
      </c>
      <c r="H256" s="9">
        <v>0.91111111111111109</v>
      </c>
      <c r="I256" s="28">
        <v>129.76400000000001</v>
      </c>
      <c r="J256" s="28">
        <v>34.338000000000001</v>
      </c>
      <c r="K256" s="33">
        <v>4.5</v>
      </c>
      <c r="L256" s="33">
        <v>5</v>
      </c>
      <c r="M256" s="10" t="s">
        <v>1565</v>
      </c>
      <c r="N256" s="27">
        <v>26.51558</v>
      </c>
      <c r="O256" s="30">
        <v>32.732873333333302</v>
      </c>
      <c r="P256" s="38">
        <v>-0.2</v>
      </c>
      <c r="Q256" s="38">
        <v>-1.77</v>
      </c>
      <c r="R256" s="32" t="s">
        <v>285</v>
      </c>
      <c r="S256" s="32"/>
    </row>
    <row r="257" spans="1:20">
      <c r="A257" s="32" t="s">
        <v>90</v>
      </c>
      <c r="B257" s="32" t="s">
        <v>115</v>
      </c>
      <c r="C257" s="32" t="s">
        <v>1568</v>
      </c>
      <c r="D257" s="31">
        <v>42252</v>
      </c>
      <c r="E257" s="1">
        <f t="shared" si="16"/>
        <v>2015</v>
      </c>
      <c r="F257" s="1">
        <f t="shared" si="17"/>
        <v>9</v>
      </c>
      <c r="G257" s="4">
        <f t="shared" si="18"/>
        <v>5</v>
      </c>
      <c r="H257" s="9">
        <v>0.3215277777777778</v>
      </c>
      <c r="I257" s="28">
        <v>129.84</v>
      </c>
      <c r="J257" s="28">
        <v>34.167000000000002</v>
      </c>
      <c r="K257" s="33">
        <v>4.5</v>
      </c>
      <c r="L257" s="33">
        <v>5</v>
      </c>
      <c r="M257" s="10" t="s">
        <v>1565</v>
      </c>
      <c r="N257" s="27">
        <v>25.988913333333301</v>
      </c>
      <c r="O257" s="30">
        <v>33.314706666666602</v>
      </c>
      <c r="P257" s="38">
        <v>-0.06</v>
      </c>
      <c r="Q257" s="38">
        <v>-0.83</v>
      </c>
      <c r="R257" s="32" t="s">
        <v>285</v>
      </c>
      <c r="S257" s="32"/>
    </row>
    <row r="258" spans="1:20">
      <c r="A258" s="32" t="s">
        <v>90</v>
      </c>
      <c r="B258" s="32" t="s">
        <v>116</v>
      </c>
      <c r="C258" s="32" t="s">
        <v>1568</v>
      </c>
      <c r="D258" s="31">
        <v>42252</v>
      </c>
      <c r="E258" s="1">
        <f t="shared" si="16"/>
        <v>2015</v>
      </c>
      <c r="F258" s="1">
        <f t="shared" si="17"/>
        <v>9</v>
      </c>
      <c r="G258" s="4">
        <f t="shared" si="18"/>
        <v>5</v>
      </c>
      <c r="H258" s="9">
        <v>0.4861111111111111</v>
      </c>
      <c r="I258" s="28">
        <v>130.584</v>
      </c>
      <c r="J258" s="28">
        <v>34.244999999999997</v>
      </c>
      <c r="K258" s="33">
        <v>4.5</v>
      </c>
      <c r="L258" s="33">
        <v>5</v>
      </c>
      <c r="M258" s="10" t="s">
        <v>1565</v>
      </c>
      <c r="N258" s="27">
        <v>25.907246666666602</v>
      </c>
      <c r="O258" s="30">
        <v>33.004539999999999</v>
      </c>
      <c r="P258" s="38">
        <v>-0.09</v>
      </c>
      <c r="Q258" s="38">
        <v>-1.18</v>
      </c>
      <c r="R258" s="32" t="s">
        <v>285</v>
      </c>
      <c r="S258" s="32"/>
    </row>
    <row r="259" spans="1:20">
      <c r="A259" s="32" t="s">
        <v>90</v>
      </c>
      <c r="B259" s="32" t="s">
        <v>117</v>
      </c>
      <c r="C259" s="32" t="s">
        <v>1568</v>
      </c>
      <c r="D259" s="31">
        <v>42252</v>
      </c>
      <c r="E259" s="1">
        <f t="shared" si="16"/>
        <v>2015</v>
      </c>
      <c r="F259" s="1">
        <f t="shared" si="17"/>
        <v>9</v>
      </c>
      <c r="G259" s="4">
        <f t="shared" si="18"/>
        <v>5</v>
      </c>
      <c r="H259" s="9">
        <v>0.61388888888888882</v>
      </c>
      <c r="I259" s="28">
        <v>130.18100000000001</v>
      </c>
      <c r="J259" s="28">
        <v>34.334000000000003</v>
      </c>
      <c r="K259" s="33">
        <v>4.5</v>
      </c>
      <c r="L259" s="33">
        <v>5</v>
      </c>
      <c r="M259" s="10" t="s">
        <v>1565</v>
      </c>
      <c r="N259" s="27">
        <v>26.273913333333301</v>
      </c>
      <c r="O259" s="30">
        <v>33.366540000000001</v>
      </c>
      <c r="P259" s="38">
        <v>-0.01</v>
      </c>
      <c r="Q259" s="38">
        <v>-0.69</v>
      </c>
      <c r="R259" s="32" t="s">
        <v>285</v>
      </c>
      <c r="S259" s="32"/>
    </row>
    <row r="260" spans="1:20">
      <c r="A260" s="32" t="s">
        <v>90</v>
      </c>
      <c r="B260" s="32" t="s">
        <v>118</v>
      </c>
      <c r="C260" s="32" t="s">
        <v>1568</v>
      </c>
      <c r="D260" s="31">
        <v>42252</v>
      </c>
      <c r="E260" s="1">
        <f t="shared" si="16"/>
        <v>2015</v>
      </c>
      <c r="F260" s="1">
        <f t="shared" si="17"/>
        <v>9</v>
      </c>
      <c r="G260" s="4">
        <f t="shared" si="18"/>
        <v>5</v>
      </c>
      <c r="H260" s="9">
        <v>0.75208333333333333</v>
      </c>
      <c r="I260" s="28">
        <v>130.02099999999999</v>
      </c>
      <c r="J260" s="28">
        <v>34.176000000000002</v>
      </c>
      <c r="K260" s="33">
        <v>4.5</v>
      </c>
      <c r="L260" s="33">
        <v>5</v>
      </c>
      <c r="M260" s="10" t="s">
        <v>1565</v>
      </c>
      <c r="N260" s="27">
        <v>26.21058</v>
      </c>
      <c r="O260" s="30">
        <v>32.944040000000001</v>
      </c>
      <c r="P260" s="38">
        <v>-0.19</v>
      </c>
      <c r="Q260" s="38">
        <v>-1.64</v>
      </c>
      <c r="R260" s="32" t="s">
        <v>285</v>
      </c>
      <c r="S260" s="32"/>
    </row>
    <row r="261" spans="1:20">
      <c r="A261" s="32" t="s">
        <v>90</v>
      </c>
      <c r="B261" s="32" t="s">
        <v>119</v>
      </c>
      <c r="C261" s="32" t="s">
        <v>1568</v>
      </c>
      <c r="D261" s="31">
        <v>42252</v>
      </c>
      <c r="E261" s="1">
        <f t="shared" si="16"/>
        <v>2015</v>
      </c>
      <c r="F261" s="1">
        <f t="shared" si="17"/>
        <v>9</v>
      </c>
      <c r="G261" s="4">
        <f t="shared" si="18"/>
        <v>5</v>
      </c>
      <c r="H261" s="9">
        <v>0.9604166666666667</v>
      </c>
      <c r="I261" s="28">
        <v>129.75800000000001</v>
      </c>
      <c r="J261" s="28">
        <v>34.168999999999997</v>
      </c>
      <c r="K261" s="33">
        <v>4.5</v>
      </c>
      <c r="L261" s="33">
        <v>5</v>
      </c>
      <c r="M261" s="10" t="s">
        <v>1565</v>
      </c>
      <c r="N261" s="27">
        <v>26.0089133333333</v>
      </c>
      <c r="O261" s="30">
        <v>32.922040000000003</v>
      </c>
      <c r="P261" s="38">
        <v>-0.2</v>
      </c>
      <c r="Q261" s="38">
        <v>-1.62</v>
      </c>
      <c r="R261" s="32" t="s">
        <v>285</v>
      </c>
      <c r="S261" s="32"/>
    </row>
    <row r="262" spans="1:20">
      <c r="A262" s="32" t="s">
        <v>90</v>
      </c>
      <c r="B262" s="32" t="s">
        <v>120</v>
      </c>
      <c r="C262" s="32" t="s">
        <v>1568</v>
      </c>
      <c r="D262" s="31">
        <v>42253</v>
      </c>
      <c r="E262" s="1">
        <f t="shared" si="16"/>
        <v>2015</v>
      </c>
      <c r="F262" s="1">
        <f t="shared" si="17"/>
        <v>9</v>
      </c>
      <c r="G262" s="4">
        <f t="shared" si="18"/>
        <v>6</v>
      </c>
      <c r="H262" s="9">
        <v>0.33055555555555555</v>
      </c>
      <c r="I262" s="28">
        <v>128.61799999999999</v>
      </c>
      <c r="J262" s="28">
        <v>33.667999999999999</v>
      </c>
      <c r="K262" s="33">
        <v>4.5</v>
      </c>
      <c r="L262" s="33">
        <v>5</v>
      </c>
      <c r="M262" s="10" t="s">
        <v>1565</v>
      </c>
      <c r="N262" s="27">
        <v>26.205580000000001</v>
      </c>
      <c r="O262" s="30">
        <v>33.312373333333298</v>
      </c>
      <c r="P262" s="38">
        <v>-0.04</v>
      </c>
      <c r="Q262" s="38">
        <v>-0.67</v>
      </c>
      <c r="R262" s="32" t="s">
        <v>285</v>
      </c>
      <c r="S262" s="32"/>
    </row>
    <row r="263" spans="1:20">
      <c r="A263" s="32" t="s">
        <v>90</v>
      </c>
      <c r="B263" s="32" t="s">
        <v>121</v>
      </c>
      <c r="C263" s="32" t="s">
        <v>1568</v>
      </c>
      <c r="D263" s="31">
        <v>42254</v>
      </c>
      <c r="E263" s="1">
        <f t="shared" si="16"/>
        <v>2015</v>
      </c>
      <c r="F263" s="1">
        <f t="shared" si="17"/>
        <v>9</v>
      </c>
      <c r="G263" s="4">
        <f t="shared" si="18"/>
        <v>7</v>
      </c>
      <c r="H263" s="9">
        <v>0.63124999999999998</v>
      </c>
      <c r="I263" s="28">
        <v>129.523</v>
      </c>
      <c r="J263" s="28">
        <v>34.000999999999998</v>
      </c>
      <c r="K263" s="33">
        <v>4.5</v>
      </c>
      <c r="L263" s="33">
        <v>5</v>
      </c>
      <c r="M263" s="10" t="s">
        <v>1565</v>
      </c>
      <c r="N263" s="27">
        <v>25.955580000000001</v>
      </c>
      <c r="O263" s="30">
        <v>33.403077037037001</v>
      </c>
      <c r="P263" s="38">
        <v>-7.0000000000000007E-2</v>
      </c>
      <c r="Q263" s="38">
        <v>-0.69</v>
      </c>
      <c r="R263" s="32" t="s">
        <v>285</v>
      </c>
      <c r="S263" s="32"/>
    </row>
    <row r="264" spans="1:20">
      <c r="A264" s="32" t="s">
        <v>90</v>
      </c>
      <c r="B264" s="32" t="s">
        <v>122</v>
      </c>
      <c r="C264" s="32" t="s">
        <v>1568</v>
      </c>
      <c r="D264" s="31">
        <v>42254</v>
      </c>
      <c r="E264" s="1">
        <f t="shared" si="16"/>
        <v>2015</v>
      </c>
      <c r="F264" s="1">
        <f t="shared" si="17"/>
        <v>9</v>
      </c>
      <c r="G264" s="4">
        <f t="shared" si="18"/>
        <v>7</v>
      </c>
      <c r="H264" s="9">
        <v>0.7416666666666667</v>
      </c>
      <c r="I264" s="28">
        <v>129.994</v>
      </c>
      <c r="J264" s="28">
        <v>33.831000000000003</v>
      </c>
      <c r="K264" s="33">
        <v>4.5</v>
      </c>
      <c r="L264" s="33">
        <v>5</v>
      </c>
      <c r="M264" s="10" t="s">
        <v>1565</v>
      </c>
      <c r="N264" s="27">
        <v>24.295580000000001</v>
      </c>
      <c r="O264" s="30">
        <v>33.308077037037002</v>
      </c>
      <c r="P264" s="38">
        <v>-0.06</v>
      </c>
      <c r="Q264" s="38">
        <v>-0.77</v>
      </c>
      <c r="R264" s="32" t="s">
        <v>285</v>
      </c>
      <c r="S264" s="32"/>
    </row>
    <row r="265" spans="1:20">
      <c r="A265" s="32" t="s">
        <v>90</v>
      </c>
      <c r="B265" s="32" t="s">
        <v>123</v>
      </c>
      <c r="C265" s="32" t="s">
        <v>1568</v>
      </c>
      <c r="D265" s="31">
        <v>42257</v>
      </c>
      <c r="E265" s="1">
        <f t="shared" si="16"/>
        <v>2015</v>
      </c>
      <c r="F265" s="1">
        <f t="shared" si="17"/>
        <v>9</v>
      </c>
      <c r="G265" s="4">
        <f t="shared" si="18"/>
        <v>10</v>
      </c>
      <c r="H265" s="9">
        <v>0.69305555555555554</v>
      </c>
      <c r="I265" s="28">
        <v>129.779</v>
      </c>
      <c r="J265" s="28">
        <v>33.679000000000002</v>
      </c>
      <c r="K265" s="33">
        <v>4.5</v>
      </c>
      <c r="L265" s="33">
        <v>5</v>
      </c>
      <c r="M265" s="10" t="s">
        <v>1565</v>
      </c>
      <c r="N265" s="27">
        <v>23.703579999999899</v>
      </c>
      <c r="O265" s="30">
        <v>33.40014</v>
      </c>
      <c r="P265" s="38">
        <v>0</v>
      </c>
      <c r="Q265" s="38">
        <v>-0.53</v>
      </c>
      <c r="R265" s="32" t="s">
        <v>285</v>
      </c>
      <c r="S265" s="32"/>
    </row>
    <row r="266" spans="1:20">
      <c r="A266" s="32" t="s">
        <v>90</v>
      </c>
      <c r="B266" s="32" t="s">
        <v>124</v>
      </c>
      <c r="C266" s="32" t="s">
        <v>1568</v>
      </c>
      <c r="D266" s="31">
        <v>42257</v>
      </c>
      <c r="E266" s="1">
        <f t="shared" si="16"/>
        <v>2015</v>
      </c>
      <c r="F266" s="1">
        <f t="shared" si="17"/>
        <v>9</v>
      </c>
      <c r="G266" s="4">
        <f t="shared" si="18"/>
        <v>10</v>
      </c>
      <c r="H266" s="9">
        <v>0.90486111111111101</v>
      </c>
      <c r="I266" s="28">
        <v>128.49700000000001</v>
      </c>
      <c r="J266" s="28">
        <v>33.832999999999998</v>
      </c>
      <c r="K266" s="33">
        <v>4.5</v>
      </c>
      <c r="L266" s="33">
        <v>5</v>
      </c>
      <c r="M266" s="10" t="s">
        <v>1565</v>
      </c>
      <c r="N266" s="27">
        <v>25.185580000000002</v>
      </c>
      <c r="O266" s="30">
        <v>33.546873333333302</v>
      </c>
      <c r="P266" s="38">
        <v>0.09</v>
      </c>
      <c r="Q266" s="38">
        <v>-0.16</v>
      </c>
      <c r="R266" s="32" t="s">
        <v>285</v>
      </c>
      <c r="S266" s="32"/>
    </row>
    <row r="267" spans="1:20">
      <c r="A267" s="32" t="s">
        <v>90</v>
      </c>
      <c r="B267" s="32" t="s">
        <v>125</v>
      </c>
      <c r="C267" s="32" t="s">
        <v>1568</v>
      </c>
      <c r="D267" s="31">
        <v>42258</v>
      </c>
      <c r="E267" s="1">
        <f t="shared" si="16"/>
        <v>2015</v>
      </c>
      <c r="F267" s="1">
        <f t="shared" si="17"/>
        <v>9</v>
      </c>
      <c r="G267" s="4">
        <f t="shared" si="18"/>
        <v>11</v>
      </c>
      <c r="H267" s="9">
        <v>0.31319444444444444</v>
      </c>
      <c r="I267" s="28">
        <v>128.798</v>
      </c>
      <c r="J267" s="28">
        <v>33.835000000000001</v>
      </c>
      <c r="K267" s="33">
        <v>4.5</v>
      </c>
      <c r="L267" s="33">
        <v>5</v>
      </c>
      <c r="M267" s="10" t="s">
        <v>1565</v>
      </c>
      <c r="N267" s="27">
        <v>25.128913333333301</v>
      </c>
      <c r="O267" s="30">
        <v>33.54654</v>
      </c>
      <c r="P267" s="38">
        <v>0.03</v>
      </c>
      <c r="Q267" s="38">
        <v>-0.31</v>
      </c>
      <c r="R267" s="32" t="s">
        <v>285</v>
      </c>
      <c r="S267" s="32"/>
    </row>
    <row r="268" spans="1:20">
      <c r="A268" s="32" t="s">
        <v>90</v>
      </c>
      <c r="B268" s="32" t="s">
        <v>126</v>
      </c>
      <c r="C268" s="32" t="s">
        <v>1568</v>
      </c>
      <c r="D268" s="31">
        <v>42258</v>
      </c>
      <c r="E268" s="1">
        <f t="shared" si="16"/>
        <v>2015</v>
      </c>
      <c r="F268" s="1">
        <f t="shared" si="17"/>
        <v>9</v>
      </c>
      <c r="G268" s="4">
        <f t="shared" si="18"/>
        <v>11</v>
      </c>
      <c r="H268" s="9">
        <v>0.52500000000000002</v>
      </c>
      <c r="I268" s="28">
        <v>129.84700000000001</v>
      </c>
      <c r="J268" s="28">
        <v>33.999000000000002</v>
      </c>
      <c r="K268" s="33">
        <v>4.5</v>
      </c>
      <c r="L268" s="33">
        <v>5</v>
      </c>
      <c r="M268" s="10" t="s">
        <v>1565</v>
      </c>
      <c r="N268" s="27">
        <v>24.32058</v>
      </c>
      <c r="O268" s="30">
        <v>33.322873333333298</v>
      </c>
      <c r="P268" s="38">
        <v>-0.02</v>
      </c>
      <c r="Q268" s="38">
        <v>-0.79</v>
      </c>
      <c r="R268" s="32" t="s">
        <v>285</v>
      </c>
      <c r="S268" s="32"/>
    </row>
    <row r="269" spans="1:20">
      <c r="A269" s="32" t="s">
        <v>90</v>
      </c>
      <c r="B269" s="32" t="s">
        <v>127</v>
      </c>
      <c r="C269" s="32" t="s">
        <v>1568</v>
      </c>
      <c r="D269" s="31">
        <v>42258</v>
      </c>
      <c r="E269" s="1">
        <f t="shared" si="16"/>
        <v>2015</v>
      </c>
      <c r="F269" s="1">
        <f t="shared" si="17"/>
        <v>9</v>
      </c>
      <c r="G269" s="4">
        <f t="shared" si="18"/>
        <v>11</v>
      </c>
      <c r="H269" s="9">
        <v>0.86805555555555547</v>
      </c>
      <c r="I269" s="28">
        <v>130.23099999999999</v>
      </c>
      <c r="J269" s="28">
        <v>34</v>
      </c>
      <c r="K269" s="33">
        <v>4.5</v>
      </c>
      <c r="L269" s="33">
        <v>5</v>
      </c>
      <c r="M269" s="10" t="s">
        <v>1565</v>
      </c>
      <c r="N269" s="27">
        <v>25.033913333333302</v>
      </c>
      <c r="O269" s="30">
        <v>33.332373333333301</v>
      </c>
      <c r="P269" s="38">
        <v>-0.01</v>
      </c>
      <c r="Q269" s="38">
        <v>-0.66</v>
      </c>
      <c r="R269" s="32" t="s">
        <v>285</v>
      </c>
      <c r="S269" s="32"/>
    </row>
    <row r="270" spans="1:20">
      <c r="A270" s="32" t="s">
        <v>90</v>
      </c>
      <c r="B270" s="32" t="s">
        <v>128</v>
      </c>
      <c r="C270" s="32" t="s">
        <v>1568</v>
      </c>
      <c r="D270" s="31">
        <v>42259</v>
      </c>
      <c r="E270" s="1">
        <f t="shared" si="16"/>
        <v>2015</v>
      </c>
      <c r="F270" s="1">
        <f t="shared" si="17"/>
        <v>9</v>
      </c>
      <c r="G270" s="4">
        <f t="shared" si="18"/>
        <v>12</v>
      </c>
      <c r="H270" s="9">
        <v>0.31180555555555556</v>
      </c>
      <c r="I270" s="28">
        <v>128.55500000000001</v>
      </c>
      <c r="J270" s="28">
        <v>33.334000000000003</v>
      </c>
      <c r="K270" s="33">
        <v>4.5</v>
      </c>
      <c r="L270" s="33">
        <v>5</v>
      </c>
      <c r="M270" s="10" t="s">
        <v>1565</v>
      </c>
      <c r="N270" s="27">
        <v>25.190580000000001</v>
      </c>
      <c r="O270" s="30">
        <v>33.624706666666597</v>
      </c>
      <c r="P270" s="38">
        <v>0.18</v>
      </c>
      <c r="Q270" s="38">
        <v>0.15</v>
      </c>
      <c r="R270" s="32" t="s">
        <v>285</v>
      </c>
      <c r="S270" s="32"/>
    </row>
    <row r="271" spans="1:20">
      <c r="A271" s="32" t="s">
        <v>90</v>
      </c>
      <c r="B271" s="32" t="s">
        <v>129</v>
      </c>
      <c r="C271" s="32" t="s">
        <v>1568</v>
      </c>
      <c r="D271" s="31">
        <v>42259</v>
      </c>
      <c r="E271" s="1">
        <f t="shared" si="16"/>
        <v>2015</v>
      </c>
      <c r="F271" s="1">
        <f t="shared" si="17"/>
        <v>9</v>
      </c>
      <c r="G271" s="4">
        <f t="shared" si="18"/>
        <v>12</v>
      </c>
      <c r="H271" s="9">
        <v>0.50138888888888888</v>
      </c>
      <c r="I271" s="28">
        <v>128.81399999999999</v>
      </c>
      <c r="J271" s="28">
        <v>33.164000000000001</v>
      </c>
      <c r="K271" s="33">
        <v>4.5</v>
      </c>
      <c r="L271" s="33">
        <v>5</v>
      </c>
      <c r="M271" s="10" t="s">
        <v>1565</v>
      </c>
      <c r="N271" s="27">
        <v>24.290579999999899</v>
      </c>
      <c r="O271" s="30">
        <v>33.724539999999998</v>
      </c>
      <c r="P271" s="38">
        <v>0.12</v>
      </c>
      <c r="Q271" s="38">
        <v>-0.01</v>
      </c>
      <c r="R271" s="32" t="s">
        <v>285</v>
      </c>
      <c r="S271" s="32"/>
    </row>
    <row r="272" spans="1:20">
      <c r="A272" s="32" t="s">
        <v>90</v>
      </c>
      <c r="B272" s="32" t="s">
        <v>130</v>
      </c>
      <c r="C272" s="32" t="s">
        <v>1568</v>
      </c>
      <c r="D272" s="31">
        <v>42259</v>
      </c>
      <c r="E272" s="1">
        <f t="shared" si="16"/>
        <v>2015</v>
      </c>
      <c r="F272" s="1">
        <f t="shared" si="17"/>
        <v>9</v>
      </c>
      <c r="G272" s="4">
        <f t="shared" si="18"/>
        <v>12</v>
      </c>
      <c r="H272" s="9">
        <v>0.65763888888888888</v>
      </c>
      <c r="I272" s="28">
        <v>128.184</v>
      </c>
      <c r="J272" s="28">
        <v>33</v>
      </c>
      <c r="K272" s="33">
        <v>4.5</v>
      </c>
      <c r="L272" s="33">
        <v>5</v>
      </c>
      <c r="M272" s="10" t="s">
        <v>1565</v>
      </c>
      <c r="N272" s="27">
        <v>26.203913333333301</v>
      </c>
      <c r="O272" s="30">
        <v>33.263373333333298</v>
      </c>
      <c r="P272" s="38">
        <v>-0.04</v>
      </c>
      <c r="Q272" s="38">
        <v>-0.99</v>
      </c>
      <c r="R272" s="32" t="s">
        <v>285</v>
      </c>
      <c r="S272" s="32"/>
      <c r="T272" s="8" t="s">
        <v>1599</v>
      </c>
    </row>
    <row r="273" spans="1:20">
      <c r="A273" s="32" t="s">
        <v>90</v>
      </c>
      <c r="B273" s="32" t="s">
        <v>131</v>
      </c>
      <c r="C273" s="32" t="s">
        <v>1568</v>
      </c>
      <c r="D273" s="31">
        <v>42259</v>
      </c>
      <c r="E273" s="1">
        <f t="shared" si="16"/>
        <v>2015</v>
      </c>
      <c r="F273" s="1">
        <f t="shared" si="17"/>
        <v>9</v>
      </c>
      <c r="G273" s="4">
        <f t="shared" si="18"/>
        <v>12</v>
      </c>
      <c r="H273" s="9">
        <v>0.80694444444444446</v>
      </c>
      <c r="I273" s="28">
        <v>128.54400000000001</v>
      </c>
      <c r="J273" s="28">
        <v>32.997</v>
      </c>
      <c r="K273" s="33">
        <v>4.5</v>
      </c>
      <c r="L273" s="33">
        <v>5</v>
      </c>
      <c r="M273" s="10" t="s">
        <v>1565</v>
      </c>
      <c r="N273" s="27">
        <v>25.687246666666599</v>
      </c>
      <c r="O273" s="30">
        <v>33.529040000000002</v>
      </c>
      <c r="P273" s="38">
        <v>0.01</v>
      </c>
      <c r="Q273" s="38">
        <v>-0.49</v>
      </c>
      <c r="R273" s="32" t="s">
        <v>285</v>
      </c>
      <c r="S273" s="32"/>
    </row>
    <row r="274" spans="1:20">
      <c r="A274" s="32" t="s">
        <v>90</v>
      </c>
      <c r="B274" s="32" t="s">
        <v>132</v>
      </c>
      <c r="C274" s="32" t="s">
        <v>1568</v>
      </c>
      <c r="D274" s="31">
        <v>42259</v>
      </c>
      <c r="E274" s="1">
        <f t="shared" si="16"/>
        <v>2015</v>
      </c>
      <c r="F274" s="1">
        <f t="shared" si="17"/>
        <v>9</v>
      </c>
      <c r="G274" s="4">
        <f t="shared" si="18"/>
        <v>12</v>
      </c>
      <c r="H274" s="9">
        <v>0.94027777777777777</v>
      </c>
      <c r="I274" s="28">
        <v>128.667</v>
      </c>
      <c r="J274" s="28">
        <v>33.17</v>
      </c>
      <c r="K274" s="33">
        <v>4.5</v>
      </c>
      <c r="L274" s="33">
        <v>5</v>
      </c>
      <c r="M274" s="10" t="s">
        <v>1565</v>
      </c>
      <c r="N274" s="27">
        <v>25.328913333333301</v>
      </c>
      <c r="O274" s="30">
        <v>33.461539999999999</v>
      </c>
      <c r="P274" s="38">
        <v>0.02</v>
      </c>
      <c r="Q274" s="38">
        <v>-0.44</v>
      </c>
      <c r="R274" s="32" t="s">
        <v>285</v>
      </c>
      <c r="S274" s="32"/>
    </row>
    <row r="275" spans="1:20">
      <c r="A275" s="32" t="s">
        <v>90</v>
      </c>
      <c r="B275" s="32" t="s">
        <v>133</v>
      </c>
      <c r="C275" s="32" t="s">
        <v>1568</v>
      </c>
      <c r="D275" s="31">
        <v>42260</v>
      </c>
      <c r="E275" s="1">
        <f t="shared" si="16"/>
        <v>2015</v>
      </c>
      <c r="F275" s="1">
        <f t="shared" si="17"/>
        <v>9</v>
      </c>
      <c r="G275" s="4">
        <f t="shared" si="18"/>
        <v>13</v>
      </c>
      <c r="H275" s="9">
        <v>0.31041666666666667</v>
      </c>
      <c r="I275" s="28">
        <v>128.26499999999999</v>
      </c>
      <c r="J275" s="28">
        <v>32.832999999999998</v>
      </c>
      <c r="K275" s="33">
        <v>4.5</v>
      </c>
      <c r="L275" s="33">
        <v>5</v>
      </c>
      <c r="M275" s="10" t="s">
        <v>1565</v>
      </c>
      <c r="N275" s="27">
        <v>26.0989133333333</v>
      </c>
      <c r="O275" s="30">
        <v>33.275706666666601</v>
      </c>
      <c r="P275" s="38">
        <v>-0.02</v>
      </c>
      <c r="Q275" s="38">
        <v>-0.83</v>
      </c>
      <c r="R275" s="32" t="s">
        <v>285</v>
      </c>
      <c r="S275" s="32"/>
    </row>
    <row r="276" spans="1:20">
      <c r="A276" s="32" t="s">
        <v>90</v>
      </c>
      <c r="B276" s="32" t="s">
        <v>134</v>
      </c>
      <c r="C276" s="32" t="s">
        <v>1568</v>
      </c>
      <c r="D276" s="31">
        <v>42260</v>
      </c>
      <c r="E276" s="1">
        <f t="shared" si="16"/>
        <v>2015</v>
      </c>
      <c r="F276" s="1">
        <f t="shared" si="17"/>
        <v>9</v>
      </c>
      <c r="G276" s="4">
        <f t="shared" si="18"/>
        <v>13</v>
      </c>
      <c r="H276" s="9">
        <v>0.4826388888888889</v>
      </c>
      <c r="I276" s="28">
        <v>128.18199999999999</v>
      </c>
      <c r="J276" s="28">
        <v>32.667000000000002</v>
      </c>
      <c r="K276" s="33">
        <v>4.5</v>
      </c>
      <c r="L276" s="33">
        <v>5</v>
      </c>
      <c r="M276" s="10" t="s">
        <v>1565</v>
      </c>
      <c r="N276" s="27">
        <v>25.92558</v>
      </c>
      <c r="O276" s="30">
        <v>33.42304</v>
      </c>
      <c r="P276" s="38">
        <v>0.01</v>
      </c>
      <c r="Q276" s="38">
        <v>-0.72</v>
      </c>
      <c r="R276" s="32" t="s">
        <v>285</v>
      </c>
      <c r="S276" s="32"/>
    </row>
    <row r="277" spans="1:20">
      <c r="A277" s="32" t="s">
        <v>90</v>
      </c>
      <c r="B277" s="32" t="s">
        <v>135</v>
      </c>
      <c r="C277" s="32" t="s">
        <v>1568</v>
      </c>
      <c r="D277" s="31">
        <v>42260</v>
      </c>
      <c r="E277" s="1">
        <f t="shared" si="16"/>
        <v>2015</v>
      </c>
      <c r="F277" s="1">
        <f t="shared" si="17"/>
        <v>9</v>
      </c>
      <c r="G277" s="4">
        <f t="shared" si="18"/>
        <v>13</v>
      </c>
      <c r="H277" s="9">
        <v>0.7416666666666667</v>
      </c>
      <c r="I277" s="28">
        <v>128.47399999999999</v>
      </c>
      <c r="J277" s="28">
        <v>32.520000000000003</v>
      </c>
      <c r="K277" s="33">
        <v>4.5</v>
      </c>
      <c r="L277" s="33">
        <v>5</v>
      </c>
      <c r="M277" s="10" t="s">
        <v>1565</v>
      </c>
      <c r="N277" s="27">
        <v>25.312246666666599</v>
      </c>
      <c r="O277" s="30">
        <v>33.695873333333303</v>
      </c>
      <c r="P277" s="38">
        <v>0.12</v>
      </c>
      <c r="Q277" s="38">
        <v>0.09</v>
      </c>
      <c r="R277" s="32" t="s">
        <v>285</v>
      </c>
      <c r="S277" s="32"/>
    </row>
    <row r="278" spans="1:20">
      <c r="A278" s="32" t="s">
        <v>90</v>
      </c>
      <c r="B278" s="32" t="s">
        <v>136</v>
      </c>
      <c r="C278" s="32" t="s">
        <v>1568</v>
      </c>
      <c r="D278" s="31">
        <v>42261</v>
      </c>
      <c r="E278" s="1">
        <f t="shared" si="16"/>
        <v>2015</v>
      </c>
      <c r="F278" s="1">
        <f t="shared" si="17"/>
        <v>9</v>
      </c>
      <c r="G278" s="4">
        <f t="shared" si="18"/>
        <v>14</v>
      </c>
      <c r="H278" s="9">
        <v>0.31388888888888888</v>
      </c>
      <c r="I278" s="28">
        <v>128.196</v>
      </c>
      <c r="J278" s="28">
        <v>32.334000000000003</v>
      </c>
      <c r="K278" s="33">
        <v>4.5</v>
      </c>
      <c r="L278" s="33">
        <v>5</v>
      </c>
      <c r="M278" s="10" t="s">
        <v>1565</v>
      </c>
      <c r="N278" s="27">
        <v>25.575580000000002</v>
      </c>
      <c r="O278" s="30">
        <v>33.791873333333299</v>
      </c>
      <c r="P278" s="38">
        <v>0.06</v>
      </c>
      <c r="Q278" s="38">
        <v>-0.25</v>
      </c>
      <c r="R278" s="32" t="s">
        <v>285</v>
      </c>
      <c r="S278" s="32"/>
    </row>
    <row r="279" spans="1:20">
      <c r="A279" s="32" t="s">
        <v>90</v>
      </c>
      <c r="B279" s="32" t="s">
        <v>137</v>
      </c>
      <c r="C279" s="32" t="s">
        <v>1568</v>
      </c>
      <c r="D279" s="31">
        <v>42261</v>
      </c>
      <c r="E279" s="1">
        <f t="shared" si="16"/>
        <v>2015</v>
      </c>
      <c r="F279" s="1">
        <f t="shared" si="17"/>
        <v>9</v>
      </c>
      <c r="G279" s="4">
        <f t="shared" si="18"/>
        <v>14</v>
      </c>
      <c r="H279" s="9">
        <v>0.61388888888888882</v>
      </c>
      <c r="I279" s="28">
        <v>128.26900000000001</v>
      </c>
      <c r="J279" s="28">
        <v>32</v>
      </c>
      <c r="K279" s="33">
        <v>4.5</v>
      </c>
      <c r="L279" s="33">
        <v>5</v>
      </c>
      <c r="M279" s="10" t="s">
        <v>1565</v>
      </c>
      <c r="N279" s="27">
        <v>26.26558</v>
      </c>
      <c r="O279" s="30">
        <v>33.663873333333299</v>
      </c>
      <c r="P279" s="38">
        <v>0.04</v>
      </c>
      <c r="Q279" s="38">
        <v>-0.41</v>
      </c>
      <c r="R279" s="32" t="s">
        <v>285</v>
      </c>
      <c r="S279" s="32"/>
    </row>
    <row r="280" spans="1:20">
      <c r="A280" s="32" t="s">
        <v>90</v>
      </c>
      <c r="B280" s="32" t="s">
        <v>138</v>
      </c>
      <c r="C280" s="32" t="s">
        <v>1568</v>
      </c>
      <c r="D280" s="31">
        <v>42261</v>
      </c>
      <c r="E280" s="1">
        <f t="shared" si="16"/>
        <v>2015</v>
      </c>
      <c r="F280" s="1">
        <f t="shared" si="17"/>
        <v>9</v>
      </c>
      <c r="G280" s="4">
        <f t="shared" si="18"/>
        <v>14</v>
      </c>
      <c r="H280" s="9">
        <v>0.8340277777777777</v>
      </c>
      <c r="I280" s="28">
        <v>128.33099999999999</v>
      </c>
      <c r="J280" s="28">
        <v>32.332000000000001</v>
      </c>
      <c r="K280" s="33">
        <v>4.5</v>
      </c>
      <c r="L280" s="33">
        <v>5</v>
      </c>
      <c r="M280" s="10" t="s">
        <v>1565</v>
      </c>
      <c r="N280" s="27">
        <v>25.567246666666602</v>
      </c>
      <c r="O280" s="30">
        <v>33.753873333333303</v>
      </c>
      <c r="P280" s="38">
        <v>0.09</v>
      </c>
      <c r="Q280" s="38">
        <v>-0.12</v>
      </c>
      <c r="R280" s="32" t="s">
        <v>285</v>
      </c>
      <c r="S280" s="32"/>
    </row>
    <row r="281" spans="1:20">
      <c r="A281" s="32" t="s">
        <v>90</v>
      </c>
      <c r="B281" s="32" t="s">
        <v>139</v>
      </c>
      <c r="C281" s="32" t="s">
        <v>1568</v>
      </c>
      <c r="D281" s="31">
        <v>42262</v>
      </c>
      <c r="E281" s="1">
        <f t="shared" si="16"/>
        <v>2015</v>
      </c>
      <c r="F281" s="1">
        <f t="shared" si="17"/>
        <v>9</v>
      </c>
      <c r="G281" s="4">
        <f t="shared" si="18"/>
        <v>15</v>
      </c>
      <c r="H281" s="9">
        <v>0.31041666666666667</v>
      </c>
      <c r="I281" s="28">
        <v>128.268</v>
      </c>
      <c r="J281" s="28">
        <v>31.832000000000001</v>
      </c>
      <c r="K281" s="33">
        <v>4.5</v>
      </c>
      <c r="L281" s="33">
        <v>5</v>
      </c>
      <c r="M281" s="10" t="s">
        <v>1565</v>
      </c>
      <c r="N281" s="27">
        <v>26.343913333333301</v>
      </c>
      <c r="O281" s="30">
        <v>32.509540000000001</v>
      </c>
      <c r="P281" s="38">
        <v>-0.14000000000000001</v>
      </c>
      <c r="Q281" s="38">
        <v>-1.93</v>
      </c>
      <c r="R281" s="32" t="s">
        <v>285</v>
      </c>
      <c r="S281" s="32"/>
    </row>
    <row r="282" spans="1:20">
      <c r="A282" s="32" t="s">
        <v>90</v>
      </c>
      <c r="B282" s="32" t="s">
        <v>181</v>
      </c>
      <c r="C282" s="32" t="s">
        <v>1568</v>
      </c>
      <c r="D282" s="31">
        <v>42262</v>
      </c>
      <c r="E282" s="1">
        <f t="shared" si="16"/>
        <v>2015</v>
      </c>
      <c r="F282" s="1">
        <f t="shared" si="17"/>
        <v>9</v>
      </c>
      <c r="G282" s="4">
        <f t="shared" si="18"/>
        <v>15</v>
      </c>
      <c r="H282" s="9">
        <v>0.71944444444444444</v>
      </c>
      <c r="I282" s="28">
        <v>128.47</v>
      </c>
      <c r="J282" s="28">
        <v>31.515999999999998</v>
      </c>
      <c r="K282" s="33">
        <v>4.5</v>
      </c>
      <c r="L282" s="33">
        <v>5</v>
      </c>
      <c r="M282" s="10" t="s">
        <v>1565</v>
      </c>
      <c r="N282" s="27">
        <v>25.03558</v>
      </c>
      <c r="O282" s="30">
        <v>33.528206666666598</v>
      </c>
      <c r="P282" s="38">
        <v>-0.01</v>
      </c>
      <c r="Q282" s="38">
        <v>-0.6</v>
      </c>
      <c r="R282" s="32" t="s">
        <v>285</v>
      </c>
      <c r="S282" s="32"/>
      <c r="T282" s="8" t="s">
        <v>1599</v>
      </c>
    </row>
    <row r="283" spans="1:20">
      <c r="A283" s="32" t="s">
        <v>141</v>
      </c>
      <c r="B283" s="32" t="s">
        <v>91</v>
      </c>
      <c r="C283" s="32" t="s">
        <v>1571</v>
      </c>
      <c r="D283" s="31">
        <v>42286</v>
      </c>
      <c r="E283" s="1">
        <f t="shared" si="16"/>
        <v>2015</v>
      </c>
      <c r="F283" s="1">
        <f t="shared" si="17"/>
        <v>10</v>
      </c>
      <c r="G283" s="4">
        <f t="shared" si="18"/>
        <v>9</v>
      </c>
      <c r="H283" s="9">
        <v>0.70138888888888884</v>
      </c>
      <c r="I283" s="28">
        <v>129.27619999999999</v>
      </c>
      <c r="J283" s="28">
        <v>32.2896</v>
      </c>
      <c r="K283" s="33">
        <v>4.5</v>
      </c>
      <c r="L283" s="33">
        <v>5</v>
      </c>
      <c r="M283" s="10" t="s">
        <v>1565</v>
      </c>
      <c r="N283" s="27">
        <v>25.020499999999998</v>
      </c>
      <c r="O283" s="30">
        <v>33.641254901960778</v>
      </c>
      <c r="P283" s="38">
        <v>-0.14000000000000001</v>
      </c>
      <c r="Q283" s="38">
        <v>-1.05</v>
      </c>
      <c r="R283" s="32" t="s">
        <v>285</v>
      </c>
      <c r="S283" s="32"/>
    </row>
    <row r="284" spans="1:20">
      <c r="A284" s="32" t="s">
        <v>141</v>
      </c>
      <c r="B284" s="32" t="s">
        <v>92</v>
      </c>
      <c r="C284" s="32" t="s">
        <v>1570</v>
      </c>
      <c r="D284" s="31">
        <v>42287</v>
      </c>
      <c r="E284" s="1">
        <f t="shared" si="16"/>
        <v>2015</v>
      </c>
      <c r="F284" s="1">
        <f t="shared" si="17"/>
        <v>10</v>
      </c>
      <c r="G284" s="4">
        <f t="shared" si="18"/>
        <v>10</v>
      </c>
      <c r="H284" s="9">
        <v>0.26597222222222222</v>
      </c>
      <c r="I284" s="28">
        <v>126.4393</v>
      </c>
      <c r="J284" s="28">
        <v>30.57197</v>
      </c>
      <c r="K284" s="33">
        <v>4.5</v>
      </c>
      <c r="L284" s="33">
        <v>5</v>
      </c>
      <c r="M284" s="10" t="s">
        <v>1565</v>
      </c>
      <c r="N284" s="27">
        <v>25.067699999999999</v>
      </c>
      <c r="O284" s="30">
        <v>33.169654901960783</v>
      </c>
      <c r="P284" s="38">
        <v>0.04</v>
      </c>
      <c r="Q284" s="38">
        <v>-0.45</v>
      </c>
      <c r="R284" s="32" t="s">
        <v>285</v>
      </c>
      <c r="S284" s="32"/>
    </row>
    <row r="285" spans="1:20">
      <c r="A285" s="32" t="s">
        <v>141</v>
      </c>
      <c r="B285" s="32">
        <v>1</v>
      </c>
      <c r="C285" s="32" t="s">
        <v>1570</v>
      </c>
      <c r="D285" s="31">
        <v>42287</v>
      </c>
      <c r="E285" s="1">
        <f t="shared" si="16"/>
        <v>2015</v>
      </c>
      <c r="F285" s="1">
        <f t="shared" si="17"/>
        <v>10</v>
      </c>
      <c r="G285" s="4">
        <f t="shared" si="18"/>
        <v>10</v>
      </c>
      <c r="H285" s="9">
        <v>0.74652777777777779</v>
      </c>
      <c r="I285" s="28">
        <v>124.24948333333333</v>
      </c>
      <c r="J285" s="28">
        <v>30.500233333333334</v>
      </c>
      <c r="K285" s="33">
        <v>0</v>
      </c>
      <c r="L285" s="33">
        <v>0</v>
      </c>
      <c r="M285" s="33">
        <v>0</v>
      </c>
      <c r="N285" s="27">
        <v>24.1</v>
      </c>
      <c r="O285" s="30">
        <v>32.583624304829542</v>
      </c>
      <c r="P285" s="38">
        <v>-0.22</v>
      </c>
      <c r="Q285" s="38">
        <v>-2.09</v>
      </c>
      <c r="R285" s="32" t="s">
        <v>285</v>
      </c>
      <c r="S285" s="32"/>
    </row>
    <row r="286" spans="1:20">
      <c r="A286" s="32" t="s">
        <v>141</v>
      </c>
      <c r="B286" s="32">
        <v>2</v>
      </c>
      <c r="C286" s="32" t="s">
        <v>1570</v>
      </c>
      <c r="D286" s="31">
        <v>42287</v>
      </c>
      <c r="E286" s="1">
        <f t="shared" si="16"/>
        <v>2015</v>
      </c>
      <c r="F286" s="1">
        <f t="shared" si="17"/>
        <v>10</v>
      </c>
      <c r="G286" s="4">
        <f t="shared" si="18"/>
        <v>10</v>
      </c>
      <c r="H286" s="9">
        <v>0.82500000000000007</v>
      </c>
      <c r="I286" s="28">
        <v>124.49886666666667</v>
      </c>
      <c r="J286" s="28">
        <v>30.501799999999999</v>
      </c>
      <c r="K286" s="33">
        <v>0</v>
      </c>
      <c r="L286" s="33">
        <v>0</v>
      </c>
      <c r="M286" s="33">
        <v>0</v>
      </c>
      <c r="N286" s="27">
        <v>24.2</v>
      </c>
      <c r="O286" s="30">
        <v>33.353834089084579</v>
      </c>
      <c r="P286" s="38">
        <v>-0.01</v>
      </c>
      <c r="Q286" s="38">
        <v>-0.89</v>
      </c>
      <c r="R286" s="32" t="s">
        <v>285</v>
      </c>
      <c r="S286" s="32"/>
    </row>
    <row r="287" spans="1:20">
      <c r="A287" s="32" t="s">
        <v>141</v>
      </c>
      <c r="B287" s="32">
        <v>3</v>
      </c>
      <c r="C287" s="32" t="s">
        <v>1570</v>
      </c>
      <c r="D287" s="31">
        <v>42287</v>
      </c>
      <c r="E287" s="1">
        <f t="shared" ref="E287:E350" si="19">YEAR(D287)</f>
        <v>2015</v>
      </c>
      <c r="F287" s="1">
        <f t="shared" ref="F287:F350" si="20">MONTH(D287)</f>
        <v>10</v>
      </c>
      <c r="G287" s="4">
        <f t="shared" ref="G287:G350" si="21">DAY(D287)</f>
        <v>10</v>
      </c>
      <c r="H287" s="9">
        <v>0.94374999999999998</v>
      </c>
      <c r="I287" s="28">
        <v>125.00245</v>
      </c>
      <c r="J287" s="28">
        <v>30.499766666666666</v>
      </c>
      <c r="K287" s="33">
        <v>0</v>
      </c>
      <c r="L287" s="33">
        <v>0</v>
      </c>
      <c r="M287" s="33">
        <v>0</v>
      </c>
      <c r="N287" s="27">
        <v>23.9</v>
      </c>
      <c r="O287" s="30">
        <v>33.63209765799634</v>
      </c>
      <c r="P287" s="38">
        <v>0.05</v>
      </c>
      <c r="Q287" s="38">
        <v>-0.28000000000000003</v>
      </c>
      <c r="R287" s="32" t="s">
        <v>285</v>
      </c>
      <c r="S287" s="32"/>
    </row>
    <row r="288" spans="1:20">
      <c r="A288" s="32" t="s">
        <v>141</v>
      </c>
      <c r="B288" s="32">
        <v>4</v>
      </c>
      <c r="C288" s="32" t="s">
        <v>1570</v>
      </c>
      <c r="D288" s="31">
        <v>42288</v>
      </c>
      <c r="E288" s="1">
        <f t="shared" si="19"/>
        <v>2015</v>
      </c>
      <c r="F288" s="1">
        <f t="shared" si="20"/>
        <v>10</v>
      </c>
      <c r="G288" s="4">
        <f t="shared" si="21"/>
        <v>11</v>
      </c>
      <c r="H288" s="9">
        <v>6.7361111111111108E-2</v>
      </c>
      <c r="I288" s="28">
        <v>125.51073333333333</v>
      </c>
      <c r="J288" s="28">
        <v>30.567499999999999</v>
      </c>
      <c r="K288" s="33">
        <v>0</v>
      </c>
      <c r="L288" s="33">
        <v>0</v>
      </c>
      <c r="M288" s="33">
        <v>0</v>
      </c>
      <c r="N288" s="27">
        <v>22.5</v>
      </c>
      <c r="O288" s="30">
        <v>32.383520661732987</v>
      </c>
      <c r="P288" s="38">
        <v>-0.28000000000000003</v>
      </c>
      <c r="Q288" s="38">
        <v>-2.4300000000000002</v>
      </c>
      <c r="R288" s="32" t="s">
        <v>285</v>
      </c>
      <c r="S288" s="32"/>
    </row>
    <row r="289" spans="1:19">
      <c r="A289" s="32" t="s">
        <v>141</v>
      </c>
      <c r="B289" s="32">
        <v>5</v>
      </c>
      <c r="C289" s="32" t="s">
        <v>1570</v>
      </c>
      <c r="D289" s="31">
        <v>42288</v>
      </c>
      <c r="E289" s="1">
        <f t="shared" si="19"/>
        <v>2015</v>
      </c>
      <c r="F289" s="1">
        <f t="shared" si="20"/>
        <v>10</v>
      </c>
      <c r="G289" s="4">
        <f t="shared" si="21"/>
        <v>11</v>
      </c>
      <c r="H289" s="9">
        <v>0.25</v>
      </c>
      <c r="I289" s="28">
        <v>125.92536666666666</v>
      </c>
      <c r="J289" s="28">
        <v>30.513549999999999</v>
      </c>
      <c r="K289" s="33">
        <v>0</v>
      </c>
      <c r="L289" s="33">
        <v>0</v>
      </c>
      <c r="M289" s="33">
        <v>0</v>
      </c>
      <c r="N289" s="27">
        <v>23.4</v>
      </c>
      <c r="O289" s="30">
        <v>32.561116468058209</v>
      </c>
      <c r="P289" s="38">
        <v>-0.05</v>
      </c>
      <c r="Q289" s="38">
        <v>-1.56</v>
      </c>
      <c r="R289" s="32" t="s">
        <v>285</v>
      </c>
      <c r="S289" s="32"/>
    </row>
    <row r="290" spans="1:19">
      <c r="A290" s="32" t="s">
        <v>141</v>
      </c>
      <c r="B290" s="32">
        <v>6</v>
      </c>
      <c r="C290" s="32" t="s">
        <v>1570</v>
      </c>
      <c r="D290" s="31">
        <v>42288</v>
      </c>
      <c r="E290" s="1">
        <f t="shared" si="19"/>
        <v>2015</v>
      </c>
      <c r="F290" s="1">
        <f t="shared" si="20"/>
        <v>10</v>
      </c>
      <c r="G290" s="4">
        <f t="shared" si="21"/>
        <v>11</v>
      </c>
      <c r="H290" s="9">
        <v>0.49305555555555558</v>
      </c>
      <c r="I290" s="28">
        <v>126.00135</v>
      </c>
      <c r="J290" s="28">
        <v>30.999666666666666</v>
      </c>
      <c r="K290" s="33">
        <v>0</v>
      </c>
      <c r="L290" s="33">
        <v>0</v>
      </c>
      <c r="M290" s="33">
        <v>0</v>
      </c>
      <c r="N290" s="27">
        <v>23.1</v>
      </c>
      <c r="O290" s="30">
        <v>31.841801205928121</v>
      </c>
      <c r="P290" s="38">
        <v>-0.34</v>
      </c>
      <c r="Q290" s="38">
        <v>-3.09</v>
      </c>
      <c r="R290" s="32" t="s">
        <v>285</v>
      </c>
      <c r="S290" s="32"/>
    </row>
    <row r="291" spans="1:19">
      <c r="A291" s="32" t="s">
        <v>141</v>
      </c>
      <c r="B291" s="32">
        <v>7</v>
      </c>
      <c r="C291" s="32" t="s">
        <v>1570</v>
      </c>
      <c r="D291" s="31">
        <v>42288</v>
      </c>
      <c r="E291" s="1">
        <f t="shared" si="19"/>
        <v>2015</v>
      </c>
      <c r="F291" s="1">
        <f t="shared" si="20"/>
        <v>10</v>
      </c>
      <c r="G291" s="4">
        <f t="shared" si="21"/>
        <v>11</v>
      </c>
      <c r="H291" s="9">
        <v>0.77638888888888891</v>
      </c>
      <c r="I291" s="28">
        <v>124.8317</v>
      </c>
      <c r="J291" s="28">
        <v>30.832133333333335</v>
      </c>
      <c r="K291" s="33">
        <v>0</v>
      </c>
      <c r="L291" s="33">
        <v>0</v>
      </c>
      <c r="M291" s="33">
        <v>0</v>
      </c>
      <c r="N291" s="27">
        <v>22.7</v>
      </c>
      <c r="O291" s="30">
        <v>33.32466853964209</v>
      </c>
      <c r="P291" s="38">
        <v>0.04</v>
      </c>
      <c r="Q291" s="38">
        <v>-0.77</v>
      </c>
      <c r="R291" s="32" t="s">
        <v>285</v>
      </c>
      <c r="S291" s="32"/>
    </row>
    <row r="292" spans="1:19">
      <c r="A292" s="32" t="s">
        <v>141</v>
      </c>
      <c r="B292" s="32">
        <v>8</v>
      </c>
      <c r="C292" s="32" t="s">
        <v>1570</v>
      </c>
      <c r="D292" s="31">
        <v>42288</v>
      </c>
      <c r="E292" s="1">
        <f t="shared" si="19"/>
        <v>2015</v>
      </c>
      <c r="F292" s="1">
        <f t="shared" si="20"/>
        <v>10</v>
      </c>
      <c r="G292" s="4">
        <f t="shared" si="21"/>
        <v>11</v>
      </c>
      <c r="H292" s="9">
        <v>0.89861111111111114</v>
      </c>
      <c r="I292" s="28">
        <v>124.83248333333333</v>
      </c>
      <c r="J292" s="28">
        <v>31.250866666666667</v>
      </c>
      <c r="K292" s="33">
        <v>0</v>
      </c>
      <c r="L292" s="33">
        <v>0</v>
      </c>
      <c r="M292" s="33">
        <v>0</v>
      </c>
      <c r="N292" s="27">
        <v>23.4</v>
      </c>
      <c r="O292" s="30">
        <v>32.687239593104643</v>
      </c>
      <c r="P292" s="38">
        <v>-0.12</v>
      </c>
      <c r="Q292" s="38">
        <v>-1.74</v>
      </c>
      <c r="R292" s="32" t="s">
        <v>285</v>
      </c>
      <c r="S292" s="32"/>
    </row>
    <row r="293" spans="1:19">
      <c r="A293" s="32" t="s">
        <v>141</v>
      </c>
      <c r="B293" s="32">
        <v>9</v>
      </c>
      <c r="C293" s="32" t="s">
        <v>1570</v>
      </c>
      <c r="D293" s="31">
        <v>42289</v>
      </c>
      <c r="E293" s="1">
        <f t="shared" si="19"/>
        <v>2015</v>
      </c>
      <c r="F293" s="1">
        <f t="shared" si="20"/>
        <v>10</v>
      </c>
      <c r="G293" s="4">
        <f t="shared" si="21"/>
        <v>12</v>
      </c>
      <c r="H293" s="9">
        <v>2.7777777777777776E-2</v>
      </c>
      <c r="I293" s="28">
        <v>124.83738333333334</v>
      </c>
      <c r="J293" s="28">
        <v>31.751966666666668</v>
      </c>
      <c r="K293" s="33">
        <v>0</v>
      </c>
      <c r="L293" s="33">
        <v>0</v>
      </c>
      <c r="M293" s="33">
        <v>0</v>
      </c>
      <c r="N293" s="27">
        <v>22.2</v>
      </c>
      <c r="O293" s="30">
        <v>31.784647101425687</v>
      </c>
      <c r="P293" s="38">
        <v>-0.3</v>
      </c>
      <c r="Q293" s="38">
        <v>-2.94</v>
      </c>
      <c r="R293" s="32" t="s">
        <v>285</v>
      </c>
      <c r="S293" s="32"/>
    </row>
    <row r="294" spans="1:19">
      <c r="A294" s="32" t="s">
        <v>141</v>
      </c>
      <c r="B294" s="32">
        <v>10</v>
      </c>
      <c r="C294" s="32" t="s">
        <v>1570</v>
      </c>
      <c r="D294" s="31">
        <v>42289</v>
      </c>
      <c r="E294" s="1">
        <f t="shared" si="19"/>
        <v>2015</v>
      </c>
      <c r="F294" s="1">
        <f t="shared" si="20"/>
        <v>10</v>
      </c>
      <c r="G294" s="4">
        <f t="shared" si="21"/>
        <v>12</v>
      </c>
      <c r="H294" s="9">
        <v>0.18680555555555556</v>
      </c>
      <c r="I294" s="28">
        <v>124.83799999999999</v>
      </c>
      <c r="J294" s="28">
        <v>32.247</v>
      </c>
      <c r="K294" s="33">
        <v>0</v>
      </c>
      <c r="L294" s="33">
        <v>0</v>
      </c>
      <c r="M294" s="33">
        <v>0</v>
      </c>
      <c r="N294" s="27">
        <v>22.3</v>
      </c>
      <c r="O294" s="30">
        <v>31.042999999999999</v>
      </c>
      <c r="P294" s="38">
        <v>-0.51</v>
      </c>
      <c r="Q294" s="38">
        <v>-4.0599999999999996</v>
      </c>
      <c r="R294" s="32" t="s">
        <v>285</v>
      </c>
      <c r="S294" s="32"/>
    </row>
    <row r="295" spans="1:19">
      <c r="A295" s="32" t="s">
        <v>141</v>
      </c>
      <c r="B295" s="32">
        <v>11</v>
      </c>
      <c r="C295" s="32" t="s">
        <v>1570</v>
      </c>
      <c r="D295" s="31">
        <v>42289</v>
      </c>
      <c r="E295" s="1">
        <f t="shared" si="19"/>
        <v>2015</v>
      </c>
      <c r="F295" s="1">
        <f t="shared" si="20"/>
        <v>10</v>
      </c>
      <c r="G295" s="4">
        <f t="shared" si="21"/>
        <v>12</v>
      </c>
      <c r="H295" s="9">
        <v>0.34375</v>
      </c>
      <c r="I295" s="28">
        <v>124.92449999999999</v>
      </c>
      <c r="J295" s="28">
        <v>32.663499999999999</v>
      </c>
      <c r="K295" s="33">
        <v>0</v>
      </c>
      <c r="L295" s="33">
        <v>0</v>
      </c>
      <c r="M295" s="33">
        <v>0</v>
      </c>
      <c r="N295" s="27">
        <v>21.4</v>
      </c>
      <c r="O295" s="30">
        <v>31.147307905744675</v>
      </c>
      <c r="P295" s="38">
        <v>-0.46</v>
      </c>
      <c r="Q295" s="38">
        <v>-4.1500000000000004</v>
      </c>
      <c r="R295" s="32" t="s">
        <v>285</v>
      </c>
      <c r="S295" s="32"/>
    </row>
    <row r="296" spans="1:19">
      <c r="A296" s="32" t="s">
        <v>141</v>
      </c>
      <c r="B296" s="32">
        <v>12</v>
      </c>
      <c r="C296" s="32" t="s">
        <v>1570</v>
      </c>
      <c r="D296" s="31">
        <v>42289</v>
      </c>
      <c r="E296" s="1">
        <f t="shared" si="19"/>
        <v>2015</v>
      </c>
      <c r="F296" s="1">
        <f t="shared" si="20"/>
        <v>10</v>
      </c>
      <c r="G296" s="4">
        <f t="shared" si="21"/>
        <v>12</v>
      </c>
      <c r="H296" s="9">
        <v>0.44166666666666665</v>
      </c>
      <c r="I296" s="28">
        <v>125.249</v>
      </c>
      <c r="J296" s="28">
        <v>32.667999999999999</v>
      </c>
      <c r="K296" s="33">
        <v>0</v>
      </c>
      <c r="L296" s="33">
        <v>0</v>
      </c>
      <c r="M296" s="33">
        <v>0</v>
      </c>
      <c r="N296" s="27">
        <v>21.4</v>
      </c>
      <c r="O296" s="30">
        <v>31.029</v>
      </c>
      <c r="P296" s="38">
        <v>-0.56000000000000005</v>
      </c>
      <c r="Q296" s="38">
        <v>-4.91</v>
      </c>
      <c r="R296" s="32" t="s">
        <v>285</v>
      </c>
      <c r="S296" s="32"/>
    </row>
    <row r="297" spans="1:19">
      <c r="A297" s="32" t="s">
        <v>141</v>
      </c>
      <c r="B297" s="32">
        <v>13</v>
      </c>
      <c r="C297" s="32" t="s">
        <v>1570</v>
      </c>
      <c r="D297" s="31">
        <v>42289</v>
      </c>
      <c r="E297" s="1">
        <f t="shared" si="19"/>
        <v>2015</v>
      </c>
      <c r="F297" s="1">
        <f t="shared" si="20"/>
        <v>10</v>
      </c>
      <c r="G297" s="4">
        <f t="shared" si="21"/>
        <v>12</v>
      </c>
      <c r="H297" s="9">
        <v>0.57291666666666663</v>
      </c>
      <c r="I297" s="28">
        <v>125.7531</v>
      </c>
      <c r="J297" s="28">
        <v>32.666116666666667</v>
      </c>
      <c r="K297" s="33">
        <v>0</v>
      </c>
      <c r="L297" s="33">
        <v>0</v>
      </c>
      <c r="M297" s="33">
        <v>0</v>
      </c>
      <c r="N297" s="27">
        <v>22</v>
      </c>
      <c r="O297" s="30">
        <v>31.543880096721427</v>
      </c>
      <c r="P297" s="38">
        <v>-0.5</v>
      </c>
      <c r="Q297" s="38">
        <v>-3.78</v>
      </c>
      <c r="R297" s="32" t="s">
        <v>285</v>
      </c>
      <c r="S297" s="32"/>
    </row>
    <row r="298" spans="1:19">
      <c r="A298" s="32" t="s">
        <v>141</v>
      </c>
      <c r="B298" s="32">
        <v>14</v>
      </c>
      <c r="C298" s="32" t="s">
        <v>1570</v>
      </c>
      <c r="D298" s="31">
        <v>42289</v>
      </c>
      <c r="E298" s="1">
        <f t="shared" si="19"/>
        <v>2015</v>
      </c>
      <c r="F298" s="1">
        <f t="shared" si="20"/>
        <v>10</v>
      </c>
      <c r="G298" s="4">
        <f t="shared" si="21"/>
        <v>12</v>
      </c>
      <c r="H298" s="9">
        <v>0.86875000000000002</v>
      </c>
      <c r="I298" s="28">
        <v>124.8296</v>
      </c>
      <c r="J298" s="28">
        <v>31.750583333333335</v>
      </c>
      <c r="K298" s="33">
        <v>0</v>
      </c>
      <c r="L298" s="33">
        <v>0</v>
      </c>
      <c r="M298" s="33">
        <v>0</v>
      </c>
      <c r="N298" s="27">
        <v>22</v>
      </c>
      <c r="O298" s="30">
        <v>31.931717620208069</v>
      </c>
      <c r="P298" s="38">
        <v>-0.27</v>
      </c>
      <c r="Q298" s="38">
        <v>-2.71</v>
      </c>
      <c r="R298" s="32" t="s">
        <v>285</v>
      </c>
      <c r="S298" s="32"/>
    </row>
    <row r="299" spans="1:19">
      <c r="A299" s="32" t="s">
        <v>141</v>
      </c>
      <c r="B299" s="32">
        <v>16</v>
      </c>
      <c r="C299" s="32" t="s">
        <v>1570</v>
      </c>
      <c r="D299" s="31">
        <v>42289</v>
      </c>
      <c r="E299" s="1">
        <f t="shared" si="19"/>
        <v>2015</v>
      </c>
      <c r="F299" s="1">
        <f t="shared" si="20"/>
        <v>10</v>
      </c>
      <c r="G299" s="4">
        <f t="shared" si="21"/>
        <v>12</v>
      </c>
      <c r="H299" s="9">
        <v>0.99722222222222223</v>
      </c>
      <c r="I299" s="28">
        <v>125.25521666666667</v>
      </c>
      <c r="J299" s="28">
        <v>31.754016666666665</v>
      </c>
      <c r="K299" s="33">
        <v>0</v>
      </c>
      <c r="L299" s="33">
        <v>0</v>
      </c>
      <c r="M299" s="33">
        <v>0</v>
      </c>
      <c r="N299" s="27">
        <v>22.3</v>
      </c>
      <c r="O299" s="30">
        <v>31.178149427791102</v>
      </c>
      <c r="P299" s="38">
        <v>-0.5</v>
      </c>
      <c r="Q299" s="38">
        <v>-4.04</v>
      </c>
      <c r="R299" s="32" t="s">
        <v>285</v>
      </c>
      <c r="S299" s="32">
        <v>1</v>
      </c>
    </row>
    <row r="300" spans="1:19">
      <c r="A300" s="32" t="s">
        <v>141</v>
      </c>
      <c r="B300" s="32">
        <v>16</v>
      </c>
      <c r="C300" s="32" t="s">
        <v>1570</v>
      </c>
      <c r="D300" s="31">
        <v>42289</v>
      </c>
      <c r="E300" s="1">
        <f t="shared" si="19"/>
        <v>2015</v>
      </c>
      <c r="F300" s="1">
        <f t="shared" si="20"/>
        <v>10</v>
      </c>
      <c r="G300" s="4">
        <f t="shared" si="21"/>
        <v>12</v>
      </c>
      <c r="H300" s="9">
        <v>0.99722222222222223</v>
      </c>
      <c r="I300" s="28">
        <v>125.25521666666667</v>
      </c>
      <c r="J300" s="28">
        <v>31.754016666666665</v>
      </c>
      <c r="K300" s="33">
        <v>10</v>
      </c>
      <c r="L300" s="33">
        <v>10</v>
      </c>
      <c r="M300" s="33" t="s">
        <v>292</v>
      </c>
      <c r="N300" s="27">
        <v>22.464600000000001</v>
      </c>
      <c r="O300" s="30">
        <v>31.1572</v>
      </c>
      <c r="P300" s="38">
        <v>-0.51</v>
      </c>
      <c r="Q300" s="38">
        <v>-3.99</v>
      </c>
      <c r="R300" s="32" t="s">
        <v>285</v>
      </c>
      <c r="S300" s="32">
        <v>1</v>
      </c>
    </row>
    <row r="301" spans="1:19">
      <c r="A301" s="32" t="s">
        <v>141</v>
      </c>
      <c r="B301" s="32">
        <v>16</v>
      </c>
      <c r="C301" s="32" t="s">
        <v>1570</v>
      </c>
      <c r="D301" s="31">
        <v>42289</v>
      </c>
      <c r="E301" s="1">
        <f t="shared" si="19"/>
        <v>2015</v>
      </c>
      <c r="F301" s="1">
        <f t="shared" si="20"/>
        <v>10</v>
      </c>
      <c r="G301" s="4">
        <f t="shared" si="21"/>
        <v>12</v>
      </c>
      <c r="H301" s="9">
        <v>0.99722222222222223</v>
      </c>
      <c r="I301" s="28">
        <v>125.25521666666667</v>
      </c>
      <c r="J301" s="28">
        <v>31.754016666666665</v>
      </c>
      <c r="K301" s="33">
        <v>20</v>
      </c>
      <c r="L301" s="33">
        <v>20</v>
      </c>
      <c r="M301" s="33" t="s">
        <v>292</v>
      </c>
      <c r="N301" s="27">
        <v>22.513000000000002</v>
      </c>
      <c r="O301" s="30">
        <v>31.287099999999999</v>
      </c>
      <c r="P301" s="38">
        <v>-0.5</v>
      </c>
      <c r="Q301" s="38">
        <v>-3.97</v>
      </c>
      <c r="R301" s="32" t="s">
        <v>285</v>
      </c>
      <c r="S301" s="32">
        <v>1</v>
      </c>
    </row>
    <row r="302" spans="1:19">
      <c r="A302" s="32" t="s">
        <v>141</v>
      </c>
      <c r="B302" s="32">
        <v>16</v>
      </c>
      <c r="C302" s="32" t="s">
        <v>1570</v>
      </c>
      <c r="D302" s="31">
        <v>42289</v>
      </c>
      <c r="E302" s="1">
        <f t="shared" si="19"/>
        <v>2015</v>
      </c>
      <c r="F302" s="1">
        <f t="shared" si="20"/>
        <v>10</v>
      </c>
      <c r="G302" s="4">
        <f t="shared" si="21"/>
        <v>12</v>
      </c>
      <c r="H302" s="9">
        <v>0.99722222222222223</v>
      </c>
      <c r="I302" s="28">
        <v>125.25521666666667</v>
      </c>
      <c r="J302" s="28">
        <v>31.754016666666665</v>
      </c>
      <c r="K302" s="33">
        <v>30</v>
      </c>
      <c r="L302" s="33">
        <v>30</v>
      </c>
      <c r="M302" s="33" t="s">
        <v>292</v>
      </c>
      <c r="N302" s="27">
        <v>22.820399999999999</v>
      </c>
      <c r="O302" s="30">
        <v>31.843499999999999</v>
      </c>
      <c r="P302" s="38">
        <v>-0.34</v>
      </c>
      <c r="Q302" s="38">
        <v>-3.05</v>
      </c>
      <c r="R302" s="32" t="s">
        <v>285</v>
      </c>
      <c r="S302" s="32">
        <v>1</v>
      </c>
    </row>
    <row r="303" spans="1:19">
      <c r="A303" s="32" t="s">
        <v>141</v>
      </c>
      <c r="B303" s="32">
        <v>16</v>
      </c>
      <c r="C303" s="32" t="s">
        <v>1570</v>
      </c>
      <c r="D303" s="31">
        <v>42289</v>
      </c>
      <c r="E303" s="1">
        <f t="shared" si="19"/>
        <v>2015</v>
      </c>
      <c r="F303" s="1">
        <f t="shared" si="20"/>
        <v>10</v>
      </c>
      <c r="G303" s="4">
        <f t="shared" si="21"/>
        <v>12</v>
      </c>
      <c r="H303" s="9">
        <v>0.99722222222222223</v>
      </c>
      <c r="I303" s="28">
        <v>125.25521666666667</v>
      </c>
      <c r="J303" s="28">
        <v>31.754016666666665</v>
      </c>
      <c r="K303" s="33">
        <v>43</v>
      </c>
      <c r="L303" s="33">
        <v>43</v>
      </c>
      <c r="M303" s="33" t="s">
        <v>292</v>
      </c>
      <c r="N303" s="27">
        <v>22.667100000000001</v>
      </c>
      <c r="O303" s="30">
        <v>31.988900000000001</v>
      </c>
      <c r="P303" s="38">
        <v>-0.28999999999999998</v>
      </c>
      <c r="Q303" s="38">
        <v>-2.74</v>
      </c>
      <c r="R303" s="32" t="s">
        <v>285</v>
      </c>
      <c r="S303" s="32">
        <v>1</v>
      </c>
    </row>
    <row r="304" spans="1:19">
      <c r="A304" s="32" t="s">
        <v>141</v>
      </c>
      <c r="B304" s="32">
        <v>18</v>
      </c>
      <c r="C304" s="32" t="s">
        <v>1570</v>
      </c>
      <c r="D304" s="31">
        <v>42290</v>
      </c>
      <c r="E304" s="1">
        <f t="shared" si="19"/>
        <v>2015</v>
      </c>
      <c r="F304" s="1">
        <f t="shared" si="20"/>
        <v>10</v>
      </c>
      <c r="G304" s="4">
        <f t="shared" si="21"/>
        <v>13</v>
      </c>
      <c r="H304" s="9">
        <v>0.1388888888888889</v>
      </c>
      <c r="I304" s="28">
        <v>125.69625000000001</v>
      </c>
      <c r="J304" s="28">
        <v>31.756683333333335</v>
      </c>
      <c r="K304" s="33">
        <v>0</v>
      </c>
      <c r="L304" s="33">
        <v>0</v>
      </c>
      <c r="M304" s="33">
        <v>0</v>
      </c>
      <c r="N304" s="27">
        <v>22.5</v>
      </c>
      <c r="O304" s="30">
        <v>31.657118414442998</v>
      </c>
      <c r="P304" s="38">
        <v>-0.39</v>
      </c>
      <c r="Q304" s="38">
        <v>-3.25</v>
      </c>
      <c r="R304" s="32" t="s">
        <v>285</v>
      </c>
      <c r="S304" s="32"/>
    </row>
    <row r="305" spans="1:19">
      <c r="A305" s="32" t="s">
        <v>141</v>
      </c>
      <c r="B305" s="32">
        <v>20</v>
      </c>
      <c r="C305" s="32" t="s">
        <v>1570</v>
      </c>
      <c r="D305" s="31">
        <v>42290</v>
      </c>
      <c r="E305" s="1">
        <f t="shared" si="19"/>
        <v>2015</v>
      </c>
      <c r="F305" s="1">
        <f t="shared" si="20"/>
        <v>10</v>
      </c>
      <c r="G305" s="4">
        <f t="shared" si="21"/>
        <v>13</v>
      </c>
      <c r="H305" s="9">
        <v>0.32569444444444445</v>
      </c>
      <c r="I305" s="28">
        <v>126.30276666666667</v>
      </c>
      <c r="J305" s="28">
        <v>31.737533333333332</v>
      </c>
      <c r="K305" s="33">
        <v>0</v>
      </c>
      <c r="L305" s="33">
        <v>0</v>
      </c>
      <c r="M305" s="33">
        <v>0</v>
      </c>
      <c r="N305" s="27">
        <v>21.9</v>
      </c>
      <c r="O305" s="30">
        <v>32.382926702654949</v>
      </c>
      <c r="P305" s="38">
        <v>-0.17</v>
      </c>
      <c r="Q305" s="38">
        <v>-2.08</v>
      </c>
      <c r="R305" s="32" t="s">
        <v>285</v>
      </c>
      <c r="S305" s="32"/>
    </row>
    <row r="306" spans="1:19">
      <c r="A306" s="32" t="s">
        <v>141</v>
      </c>
      <c r="B306" s="32">
        <v>22</v>
      </c>
      <c r="C306" s="32" t="s">
        <v>1570</v>
      </c>
      <c r="D306" s="31">
        <v>42290</v>
      </c>
      <c r="E306" s="1">
        <f t="shared" si="19"/>
        <v>2015</v>
      </c>
      <c r="F306" s="1">
        <f t="shared" si="20"/>
        <v>10</v>
      </c>
      <c r="G306" s="4">
        <f t="shared" si="21"/>
        <v>13</v>
      </c>
      <c r="H306" s="9">
        <v>0.5</v>
      </c>
      <c r="I306" s="28">
        <v>126.7989</v>
      </c>
      <c r="J306" s="28">
        <v>31.750316666666667</v>
      </c>
      <c r="K306" s="33">
        <v>0</v>
      </c>
      <c r="L306" s="33">
        <v>0</v>
      </c>
      <c r="M306" s="33">
        <v>0</v>
      </c>
      <c r="N306" s="27">
        <v>23.5</v>
      </c>
      <c r="O306" s="30">
        <v>33.062830176202425</v>
      </c>
      <c r="P306" s="38">
        <v>-0.04</v>
      </c>
      <c r="Q306" s="38">
        <v>-1.06</v>
      </c>
      <c r="R306" s="32" t="s">
        <v>285</v>
      </c>
      <c r="S306" s="32"/>
    </row>
    <row r="307" spans="1:19">
      <c r="A307" s="32" t="s">
        <v>141</v>
      </c>
      <c r="B307" s="32">
        <v>24</v>
      </c>
      <c r="C307" s="32" t="s">
        <v>1570</v>
      </c>
      <c r="D307" s="31">
        <v>42290</v>
      </c>
      <c r="E307" s="1">
        <f t="shared" si="19"/>
        <v>2015</v>
      </c>
      <c r="F307" s="1">
        <f t="shared" si="20"/>
        <v>10</v>
      </c>
      <c r="G307" s="4">
        <f t="shared" si="21"/>
        <v>13</v>
      </c>
      <c r="H307" s="9">
        <v>0.65</v>
      </c>
      <c r="I307" s="28">
        <v>127.25136666666667</v>
      </c>
      <c r="J307" s="28">
        <v>31.750166666666665</v>
      </c>
      <c r="K307" s="33">
        <v>0</v>
      </c>
      <c r="L307" s="33">
        <v>0</v>
      </c>
      <c r="M307" s="33">
        <v>0</v>
      </c>
      <c r="N307" s="27">
        <v>24.1</v>
      </c>
      <c r="O307" s="30">
        <v>34.13547244601142</v>
      </c>
      <c r="P307" s="38">
        <v>0.25</v>
      </c>
      <c r="Q307" s="38">
        <v>0.85</v>
      </c>
      <c r="R307" s="32" t="s">
        <v>285</v>
      </c>
      <c r="S307" s="32">
        <v>1</v>
      </c>
    </row>
    <row r="308" spans="1:19">
      <c r="A308" s="32" t="s">
        <v>141</v>
      </c>
      <c r="B308" s="32">
        <v>24</v>
      </c>
      <c r="C308" s="32" t="s">
        <v>1570</v>
      </c>
      <c r="D308" s="31">
        <v>42290</v>
      </c>
      <c r="E308" s="1">
        <f t="shared" si="19"/>
        <v>2015</v>
      </c>
      <c r="F308" s="1">
        <f t="shared" si="20"/>
        <v>10</v>
      </c>
      <c r="G308" s="4">
        <f t="shared" si="21"/>
        <v>13</v>
      </c>
      <c r="H308" s="9">
        <v>0.65</v>
      </c>
      <c r="I308" s="28">
        <v>127.25136666666667</v>
      </c>
      <c r="J308" s="28">
        <v>31.750166666666665</v>
      </c>
      <c r="K308" s="33">
        <v>10</v>
      </c>
      <c r="L308" s="33">
        <v>10</v>
      </c>
      <c r="M308" s="33" t="s">
        <v>292</v>
      </c>
      <c r="N308" s="27">
        <v>24.9053</v>
      </c>
      <c r="O308" s="30">
        <v>34.120400000000004</v>
      </c>
      <c r="P308" s="38">
        <v>0.26</v>
      </c>
      <c r="Q308" s="38">
        <v>0.86</v>
      </c>
      <c r="R308" s="32" t="s">
        <v>285</v>
      </c>
      <c r="S308" s="32">
        <v>1</v>
      </c>
    </row>
    <row r="309" spans="1:19">
      <c r="A309" s="32" t="s">
        <v>141</v>
      </c>
      <c r="B309" s="32">
        <v>24</v>
      </c>
      <c r="C309" s="32" t="s">
        <v>1570</v>
      </c>
      <c r="D309" s="31">
        <v>42290</v>
      </c>
      <c r="E309" s="1">
        <f t="shared" si="19"/>
        <v>2015</v>
      </c>
      <c r="F309" s="1">
        <f t="shared" si="20"/>
        <v>10</v>
      </c>
      <c r="G309" s="4">
        <f t="shared" si="21"/>
        <v>13</v>
      </c>
      <c r="H309" s="9">
        <v>0.65</v>
      </c>
      <c r="I309" s="28">
        <v>127.25136666666667</v>
      </c>
      <c r="J309" s="28">
        <v>31.750166666666665</v>
      </c>
      <c r="K309" s="33">
        <v>20</v>
      </c>
      <c r="L309" s="33">
        <v>20</v>
      </c>
      <c r="M309" s="33" t="s">
        <v>292</v>
      </c>
      <c r="N309" s="27">
        <v>24.906700000000001</v>
      </c>
      <c r="O309" s="30">
        <v>34.1205</v>
      </c>
      <c r="P309" s="38">
        <v>0.24</v>
      </c>
      <c r="Q309" s="38">
        <v>0.75</v>
      </c>
      <c r="R309" s="32" t="s">
        <v>285</v>
      </c>
      <c r="S309" s="32">
        <v>1</v>
      </c>
    </row>
    <row r="310" spans="1:19">
      <c r="A310" s="32" t="s">
        <v>141</v>
      </c>
      <c r="B310" s="32">
        <v>24</v>
      </c>
      <c r="C310" s="32" t="s">
        <v>1570</v>
      </c>
      <c r="D310" s="31">
        <v>42290</v>
      </c>
      <c r="E310" s="1">
        <f t="shared" si="19"/>
        <v>2015</v>
      </c>
      <c r="F310" s="1">
        <f t="shared" si="20"/>
        <v>10</v>
      </c>
      <c r="G310" s="4">
        <f t="shared" si="21"/>
        <v>13</v>
      </c>
      <c r="H310" s="9">
        <v>0.65</v>
      </c>
      <c r="I310" s="28">
        <v>127.25136666666667</v>
      </c>
      <c r="J310" s="28">
        <v>31.750166666666665</v>
      </c>
      <c r="K310" s="33">
        <v>30</v>
      </c>
      <c r="L310" s="33">
        <v>30</v>
      </c>
      <c r="M310" s="33" t="s">
        <v>292</v>
      </c>
      <c r="N310" s="27">
        <v>24.909300000000002</v>
      </c>
      <c r="O310" s="30">
        <v>34.125</v>
      </c>
      <c r="P310" s="38">
        <v>0.27</v>
      </c>
      <c r="Q310" s="38">
        <v>1</v>
      </c>
      <c r="R310" s="32" t="s">
        <v>285</v>
      </c>
      <c r="S310" s="32">
        <v>1</v>
      </c>
    </row>
    <row r="311" spans="1:19">
      <c r="A311" s="32" t="s">
        <v>141</v>
      </c>
      <c r="B311" s="32">
        <v>24</v>
      </c>
      <c r="C311" s="32" t="s">
        <v>1570</v>
      </c>
      <c r="D311" s="31">
        <v>42290</v>
      </c>
      <c r="E311" s="1">
        <f t="shared" si="19"/>
        <v>2015</v>
      </c>
      <c r="F311" s="1">
        <f t="shared" si="20"/>
        <v>10</v>
      </c>
      <c r="G311" s="4">
        <f t="shared" si="21"/>
        <v>13</v>
      </c>
      <c r="H311" s="9">
        <v>0.65</v>
      </c>
      <c r="I311" s="28">
        <v>127.25136666666667</v>
      </c>
      <c r="J311" s="28">
        <v>31.750166666666665</v>
      </c>
      <c r="K311" s="33">
        <v>50</v>
      </c>
      <c r="L311" s="33">
        <v>50</v>
      </c>
      <c r="M311" s="33" t="s">
        <v>292</v>
      </c>
      <c r="N311" s="27">
        <v>24.874400000000001</v>
      </c>
      <c r="O311" s="30">
        <v>34.168100000000003</v>
      </c>
      <c r="P311" s="38">
        <v>0.23</v>
      </c>
      <c r="Q311" s="38">
        <v>0.92</v>
      </c>
      <c r="R311" s="32" t="s">
        <v>285</v>
      </c>
      <c r="S311" s="32">
        <v>1</v>
      </c>
    </row>
    <row r="312" spans="1:19">
      <c r="A312" s="32" t="s">
        <v>141</v>
      </c>
      <c r="B312" s="32">
        <v>24</v>
      </c>
      <c r="C312" s="32" t="s">
        <v>1570</v>
      </c>
      <c r="D312" s="31">
        <v>42290</v>
      </c>
      <c r="E312" s="1">
        <f t="shared" si="19"/>
        <v>2015</v>
      </c>
      <c r="F312" s="1">
        <f t="shared" si="20"/>
        <v>10</v>
      </c>
      <c r="G312" s="4">
        <f t="shared" si="21"/>
        <v>13</v>
      </c>
      <c r="H312" s="9">
        <v>0.65</v>
      </c>
      <c r="I312" s="28">
        <v>127.25136666666667</v>
      </c>
      <c r="J312" s="28">
        <v>31.750166666666665</v>
      </c>
      <c r="K312" s="33">
        <v>75</v>
      </c>
      <c r="L312" s="33">
        <v>75</v>
      </c>
      <c r="M312" s="33" t="s">
        <v>292</v>
      </c>
      <c r="N312" s="27">
        <v>18.909700000000001</v>
      </c>
      <c r="O312" s="30">
        <v>34.446100000000001</v>
      </c>
      <c r="P312" s="38">
        <v>0.31</v>
      </c>
      <c r="Q312" s="38">
        <v>1.55</v>
      </c>
      <c r="R312" s="32" t="s">
        <v>285</v>
      </c>
      <c r="S312" s="32">
        <v>1</v>
      </c>
    </row>
    <row r="313" spans="1:19">
      <c r="A313" s="32" t="s">
        <v>141</v>
      </c>
      <c r="B313" s="32">
        <v>24</v>
      </c>
      <c r="C313" s="32" t="s">
        <v>1570</v>
      </c>
      <c r="D313" s="31">
        <v>42290</v>
      </c>
      <c r="E313" s="1">
        <f t="shared" si="19"/>
        <v>2015</v>
      </c>
      <c r="F313" s="1">
        <f t="shared" si="20"/>
        <v>10</v>
      </c>
      <c r="G313" s="4">
        <f t="shared" si="21"/>
        <v>13</v>
      </c>
      <c r="H313" s="9">
        <v>0.65</v>
      </c>
      <c r="I313" s="28">
        <v>127.25136666666667</v>
      </c>
      <c r="J313" s="28">
        <v>31.750166666666665</v>
      </c>
      <c r="K313" s="33">
        <v>100</v>
      </c>
      <c r="L313" s="33">
        <v>100</v>
      </c>
      <c r="M313" s="33" t="s">
        <v>292</v>
      </c>
      <c r="N313" s="27">
        <v>16.4177</v>
      </c>
      <c r="O313" s="30">
        <v>34.591200000000001</v>
      </c>
      <c r="P313" s="38">
        <v>0.33</v>
      </c>
      <c r="Q313" s="38">
        <v>1.6</v>
      </c>
      <c r="R313" s="32" t="s">
        <v>285</v>
      </c>
      <c r="S313" s="32">
        <v>1</v>
      </c>
    </row>
    <row r="314" spans="1:19">
      <c r="A314" s="32" t="s">
        <v>141</v>
      </c>
      <c r="B314" s="32">
        <v>24</v>
      </c>
      <c r="C314" s="32" t="s">
        <v>1570</v>
      </c>
      <c r="D314" s="31">
        <v>42290</v>
      </c>
      <c r="E314" s="1">
        <f t="shared" si="19"/>
        <v>2015</v>
      </c>
      <c r="F314" s="1">
        <f t="shared" si="20"/>
        <v>10</v>
      </c>
      <c r="G314" s="4">
        <f t="shared" si="21"/>
        <v>13</v>
      </c>
      <c r="H314" s="9">
        <v>0.65</v>
      </c>
      <c r="I314" s="28">
        <v>127.25136666666667</v>
      </c>
      <c r="J314" s="28">
        <v>31.750166666666665</v>
      </c>
      <c r="K314" s="33">
        <v>120</v>
      </c>
      <c r="L314" s="33">
        <v>120</v>
      </c>
      <c r="M314" s="33" t="s">
        <v>292</v>
      </c>
      <c r="N314" s="27">
        <v>16.311399999999999</v>
      </c>
      <c r="O314" s="30">
        <v>34.590400000000002</v>
      </c>
      <c r="P314" s="38">
        <v>0.25</v>
      </c>
      <c r="Q314" s="38">
        <v>1.17</v>
      </c>
      <c r="R314" s="32" t="s">
        <v>285</v>
      </c>
      <c r="S314" s="32">
        <v>1</v>
      </c>
    </row>
    <row r="315" spans="1:19">
      <c r="A315" s="32" t="s">
        <v>141</v>
      </c>
      <c r="B315" s="32">
        <v>26</v>
      </c>
      <c r="C315" s="32" t="s">
        <v>1570</v>
      </c>
      <c r="D315" s="31">
        <v>42290</v>
      </c>
      <c r="E315" s="1">
        <f t="shared" si="19"/>
        <v>2015</v>
      </c>
      <c r="F315" s="1">
        <f t="shared" si="20"/>
        <v>10</v>
      </c>
      <c r="G315" s="4">
        <f t="shared" si="21"/>
        <v>13</v>
      </c>
      <c r="H315" s="9">
        <v>0.93611111111111101</v>
      </c>
      <c r="I315" s="28">
        <v>127.75146666666667</v>
      </c>
      <c r="J315" s="28">
        <v>31.751249999999999</v>
      </c>
      <c r="K315" s="33">
        <v>0</v>
      </c>
      <c r="L315" s="33">
        <v>0</v>
      </c>
      <c r="M315" s="33">
        <v>0</v>
      </c>
      <c r="N315" s="27">
        <v>24.4</v>
      </c>
      <c r="O315" s="30">
        <v>34.347922192952559</v>
      </c>
      <c r="P315" s="38">
        <v>0.23</v>
      </c>
      <c r="Q315" s="38">
        <v>0.98</v>
      </c>
      <c r="R315" s="32" t="s">
        <v>285</v>
      </c>
      <c r="S315" s="32"/>
    </row>
    <row r="316" spans="1:19">
      <c r="A316" s="32" t="s">
        <v>141</v>
      </c>
      <c r="B316" s="32">
        <v>28</v>
      </c>
      <c r="C316" s="32" t="s">
        <v>1570</v>
      </c>
      <c r="D316" s="31">
        <v>42291</v>
      </c>
      <c r="E316" s="1">
        <f t="shared" si="19"/>
        <v>2015</v>
      </c>
      <c r="F316" s="1">
        <f t="shared" si="20"/>
        <v>10</v>
      </c>
      <c r="G316" s="4">
        <f t="shared" si="21"/>
        <v>14</v>
      </c>
      <c r="H316" s="9">
        <v>7.2916666666666671E-2</v>
      </c>
      <c r="I316" s="28">
        <v>128.25274999999999</v>
      </c>
      <c r="J316" s="28">
        <v>31.749183333333335</v>
      </c>
      <c r="K316" s="33">
        <v>0</v>
      </c>
      <c r="L316" s="33">
        <v>0</v>
      </c>
      <c r="M316" s="33">
        <v>0</v>
      </c>
      <c r="N316" s="27">
        <v>24.2</v>
      </c>
      <c r="O316" s="30">
        <v>34.245631521737089</v>
      </c>
      <c r="P316" s="38">
        <v>0.19</v>
      </c>
      <c r="Q316" s="38">
        <v>0.82</v>
      </c>
      <c r="R316" s="32" t="s">
        <v>285</v>
      </c>
      <c r="S316" s="32"/>
    </row>
    <row r="317" spans="1:19">
      <c r="A317" s="32" t="s">
        <v>141</v>
      </c>
      <c r="B317" s="32">
        <v>30</v>
      </c>
      <c r="C317" s="32" t="s">
        <v>1570</v>
      </c>
      <c r="D317" s="31">
        <v>42291</v>
      </c>
      <c r="E317" s="1">
        <f t="shared" si="19"/>
        <v>2015</v>
      </c>
      <c r="F317" s="1">
        <f t="shared" si="20"/>
        <v>10</v>
      </c>
      <c r="G317" s="4">
        <f t="shared" si="21"/>
        <v>14</v>
      </c>
      <c r="H317" s="9">
        <v>0.22013888888888888</v>
      </c>
      <c r="I317" s="28">
        <v>128.75041666666667</v>
      </c>
      <c r="J317" s="28">
        <v>31.749216666666666</v>
      </c>
      <c r="K317" s="33">
        <v>0</v>
      </c>
      <c r="L317" s="33">
        <v>0</v>
      </c>
      <c r="M317" s="33">
        <v>0</v>
      </c>
      <c r="N317" s="27">
        <v>23.1</v>
      </c>
      <c r="O317" s="30">
        <v>33.866393872126942</v>
      </c>
      <c r="P317" s="38">
        <v>0.22</v>
      </c>
      <c r="Q317" s="38">
        <v>0.44</v>
      </c>
      <c r="R317" s="32" t="s">
        <v>285</v>
      </c>
      <c r="S317" s="32">
        <v>1</v>
      </c>
    </row>
    <row r="318" spans="1:19">
      <c r="A318" s="32" t="s">
        <v>141</v>
      </c>
      <c r="B318" s="32">
        <v>30</v>
      </c>
      <c r="C318" s="32" t="s">
        <v>1570</v>
      </c>
      <c r="D318" s="31">
        <v>42291</v>
      </c>
      <c r="E318" s="1">
        <f t="shared" si="19"/>
        <v>2015</v>
      </c>
      <c r="F318" s="1">
        <f t="shared" si="20"/>
        <v>10</v>
      </c>
      <c r="G318" s="4">
        <f t="shared" si="21"/>
        <v>14</v>
      </c>
      <c r="H318" s="9">
        <v>0.22013888888888888</v>
      </c>
      <c r="I318" s="28">
        <v>128.75041666666667</v>
      </c>
      <c r="J318" s="28">
        <v>31.749216666666666</v>
      </c>
      <c r="K318" s="33">
        <v>10</v>
      </c>
      <c r="L318" s="33">
        <v>10</v>
      </c>
      <c r="M318" s="33" t="s">
        <v>292</v>
      </c>
      <c r="N318" s="27">
        <v>23.775300000000001</v>
      </c>
      <c r="O318" s="30">
        <v>33.849000000000004</v>
      </c>
      <c r="P318" s="38">
        <v>0.14000000000000001</v>
      </c>
      <c r="Q318" s="38">
        <v>0.28999999999999998</v>
      </c>
      <c r="R318" s="32" t="s">
        <v>285</v>
      </c>
      <c r="S318" s="32">
        <v>1</v>
      </c>
    </row>
    <row r="319" spans="1:19">
      <c r="A319" s="32" t="s">
        <v>141</v>
      </c>
      <c r="B319" s="32">
        <v>30</v>
      </c>
      <c r="C319" s="32" t="s">
        <v>1570</v>
      </c>
      <c r="D319" s="31">
        <v>42291</v>
      </c>
      <c r="E319" s="1">
        <f t="shared" si="19"/>
        <v>2015</v>
      </c>
      <c r="F319" s="1">
        <f t="shared" si="20"/>
        <v>10</v>
      </c>
      <c r="G319" s="4">
        <f t="shared" si="21"/>
        <v>14</v>
      </c>
      <c r="H319" s="9">
        <v>0.22013888888888888</v>
      </c>
      <c r="I319" s="28">
        <v>128.75041666666667</v>
      </c>
      <c r="J319" s="28">
        <v>31.749216666666666</v>
      </c>
      <c r="K319" s="33">
        <v>20</v>
      </c>
      <c r="L319" s="33">
        <v>20</v>
      </c>
      <c r="M319" s="33" t="s">
        <v>292</v>
      </c>
      <c r="N319" s="27">
        <v>23.764500000000002</v>
      </c>
      <c r="O319" s="30">
        <v>33.847500000000004</v>
      </c>
      <c r="P319" s="38">
        <v>0.13</v>
      </c>
      <c r="Q319" s="38">
        <v>0.19</v>
      </c>
      <c r="R319" s="32" t="s">
        <v>285</v>
      </c>
      <c r="S319" s="32">
        <v>1</v>
      </c>
    </row>
    <row r="320" spans="1:19">
      <c r="A320" s="32" t="s">
        <v>141</v>
      </c>
      <c r="B320" s="32">
        <v>30</v>
      </c>
      <c r="C320" s="32" t="s">
        <v>1570</v>
      </c>
      <c r="D320" s="31">
        <v>42291</v>
      </c>
      <c r="E320" s="1">
        <f t="shared" si="19"/>
        <v>2015</v>
      </c>
      <c r="F320" s="1">
        <f t="shared" si="20"/>
        <v>10</v>
      </c>
      <c r="G320" s="4">
        <f t="shared" si="21"/>
        <v>14</v>
      </c>
      <c r="H320" s="9">
        <v>0.22013888888888888</v>
      </c>
      <c r="I320" s="28">
        <v>128.75041666666667</v>
      </c>
      <c r="J320" s="28">
        <v>31.749216666666666</v>
      </c>
      <c r="K320" s="33">
        <v>30</v>
      </c>
      <c r="L320" s="33">
        <v>30</v>
      </c>
      <c r="M320" s="33" t="s">
        <v>292</v>
      </c>
      <c r="N320" s="27">
        <v>23.779599999999999</v>
      </c>
      <c r="O320" s="30">
        <v>33.849699999999999</v>
      </c>
      <c r="P320" s="38">
        <v>0.17</v>
      </c>
      <c r="Q320" s="38">
        <v>0.42</v>
      </c>
      <c r="R320" s="32" t="s">
        <v>285</v>
      </c>
      <c r="S320" s="32">
        <v>1</v>
      </c>
    </row>
    <row r="321" spans="1:19">
      <c r="A321" s="32" t="s">
        <v>141</v>
      </c>
      <c r="B321" s="32">
        <v>30</v>
      </c>
      <c r="C321" s="32" t="s">
        <v>1570</v>
      </c>
      <c r="D321" s="31">
        <v>42291</v>
      </c>
      <c r="E321" s="1">
        <f t="shared" si="19"/>
        <v>2015</v>
      </c>
      <c r="F321" s="1">
        <f t="shared" si="20"/>
        <v>10</v>
      </c>
      <c r="G321" s="4">
        <f t="shared" si="21"/>
        <v>14</v>
      </c>
      <c r="H321" s="9">
        <v>0.22013888888888888</v>
      </c>
      <c r="I321" s="28">
        <v>128.75041666666667</v>
      </c>
      <c r="J321" s="28">
        <v>31.749216666666666</v>
      </c>
      <c r="K321" s="33">
        <v>50</v>
      </c>
      <c r="L321" s="33">
        <v>50</v>
      </c>
      <c r="M321" s="33" t="s">
        <v>292</v>
      </c>
      <c r="N321" s="27">
        <v>23.769400000000001</v>
      </c>
      <c r="O321" s="30">
        <v>33.844999999999999</v>
      </c>
      <c r="P321" s="38">
        <v>0.1</v>
      </c>
      <c r="Q321" s="38">
        <v>0.13</v>
      </c>
      <c r="R321" s="32" t="s">
        <v>285</v>
      </c>
      <c r="S321" s="32">
        <v>1</v>
      </c>
    </row>
    <row r="322" spans="1:19">
      <c r="A322" s="32" t="s">
        <v>141</v>
      </c>
      <c r="B322" s="32">
        <v>30</v>
      </c>
      <c r="C322" s="32" t="s">
        <v>1570</v>
      </c>
      <c r="D322" s="31">
        <v>42291</v>
      </c>
      <c r="E322" s="1">
        <f t="shared" si="19"/>
        <v>2015</v>
      </c>
      <c r="F322" s="1">
        <f t="shared" si="20"/>
        <v>10</v>
      </c>
      <c r="G322" s="4">
        <f t="shared" si="21"/>
        <v>14</v>
      </c>
      <c r="H322" s="9">
        <v>0.22013888888888888</v>
      </c>
      <c r="I322" s="28">
        <v>128.75041666666667</v>
      </c>
      <c r="J322" s="28">
        <v>31.749216666666666</v>
      </c>
      <c r="K322" s="33">
        <v>75</v>
      </c>
      <c r="L322" s="33">
        <v>75</v>
      </c>
      <c r="M322" s="33" t="s">
        <v>292</v>
      </c>
      <c r="N322" s="27">
        <v>23.5365</v>
      </c>
      <c r="O322" s="30">
        <v>34.024900000000002</v>
      </c>
      <c r="P322" s="38">
        <v>0.21</v>
      </c>
      <c r="Q322" s="38">
        <v>0.74</v>
      </c>
      <c r="R322" s="32" t="s">
        <v>285</v>
      </c>
      <c r="S322" s="32">
        <v>1</v>
      </c>
    </row>
    <row r="323" spans="1:19">
      <c r="A323" s="32" t="s">
        <v>141</v>
      </c>
      <c r="B323" s="32">
        <v>30</v>
      </c>
      <c r="C323" s="32" t="s">
        <v>1570</v>
      </c>
      <c r="D323" s="31">
        <v>42291</v>
      </c>
      <c r="E323" s="1">
        <f t="shared" si="19"/>
        <v>2015</v>
      </c>
      <c r="F323" s="1">
        <f t="shared" si="20"/>
        <v>10</v>
      </c>
      <c r="G323" s="4">
        <f t="shared" si="21"/>
        <v>14</v>
      </c>
      <c r="H323" s="9">
        <v>0.22013888888888888</v>
      </c>
      <c r="I323" s="28">
        <v>128.75041666666667</v>
      </c>
      <c r="J323" s="28">
        <v>31.749216666666666</v>
      </c>
      <c r="K323" s="33">
        <v>100</v>
      </c>
      <c r="L323" s="33">
        <v>100</v>
      </c>
      <c r="M323" s="33" t="s">
        <v>292</v>
      </c>
      <c r="N323" s="27">
        <v>21.157599999999999</v>
      </c>
      <c r="O323" s="30">
        <v>34.574199999999998</v>
      </c>
      <c r="P323" s="38">
        <v>0.34</v>
      </c>
      <c r="Q323" s="38">
        <v>1.56</v>
      </c>
      <c r="R323" s="32" t="s">
        <v>285</v>
      </c>
      <c r="S323" s="32">
        <v>1</v>
      </c>
    </row>
    <row r="324" spans="1:19">
      <c r="A324" s="32" t="s">
        <v>141</v>
      </c>
      <c r="B324" s="32">
        <v>30</v>
      </c>
      <c r="C324" s="32" t="s">
        <v>1570</v>
      </c>
      <c r="D324" s="31">
        <v>42291</v>
      </c>
      <c r="E324" s="1">
        <f t="shared" si="19"/>
        <v>2015</v>
      </c>
      <c r="F324" s="1">
        <f t="shared" si="20"/>
        <v>10</v>
      </c>
      <c r="G324" s="4">
        <f t="shared" si="21"/>
        <v>14</v>
      </c>
      <c r="H324" s="9">
        <v>0.22013888888888888</v>
      </c>
      <c r="I324" s="28">
        <v>128.75041666666667</v>
      </c>
      <c r="J324" s="28">
        <v>31.749216666666666</v>
      </c>
      <c r="K324" s="33">
        <v>125</v>
      </c>
      <c r="L324" s="33">
        <v>125</v>
      </c>
      <c r="M324" s="33" t="s">
        <v>292</v>
      </c>
      <c r="N324" s="27">
        <v>19.277000000000001</v>
      </c>
      <c r="O324" s="30">
        <v>34.624499999999998</v>
      </c>
      <c r="P324" s="38">
        <v>0.26</v>
      </c>
      <c r="Q324" s="38">
        <v>1.42</v>
      </c>
      <c r="R324" s="32" t="s">
        <v>285</v>
      </c>
      <c r="S324" s="32">
        <v>1</v>
      </c>
    </row>
    <row r="325" spans="1:19">
      <c r="A325" s="32" t="s">
        <v>141</v>
      </c>
      <c r="B325" s="32">
        <v>30</v>
      </c>
      <c r="C325" s="32" t="s">
        <v>1570</v>
      </c>
      <c r="D325" s="31">
        <v>42291</v>
      </c>
      <c r="E325" s="1">
        <f t="shared" si="19"/>
        <v>2015</v>
      </c>
      <c r="F325" s="1">
        <f t="shared" si="20"/>
        <v>10</v>
      </c>
      <c r="G325" s="4">
        <f t="shared" si="21"/>
        <v>14</v>
      </c>
      <c r="H325" s="9">
        <v>0.22013888888888888</v>
      </c>
      <c r="I325" s="28">
        <v>128.75041666666667</v>
      </c>
      <c r="J325" s="28">
        <v>31.749216666666666</v>
      </c>
      <c r="K325" s="33">
        <v>150</v>
      </c>
      <c r="L325" s="33">
        <v>150</v>
      </c>
      <c r="M325" s="33" t="s">
        <v>292</v>
      </c>
      <c r="N325" s="27">
        <v>18.799800000000001</v>
      </c>
      <c r="O325" s="30">
        <v>34.641599999999997</v>
      </c>
      <c r="P325" s="38">
        <v>0.25</v>
      </c>
      <c r="Q325" s="38">
        <v>1.28</v>
      </c>
      <c r="R325" s="32" t="s">
        <v>285</v>
      </c>
      <c r="S325" s="32">
        <v>1</v>
      </c>
    </row>
    <row r="326" spans="1:19">
      <c r="A326" s="32" t="s">
        <v>141</v>
      </c>
      <c r="B326" s="32">
        <v>30</v>
      </c>
      <c r="C326" s="32" t="s">
        <v>1570</v>
      </c>
      <c r="D326" s="31">
        <v>42291</v>
      </c>
      <c r="E326" s="1">
        <f t="shared" si="19"/>
        <v>2015</v>
      </c>
      <c r="F326" s="1">
        <f t="shared" si="20"/>
        <v>10</v>
      </c>
      <c r="G326" s="4">
        <f t="shared" si="21"/>
        <v>14</v>
      </c>
      <c r="H326" s="9">
        <v>0.22013888888888888</v>
      </c>
      <c r="I326" s="28">
        <v>128.75041666666667</v>
      </c>
      <c r="J326" s="28">
        <v>31.749216666666666</v>
      </c>
      <c r="K326" s="33">
        <v>200</v>
      </c>
      <c r="L326" s="33">
        <v>200</v>
      </c>
      <c r="M326" s="33" t="s">
        <v>292</v>
      </c>
      <c r="N326" s="27">
        <v>15.347899999999999</v>
      </c>
      <c r="O326" s="30">
        <v>34.569000000000003</v>
      </c>
      <c r="P326" s="38">
        <v>0.27</v>
      </c>
      <c r="Q326" s="38">
        <v>1.0900000000000001</v>
      </c>
      <c r="R326" s="32" t="s">
        <v>285</v>
      </c>
      <c r="S326" s="32">
        <v>1</v>
      </c>
    </row>
    <row r="327" spans="1:19">
      <c r="A327" s="32" t="s">
        <v>141</v>
      </c>
      <c r="B327" s="32">
        <v>30</v>
      </c>
      <c r="C327" s="32" t="s">
        <v>1570</v>
      </c>
      <c r="D327" s="31">
        <v>42291</v>
      </c>
      <c r="E327" s="1">
        <f t="shared" si="19"/>
        <v>2015</v>
      </c>
      <c r="F327" s="1">
        <f t="shared" si="20"/>
        <v>10</v>
      </c>
      <c r="G327" s="4">
        <f t="shared" si="21"/>
        <v>14</v>
      </c>
      <c r="H327" s="9">
        <v>0.22013888888888888</v>
      </c>
      <c r="I327" s="28">
        <v>128.75041666666667</v>
      </c>
      <c r="J327" s="28">
        <v>31.749216666666666</v>
      </c>
      <c r="K327" s="33">
        <v>300</v>
      </c>
      <c r="L327" s="33">
        <v>300</v>
      </c>
      <c r="M327" s="33" t="s">
        <v>292</v>
      </c>
      <c r="N327" s="27">
        <v>10.8988</v>
      </c>
      <c r="O327" s="30">
        <v>34.383400000000002</v>
      </c>
      <c r="P327" s="38">
        <v>0.21</v>
      </c>
      <c r="Q327" s="38">
        <v>0.31</v>
      </c>
      <c r="R327" s="32" t="s">
        <v>285</v>
      </c>
      <c r="S327" s="32">
        <v>1</v>
      </c>
    </row>
    <row r="328" spans="1:19">
      <c r="A328" s="32" t="s">
        <v>141</v>
      </c>
      <c r="B328" s="32">
        <v>30</v>
      </c>
      <c r="C328" s="32" t="s">
        <v>1570</v>
      </c>
      <c r="D328" s="31">
        <v>42291</v>
      </c>
      <c r="E328" s="1">
        <f t="shared" si="19"/>
        <v>2015</v>
      </c>
      <c r="F328" s="1">
        <f t="shared" si="20"/>
        <v>10</v>
      </c>
      <c r="G328" s="4">
        <f t="shared" si="21"/>
        <v>14</v>
      </c>
      <c r="H328" s="9">
        <v>0.22013888888888888</v>
      </c>
      <c r="I328" s="28">
        <v>128.75041666666667</v>
      </c>
      <c r="J328" s="28">
        <v>31.749216666666666</v>
      </c>
      <c r="K328" s="33">
        <v>500</v>
      </c>
      <c r="L328" s="33">
        <v>500</v>
      </c>
      <c r="M328" s="33" t="s">
        <v>292</v>
      </c>
      <c r="N328" s="27">
        <v>7.2949999999999999</v>
      </c>
      <c r="O328" s="30">
        <v>34.3399</v>
      </c>
      <c r="P328" s="38">
        <v>0.06</v>
      </c>
      <c r="Q328" s="38">
        <v>-0.72</v>
      </c>
      <c r="R328" s="32" t="s">
        <v>285</v>
      </c>
      <c r="S328" s="32">
        <v>1</v>
      </c>
    </row>
    <row r="329" spans="1:19">
      <c r="A329" s="32" t="s">
        <v>141</v>
      </c>
      <c r="B329" s="32">
        <v>32</v>
      </c>
      <c r="C329" s="32" t="s">
        <v>1570</v>
      </c>
      <c r="D329" s="31">
        <v>42291</v>
      </c>
      <c r="E329" s="1">
        <f t="shared" si="19"/>
        <v>2015</v>
      </c>
      <c r="F329" s="1">
        <f t="shared" si="20"/>
        <v>10</v>
      </c>
      <c r="G329" s="4">
        <f t="shared" si="21"/>
        <v>14</v>
      </c>
      <c r="H329" s="9">
        <v>0.4152777777777778</v>
      </c>
      <c r="I329" s="28">
        <v>129.24823333333333</v>
      </c>
      <c r="J329" s="28">
        <v>31.749500000000001</v>
      </c>
      <c r="K329" s="33">
        <v>0</v>
      </c>
      <c r="L329" s="33">
        <v>0</v>
      </c>
      <c r="M329" s="33">
        <v>0</v>
      </c>
      <c r="N329" s="27">
        <v>22.8</v>
      </c>
      <c r="O329" s="30">
        <v>33.929068279361225</v>
      </c>
      <c r="P329" s="38">
        <v>0.09</v>
      </c>
      <c r="Q329" s="38">
        <v>0.3</v>
      </c>
      <c r="R329" s="32" t="s">
        <v>285</v>
      </c>
      <c r="S329" s="32"/>
    </row>
    <row r="330" spans="1:19">
      <c r="A330" s="32" t="s">
        <v>141</v>
      </c>
      <c r="B330" s="32">
        <v>34</v>
      </c>
      <c r="C330" s="32" t="s">
        <v>1570</v>
      </c>
      <c r="D330" s="31">
        <v>42291</v>
      </c>
      <c r="E330" s="1">
        <f t="shared" si="19"/>
        <v>2015</v>
      </c>
      <c r="F330" s="1">
        <f t="shared" si="20"/>
        <v>10</v>
      </c>
      <c r="G330" s="4">
        <f t="shared" si="21"/>
        <v>14</v>
      </c>
      <c r="H330" s="9">
        <v>0.5854166666666667</v>
      </c>
      <c r="I330" s="28">
        <v>129.6713</v>
      </c>
      <c r="J330" s="28">
        <v>31.7514</v>
      </c>
      <c r="K330" s="33">
        <v>0</v>
      </c>
      <c r="L330" s="33">
        <v>0</v>
      </c>
      <c r="M330" s="33">
        <v>0</v>
      </c>
      <c r="N330" s="27">
        <v>24.4</v>
      </c>
      <c r="O330" s="30">
        <v>34.222075983512489</v>
      </c>
      <c r="P330" s="38">
        <v>0.17</v>
      </c>
      <c r="Q330" s="38">
        <v>0.77</v>
      </c>
      <c r="R330" s="32" t="s">
        <v>285</v>
      </c>
      <c r="S330" s="32"/>
    </row>
    <row r="331" spans="1:19">
      <c r="A331" s="32" t="s">
        <v>142</v>
      </c>
      <c r="B331" s="32">
        <v>1</v>
      </c>
      <c r="C331" s="32" t="s">
        <v>1570</v>
      </c>
      <c r="D331" s="31">
        <v>42438</v>
      </c>
      <c r="E331" s="1">
        <f t="shared" si="19"/>
        <v>2016</v>
      </c>
      <c r="F331" s="1">
        <f t="shared" si="20"/>
        <v>3</v>
      </c>
      <c r="G331" s="4">
        <f t="shared" si="21"/>
        <v>9</v>
      </c>
      <c r="H331" s="9">
        <v>0.83888888888888891</v>
      </c>
      <c r="I331" s="28">
        <v>129.66583333333332</v>
      </c>
      <c r="J331" s="28">
        <v>31.749383333333334</v>
      </c>
      <c r="K331" s="33">
        <v>0</v>
      </c>
      <c r="L331" s="33">
        <v>0</v>
      </c>
      <c r="M331" s="33">
        <v>0</v>
      </c>
      <c r="N331" s="27">
        <v>19.399999999999999</v>
      </c>
      <c r="O331" s="30">
        <v>34.831229738445622</v>
      </c>
      <c r="P331" s="38">
        <v>0.33600000000000002</v>
      </c>
      <c r="Q331" s="38">
        <v>2.0470000000000002</v>
      </c>
      <c r="R331" s="32" t="s">
        <v>285</v>
      </c>
      <c r="S331" s="32"/>
    </row>
    <row r="332" spans="1:19">
      <c r="A332" s="32" t="s">
        <v>142</v>
      </c>
      <c r="B332" s="32">
        <v>3</v>
      </c>
      <c r="C332" s="32" t="s">
        <v>1570</v>
      </c>
      <c r="D332" s="31">
        <v>42438</v>
      </c>
      <c r="E332" s="1">
        <f t="shared" si="19"/>
        <v>2016</v>
      </c>
      <c r="F332" s="1">
        <f t="shared" si="20"/>
        <v>3</v>
      </c>
      <c r="G332" s="4">
        <f t="shared" si="21"/>
        <v>9</v>
      </c>
      <c r="H332" s="6">
        <v>0.99583333333333324</v>
      </c>
      <c r="I332" s="28">
        <v>129.25024999999999</v>
      </c>
      <c r="J332" s="28">
        <v>31.748983333333335</v>
      </c>
      <c r="K332" s="33">
        <v>0</v>
      </c>
      <c r="L332" s="33">
        <v>0</v>
      </c>
      <c r="M332" s="33">
        <v>0</v>
      </c>
      <c r="N332" s="27">
        <v>18.399999999999999</v>
      </c>
      <c r="O332" s="30">
        <v>34.843905586970038</v>
      </c>
      <c r="P332" s="38">
        <v>0.30099999999999999</v>
      </c>
      <c r="Q332" s="38">
        <v>1.966</v>
      </c>
      <c r="R332" s="32" t="s">
        <v>285</v>
      </c>
      <c r="S332" s="32"/>
    </row>
    <row r="333" spans="1:19">
      <c r="A333" s="32" t="s">
        <v>142</v>
      </c>
      <c r="B333" s="32">
        <v>5</v>
      </c>
      <c r="C333" s="32" t="s">
        <v>1570</v>
      </c>
      <c r="D333" s="31">
        <v>42439</v>
      </c>
      <c r="E333" s="1">
        <f t="shared" si="19"/>
        <v>2016</v>
      </c>
      <c r="F333" s="1">
        <f t="shared" si="20"/>
        <v>3</v>
      </c>
      <c r="G333" s="4">
        <f t="shared" si="21"/>
        <v>10</v>
      </c>
      <c r="H333" s="11">
        <v>0.19791666666666666</v>
      </c>
      <c r="I333" s="28">
        <v>128.75126666666668</v>
      </c>
      <c r="J333" s="28">
        <v>31.748899999999999</v>
      </c>
      <c r="K333" s="33">
        <v>0</v>
      </c>
      <c r="L333" s="33">
        <v>0</v>
      </c>
      <c r="M333" s="33">
        <v>0</v>
      </c>
      <c r="N333" s="27">
        <v>18.8</v>
      </c>
      <c r="O333" s="30">
        <v>34.860509607784437</v>
      </c>
      <c r="P333" s="38">
        <v>0.371</v>
      </c>
      <c r="Q333" s="38">
        <v>2.17</v>
      </c>
      <c r="R333" s="32" t="s">
        <v>285</v>
      </c>
      <c r="S333" s="32"/>
    </row>
    <row r="334" spans="1:19">
      <c r="A334" s="32" t="s">
        <v>142</v>
      </c>
      <c r="B334" s="32">
        <v>7</v>
      </c>
      <c r="C334" s="32" t="s">
        <v>1570</v>
      </c>
      <c r="D334" s="31">
        <v>42439</v>
      </c>
      <c r="E334" s="1">
        <f t="shared" si="19"/>
        <v>2016</v>
      </c>
      <c r="F334" s="1">
        <f t="shared" si="20"/>
        <v>3</v>
      </c>
      <c r="G334" s="4">
        <f t="shared" si="21"/>
        <v>10</v>
      </c>
      <c r="H334" s="9">
        <v>0.38472222222222219</v>
      </c>
      <c r="I334" s="28">
        <v>128.24741666666668</v>
      </c>
      <c r="J334" s="28">
        <v>31.751516666666667</v>
      </c>
      <c r="K334" s="33">
        <v>0</v>
      </c>
      <c r="L334" s="33">
        <v>0</v>
      </c>
      <c r="M334" s="33">
        <v>0</v>
      </c>
      <c r="N334" s="27">
        <v>18.5</v>
      </c>
      <c r="O334" s="30">
        <v>34.827336040474862</v>
      </c>
      <c r="P334" s="38">
        <v>0.35199999999999998</v>
      </c>
      <c r="Q334" s="38">
        <v>2.1259999999999999</v>
      </c>
      <c r="R334" s="32" t="s">
        <v>285</v>
      </c>
      <c r="S334" s="32"/>
    </row>
    <row r="335" spans="1:19">
      <c r="A335" s="32" t="s">
        <v>142</v>
      </c>
      <c r="B335" s="32">
        <v>9</v>
      </c>
      <c r="C335" s="32" t="s">
        <v>1570</v>
      </c>
      <c r="D335" s="31">
        <v>42439</v>
      </c>
      <c r="E335" s="1">
        <f t="shared" si="19"/>
        <v>2016</v>
      </c>
      <c r="F335" s="1">
        <f t="shared" si="20"/>
        <v>3</v>
      </c>
      <c r="G335" s="4">
        <f t="shared" si="21"/>
        <v>10</v>
      </c>
      <c r="H335" s="9">
        <v>0.57847222222222217</v>
      </c>
      <c r="I335" s="28">
        <v>127.74873333333333</v>
      </c>
      <c r="J335" s="28">
        <v>31.748516666666667</v>
      </c>
      <c r="K335" s="33">
        <v>0</v>
      </c>
      <c r="L335" s="33">
        <v>0</v>
      </c>
      <c r="M335" s="33">
        <v>0</v>
      </c>
      <c r="N335" s="27">
        <v>17.7</v>
      </c>
      <c r="O335" s="30">
        <v>34.744407220432848</v>
      </c>
      <c r="P335" s="38">
        <v>0.33100000000000002</v>
      </c>
      <c r="Q335" s="38">
        <v>2.0299999999999998</v>
      </c>
      <c r="R335" s="32" t="s">
        <v>285</v>
      </c>
      <c r="S335" s="32"/>
    </row>
    <row r="336" spans="1:19">
      <c r="A336" s="32" t="s">
        <v>142</v>
      </c>
      <c r="B336" s="32">
        <v>11</v>
      </c>
      <c r="C336" s="32" t="s">
        <v>1570</v>
      </c>
      <c r="D336" s="31">
        <v>42439</v>
      </c>
      <c r="E336" s="1">
        <f t="shared" si="19"/>
        <v>2016</v>
      </c>
      <c r="F336" s="1">
        <f t="shared" si="20"/>
        <v>3</v>
      </c>
      <c r="G336" s="4">
        <f t="shared" si="21"/>
        <v>10</v>
      </c>
      <c r="H336" s="9">
        <v>0.75763888888888886</v>
      </c>
      <c r="I336" s="28">
        <v>127.24930000000001</v>
      </c>
      <c r="J336" s="28">
        <v>31.750666666666667</v>
      </c>
      <c r="K336" s="33">
        <v>0</v>
      </c>
      <c r="L336" s="33">
        <v>0</v>
      </c>
      <c r="M336" s="33">
        <v>0</v>
      </c>
      <c r="N336" s="27">
        <v>16.100000000000001</v>
      </c>
      <c r="O336" s="30">
        <v>34.658174118529509</v>
      </c>
      <c r="P336" s="38">
        <v>0.30199999999999999</v>
      </c>
      <c r="Q336" s="38">
        <v>1.8029999999999999</v>
      </c>
      <c r="R336" s="32" t="s">
        <v>285</v>
      </c>
      <c r="S336" s="32"/>
    </row>
    <row r="337" spans="1:19">
      <c r="A337" s="32" t="s">
        <v>142</v>
      </c>
      <c r="B337" s="32">
        <v>13</v>
      </c>
      <c r="C337" s="32" t="s">
        <v>1570</v>
      </c>
      <c r="D337" s="31">
        <v>42439</v>
      </c>
      <c r="E337" s="1">
        <f t="shared" si="19"/>
        <v>2016</v>
      </c>
      <c r="F337" s="1">
        <f t="shared" si="20"/>
        <v>3</v>
      </c>
      <c r="G337" s="4">
        <f t="shared" si="21"/>
        <v>10</v>
      </c>
      <c r="H337" s="9">
        <v>0.90277777777777779</v>
      </c>
      <c r="I337" s="28">
        <v>126.76926666666667</v>
      </c>
      <c r="J337" s="28">
        <v>31.750699999999998</v>
      </c>
      <c r="K337" s="33">
        <v>0</v>
      </c>
      <c r="L337" s="33">
        <v>0</v>
      </c>
      <c r="M337" s="33">
        <v>0</v>
      </c>
      <c r="N337" s="27">
        <v>16.399999999999999</v>
      </c>
      <c r="O337" s="30">
        <v>34.659362283430269</v>
      </c>
      <c r="P337" s="38">
        <v>0.27700000000000002</v>
      </c>
      <c r="Q337" s="38">
        <v>1.869</v>
      </c>
      <c r="R337" s="32" t="s">
        <v>285</v>
      </c>
      <c r="S337" s="32"/>
    </row>
    <row r="338" spans="1:19">
      <c r="A338" s="32" t="s">
        <v>142</v>
      </c>
      <c r="B338" s="32" t="s">
        <v>183</v>
      </c>
      <c r="C338" s="32" t="s">
        <v>1570</v>
      </c>
      <c r="D338" s="31">
        <v>42440</v>
      </c>
      <c r="E338" s="1">
        <f t="shared" si="19"/>
        <v>2016</v>
      </c>
      <c r="F338" s="1">
        <f t="shared" si="20"/>
        <v>3</v>
      </c>
      <c r="G338" s="4">
        <f t="shared" si="21"/>
        <v>11</v>
      </c>
      <c r="H338" s="9">
        <v>4.6527777777777779E-2</v>
      </c>
      <c r="I338" s="28">
        <v>127.23175000000001</v>
      </c>
      <c r="J338" s="28">
        <v>31.747033333333334</v>
      </c>
      <c r="K338" s="33">
        <v>0</v>
      </c>
      <c r="L338" s="33">
        <v>0</v>
      </c>
      <c r="M338" s="33">
        <v>0</v>
      </c>
      <c r="N338" s="27">
        <v>15.5</v>
      </c>
      <c r="O338" s="30">
        <v>34.576365674671749</v>
      </c>
      <c r="P338" s="38">
        <v>0.20699999999999999</v>
      </c>
      <c r="Q338" s="38">
        <v>1.34</v>
      </c>
      <c r="R338" s="32" t="s">
        <v>285</v>
      </c>
      <c r="S338" s="32">
        <v>1</v>
      </c>
    </row>
    <row r="339" spans="1:19">
      <c r="A339" s="32" t="s">
        <v>142</v>
      </c>
      <c r="B339" s="32" t="s">
        <v>183</v>
      </c>
      <c r="C339" s="32" t="s">
        <v>1570</v>
      </c>
      <c r="D339" s="31">
        <v>42440</v>
      </c>
      <c r="E339" s="1">
        <f t="shared" si="19"/>
        <v>2016</v>
      </c>
      <c r="F339" s="1">
        <f t="shared" si="20"/>
        <v>3</v>
      </c>
      <c r="G339" s="4">
        <f t="shared" si="21"/>
        <v>11</v>
      </c>
      <c r="H339" s="9">
        <v>4.6527777777777779E-2</v>
      </c>
      <c r="I339" s="28">
        <v>127.23175000000001</v>
      </c>
      <c r="J339" s="28">
        <v>31.747033333333334</v>
      </c>
      <c r="K339" s="33">
        <v>10.215</v>
      </c>
      <c r="L339" s="33">
        <v>10</v>
      </c>
      <c r="M339" s="33">
        <v>0</v>
      </c>
      <c r="N339" s="27">
        <v>15.934799999999999</v>
      </c>
      <c r="O339" s="30">
        <v>34.5505</v>
      </c>
      <c r="P339" s="38">
        <v>0.19400000000000001</v>
      </c>
      <c r="Q339" s="38">
        <v>1.357</v>
      </c>
      <c r="R339" s="32" t="s">
        <v>285</v>
      </c>
      <c r="S339" s="32">
        <v>1</v>
      </c>
    </row>
    <row r="340" spans="1:19">
      <c r="A340" s="32" t="s">
        <v>142</v>
      </c>
      <c r="B340" s="32" t="s">
        <v>183</v>
      </c>
      <c r="C340" s="32" t="s">
        <v>1570</v>
      </c>
      <c r="D340" s="31">
        <v>42440</v>
      </c>
      <c r="E340" s="1">
        <f t="shared" si="19"/>
        <v>2016</v>
      </c>
      <c r="F340" s="1">
        <f t="shared" si="20"/>
        <v>3</v>
      </c>
      <c r="G340" s="4">
        <f t="shared" si="21"/>
        <v>11</v>
      </c>
      <c r="H340" s="9">
        <v>4.6527777777777779E-2</v>
      </c>
      <c r="I340" s="28">
        <v>127.23175000000001</v>
      </c>
      <c r="J340" s="28">
        <v>31.747033333333334</v>
      </c>
      <c r="K340" s="33">
        <v>21.05</v>
      </c>
      <c r="L340" s="33">
        <v>20</v>
      </c>
      <c r="M340" s="33">
        <v>0</v>
      </c>
      <c r="N340" s="27">
        <v>15.932600000000001</v>
      </c>
      <c r="O340" s="30">
        <v>34.5505</v>
      </c>
      <c r="P340" s="38">
        <v>0.217</v>
      </c>
      <c r="Q340" s="38">
        <v>1.389</v>
      </c>
      <c r="R340" s="32" t="s">
        <v>285</v>
      </c>
      <c r="S340" s="32">
        <v>1</v>
      </c>
    </row>
    <row r="341" spans="1:19">
      <c r="A341" s="32" t="s">
        <v>142</v>
      </c>
      <c r="B341" s="32" t="s">
        <v>183</v>
      </c>
      <c r="C341" s="32" t="s">
        <v>1570</v>
      </c>
      <c r="D341" s="31">
        <v>42440</v>
      </c>
      <c r="E341" s="1">
        <f t="shared" si="19"/>
        <v>2016</v>
      </c>
      <c r="F341" s="1">
        <f t="shared" si="20"/>
        <v>3</v>
      </c>
      <c r="G341" s="4">
        <f t="shared" si="21"/>
        <v>11</v>
      </c>
      <c r="H341" s="9">
        <v>4.6527777777777779E-2</v>
      </c>
      <c r="I341" s="28">
        <v>127.23175000000001</v>
      </c>
      <c r="J341" s="28">
        <v>31.747033333333334</v>
      </c>
      <c r="K341" s="33">
        <v>30.423999999999999</v>
      </c>
      <c r="L341" s="33">
        <v>30</v>
      </c>
      <c r="M341" s="33">
        <v>0</v>
      </c>
      <c r="N341" s="27">
        <v>15.952199999999999</v>
      </c>
      <c r="O341" s="30">
        <v>34.5505</v>
      </c>
      <c r="P341" s="38">
        <v>0.17299999999999999</v>
      </c>
      <c r="Q341" s="38">
        <v>1.29</v>
      </c>
      <c r="R341" s="32" t="s">
        <v>285</v>
      </c>
      <c r="S341" s="32">
        <v>1</v>
      </c>
    </row>
    <row r="342" spans="1:19">
      <c r="A342" s="32" t="s">
        <v>142</v>
      </c>
      <c r="B342" s="32" t="s">
        <v>183</v>
      </c>
      <c r="C342" s="32" t="s">
        <v>1570</v>
      </c>
      <c r="D342" s="31">
        <v>42440</v>
      </c>
      <c r="E342" s="1">
        <f t="shared" si="19"/>
        <v>2016</v>
      </c>
      <c r="F342" s="1">
        <f t="shared" si="20"/>
        <v>3</v>
      </c>
      <c r="G342" s="4">
        <f t="shared" si="21"/>
        <v>11</v>
      </c>
      <c r="H342" s="9">
        <v>4.6527777777777779E-2</v>
      </c>
      <c r="I342" s="28">
        <v>127.23175000000001</v>
      </c>
      <c r="J342" s="28">
        <v>31.747033333333334</v>
      </c>
      <c r="K342" s="33">
        <v>50.087000000000003</v>
      </c>
      <c r="L342" s="33">
        <v>50</v>
      </c>
      <c r="M342" s="33">
        <v>0</v>
      </c>
      <c r="N342" s="27">
        <v>15.9567</v>
      </c>
      <c r="O342" s="30">
        <v>34.5503</v>
      </c>
      <c r="P342" s="38">
        <v>0.17</v>
      </c>
      <c r="Q342" s="38">
        <v>1.1539999999999999</v>
      </c>
      <c r="R342" s="32" t="s">
        <v>285</v>
      </c>
      <c r="S342" s="32">
        <v>1</v>
      </c>
    </row>
    <row r="343" spans="1:19">
      <c r="A343" s="32" t="s">
        <v>142</v>
      </c>
      <c r="B343" s="32" t="s">
        <v>183</v>
      </c>
      <c r="C343" s="32" t="s">
        <v>1570</v>
      </c>
      <c r="D343" s="31">
        <v>42440</v>
      </c>
      <c r="E343" s="1">
        <f t="shared" si="19"/>
        <v>2016</v>
      </c>
      <c r="F343" s="1">
        <f t="shared" si="20"/>
        <v>3</v>
      </c>
      <c r="G343" s="4">
        <f t="shared" si="21"/>
        <v>11</v>
      </c>
      <c r="H343" s="9">
        <v>4.6527777777777779E-2</v>
      </c>
      <c r="I343" s="28">
        <v>127.23175000000001</v>
      </c>
      <c r="J343" s="28">
        <v>31.747033333333334</v>
      </c>
      <c r="K343" s="33">
        <v>76.055000000000007</v>
      </c>
      <c r="L343" s="33">
        <v>75</v>
      </c>
      <c r="M343" s="33">
        <v>0</v>
      </c>
      <c r="N343" s="27">
        <v>15.9537</v>
      </c>
      <c r="O343" s="30">
        <v>34.550699999999999</v>
      </c>
      <c r="P343" s="38">
        <v>0.22800000000000001</v>
      </c>
      <c r="Q343" s="38">
        <v>1.306</v>
      </c>
      <c r="R343" s="32" t="s">
        <v>285</v>
      </c>
      <c r="S343" s="32">
        <v>1</v>
      </c>
    </row>
    <row r="344" spans="1:19">
      <c r="A344" s="32" t="s">
        <v>142</v>
      </c>
      <c r="B344" s="32" t="s">
        <v>183</v>
      </c>
      <c r="C344" s="32" t="s">
        <v>1570</v>
      </c>
      <c r="D344" s="31">
        <v>42440</v>
      </c>
      <c r="E344" s="1">
        <f t="shared" si="19"/>
        <v>2016</v>
      </c>
      <c r="F344" s="1">
        <f t="shared" si="20"/>
        <v>3</v>
      </c>
      <c r="G344" s="4">
        <f t="shared" si="21"/>
        <v>11</v>
      </c>
      <c r="H344" s="9">
        <v>4.6527777777777779E-2</v>
      </c>
      <c r="I344" s="28">
        <v>127.23175000000001</v>
      </c>
      <c r="J344" s="28">
        <v>31.747033333333334</v>
      </c>
      <c r="K344" s="33">
        <v>100.181</v>
      </c>
      <c r="L344" s="33">
        <v>100</v>
      </c>
      <c r="M344" s="33">
        <v>0</v>
      </c>
      <c r="N344" s="27">
        <v>15.9575</v>
      </c>
      <c r="O344" s="30">
        <v>34.551000000000002</v>
      </c>
      <c r="P344" s="38">
        <v>0.17199999999999999</v>
      </c>
      <c r="Q344" s="38">
        <v>1.256</v>
      </c>
      <c r="R344" s="32" t="s">
        <v>285</v>
      </c>
      <c r="S344" s="32">
        <v>1</v>
      </c>
    </row>
    <row r="345" spans="1:19">
      <c r="A345" s="32" t="s">
        <v>142</v>
      </c>
      <c r="B345" s="32" t="s">
        <v>183</v>
      </c>
      <c r="C345" s="32" t="s">
        <v>1570</v>
      </c>
      <c r="D345" s="31">
        <v>42440</v>
      </c>
      <c r="E345" s="1">
        <f t="shared" si="19"/>
        <v>2016</v>
      </c>
      <c r="F345" s="1">
        <f t="shared" si="20"/>
        <v>3</v>
      </c>
      <c r="G345" s="4">
        <f t="shared" si="21"/>
        <v>11</v>
      </c>
      <c r="H345" s="9">
        <v>4.6527777777777779E-2</v>
      </c>
      <c r="I345" s="28">
        <v>127.23175000000001</v>
      </c>
      <c r="J345" s="28">
        <v>31.747033333333334</v>
      </c>
      <c r="K345" s="33">
        <v>121.348</v>
      </c>
      <c r="L345" s="33">
        <v>121</v>
      </c>
      <c r="M345" s="33">
        <v>0</v>
      </c>
      <c r="N345" s="27">
        <v>15.9612</v>
      </c>
      <c r="O345" s="30">
        <v>34.550699999999999</v>
      </c>
      <c r="P345" s="38">
        <v>0.20399999999999999</v>
      </c>
      <c r="Q345" s="38">
        <v>1.1679999999999999</v>
      </c>
      <c r="R345" s="32" t="s">
        <v>285</v>
      </c>
      <c r="S345" s="32">
        <v>1</v>
      </c>
    </row>
    <row r="346" spans="1:19">
      <c r="A346" s="32" t="s">
        <v>142</v>
      </c>
      <c r="B346" s="32" t="s">
        <v>184</v>
      </c>
      <c r="C346" s="32" t="s">
        <v>1570</v>
      </c>
      <c r="D346" s="31">
        <v>42442</v>
      </c>
      <c r="E346" s="1">
        <f t="shared" si="19"/>
        <v>2016</v>
      </c>
      <c r="F346" s="1">
        <f t="shared" si="20"/>
        <v>3</v>
      </c>
      <c r="G346" s="4">
        <f t="shared" si="21"/>
        <v>13</v>
      </c>
      <c r="H346" s="9">
        <v>0.54375000000000007</v>
      </c>
      <c r="I346" s="28">
        <v>128.75146666666666</v>
      </c>
      <c r="J346" s="28">
        <v>31.749316666666665</v>
      </c>
      <c r="K346" s="33">
        <v>0</v>
      </c>
      <c r="L346" s="33">
        <v>0</v>
      </c>
      <c r="M346" s="33">
        <v>0</v>
      </c>
      <c r="N346" s="27">
        <v>18.399999999999999</v>
      </c>
      <c r="O346" s="30">
        <v>34.829992553037435</v>
      </c>
      <c r="P346" s="38">
        <v>0.31448590117647068</v>
      </c>
      <c r="Q346" s="38">
        <v>2.0096952200000011</v>
      </c>
      <c r="R346" s="32" t="s">
        <v>285</v>
      </c>
      <c r="S346" s="32">
        <v>1</v>
      </c>
    </row>
    <row r="347" spans="1:19">
      <c r="A347" s="32" t="s">
        <v>142</v>
      </c>
      <c r="B347" s="32" t="s">
        <v>184</v>
      </c>
      <c r="C347" s="32" t="s">
        <v>1570</v>
      </c>
      <c r="D347" s="31">
        <v>42442</v>
      </c>
      <c r="E347" s="1">
        <f t="shared" si="19"/>
        <v>2016</v>
      </c>
      <c r="F347" s="1">
        <f t="shared" si="20"/>
        <v>3</v>
      </c>
      <c r="G347" s="4">
        <f t="shared" si="21"/>
        <v>13</v>
      </c>
      <c r="H347" s="9">
        <v>0.54375000000000007</v>
      </c>
      <c r="I347" s="28">
        <v>128.75146666666666</v>
      </c>
      <c r="J347" s="28">
        <v>31.749316666666665</v>
      </c>
      <c r="K347" s="33">
        <v>10.692</v>
      </c>
      <c r="L347" s="33">
        <v>10</v>
      </c>
      <c r="M347" s="33">
        <v>0</v>
      </c>
      <c r="N347" s="27">
        <v>18.541</v>
      </c>
      <c r="O347" s="30">
        <v>34.8155</v>
      </c>
      <c r="P347" s="38">
        <v>0.29603488941176459</v>
      </c>
      <c r="Q347" s="38">
        <v>1.8495799000000019</v>
      </c>
      <c r="R347" s="32" t="s">
        <v>285</v>
      </c>
      <c r="S347" s="32">
        <v>1</v>
      </c>
    </row>
    <row r="348" spans="1:19">
      <c r="A348" s="32" t="s">
        <v>142</v>
      </c>
      <c r="B348" s="32" t="s">
        <v>184</v>
      </c>
      <c r="C348" s="32" t="s">
        <v>1570</v>
      </c>
      <c r="D348" s="31">
        <v>42442</v>
      </c>
      <c r="E348" s="1">
        <f t="shared" si="19"/>
        <v>2016</v>
      </c>
      <c r="F348" s="1">
        <f t="shared" si="20"/>
        <v>3</v>
      </c>
      <c r="G348" s="4">
        <f t="shared" si="21"/>
        <v>13</v>
      </c>
      <c r="H348" s="9">
        <v>0.54375000000000007</v>
      </c>
      <c r="I348" s="28">
        <v>128.75146666666666</v>
      </c>
      <c r="J348" s="28">
        <v>31.749316666666665</v>
      </c>
      <c r="K348" s="33">
        <v>20.2</v>
      </c>
      <c r="L348" s="33">
        <v>20</v>
      </c>
      <c r="M348" s="33">
        <v>0</v>
      </c>
      <c r="N348" s="27">
        <v>18.542200000000001</v>
      </c>
      <c r="O348" s="30">
        <v>34.814399999999999</v>
      </c>
      <c r="P348" s="38">
        <v>0.31730147764705885</v>
      </c>
      <c r="Q348" s="38">
        <v>1.8775707200000014</v>
      </c>
      <c r="R348" s="32" t="s">
        <v>285</v>
      </c>
      <c r="S348" s="32">
        <v>1</v>
      </c>
    </row>
    <row r="349" spans="1:19">
      <c r="A349" s="32" t="s">
        <v>142</v>
      </c>
      <c r="B349" s="32" t="s">
        <v>184</v>
      </c>
      <c r="C349" s="32" t="s">
        <v>1570</v>
      </c>
      <c r="D349" s="31">
        <v>42442</v>
      </c>
      <c r="E349" s="1">
        <f t="shared" si="19"/>
        <v>2016</v>
      </c>
      <c r="F349" s="1">
        <f t="shared" si="20"/>
        <v>3</v>
      </c>
      <c r="G349" s="4">
        <f t="shared" si="21"/>
        <v>13</v>
      </c>
      <c r="H349" s="9">
        <v>0.54375000000000007</v>
      </c>
      <c r="I349" s="28">
        <v>128.75146666666666</v>
      </c>
      <c r="J349" s="28">
        <v>31.749316666666665</v>
      </c>
      <c r="K349" s="33">
        <v>30.483000000000001</v>
      </c>
      <c r="L349" s="33">
        <v>30</v>
      </c>
      <c r="M349" s="33">
        <v>0</v>
      </c>
      <c r="N349" s="27">
        <v>18.546800000000001</v>
      </c>
      <c r="O349" s="30">
        <v>34.815199999999997</v>
      </c>
      <c r="P349" s="38">
        <v>0.32064422588235275</v>
      </c>
      <c r="Q349" s="38">
        <v>1.9646750200000014</v>
      </c>
      <c r="R349" s="32" t="s">
        <v>285</v>
      </c>
      <c r="S349" s="32">
        <v>1</v>
      </c>
    </row>
    <row r="350" spans="1:19">
      <c r="A350" s="32" t="s">
        <v>142</v>
      </c>
      <c r="B350" s="32" t="s">
        <v>184</v>
      </c>
      <c r="C350" s="32" t="s">
        <v>1570</v>
      </c>
      <c r="D350" s="31">
        <v>42442</v>
      </c>
      <c r="E350" s="1">
        <f t="shared" si="19"/>
        <v>2016</v>
      </c>
      <c r="F350" s="1">
        <f t="shared" si="20"/>
        <v>3</v>
      </c>
      <c r="G350" s="4">
        <f t="shared" si="21"/>
        <v>13</v>
      </c>
      <c r="H350" s="9">
        <v>0.54375000000000007</v>
      </c>
      <c r="I350" s="28">
        <v>128.75146666666666</v>
      </c>
      <c r="J350" s="28">
        <v>31.749316666666665</v>
      </c>
      <c r="K350" s="33">
        <v>50.575000000000003</v>
      </c>
      <c r="L350" s="33">
        <v>50</v>
      </c>
      <c r="M350" s="33">
        <v>0</v>
      </c>
      <c r="N350" s="27">
        <v>18.4574</v>
      </c>
      <c r="O350" s="30">
        <v>34.8035</v>
      </c>
      <c r="P350" s="38">
        <v>0.33967033411764702</v>
      </c>
      <c r="Q350" s="38">
        <v>1.9539093200000028</v>
      </c>
      <c r="R350" s="32" t="s">
        <v>285</v>
      </c>
      <c r="S350" s="32">
        <v>1</v>
      </c>
    </row>
    <row r="351" spans="1:19">
      <c r="A351" s="32" t="s">
        <v>142</v>
      </c>
      <c r="B351" s="32" t="s">
        <v>184</v>
      </c>
      <c r="C351" s="32" t="s">
        <v>1570</v>
      </c>
      <c r="D351" s="31">
        <v>42442</v>
      </c>
      <c r="E351" s="1">
        <f t="shared" ref="E351:E414" si="22">YEAR(D351)</f>
        <v>2016</v>
      </c>
      <c r="F351" s="1">
        <f t="shared" ref="F351:F414" si="23">MONTH(D351)</f>
        <v>3</v>
      </c>
      <c r="G351" s="4">
        <f t="shared" ref="G351:G414" si="24">DAY(D351)</f>
        <v>13</v>
      </c>
      <c r="H351" s="9">
        <v>0.54375000000000007</v>
      </c>
      <c r="I351" s="28">
        <v>128.75146666666666</v>
      </c>
      <c r="J351" s="28">
        <v>31.749316666666665</v>
      </c>
      <c r="K351" s="33">
        <v>74.472999999999999</v>
      </c>
      <c r="L351" s="33">
        <v>75</v>
      </c>
      <c r="M351" s="33">
        <v>0</v>
      </c>
      <c r="N351" s="27">
        <v>18.376000000000001</v>
      </c>
      <c r="O351" s="30">
        <v>34.793700000000001</v>
      </c>
      <c r="P351" s="38">
        <v>0.31347948235294099</v>
      </c>
      <c r="Q351" s="38">
        <v>1.8765920200000004</v>
      </c>
      <c r="R351" s="32" t="s">
        <v>285</v>
      </c>
      <c r="S351" s="32">
        <v>1</v>
      </c>
    </row>
    <row r="352" spans="1:19">
      <c r="A352" s="32" t="s">
        <v>142</v>
      </c>
      <c r="B352" s="32" t="s">
        <v>184</v>
      </c>
      <c r="C352" s="32" t="s">
        <v>1570</v>
      </c>
      <c r="D352" s="31">
        <v>42442</v>
      </c>
      <c r="E352" s="1">
        <f t="shared" si="22"/>
        <v>2016</v>
      </c>
      <c r="F352" s="1">
        <f t="shared" si="23"/>
        <v>3</v>
      </c>
      <c r="G352" s="4">
        <f t="shared" si="24"/>
        <v>13</v>
      </c>
      <c r="H352" s="9">
        <v>0.54375000000000007</v>
      </c>
      <c r="I352" s="28">
        <v>128.75146666666666</v>
      </c>
      <c r="J352" s="28">
        <v>31.749316666666665</v>
      </c>
      <c r="K352" s="33">
        <v>99.483999999999995</v>
      </c>
      <c r="L352" s="33">
        <v>100</v>
      </c>
      <c r="M352" s="33">
        <v>0</v>
      </c>
      <c r="N352" s="27">
        <v>17.684999999999999</v>
      </c>
      <c r="O352" s="30">
        <v>34.737099999999998</v>
      </c>
      <c r="P352" s="38">
        <v>0.33963439058823486</v>
      </c>
      <c r="Q352" s="38">
        <v>1.4267815000000006</v>
      </c>
      <c r="R352" s="32" t="s">
        <v>285</v>
      </c>
      <c r="S352" s="32">
        <v>1</v>
      </c>
    </row>
    <row r="353" spans="1:19">
      <c r="A353" s="32" t="s">
        <v>142</v>
      </c>
      <c r="B353" s="32" t="s">
        <v>184</v>
      </c>
      <c r="C353" s="32" t="s">
        <v>1570</v>
      </c>
      <c r="D353" s="31">
        <v>42442</v>
      </c>
      <c r="E353" s="1">
        <f t="shared" si="22"/>
        <v>2016</v>
      </c>
      <c r="F353" s="1">
        <f t="shared" si="23"/>
        <v>3</v>
      </c>
      <c r="G353" s="4">
        <f t="shared" si="24"/>
        <v>13</v>
      </c>
      <c r="H353" s="9">
        <v>0.54375000000000007</v>
      </c>
      <c r="I353" s="28">
        <v>128.75146666666666</v>
      </c>
      <c r="J353" s="28">
        <v>31.749316666666665</v>
      </c>
      <c r="K353" s="33">
        <v>124.413</v>
      </c>
      <c r="L353" s="33">
        <v>125</v>
      </c>
      <c r="M353" s="33">
        <v>0</v>
      </c>
      <c r="N353" s="27">
        <v>17.193999999999999</v>
      </c>
      <c r="O353" s="30">
        <v>34.707700000000003</v>
      </c>
      <c r="P353" s="38">
        <v>0.27479226352941177</v>
      </c>
      <c r="Q353" s="38">
        <v>1.5080136</v>
      </c>
      <c r="R353" s="32" t="s">
        <v>285</v>
      </c>
      <c r="S353" s="32">
        <v>1</v>
      </c>
    </row>
    <row r="354" spans="1:19">
      <c r="A354" s="32" t="s">
        <v>142</v>
      </c>
      <c r="B354" s="32" t="s">
        <v>184</v>
      </c>
      <c r="C354" s="32" t="s">
        <v>1570</v>
      </c>
      <c r="D354" s="31">
        <v>42442</v>
      </c>
      <c r="E354" s="1">
        <f t="shared" si="22"/>
        <v>2016</v>
      </c>
      <c r="F354" s="1">
        <f t="shared" si="23"/>
        <v>3</v>
      </c>
      <c r="G354" s="4">
        <f t="shared" si="24"/>
        <v>13</v>
      </c>
      <c r="H354" s="9">
        <v>0.54375000000000007</v>
      </c>
      <c r="I354" s="28">
        <v>128.75146666666666</v>
      </c>
      <c r="J354" s="28">
        <v>31.749316666666665</v>
      </c>
      <c r="K354" s="33">
        <v>148.767</v>
      </c>
      <c r="L354" s="33">
        <v>150</v>
      </c>
      <c r="M354" s="33">
        <v>0</v>
      </c>
      <c r="N354" s="27">
        <v>16.540099999999999</v>
      </c>
      <c r="O354" s="30">
        <v>34.658799999999999</v>
      </c>
      <c r="P354" s="38">
        <v>0.24982349176470531</v>
      </c>
      <c r="Q354" s="38">
        <v>1.3897866400000005</v>
      </c>
      <c r="R354" s="32" t="s">
        <v>285</v>
      </c>
      <c r="S354" s="32">
        <v>1</v>
      </c>
    </row>
    <row r="355" spans="1:19">
      <c r="A355" s="32" t="s">
        <v>142</v>
      </c>
      <c r="B355" s="32" t="s">
        <v>184</v>
      </c>
      <c r="C355" s="32" t="s">
        <v>1570</v>
      </c>
      <c r="D355" s="31">
        <v>42442</v>
      </c>
      <c r="E355" s="1">
        <f t="shared" si="22"/>
        <v>2016</v>
      </c>
      <c r="F355" s="1">
        <f t="shared" si="23"/>
        <v>3</v>
      </c>
      <c r="G355" s="4">
        <f t="shared" si="24"/>
        <v>13</v>
      </c>
      <c r="H355" s="9">
        <v>0.54375000000000007</v>
      </c>
      <c r="I355" s="28">
        <v>128.75146666666666</v>
      </c>
      <c r="J355" s="28">
        <v>31.749316666666665</v>
      </c>
      <c r="K355" s="33">
        <v>198.77799999999999</v>
      </c>
      <c r="L355" s="33">
        <v>200</v>
      </c>
      <c r="M355" s="33">
        <v>0</v>
      </c>
      <c r="N355" s="27">
        <v>15.404299999999999</v>
      </c>
      <c r="O355" s="30">
        <v>34.580399999999997</v>
      </c>
      <c r="P355" s="38">
        <v>0.2146707200000002</v>
      </c>
      <c r="Q355" s="38">
        <v>1.0574201200000015</v>
      </c>
      <c r="R355" s="32" t="s">
        <v>285</v>
      </c>
      <c r="S355" s="32">
        <v>1</v>
      </c>
    </row>
    <row r="356" spans="1:19">
      <c r="A356" s="32" t="s">
        <v>142</v>
      </c>
      <c r="B356" s="32" t="s">
        <v>184</v>
      </c>
      <c r="C356" s="32" t="s">
        <v>1570</v>
      </c>
      <c r="D356" s="31">
        <v>42442</v>
      </c>
      <c r="E356" s="1">
        <f t="shared" si="22"/>
        <v>2016</v>
      </c>
      <c r="F356" s="1">
        <f t="shared" si="23"/>
        <v>3</v>
      </c>
      <c r="G356" s="4">
        <f t="shared" si="24"/>
        <v>13</v>
      </c>
      <c r="H356" s="9">
        <v>0.54375000000000007</v>
      </c>
      <c r="I356" s="28">
        <v>128.75146666666666</v>
      </c>
      <c r="J356" s="28">
        <v>31.749316666666665</v>
      </c>
      <c r="K356" s="33">
        <v>297.94299999999998</v>
      </c>
      <c r="L356" s="33">
        <v>300</v>
      </c>
      <c r="M356" s="33">
        <v>0</v>
      </c>
      <c r="N356" s="27">
        <v>11.181699999999999</v>
      </c>
      <c r="O356" s="30">
        <v>34.377800000000001</v>
      </c>
      <c r="P356" s="38">
        <v>6.1179868235293977E-2</v>
      </c>
      <c r="Q356" s="38">
        <v>-5.7123439999999803E-2</v>
      </c>
      <c r="R356" s="32" t="s">
        <v>285</v>
      </c>
      <c r="S356" s="32">
        <v>1</v>
      </c>
    </row>
    <row r="357" spans="1:19">
      <c r="A357" s="32" t="s">
        <v>142</v>
      </c>
      <c r="B357" s="32" t="s">
        <v>184</v>
      </c>
      <c r="C357" s="32" t="s">
        <v>1570</v>
      </c>
      <c r="D357" s="31">
        <v>42442</v>
      </c>
      <c r="E357" s="1">
        <f t="shared" si="22"/>
        <v>2016</v>
      </c>
      <c r="F357" s="1">
        <f t="shared" si="23"/>
        <v>3</v>
      </c>
      <c r="G357" s="4">
        <f t="shared" si="24"/>
        <v>13</v>
      </c>
      <c r="H357" s="9">
        <v>0.54375000000000007</v>
      </c>
      <c r="I357" s="28">
        <v>128.75146666666666</v>
      </c>
      <c r="J357" s="28">
        <v>31.749316666666665</v>
      </c>
      <c r="K357" s="33">
        <v>496.36399999999998</v>
      </c>
      <c r="L357" s="33">
        <v>500</v>
      </c>
      <c r="M357" s="33">
        <v>0</v>
      </c>
      <c r="N357" s="27">
        <v>7.4847999999999999</v>
      </c>
      <c r="O357" s="30">
        <v>34.3367</v>
      </c>
      <c r="P357" s="38">
        <v>-5.2186023529411596E-2</v>
      </c>
      <c r="Q357" s="38">
        <v>-1.0829967799999993</v>
      </c>
      <c r="R357" s="32" t="s">
        <v>285</v>
      </c>
      <c r="S357" s="32">
        <v>1</v>
      </c>
    </row>
    <row r="358" spans="1:19">
      <c r="A358" s="32" t="s">
        <v>142</v>
      </c>
      <c r="B358" s="32" t="s">
        <v>185</v>
      </c>
      <c r="C358" s="32" t="s">
        <v>1570</v>
      </c>
      <c r="D358" s="31">
        <v>42442</v>
      </c>
      <c r="E358" s="1">
        <f t="shared" si="22"/>
        <v>2016</v>
      </c>
      <c r="F358" s="1">
        <f t="shared" si="23"/>
        <v>3</v>
      </c>
      <c r="G358" s="4">
        <f t="shared" si="24"/>
        <v>13</v>
      </c>
      <c r="H358" s="9">
        <v>0.54375000000000007</v>
      </c>
      <c r="I358" s="28">
        <v>128.75146666666666</v>
      </c>
      <c r="J358" s="28">
        <v>31.749316666666665</v>
      </c>
      <c r="K358" s="33">
        <v>0</v>
      </c>
      <c r="L358" s="33">
        <v>0</v>
      </c>
      <c r="M358" s="33">
        <v>0</v>
      </c>
      <c r="N358" s="27">
        <v>18.399999999999999</v>
      </c>
      <c r="O358" s="30">
        <v>34.829992553037435</v>
      </c>
      <c r="P358" s="38">
        <v>0.30698568470588228</v>
      </c>
      <c r="Q358" s="38">
        <v>1.8155211399999995</v>
      </c>
      <c r="R358" s="32" t="s">
        <v>285</v>
      </c>
      <c r="S358" s="32"/>
    </row>
    <row r="359" spans="1:19">
      <c r="A359" s="32" t="s">
        <v>142</v>
      </c>
      <c r="B359" s="32" t="s">
        <v>186</v>
      </c>
      <c r="C359" s="32" t="s">
        <v>1570</v>
      </c>
      <c r="D359" s="31">
        <v>42442</v>
      </c>
      <c r="E359" s="1">
        <f t="shared" si="22"/>
        <v>2016</v>
      </c>
      <c r="F359" s="1">
        <f t="shared" si="23"/>
        <v>3</v>
      </c>
      <c r="G359" s="4">
        <f t="shared" si="24"/>
        <v>13</v>
      </c>
      <c r="H359" s="9">
        <v>0.875</v>
      </c>
      <c r="I359" s="28">
        <v>129.24870000000001</v>
      </c>
      <c r="J359" s="28">
        <v>31.750183333333332</v>
      </c>
      <c r="K359" s="33">
        <v>0</v>
      </c>
      <c r="L359" s="33">
        <v>0</v>
      </c>
      <c r="M359" s="33">
        <v>0</v>
      </c>
      <c r="N359" s="27">
        <v>18.5</v>
      </c>
      <c r="O359" s="30">
        <v>34.829189243318851</v>
      </c>
      <c r="P359" s="38">
        <v>0.29810763294117648</v>
      </c>
      <c r="Q359" s="38">
        <v>1.771479639999999</v>
      </c>
      <c r="R359" s="32" t="s">
        <v>285</v>
      </c>
      <c r="S359" s="32">
        <v>1</v>
      </c>
    </row>
    <row r="360" spans="1:19">
      <c r="A360" s="32" t="s">
        <v>142</v>
      </c>
      <c r="B360" s="32" t="s">
        <v>186</v>
      </c>
      <c r="C360" s="32" t="s">
        <v>1570</v>
      </c>
      <c r="D360" s="31">
        <v>42442</v>
      </c>
      <c r="E360" s="1">
        <f t="shared" si="22"/>
        <v>2016</v>
      </c>
      <c r="F360" s="1">
        <f t="shared" si="23"/>
        <v>3</v>
      </c>
      <c r="G360" s="4">
        <f t="shared" si="24"/>
        <v>13</v>
      </c>
      <c r="H360" s="9">
        <v>0.875</v>
      </c>
      <c r="I360" s="28">
        <v>129.24870000000001</v>
      </c>
      <c r="J360" s="28">
        <v>31.750183333333332</v>
      </c>
      <c r="K360" s="33">
        <v>10.087999999999999</v>
      </c>
      <c r="L360" s="33">
        <v>10</v>
      </c>
      <c r="M360" s="33">
        <v>0</v>
      </c>
      <c r="N360" s="27">
        <v>18.543199999999999</v>
      </c>
      <c r="O360" s="30">
        <v>34.816600000000001</v>
      </c>
      <c r="P360" s="38">
        <v>0.25582606117647044</v>
      </c>
      <c r="Q360" s="38">
        <v>1.79751306</v>
      </c>
      <c r="R360" s="32" t="s">
        <v>285</v>
      </c>
      <c r="S360" s="32">
        <v>1</v>
      </c>
    </row>
    <row r="361" spans="1:19">
      <c r="A361" s="32" t="s">
        <v>142</v>
      </c>
      <c r="B361" s="32" t="s">
        <v>186</v>
      </c>
      <c r="C361" s="32" t="s">
        <v>1570</v>
      </c>
      <c r="D361" s="31">
        <v>42442</v>
      </c>
      <c r="E361" s="1">
        <f t="shared" si="22"/>
        <v>2016</v>
      </c>
      <c r="F361" s="1">
        <f t="shared" si="23"/>
        <v>3</v>
      </c>
      <c r="G361" s="4">
        <f t="shared" si="24"/>
        <v>13</v>
      </c>
      <c r="H361" s="9">
        <v>0.875</v>
      </c>
      <c r="I361" s="28">
        <v>129.24870000000001</v>
      </c>
      <c r="J361" s="28">
        <v>31.750183333333332</v>
      </c>
      <c r="K361" s="33">
        <v>20.074000000000002</v>
      </c>
      <c r="L361" s="33">
        <v>20</v>
      </c>
      <c r="M361" s="33">
        <v>0</v>
      </c>
      <c r="N361" s="27">
        <v>18.5489</v>
      </c>
      <c r="O361" s="30">
        <v>34.818600000000004</v>
      </c>
      <c r="P361" s="38">
        <v>0.33470833529411781</v>
      </c>
      <c r="Q361" s="38">
        <v>1.8614192329411772</v>
      </c>
      <c r="R361" s="32" t="s">
        <v>285</v>
      </c>
      <c r="S361" s="32">
        <v>1</v>
      </c>
    </row>
    <row r="362" spans="1:19">
      <c r="A362" s="32" t="s">
        <v>142</v>
      </c>
      <c r="B362" s="32" t="s">
        <v>186</v>
      </c>
      <c r="C362" s="32" t="s">
        <v>1570</v>
      </c>
      <c r="D362" s="31">
        <v>42442</v>
      </c>
      <c r="E362" s="1">
        <f t="shared" si="22"/>
        <v>2016</v>
      </c>
      <c r="F362" s="1">
        <f t="shared" si="23"/>
        <v>3</v>
      </c>
      <c r="G362" s="4">
        <f t="shared" si="24"/>
        <v>13</v>
      </c>
      <c r="H362" s="9">
        <v>0.875</v>
      </c>
      <c r="I362" s="28">
        <v>129.24870000000001</v>
      </c>
      <c r="J362" s="28">
        <v>31.750183333333332</v>
      </c>
      <c r="K362" s="33">
        <v>29.855</v>
      </c>
      <c r="L362" s="33">
        <v>30</v>
      </c>
      <c r="M362" s="33">
        <v>0</v>
      </c>
      <c r="N362" s="27">
        <v>18.543500000000002</v>
      </c>
      <c r="O362" s="30">
        <v>34.82</v>
      </c>
      <c r="P362" s="38">
        <v>0.31946680235294123</v>
      </c>
      <c r="Q362" s="38">
        <v>1.9494437435294127</v>
      </c>
      <c r="R362" s="32" t="s">
        <v>285</v>
      </c>
      <c r="S362" s="32">
        <v>1</v>
      </c>
    </row>
    <row r="363" spans="1:19">
      <c r="A363" s="32" t="s">
        <v>142</v>
      </c>
      <c r="B363" s="32" t="s">
        <v>186</v>
      </c>
      <c r="C363" s="32" t="s">
        <v>1570</v>
      </c>
      <c r="D363" s="31">
        <v>42442</v>
      </c>
      <c r="E363" s="1">
        <f t="shared" si="22"/>
        <v>2016</v>
      </c>
      <c r="F363" s="1">
        <f t="shared" si="23"/>
        <v>3</v>
      </c>
      <c r="G363" s="4">
        <f t="shared" si="24"/>
        <v>13</v>
      </c>
      <c r="H363" s="9">
        <v>0.875</v>
      </c>
      <c r="I363" s="28">
        <v>129.24870000000001</v>
      </c>
      <c r="J363" s="28">
        <v>31.750183333333332</v>
      </c>
      <c r="K363" s="33">
        <v>50.44</v>
      </c>
      <c r="L363" s="33">
        <v>50</v>
      </c>
      <c r="M363" s="33">
        <v>0</v>
      </c>
      <c r="N363" s="27">
        <v>18.531300000000002</v>
      </c>
      <c r="O363" s="30">
        <v>34.819800000000001</v>
      </c>
      <c r="P363" s="38">
        <v>0.31156422941176487</v>
      </c>
      <c r="Q363" s="38">
        <v>1.9790542941176454</v>
      </c>
      <c r="R363" s="32" t="s">
        <v>285</v>
      </c>
      <c r="S363" s="32">
        <v>1</v>
      </c>
    </row>
    <row r="364" spans="1:19">
      <c r="A364" s="32" t="s">
        <v>142</v>
      </c>
      <c r="B364" s="32" t="s">
        <v>186</v>
      </c>
      <c r="C364" s="32" t="s">
        <v>1570</v>
      </c>
      <c r="D364" s="31">
        <v>42442</v>
      </c>
      <c r="E364" s="1">
        <f t="shared" si="22"/>
        <v>2016</v>
      </c>
      <c r="F364" s="1">
        <f t="shared" si="23"/>
        <v>3</v>
      </c>
      <c r="G364" s="4">
        <f t="shared" si="24"/>
        <v>13</v>
      </c>
      <c r="H364" s="9">
        <v>0.875</v>
      </c>
      <c r="I364" s="28">
        <v>129.24870000000001</v>
      </c>
      <c r="J364" s="28">
        <v>31.750183333333332</v>
      </c>
      <c r="K364" s="33">
        <v>74.688999999999993</v>
      </c>
      <c r="L364" s="33">
        <v>75</v>
      </c>
      <c r="M364" s="33">
        <v>0</v>
      </c>
      <c r="N364" s="27">
        <v>18.086400000000001</v>
      </c>
      <c r="O364" s="30">
        <v>34.773600000000002</v>
      </c>
      <c r="P364" s="38">
        <v>0.29734199647058857</v>
      </c>
      <c r="Q364" s="38">
        <v>1.8236219647058807</v>
      </c>
      <c r="R364" s="32" t="s">
        <v>285</v>
      </c>
      <c r="S364" s="32">
        <v>1</v>
      </c>
    </row>
    <row r="365" spans="1:19">
      <c r="A365" s="32" t="s">
        <v>142</v>
      </c>
      <c r="B365" s="32" t="s">
        <v>186</v>
      </c>
      <c r="C365" s="32" t="s">
        <v>1570</v>
      </c>
      <c r="D365" s="31">
        <v>42442</v>
      </c>
      <c r="E365" s="1">
        <f t="shared" si="22"/>
        <v>2016</v>
      </c>
      <c r="F365" s="1">
        <f t="shared" si="23"/>
        <v>3</v>
      </c>
      <c r="G365" s="4">
        <f t="shared" si="24"/>
        <v>13</v>
      </c>
      <c r="H365" s="9">
        <v>0.875</v>
      </c>
      <c r="I365" s="28">
        <v>129.24870000000001</v>
      </c>
      <c r="J365" s="28">
        <v>31.750183333333332</v>
      </c>
      <c r="K365" s="33">
        <v>99.641000000000005</v>
      </c>
      <c r="L365" s="33">
        <v>100</v>
      </c>
      <c r="M365" s="33">
        <v>0</v>
      </c>
      <c r="N365" s="27">
        <v>17.481100000000001</v>
      </c>
      <c r="O365" s="30">
        <v>34.731999999999999</v>
      </c>
      <c r="P365" s="38">
        <v>0.25682182352941219</v>
      </c>
      <c r="Q365" s="38">
        <v>1.610755775294118</v>
      </c>
      <c r="R365" s="32" t="s">
        <v>285</v>
      </c>
      <c r="S365" s="32">
        <v>1</v>
      </c>
    </row>
    <row r="366" spans="1:19">
      <c r="A366" s="32" t="s">
        <v>142</v>
      </c>
      <c r="B366" s="32" t="s">
        <v>186</v>
      </c>
      <c r="C366" s="32" t="s">
        <v>1570</v>
      </c>
      <c r="D366" s="31">
        <v>42442</v>
      </c>
      <c r="E366" s="1">
        <f t="shared" si="22"/>
        <v>2016</v>
      </c>
      <c r="F366" s="1">
        <f t="shared" si="23"/>
        <v>3</v>
      </c>
      <c r="G366" s="4">
        <f t="shared" si="24"/>
        <v>13</v>
      </c>
      <c r="H366" s="9">
        <v>0.875</v>
      </c>
      <c r="I366" s="28">
        <v>129.24870000000001</v>
      </c>
      <c r="J366" s="28">
        <v>31.750183333333332</v>
      </c>
      <c r="K366" s="33">
        <v>124.83199999999999</v>
      </c>
      <c r="L366" s="33">
        <v>125</v>
      </c>
      <c r="M366" s="33">
        <v>0</v>
      </c>
      <c r="N366" s="27">
        <v>17.2486</v>
      </c>
      <c r="O366" s="30">
        <v>34.718499999999999</v>
      </c>
      <c r="P366" s="38">
        <v>0.25625821058823517</v>
      </c>
      <c r="Q366" s="38">
        <v>1.5817563458823543</v>
      </c>
      <c r="R366" s="32" t="s">
        <v>285</v>
      </c>
      <c r="S366" s="32">
        <v>1</v>
      </c>
    </row>
    <row r="367" spans="1:19">
      <c r="A367" s="32" t="s">
        <v>142</v>
      </c>
      <c r="B367" s="32" t="s">
        <v>186</v>
      </c>
      <c r="C367" s="32" t="s">
        <v>1570</v>
      </c>
      <c r="D367" s="31">
        <v>42442</v>
      </c>
      <c r="E367" s="1">
        <f t="shared" si="22"/>
        <v>2016</v>
      </c>
      <c r="F367" s="1">
        <f t="shared" si="23"/>
        <v>3</v>
      </c>
      <c r="G367" s="4">
        <f t="shared" si="24"/>
        <v>13</v>
      </c>
      <c r="H367" s="9">
        <v>0.875</v>
      </c>
      <c r="I367" s="28">
        <v>129.24870000000001</v>
      </c>
      <c r="J367" s="28">
        <v>31.750183333333332</v>
      </c>
      <c r="K367" s="33">
        <v>149.58199999999999</v>
      </c>
      <c r="L367" s="33">
        <v>150</v>
      </c>
      <c r="M367" s="33">
        <v>0</v>
      </c>
      <c r="N367" s="27">
        <v>16.678899999999999</v>
      </c>
      <c r="O367" s="30">
        <v>34.692500000000003</v>
      </c>
      <c r="P367" s="38">
        <v>0.26201425764705899</v>
      </c>
      <c r="Q367" s="38">
        <v>1.5609897564705886</v>
      </c>
      <c r="R367" s="32" t="s">
        <v>285</v>
      </c>
      <c r="S367" s="32">
        <v>1</v>
      </c>
    </row>
    <row r="368" spans="1:19">
      <c r="A368" s="32" t="s">
        <v>142</v>
      </c>
      <c r="B368" s="32" t="s">
        <v>186</v>
      </c>
      <c r="C368" s="32" t="s">
        <v>1570</v>
      </c>
      <c r="D368" s="31">
        <v>42442</v>
      </c>
      <c r="E368" s="1">
        <f t="shared" si="22"/>
        <v>2016</v>
      </c>
      <c r="F368" s="1">
        <f t="shared" si="23"/>
        <v>3</v>
      </c>
      <c r="G368" s="4">
        <f t="shared" si="24"/>
        <v>13</v>
      </c>
      <c r="H368" s="9">
        <v>0.875</v>
      </c>
      <c r="I368" s="28">
        <v>129.24870000000001</v>
      </c>
      <c r="J368" s="28">
        <v>31.750183333333332</v>
      </c>
      <c r="K368" s="33">
        <v>199.298</v>
      </c>
      <c r="L368" s="33">
        <v>200</v>
      </c>
      <c r="M368" s="33">
        <v>0</v>
      </c>
      <c r="N368" s="27">
        <v>14.639099999999999</v>
      </c>
      <c r="O368" s="30">
        <v>34.566899999999997</v>
      </c>
      <c r="P368" s="38">
        <v>0.143763465882353</v>
      </c>
      <c r="Q368" s="38">
        <v>0.88555095882353108</v>
      </c>
      <c r="R368" s="32" t="s">
        <v>285</v>
      </c>
      <c r="S368" s="32">
        <v>1</v>
      </c>
    </row>
    <row r="369" spans="1:20">
      <c r="A369" s="32" t="s">
        <v>142</v>
      </c>
      <c r="B369" s="32" t="s">
        <v>186</v>
      </c>
      <c r="C369" s="32" t="s">
        <v>1570</v>
      </c>
      <c r="D369" s="31">
        <v>42442</v>
      </c>
      <c r="E369" s="1">
        <f t="shared" si="22"/>
        <v>2016</v>
      </c>
      <c r="F369" s="1">
        <f t="shared" si="23"/>
        <v>3</v>
      </c>
      <c r="G369" s="4">
        <f t="shared" si="24"/>
        <v>13</v>
      </c>
      <c r="H369" s="9">
        <v>0.875</v>
      </c>
      <c r="I369" s="28">
        <v>129.24870000000001</v>
      </c>
      <c r="J369" s="28">
        <v>31.750183333333332</v>
      </c>
      <c r="K369" s="33">
        <v>298.29199999999997</v>
      </c>
      <c r="L369" s="33">
        <v>300</v>
      </c>
      <c r="M369" s="33">
        <v>0</v>
      </c>
      <c r="N369" s="27">
        <v>11.428699999999999</v>
      </c>
      <c r="O369" s="30">
        <v>34.396000000000001</v>
      </c>
      <c r="P369" s="38">
        <v>-3.1716270588235673E-3</v>
      </c>
      <c r="Q369" s="38">
        <v>-0.11355145058823624</v>
      </c>
      <c r="R369" s="32" t="s">
        <v>285</v>
      </c>
      <c r="S369" s="32">
        <v>1</v>
      </c>
    </row>
    <row r="370" spans="1:20">
      <c r="A370" s="32" t="s">
        <v>142</v>
      </c>
      <c r="B370" s="32" t="s">
        <v>186</v>
      </c>
      <c r="C370" s="32" t="s">
        <v>1570</v>
      </c>
      <c r="D370" s="31">
        <v>42442</v>
      </c>
      <c r="E370" s="1">
        <f t="shared" si="22"/>
        <v>2016</v>
      </c>
      <c r="F370" s="1">
        <f t="shared" si="23"/>
        <v>3</v>
      </c>
      <c r="G370" s="4">
        <f t="shared" si="24"/>
        <v>13</v>
      </c>
      <c r="H370" s="9">
        <v>0.875</v>
      </c>
      <c r="I370" s="28">
        <v>129.24870000000001</v>
      </c>
      <c r="J370" s="28">
        <v>31.750183333333332</v>
      </c>
      <c r="K370" s="33">
        <v>496.70800000000003</v>
      </c>
      <c r="L370" s="33">
        <v>500</v>
      </c>
      <c r="M370" s="33">
        <v>0</v>
      </c>
      <c r="N370" s="27">
        <v>7.6375999999999999</v>
      </c>
      <c r="O370" s="30">
        <v>34.337400000000002</v>
      </c>
      <c r="P370" s="38">
        <v>-0.1003648800000001</v>
      </c>
      <c r="Q370" s="38">
        <v>-1.0405185000000001</v>
      </c>
      <c r="R370" s="32" t="s">
        <v>285</v>
      </c>
      <c r="S370" s="32">
        <v>1</v>
      </c>
    </row>
    <row r="371" spans="1:20">
      <c r="A371" s="32" t="s">
        <v>143</v>
      </c>
      <c r="B371" s="32" t="s">
        <v>187</v>
      </c>
      <c r="C371" s="1" t="s">
        <v>1569</v>
      </c>
      <c r="D371" s="31">
        <v>42522</v>
      </c>
      <c r="E371" s="1">
        <f t="shared" si="22"/>
        <v>2016</v>
      </c>
      <c r="F371" s="1">
        <f t="shared" si="23"/>
        <v>6</v>
      </c>
      <c r="G371" s="4">
        <f t="shared" si="24"/>
        <v>1</v>
      </c>
      <c r="H371" s="9">
        <v>0.34513888888888888</v>
      </c>
      <c r="I371" s="28">
        <v>130.83216666666667</v>
      </c>
      <c r="J371" s="28">
        <v>34.968499999999999</v>
      </c>
      <c r="K371" s="33">
        <v>5</v>
      </c>
      <c r="L371" s="33">
        <v>5</v>
      </c>
      <c r="M371" s="10">
        <v>0</v>
      </c>
      <c r="N371" s="27">
        <v>20.831646031746033</v>
      </c>
      <c r="O371" s="30">
        <v>33.78523095238095</v>
      </c>
      <c r="P371" s="38">
        <v>4.8093167058824049E-2</v>
      </c>
      <c r="Q371" s="38">
        <v>0.4125892905882349</v>
      </c>
      <c r="R371" s="32" t="s">
        <v>285</v>
      </c>
      <c r="S371" s="32"/>
      <c r="T371" s="8" t="s">
        <v>1602</v>
      </c>
    </row>
    <row r="372" spans="1:20">
      <c r="A372" s="32" t="s">
        <v>143</v>
      </c>
      <c r="B372" s="32" t="s">
        <v>188</v>
      </c>
      <c r="C372" s="1" t="s">
        <v>1569</v>
      </c>
      <c r="D372" s="31">
        <v>42522</v>
      </c>
      <c r="E372" s="1">
        <f t="shared" si="22"/>
        <v>2016</v>
      </c>
      <c r="F372" s="1">
        <f t="shared" si="23"/>
        <v>6</v>
      </c>
      <c r="G372" s="4">
        <f t="shared" si="24"/>
        <v>1</v>
      </c>
      <c r="H372" s="9">
        <v>0.51944444444444449</v>
      </c>
      <c r="I372" s="28">
        <v>130.80099999999999</v>
      </c>
      <c r="J372" s="28">
        <v>35.173166666666667</v>
      </c>
      <c r="K372" s="33">
        <v>5</v>
      </c>
      <c r="L372" s="33">
        <v>5</v>
      </c>
      <c r="M372" s="10">
        <v>0</v>
      </c>
      <c r="N372" s="27">
        <v>20.653312698412631</v>
      </c>
      <c r="O372" s="30">
        <v>34.086897619047555</v>
      </c>
      <c r="P372" s="38">
        <v>0.25750535411764774</v>
      </c>
      <c r="Q372" s="38">
        <v>1.0073255011764726</v>
      </c>
      <c r="R372" s="32" t="s">
        <v>285</v>
      </c>
      <c r="S372" s="32"/>
      <c r="T372" s="8" t="s">
        <v>1602</v>
      </c>
    </row>
    <row r="373" spans="1:20">
      <c r="A373" s="32" t="s">
        <v>143</v>
      </c>
      <c r="B373" s="32" t="s">
        <v>189</v>
      </c>
      <c r="C373" s="1" t="s">
        <v>1569</v>
      </c>
      <c r="D373" s="31">
        <v>42522</v>
      </c>
      <c r="E373" s="1">
        <f t="shared" si="22"/>
        <v>2016</v>
      </c>
      <c r="F373" s="1">
        <f t="shared" si="23"/>
        <v>6</v>
      </c>
      <c r="G373" s="4">
        <f t="shared" si="24"/>
        <v>1</v>
      </c>
      <c r="H373" s="9">
        <v>0.65833333333333333</v>
      </c>
      <c r="I373" s="28">
        <v>130.84483333333336</v>
      </c>
      <c r="J373" s="28">
        <v>35.261666666666663</v>
      </c>
      <c r="K373" s="33">
        <v>5</v>
      </c>
      <c r="L373" s="33">
        <v>5</v>
      </c>
      <c r="M373" s="10">
        <v>0</v>
      </c>
      <c r="N373" s="27">
        <v>20.593312698412632</v>
      </c>
      <c r="O373" s="30">
        <v>34.045230952380855</v>
      </c>
      <c r="P373" s="38">
        <v>0.16989352117647094</v>
      </c>
      <c r="Q373" s="38">
        <v>0.80680857176470511</v>
      </c>
      <c r="R373" s="32" t="s">
        <v>285</v>
      </c>
      <c r="S373" s="32"/>
      <c r="T373" s="8" t="s">
        <v>1602</v>
      </c>
    </row>
    <row r="374" spans="1:20">
      <c r="A374" s="32" t="s">
        <v>143</v>
      </c>
      <c r="B374" s="32" t="s">
        <v>190</v>
      </c>
      <c r="C374" s="1" t="s">
        <v>1569</v>
      </c>
      <c r="D374" s="31">
        <v>42522</v>
      </c>
      <c r="E374" s="1">
        <f t="shared" si="22"/>
        <v>2016</v>
      </c>
      <c r="F374" s="1">
        <f t="shared" si="23"/>
        <v>6</v>
      </c>
      <c r="G374" s="4">
        <f t="shared" si="24"/>
        <v>1</v>
      </c>
      <c r="H374" s="9">
        <v>0.82708333333333339</v>
      </c>
      <c r="I374" s="28">
        <v>130.91966666666667</v>
      </c>
      <c r="J374" s="28">
        <v>35.497499999999995</v>
      </c>
      <c r="K374" s="33">
        <v>5</v>
      </c>
      <c r="L374" s="33">
        <v>5</v>
      </c>
      <c r="M374" s="10">
        <v>0</v>
      </c>
      <c r="N374" s="27">
        <v>20.274979365079332</v>
      </c>
      <c r="O374" s="30">
        <v>34.214564285714253</v>
      </c>
      <c r="P374" s="38">
        <v>0.13671230823529479</v>
      </c>
      <c r="Q374" s="38">
        <v>0.90835846235294326</v>
      </c>
      <c r="R374" s="32" t="s">
        <v>285</v>
      </c>
      <c r="S374" s="32"/>
      <c r="T374" s="8" t="s">
        <v>1602</v>
      </c>
    </row>
    <row r="375" spans="1:20">
      <c r="A375" s="32" t="s">
        <v>143</v>
      </c>
      <c r="B375" s="32" t="s">
        <v>54</v>
      </c>
      <c r="C375" s="1" t="s">
        <v>1569</v>
      </c>
      <c r="D375" s="31">
        <v>42523</v>
      </c>
      <c r="E375" s="1">
        <f t="shared" si="22"/>
        <v>2016</v>
      </c>
      <c r="F375" s="1">
        <f t="shared" si="23"/>
        <v>6</v>
      </c>
      <c r="G375" s="4">
        <f t="shared" si="24"/>
        <v>2</v>
      </c>
      <c r="H375" s="9">
        <v>0.29791666666666666</v>
      </c>
      <c r="I375" s="28">
        <v>130.50033333333334</v>
      </c>
      <c r="J375" s="28">
        <v>35.331333333333333</v>
      </c>
      <c r="K375" s="33">
        <v>5</v>
      </c>
      <c r="L375" s="33">
        <v>5</v>
      </c>
      <c r="M375" s="10">
        <v>0</v>
      </c>
      <c r="N375" s="27">
        <v>20.129979365079333</v>
      </c>
      <c r="O375" s="30">
        <v>34.177730952380955</v>
      </c>
      <c r="P375" s="38">
        <v>0.17977473529411792</v>
      </c>
      <c r="Q375" s="38">
        <v>0.88465157294117702</v>
      </c>
      <c r="R375" s="32" t="s">
        <v>285</v>
      </c>
      <c r="S375" s="32"/>
      <c r="T375" s="8" t="s">
        <v>1602</v>
      </c>
    </row>
    <row r="376" spans="1:20">
      <c r="A376" s="32" t="s">
        <v>143</v>
      </c>
      <c r="B376" s="32" t="s">
        <v>191</v>
      </c>
      <c r="C376" s="1" t="s">
        <v>1569</v>
      </c>
      <c r="D376" s="31">
        <v>42523</v>
      </c>
      <c r="E376" s="1">
        <f t="shared" si="22"/>
        <v>2016</v>
      </c>
      <c r="F376" s="1">
        <f t="shared" si="23"/>
        <v>6</v>
      </c>
      <c r="G376" s="4">
        <f t="shared" si="24"/>
        <v>2</v>
      </c>
      <c r="H376" s="9">
        <v>0.34583333333333338</v>
      </c>
      <c r="I376" s="28">
        <v>130.44833333333332</v>
      </c>
      <c r="J376" s="28">
        <v>35.111999999999995</v>
      </c>
      <c r="K376" s="33">
        <v>5</v>
      </c>
      <c r="L376" s="33">
        <v>5</v>
      </c>
      <c r="M376" s="10">
        <v>0</v>
      </c>
      <c r="N376" s="27">
        <v>20.31997936507933</v>
      </c>
      <c r="O376" s="30">
        <v>34.011897619047552</v>
      </c>
      <c r="P376" s="38">
        <v>8.7522647058823511E-2</v>
      </c>
      <c r="Q376" s="38">
        <v>0.63315036470588204</v>
      </c>
      <c r="R376" s="32" t="s">
        <v>285</v>
      </c>
      <c r="S376" s="32"/>
      <c r="T376" s="8" t="s">
        <v>1602</v>
      </c>
    </row>
    <row r="377" spans="1:20">
      <c r="A377" s="32" t="s">
        <v>143</v>
      </c>
      <c r="B377" s="32" t="s">
        <v>192</v>
      </c>
      <c r="C377" s="1" t="s">
        <v>1569</v>
      </c>
      <c r="D377" s="31">
        <v>42523</v>
      </c>
      <c r="E377" s="1">
        <f t="shared" si="22"/>
        <v>2016</v>
      </c>
      <c r="F377" s="1">
        <f t="shared" si="23"/>
        <v>6</v>
      </c>
      <c r="G377" s="4">
        <f t="shared" si="24"/>
        <v>2</v>
      </c>
      <c r="H377" s="9">
        <v>0.19444444444444445</v>
      </c>
      <c r="I377" s="28">
        <v>130.45116666666667</v>
      </c>
      <c r="J377" s="28">
        <v>34.941000000000003</v>
      </c>
      <c r="K377" s="33">
        <v>5</v>
      </c>
      <c r="L377" s="33">
        <v>5</v>
      </c>
      <c r="M377" s="10">
        <v>0</v>
      </c>
      <c r="N377" s="27">
        <v>20.238312698412631</v>
      </c>
      <c r="O377" s="30">
        <v>34.159730952380954</v>
      </c>
      <c r="P377" s="38">
        <v>0.19095117647058824</v>
      </c>
      <c r="Q377" s="38">
        <v>0.91424405764705874</v>
      </c>
      <c r="R377" s="32" t="s">
        <v>285</v>
      </c>
      <c r="S377" s="32"/>
      <c r="T377" s="8" t="s">
        <v>1602</v>
      </c>
    </row>
    <row r="378" spans="1:20">
      <c r="A378" s="32" t="s">
        <v>143</v>
      </c>
      <c r="B378" s="32" t="s">
        <v>55</v>
      </c>
      <c r="C378" s="1" t="s">
        <v>1569</v>
      </c>
      <c r="D378" s="31">
        <v>42523</v>
      </c>
      <c r="E378" s="1">
        <f t="shared" si="22"/>
        <v>2016</v>
      </c>
      <c r="F378" s="1">
        <f t="shared" si="23"/>
        <v>6</v>
      </c>
      <c r="G378" s="4">
        <f t="shared" si="24"/>
        <v>2</v>
      </c>
      <c r="H378" s="9">
        <v>0.57847222222222217</v>
      </c>
      <c r="I378" s="28">
        <v>130.44516666666667</v>
      </c>
      <c r="J378" s="28">
        <v>34.756166666666665</v>
      </c>
      <c r="K378" s="33">
        <v>5</v>
      </c>
      <c r="L378" s="33">
        <v>5</v>
      </c>
      <c r="M378" s="10">
        <v>0</v>
      </c>
      <c r="N378" s="27">
        <v>20.433312698412632</v>
      </c>
      <c r="O378" s="30">
        <v>34.117397619047551</v>
      </c>
      <c r="P378" s="38">
        <v>0.11110970588235269</v>
      </c>
      <c r="Q378" s="38">
        <v>0.83082711058823655</v>
      </c>
      <c r="R378" s="32" t="s">
        <v>285</v>
      </c>
      <c r="S378" s="32"/>
      <c r="T378" s="8" t="s">
        <v>1602</v>
      </c>
    </row>
    <row r="379" spans="1:20">
      <c r="A379" s="32" t="s">
        <v>143</v>
      </c>
      <c r="B379" s="32" t="s">
        <v>193</v>
      </c>
      <c r="C379" s="1" t="s">
        <v>1569</v>
      </c>
      <c r="D379" s="31">
        <v>42524</v>
      </c>
      <c r="E379" s="1">
        <f t="shared" si="22"/>
        <v>2016</v>
      </c>
      <c r="F379" s="1">
        <f t="shared" si="23"/>
        <v>6</v>
      </c>
      <c r="G379" s="4">
        <f t="shared" si="24"/>
        <v>3</v>
      </c>
      <c r="H379" s="9">
        <v>0.27638888888888885</v>
      </c>
      <c r="I379" s="28">
        <v>130.48500000000001</v>
      </c>
      <c r="J379" s="28">
        <v>34.659833333333339</v>
      </c>
      <c r="K379" s="33">
        <v>5</v>
      </c>
      <c r="L379" s="33">
        <v>5</v>
      </c>
      <c r="M379" s="10">
        <v>0</v>
      </c>
      <c r="N379" s="27">
        <v>20.091646031746031</v>
      </c>
      <c r="O379" s="30">
        <v>33.886230952380956</v>
      </c>
      <c r="P379" s="38">
        <v>7.780323529411759E-2</v>
      </c>
      <c r="Q379" s="38">
        <v>0.51634348352941117</v>
      </c>
      <c r="R379" s="32" t="s">
        <v>285</v>
      </c>
      <c r="S379" s="32"/>
      <c r="T379" s="8" t="s">
        <v>1602</v>
      </c>
    </row>
    <row r="380" spans="1:20">
      <c r="A380" s="32" t="s">
        <v>143</v>
      </c>
      <c r="B380" s="32" t="s">
        <v>194</v>
      </c>
      <c r="C380" s="1" t="s">
        <v>1569</v>
      </c>
      <c r="D380" s="31">
        <v>42524</v>
      </c>
      <c r="E380" s="1">
        <f t="shared" si="22"/>
        <v>2016</v>
      </c>
      <c r="F380" s="1">
        <f t="shared" si="23"/>
        <v>6</v>
      </c>
      <c r="G380" s="4">
        <f t="shared" si="24"/>
        <v>3</v>
      </c>
      <c r="H380" s="9">
        <v>0.4916666666666667</v>
      </c>
      <c r="I380" s="28">
        <v>130.56</v>
      </c>
      <c r="J380" s="28">
        <v>34.573666666666668</v>
      </c>
      <c r="K380" s="33">
        <v>5</v>
      </c>
      <c r="L380" s="33">
        <v>5</v>
      </c>
      <c r="M380" s="10">
        <v>0</v>
      </c>
      <c r="N380" s="27">
        <v>20.401646031746033</v>
      </c>
      <c r="O380" s="30">
        <v>33.747397619047554</v>
      </c>
      <c r="P380" s="38">
        <v>2.727676470588225E-2</v>
      </c>
      <c r="Q380" s="38">
        <v>0.33392607647058625</v>
      </c>
      <c r="R380" s="32" t="s">
        <v>285</v>
      </c>
      <c r="S380" s="32"/>
      <c r="T380" s="8" t="s">
        <v>1602</v>
      </c>
    </row>
    <row r="381" spans="1:20">
      <c r="A381" s="32" t="s">
        <v>143</v>
      </c>
      <c r="B381" s="32" t="s">
        <v>56</v>
      </c>
      <c r="C381" s="1" t="s">
        <v>1569</v>
      </c>
      <c r="D381" s="31">
        <v>42524</v>
      </c>
      <c r="E381" s="1">
        <f t="shared" si="22"/>
        <v>2016</v>
      </c>
      <c r="F381" s="1">
        <f t="shared" si="23"/>
        <v>6</v>
      </c>
      <c r="G381" s="4">
        <f t="shared" si="24"/>
        <v>3</v>
      </c>
      <c r="H381" s="9">
        <v>0.55902777777777779</v>
      </c>
      <c r="I381" s="28">
        <v>130.46083333333334</v>
      </c>
      <c r="J381" s="28">
        <v>34.295333333333332</v>
      </c>
      <c r="K381" s="33">
        <v>5</v>
      </c>
      <c r="L381" s="33">
        <v>5</v>
      </c>
      <c r="M381" s="10">
        <v>0</v>
      </c>
      <c r="N381" s="27">
        <v>20.72997936507933</v>
      </c>
      <c r="O381" s="30">
        <v>34.233730952380952</v>
      </c>
      <c r="P381" s="38">
        <v>0.16924529411764677</v>
      </c>
      <c r="Q381" s="38">
        <v>1.113171189411764</v>
      </c>
      <c r="R381" s="32" t="s">
        <v>285</v>
      </c>
      <c r="S381" s="32"/>
      <c r="T381" s="8" t="s">
        <v>1602</v>
      </c>
    </row>
    <row r="382" spans="1:20">
      <c r="A382" s="32" t="s">
        <v>143</v>
      </c>
      <c r="B382" s="32" t="s">
        <v>195</v>
      </c>
      <c r="C382" s="1" t="s">
        <v>1569</v>
      </c>
      <c r="D382" s="31">
        <v>42524</v>
      </c>
      <c r="E382" s="1">
        <f t="shared" si="22"/>
        <v>2016</v>
      </c>
      <c r="F382" s="1">
        <f t="shared" si="23"/>
        <v>6</v>
      </c>
      <c r="G382" s="4">
        <f t="shared" si="24"/>
        <v>3</v>
      </c>
      <c r="H382" s="9">
        <v>0.67361111111111116</v>
      </c>
      <c r="I382" s="28">
        <v>130.43533333333335</v>
      </c>
      <c r="J382" s="28">
        <v>34.094500000000004</v>
      </c>
      <c r="K382" s="33">
        <v>5</v>
      </c>
      <c r="L382" s="33">
        <v>5</v>
      </c>
      <c r="M382" s="10">
        <v>0</v>
      </c>
      <c r="N382" s="27">
        <v>20.638312698412633</v>
      </c>
      <c r="O382" s="30">
        <v>34.35973095238095</v>
      </c>
      <c r="P382" s="38">
        <v>0.18534382352941137</v>
      </c>
      <c r="Q382" s="38">
        <v>1.2047272223529397</v>
      </c>
      <c r="R382" s="32" t="s">
        <v>285</v>
      </c>
      <c r="S382" s="32"/>
      <c r="T382" s="8" t="s">
        <v>1602</v>
      </c>
    </row>
    <row r="383" spans="1:20">
      <c r="A383" s="32" t="s">
        <v>143</v>
      </c>
      <c r="B383" s="32" t="s">
        <v>196</v>
      </c>
      <c r="C383" s="1" t="s">
        <v>1569</v>
      </c>
      <c r="D383" s="31">
        <v>42525</v>
      </c>
      <c r="E383" s="1">
        <f t="shared" si="22"/>
        <v>2016</v>
      </c>
      <c r="F383" s="1">
        <f t="shared" si="23"/>
        <v>6</v>
      </c>
      <c r="G383" s="4">
        <f t="shared" si="24"/>
        <v>4</v>
      </c>
      <c r="H383" s="9">
        <v>0.31736111111111115</v>
      </c>
      <c r="I383" s="28">
        <v>129.90816666666666</v>
      </c>
      <c r="J383" s="28">
        <v>34.726166666666671</v>
      </c>
      <c r="K383" s="33">
        <v>5</v>
      </c>
      <c r="L383" s="33">
        <v>5</v>
      </c>
      <c r="M383" s="10">
        <v>0</v>
      </c>
      <c r="N383" s="27">
        <v>20.701646031746034</v>
      </c>
      <c r="O383" s="30">
        <v>34.162730952380954</v>
      </c>
      <c r="P383" s="38">
        <v>0.10808294117647055</v>
      </c>
      <c r="Q383" s="38">
        <v>0.88247499411764707</v>
      </c>
      <c r="R383" s="32" t="s">
        <v>285</v>
      </c>
      <c r="S383" s="32"/>
      <c r="T383" s="8" t="s">
        <v>1602</v>
      </c>
    </row>
    <row r="384" spans="1:20">
      <c r="A384" s="32" t="s">
        <v>143</v>
      </c>
      <c r="B384" s="32" t="s">
        <v>197</v>
      </c>
      <c r="C384" s="1" t="s">
        <v>1569</v>
      </c>
      <c r="D384" s="31">
        <v>42525</v>
      </c>
      <c r="E384" s="1">
        <f t="shared" si="22"/>
        <v>2016</v>
      </c>
      <c r="F384" s="1">
        <f t="shared" si="23"/>
        <v>6</v>
      </c>
      <c r="G384" s="4">
        <f t="shared" si="24"/>
        <v>4</v>
      </c>
      <c r="H384" s="9">
        <v>0.31736111111111115</v>
      </c>
      <c r="I384" s="28">
        <v>129.90816666666666</v>
      </c>
      <c r="J384" s="28">
        <v>34.726166666666671</v>
      </c>
      <c r="K384" s="33">
        <v>5</v>
      </c>
      <c r="L384" s="33">
        <v>5</v>
      </c>
      <c r="M384" s="10">
        <v>0</v>
      </c>
      <c r="N384" s="27">
        <v>20.701646031746034</v>
      </c>
      <c r="O384" s="30">
        <v>34.162730952380954</v>
      </c>
      <c r="P384" s="38">
        <v>0.13504647058823527</v>
      </c>
      <c r="Q384" s="38">
        <v>0.92895924705882393</v>
      </c>
      <c r="R384" s="32" t="s">
        <v>285</v>
      </c>
      <c r="S384" s="32"/>
      <c r="T384" s="8" t="s">
        <v>1602</v>
      </c>
    </row>
    <row r="385" spans="1:21">
      <c r="A385" s="32" t="s">
        <v>143</v>
      </c>
      <c r="B385" s="32" t="s">
        <v>198</v>
      </c>
      <c r="C385" s="1" t="s">
        <v>1569</v>
      </c>
      <c r="D385" s="31">
        <v>42525</v>
      </c>
      <c r="E385" s="1">
        <f t="shared" si="22"/>
        <v>2016</v>
      </c>
      <c r="F385" s="1">
        <f t="shared" si="23"/>
        <v>6</v>
      </c>
      <c r="G385" s="4">
        <f t="shared" si="24"/>
        <v>4</v>
      </c>
      <c r="H385" s="9">
        <v>0.4513888888888889</v>
      </c>
      <c r="I385" s="28">
        <v>129.86566666666667</v>
      </c>
      <c r="J385" s="28">
        <v>34.763833333333331</v>
      </c>
      <c r="K385" s="33">
        <v>5</v>
      </c>
      <c r="L385" s="33">
        <v>5</v>
      </c>
      <c r="M385" s="10">
        <v>0</v>
      </c>
      <c r="N385" s="27">
        <v>20.593312698412632</v>
      </c>
      <c r="O385" s="30">
        <v>34.163064285714256</v>
      </c>
      <c r="P385" s="38">
        <v>0.11239999999999939</v>
      </c>
      <c r="Q385" s="38">
        <v>0.84534548000000065</v>
      </c>
      <c r="R385" s="32" t="s">
        <v>285</v>
      </c>
      <c r="S385" s="32"/>
      <c r="T385" s="8" t="s">
        <v>1602</v>
      </c>
    </row>
    <row r="386" spans="1:21">
      <c r="A386" s="32" t="s">
        <v>143</v>
      </c>
      <c r="B386" s="32" t="s">
        <v>199</v>
      </c>
      <c r="C386" s="1" t="s">
        <v>1569</v>
      </c>
      <c r="D386" s="31">
        <v>42525</v>
      </c>
      <c r="E386" s="1">
        <f t="shared" si="22"/>
        <v>2016</v>
      </c>
      <c r="F386" s="1">
        <f t="shared" si="23"/>
        <v>6</v>
      </c>
      <c r="G386" s="4">
        <f t="shared" si="24"/>
        <v>4</v>
      </c>
      <c r="H386" s="9">
        <v>0.5</v>
      </c>
      <c r="I386" s="28">
        <v>130.08016666666666</v>
      </c>
      <c r="J386" s="28">
        <v>34.907000000000004</v>
      </c>
      <c r="K386" s="33">
        <v>5</v>
      </c>
      <c r="L386" s="33">
        <v>5</v>
      </c>
      <c r="M386" s="10">
        <v>0</v>
      </c>
      <c r="N386" s="27">
        <v>20.546646031746032</v>
      </c>
      <c r="O386" s="30">
        <v>34.02039761904755</v>
      </c>
      <c r="P386" s="38">
        <v>8.3603529411764521E-2</v>
      </c>
      <c r="Q386" s="38">
        <v>0.73535783294117785</v>
      </c>
      <c r="R386" s="32" t="s">
        <v>285</v>
      </c>
      <c r="S386" s="32"/>
      <c r="T386" s="8" t="s">
        <v>1602</v>
      </c>
    </row>
    <row r="387" spans="1:21">
      <c r="A387" s="32" t="s">
        <v>143</v>
      </c>
      <c r="B387" s="32" t="s">
        <v>200</v>
      </c>
      <c r="C387" s="1" t="s">
        <v>1569</v>
      </c>
      <c r="D387" s="31">
        <v>42525</v>
      </c>
      <c r="E387" s="1">
        <f t="shared" si="22"/>
        <v>2016</v>
      </c>
      <c r="F387" s="1">
        <f t="shared" si="23"/>
        <v>6</v>
      </c>
      <c r="G387" s="4">
        <f t="shared" si="24"/>
        <v>4</v>
      </c>
      <c r="H387" s="9">
        <v>0.61805555555555558</v>
      </c>
      <c r="I387" s="28">
        <v>129.99549999999999</v>
      </c>
      <c r="J387" s="28">
        <v>35.01466666666667</v>
      </c>
      <c r="K387" s="33">
        <v>5</v>
      </c>
      <c r="L387" s="33">
        <v>5</v>
      </c>
      <c r="M387" s="10">
        <v>0</v>
      </c>
      <c r="N387" s="27">
        <v>20.193312698412633</v>
      </c>
      <c r="O387" s="30">
        <v>33.839064285714251</v>
      </c>
      <c r="P387" s="38">
        <v>2.4672058823528964E-2</v>
      </c>
      <c r="Q387" s="38">
        <v>0.37206284588235228</v>
      </c>
      <c r="R387" s="32" t="s">
        <v>285</v>
      </c>
      <c r="S387" s="32"/>
      <c r="T387" s="8" t="s">
        <v>1602</v>
      </c>
    </row>
    <row r="388" spans="1:21">
      <c r="A388" s="32" t="s">
        <v>143</v>
      </c>
      <c r="B388" s="32" t="s">
        <v>201</v>
      </c>
      <c r="C388" s="1" t="s">
        <v>1569</v>
      </c>
      <c r="D388" s="31">
        <v>42526</v>
      </c>
      <c r="E388" s="1">
        <f t="shared" si="22"/>
        <v>2016</v>
      </c>
      <c r="F388" s="1">
        <f t="shared" si="23"/>
        <v>6</v>
      </c>
      <c r="G388" s="4">
        <f t="shared" si="24"/>
        <v>5</v>
      </c>
      <c r="H388" s="9">
        <v>0.3444444444444445</v>
      </c>
      <c r="I388" s="28">
        <v>129.9195</v>
      </c>
      <c r="J388" s="28">
        <v>34.470333333333329</v>
      </c>
      <c r="K388" s="33">
        <v>5</v>
      </c>
      <c r="L388" s="33">
        <v>5</v>
      </c>
      <c r="M388" s="10">
        <v>0</v>
      </c>
      <c r="N388" s="27">
        <v>20.241646031746033</v>
      </c>
      <c r="O388" s="30">
        <v>33.658064285714254</v>
      </c>
      <c r="P388" s="38">
        <v>6.8445588235293897E-2</v>
      </c>
      <c r="Q388" s="38">
        <v>0.40004601882352908</v>
      </c>
      <c r="R388" s="32" t="s">
        <v>285</v>
      </c>
      <c r="S388" s="32"/>
      <c r="T388" s="8" t="s">
        <v>1602</v>
      </c>
    </row>
    <row r="389" spans="1:21">
      <c r="A389" s="32" t="s">
        <v>143</v>
      </c>
      <c r="B389" s="32" t="s">
        <v>202</v>
      </c>
      <c r="C389" s="1" t="s">
        <v>1569</v>
      </c>
      <c r="D389" s="31">
        <v>42526</v>
      </c>
      <c r="E389" s="1">
        <f t="shared" si="22"/>
        <v>2016</v>
      </c>
      <c r="F389" s="1">
        <f t="shared" si="23"/>
        <v>6</v>
      </c>
      <c r="G389" s="4">
        <f t="shared" si="24"/>
        <v>5</v>
      </c>
      <c r="H389" s="9">
        <v>0.46666666666666662</v>
      </c>
      <c r="I389" s="28">
        <v>129.9495</v>
      </c>
      <c r="J389" s="28">
        <v>34.304499999999997</v>
      </c>
      <c r="K389" s="33">
        <v>5</v>
      </c>
      <c r="L389" s="33">
        <v>5</v>
      </c>
      <c r="M389" s="10">
        <v>0</v>
      </c>
      <c r="N389" s="27">
        <v>20.488312698412631</v>
      </c>
      <c r="O389" s="30">
        <v>33.486730952380952</v>
      </c>
      <c r="P389" s="38">
        <v>5.8714117647058695E-2</v>
      </c>
      <c r="Q389" s="38">
        <v>0.16251901176470618</v>
      </c>
      <c r="R389" s="32" t="s">
        <v>285</v>
      </c>
      <c r="S389" s="32"/>
      <c r="T389" s="8" t="s">
        <v>1602</v>
      </c>
    </row>
    <row r="390" spans="1:21">
      <c r="A390" s="32" t="s">
        <v>143</v>
      </c>
      <c r="B390" s="32" t="s">
        <v>203</v>
      </c>
      <c r="C390" s="1" t="s">
        <v>1569</v>
      </c>
      <c r="D390" s="31">
        <v>42526</v>
      </c>
      <c r="E390" s="1">
        <f t="shared" si="22"/>
        <v>2016</v>
      </c>
      <c r="F390" s="1">
        <f t="shared" si="23"/>
        <v>6</v>
      </c>
      <c r="G390" s="4">
        <f t="shared" si="24"/>
        <v>5</v>
      </c>
      <c r="H390" s="9">
        <v>0.51388888888888895</v>
      </c>
      <c r="I390" s="28">
        <v>129.93800000000002</v>
      </c>
      <c r="J390" s="28">
        <v>34.100166666666674</v>
      </c>
      <c r="K390" s="33">
        <v>5</v>
      </c>
      <c r="L390" s="33">
        <v>5</v>
      </c>
      <c r="M390" s="10">
        <v>0</v>
      </c>
      <c r="N390" s="27">
        <v>20.251646031746031</v>
      </c>
      <c r="O390" s="30">
        <v>33.208564285714253</v>
      </c>
      <c r="P390" s="38">
        <v>-4.7777352941176465E-2</v>
      </c>
      <c r="Q390" s="38">
        <v>-0.32359165529411804</v>
      </c>
      <c r="R390" s="32" t="s">
        <v>285</v>
      </c>
      <c r="S390" s="32"/>
      <c r="T390" s="8" t="s">
        <v>1602</v>
      </c>
    </row>
    <row r="391" spans="1:21">
      <c r="A391" s="32" t="s">
        <v>143</v>
      </c>
      <c r="B391" s="32" t="s">
        <v>204</v>
      </c>
      <c r="C391" s="1" t="s">
        <v>1569</v>
      </c>
      <c r="D391" s="31">
        <v>42526</v>
      </c>
      <c r="E391" s="1">
        <f t="shared" si="22"/>
        <v>2016</v>
      </c>
      <c r="F391" s="1">
        <f t="shared" si="23"/>
        <v>6</v>
      </c>
      <c r="G391" s="4">
        <f t="shared" si="24"/>
        <v>5</v>
      </c>
      <c r="H391" s="9">
        <v>0.68402777777777779</v>
      </c>
      <c r="I391" s="28">
        <v>129.935</v>
      </c>
      <c r="J391" s="28">
        <v>33.914833333333334</v>
      </c>
      <c r="K391" s="33">
        <v>5</v>
      </c>
      <c r="L391" s="33">
        <v>5</v>
      </c>
      <c r="M391" s="10">
        <v>0</v>
      </c>
      <c r="N391" s="27">
        <v>20.52164603174603</v>
      </c>
      <c r="O391" s="30">
        <v>33.900730952380954</v>
      </c>
      <c r="P391" s="38">
        <v>0.12027990588235316</v>
      </c>
      <c r="Q391" s="38">
        <v>0.63456917647059008</v>
      </c>
      <c r="R391" s="32" t="s">
        <v>285</v>
      </c>
      <c r="S391" s="32"/>
      <c r="T391" s="8" t="s">
        <v>1602</v>
      </c>
    </row>
    <row r="392" spans="1:21">
      <c r="A392" s="32" t="s">
        <v>143</v>
      </c>
      <c r="B392" s="32" t="s">
        <v>205</v>
      </c>
      <c r="C392" s="1" t="s">
        <v>1569</v>
      </c>
      <c r="D392" s="31">
        <v>42527</v>
      </c>
      <c r="E392" s="1">
        <f t="shared" si="22"/>
        <v>2016</v>
      </c>
      <c r="F392" s="1">
        <f t="shared" si="23"/>
        <v>6</v>
      </c>
      <c r="G392" s="4">
        <f t="shared" si="24"/>
        <v>6</v>
      </c>
      <c r="H392" s="9">
        <v>0.35000000000000003</v>
      </c>
      <c r="I392" s="28">
        <v>128.94233333333335</v>
      </c>
      <c r="J392" s="28">
        <v>33.974833333333329</v>
      </c>
      <c r="K392" s="33">
        <v>5</v>
      </c>
      <c r="L392" s="33">
        <v>5</v>
      </c>
      <c r="M392" s="10">
        <v>0</v>
      </c>
      <c r="N392" s="27">
        <v>20.574979365079333</v>
      </c>
      <c r="O392" s="30">
        <v>32.80323095238095</v>
      </c>
      <c r="P392" s="38">
        <v>-2.2428272941176663E-2</v>
      </c>
      <c r="Q392" s="38">
        <v>-0.76654258823529275</v>
      </c>
      <c r="R392" s="32" t="s">
        <v>285</v>
      </c>
      <c r="S392" s="32"/>
      <c r="T392" s="8" t="s">
        <v>1602</v>
      </c>
    </row>
    <row r="393" spans="1:21">
      <c r="A393" s="32" t="s">
        <v>143</v>
      </c>
      <c r="B393" s="32" t="s">
        <v>206</v>
      </c>
      <c r="C393" s="1" t="s">
        <v>1569</v>
      </c>
      <c r="D393" s="31">
        <v>42527</v>
      </c>
      <c r="E393" s="1">
        <f t="shared" si="22"/>
        <v>2016</v>
      </c>
      <c r="F393" s="1">
        <f t="shared" si="23"/>
        <v>6</v>
      </c>
      <c r="G393" s="4">
        <f t="shared" si="24"/>
        <v>6</v>
      </c>
      <c r="H393" s="9">
        <v>0.49374999999999997</v>
      </c>
      <c r="I393" s="28">
        <v>129.24533333333332</v>
      </c>
      <c r="J393" s="28">
        <v>33.913499999999999</v>
      </c>
      <c r="K393" s="33">
        <v>5</v>
      </c>
      <c r="L393" s="33">
        <v>5</v>
      </c>
      <c r="M393" s="10">
        <v>0</v>
      </c>
      <c r="N393" s="27">
        <v>20.541646031746033</v>
      </c>
      <c r="O393" s="30">
        <v>33.730730952380952</v>
      </c>
      <c r="P393" s="38">
        <v>0.16941266823529433</v>
      </c>
      <c r="Q393" s="38">
        <v>0.38642164705882287</v>
      </c>
      <c r="R393" s="32" t="s">
        <v>285</v>
      </c>
      <c r="S393" s="32"/>
      <c r="T393" s="8" t="s">
        <v>1602</v>
      </c>
    </row>
    <row r="394" spans="1:21">
      <c r="A394" s="32" t="s">
        <v>143</v>
      </c>
      <c r="B394" s="32" t="s">
        <v>207</v>
      </c>
      <c r="C394" s="1" t="s">
        <v>1569</v>
      </c>
      <c r="D394" s="31">
        <v>42527</v>
      </c>
      <c r="E394" s="1">
        <f t="shared" si="22"/>
        <v>2016</v>
      </c>
      <c r="F394" s="1">
        <f t="shared" si="23"/>
        <v>6</v>
      </c>
      <c r="G394" s="4">
        <f t="shared" si="24"/>
        <v>6</v>
      </c>
      <c r="H394" s="9">
        <v>0.55555555555555558</v>
      </c>
      <c r="I394" s="28">
        <v>129.3115</v>
      </c>
      <c r="J394" s="28">
        <v>33.648166666666661</v>
      </c>
      <c r="K394" s="33">
        <v>5</v>
      </c>
      <c r="L394" s="33">
        <v>5</v>
      </c>
      <c r="M394" s="10">
        <v>0</v>
      </c>
      <c r="N394" s="27">
        <v>20.561646031746033</v>
      </c>
      <c r="O394" s="30">
        <v>33.893730952380857</v>
      </c>
      <c r="P394" s="19">
        <v>0.40690160941176479</v>
      </c>
      <c r="Q394" s="19">
        <v>1.0309618823529423</v>
      </c>
      <c r="R394" s="32" t="s">
        <v>285</v>
      </c>
      <c r="S394" s="32"/>
      <c r="T394" s="8" t="s">
        <v>1602</v>
      </c>
      <c r="U394" s="39" t="s">
        <v>1603</v>
      </c>
    </row>
    <row r="395" spans="1:21">
      <c r="A395" s="32" t="s">
        <v>143</v>
      </c>
      <c r="B395" s="32" t="s">
        <v>208</v>
      </c>
      <c r="C395" s="1" t="s">
        <v>1569</v>
      </c>
      <c r="D395" s="31">
        <v>42527</v>
      </c>
      <c r="E395" s="1">
        <f t="shared" si="22"/>
        <v>2016</v>
      </c>
      <c r="F395" s="1">
        <f t="shared" si="23"/>
        <v>6</v>
      </c>
      <c r="G395" s="4">
        <f t="shared" si="24"/>
        <v>6</v>
      </c>
      <c r="H395" s="9">
        <v>0.73819444444444438</v>
      </c>
      <c r="I395" s="28">
        <v>129.0735</v>
      </c>
      <c r="J395" s="28">
        <v>33.450333333333333</v>
      </c>
      <c r="K395" s="33">
        <v>5</v>
      </c>
      <c r="L395" s="33">
        <v>5</v>
      </c>
      <c r="M395" s="10">
        <v>0</v>
      </c>
      <c r="N395" s="27">
        <v>20.281646031746032</v>
      </c>
      <c r="O395" s="30">
        <v>33.949430952380951</v>
      </c>
      <c r="P395" s="38">
        <v>0.14408847058823526</v>
      </c>
      <c r="Q395" s="38">
        <v>0.70393011764705804</v>
      </c>
      <c r="R395" s="32" t="s">
        <v>285</v>
      </c>
      <c r="S395" s="32"/>
      <c r="T395" s="8" t="s">
        <v>1602</v>
      </c>
    </row>
    <row r="396" spans="1:21">
      <c r="A396" s="32" t="s">
        <v>143</v>
      </c>
      <c r="B396" s="32" t="s">
        <v>209</v>
      </c>
      <c r="C396" s="1" t="s">
        <v>1569</v>
      </c>
      <c r="D396" s="31">
        <v>42528</v>
      </c>
      <c r="E396" s="1">
        <f t="shared" si="22"/>
        <v>2016</v>
      </c>
      <c r="F396" s="1">
        <f t="shared" si="23"/>
        <v>6</v>
      </c>
      <c r="G396" s="4">
        <f t="shared" si="24"/>
        <v>7</v>
      </c>
      <c r="H396" s="9">
        <v>0.34861111111111115</v>
      </c>
      <c r="I396" s="28">
        <v>128.41566666666668</v>
      </c>
      <c r="J396" s="28">
        <v>33.549833333333332</v>
      </c>
      <c r="K396" s="33">
        <v>5</v>
      </c>
      <c r="L396" s="33">
        <v>5</v>
      </c>
      <c r="M396" s="10">
        <v>0</v>
      </c>
      <c r="N396" s="27">
        <v>21.230217460317434</v>
      </c>
      <c r="O396" s="30">
        <v>33.250230952380953</v>
      </c>
      <c r="P396" s="38">
        <v>-2.5196988235294482E-2</v>
      </c>
      <c r="Q396" s="38">
        <v>-0.37476164705882375</v>
      </c>
      <c r="R396" s="32" t="s">
        <v>285</v>
      </c>
      <c r="S396" s="32"/>
      <c r="T396" s="8" t="s">
        <v>1602</v>
      </c>
    </row>
    <row r="397" spans="1:21">
      <c r="A397" s="32" t="s">
        <v>143</v>
      </c>
      <c r="B397" s="32" t="s">
        <v>210</v>
      </c>
      <c r="C397" s="1" t="s">
        <v>1569</v>
      </c>
      <c r="D397" s="31">
        <v>42528</v>
      </c>
      <c r="E397" s="1">
        <f t="shared" si="22"/>
        <v>2016</v>
      </c>
      <c r="F397" s="1">
        <f t="shared" si="23"/>
        <v>6</v>
      </c>
      <c r="G397" s="4">
        <f t="shared" si="24"/>
        <v>7</v>
      </c>
      <c r="H397" s="9">
        <v>0.46319444444444446</v>
      </c>
      <c r="I397" s="28">
        <v>128.31550000000001</v>
      </c>
      <c r="J397" s="28">
        <v>33.477999999999994</v>
      </c>
      <c r="K397" s="33">
        <v>5</v>
      </c>
      <c r="L397" s="33">
        <v>5</v>
      </c>
      <c r="M397" s="10">
        <v>0</v>
      </c>
      <c r="N397" s="27">
        <v>21.133646031746032</v>
      </c>
      <c r="O397" s="30">
        <v>33.086630952380951</v>
      </c>
      <c r="P397" s="38">
        <v>-2.7309327058823385E-2</v>
      </c>
      <c r="Q397" s="38">
        <v>-0.51990541176470551</v>
      </c>
      <c r="R397" s="32" t="s">
        <v>285</v>
      </c>
      <c r="S397" s="32"/>
      <c r="T397" s="8" t="s">
        <v>1602</v>
      </c>
    </row>
    <row r="398" spans="1:21">
      <c r="A398" s="32" t="s">
        <v>143</v>
      </c>
      <c r="B398" s="32" t="s">
        <v>211</v>
      </c>
      <c r="C398" s="1" t="s">
        <v>1569</v>
      </c>
      <c r="D398" s="31">
        <v>42528</v>
      </c>
      <c r="E398" s="1">
        <f t="shared" si="22"/>
        <v>2016</v>
      </c>
      <c r="F398" s="1">
        <f t="shared" si="23"/>
        <v>6</v>
      </c>
      <c r="G398" s="4">
        <f t="shared" si="24"/>
        <v>7</v>
      </c>
      <c r="H398" s="9">
        <v>0.53333333333333333</v>
      </c>
      <c r="I398" s="28">
        <v>128.46016666666668</v>
      </c>
      <c r="J398" s="28">
        <v>33.268833333333333</v>
      </c>
      <c r="K398" s="33">
        <v>5</v>
      </c>
      <c r="L398" s="33">
        <v>5</v>
      </c>
      <c r="M398" s="10">
        <v>0</v>
      </c>
      <c r="N398" s="27">
        <v>21.689646031746033</v>
      </c>
      <c r="O398" s="30">
        <v>33.848230952380952</v>
      </c>
      <c r="P398" s="38">
        <v>9.449027764705864E-2</v>
      </c>
      <c r="Q398" s="38">
        <v>0.40499552941176553</v>
      </c>
      <c r="R398" s="32" t="s">
        <v>285</v>
      </c>
      <c r="S398" s="32"/>
      <c r="T398" s="8" t="s">
        <v>1602</v>
      </c>
    </row>
    <row r="399" spans="1:21">
      <c r="A399" s="32" t="s">
        <v>143</v>
      </c>
      <c r="B399" s="32" t="s">
        <v>212</v>
      </c>
      <c r="C399" s="1" t="s">
        <v>1569</v>
      </c>
      <c r="D399" s="31">
        <v>42528</v>
      </c>
      <c r="E399" s="1">
        <f t="shared" si="22"/>
        <v>2016</v>
      </c>
      <c r="F399" s="1">
        <f t="shared" si="23"/>
        <v>6</v>
      </c>
      <c r="G399" s="4">
        <f t="shared" si="24"/>
        <v>7</v>
      </c>
      <c r="H399" s="9">
        <v>0.72083333333333333</v>
      </c>
      <c r="I399" s="28">
        <v>128.60133333333334</v>
      </c>
      <c r="J399" s="28">
        <v>33.067500000000003</v>
      </c>
      <c r="K399" s="33">
        <v>5</v>
      </c>
      <c r="L399" s="33">
        <v>5</v>
      </c>
      <c r="M399" s="10">
        <v>0</v>
      </c>
      <c r="N399" s="27">
        <v>21.948788888888831</v>
      </c>
      <c r="O399" s="30">
        <v>33.707088095238056</v>
      </c>
      <c r="P399" s="38">
        <v>7.8784978823529306E-2</v>
      </c>
      <c r="Q399" s="38">
        <v>0.38156776470588305</v>
      </c>
      <c r="R399" s="32" t="s">
        <v>285</v>
      </c>
      <c r="S399" s="32"/>
      <c r="T399" s="8" t="s">
        <v>1602</v>
      </c>
    </row>
    <row r="400" spans="1:21">
      <c r="A400" s="32" t="s">
        <v>143</v>
      </c>
      <c r="B400" s="32" t="s">
        <v>213</v>
      </c>
      <c r="C400" s="1" t="s">
        <v>1569</v>
      </c>
      <c r="D400" s="31">
        <v>42529</v>
      </c>
      <c r="E400" s="1">
        <f t="shared" si="22"/>
        <v>2016</v>
      </c>
      <c r="F400" s="1">
        <f t="shared" si="23"/>
        <v>6</v>
      </c>
      <c r="G400" s="4">
        <f t="shared" si="24"/>
        <v>8</v>
      </c>
      <c r="H400" s="9">
        <v>0.35000000000000003</v>
      </c>
      <c r="I400" s="28">
        <v>127.99033333333334</v>
      </c>
      <c r="J400" s="28">
        <v>32.744</v>
      </c>
      <c r="K400" s="33">
        <v>5</v>
      </c>
      <c r="L400" s="33">
        <v>5</v>
      </c>
      <c r="M400" s="10">
        <v>0</v>
      </c>
      <c r="N400" s="27">
        <v>22.824979365079333</v>
      </c>
      <c r="O400" s="30">
        <v>34.246064285714255</v>
      </c>
      <c r="P400" s="38">
        <v>0.18217023999999959</v>
      </c>
      <c r="Q400" s="38">
        <v>0.98730000000000295</v>
      </c>
      <c r="R400" s="32" t="s">
        <v>285</v>
      </c>
      <c r="S400" s="32"/>
      <c r="T400" s="8" t="s">
        <v>1602</v>
      </c>
    </row>
    <row r="401" spans="1:21">
      <c r="A401" s="32" t="s">
        <v>143</v>
      </c>
      <c r="B401" s="32" t="s">
        <v>214</v>
      </c>
      <c r="C401" s="1" t="s">
        <v>1569</v>
      </c>
      <c r="D401" s="31">
        <v>42529</v>
      </c>
      <c r="E401" s="1">
        <f t="shared" si="22"/>
        <v>2016</v>
      </c>
      <c r="F401" s="1">
        <f t="shared" si="23"/>
        <v>6</v>
      </c>
      <c r="G401" s="4">
        <f t="shared" si="24"/>
        <v>8</v>
      </c>
      <c r="H401" s="9">
        <v>0.46527777777777773</v>
      </c>
      <c r="I401" s="28">
        <v>128.02083333333334</v>
      </c>
      <c r="J401" s="28">
        <v>32.682000000000002</v>
      </c>
      <c r="K401" s="33">
        <v>5</v>
      </c>
      <c r="L401" s="33">
        <v>5</v>
      </c>
      <c r="M401" s="10">
        <v>0</v>
      </c>
      <c r="N401" s="27">
        <v>22.69497936507933</v>
      </c>
      <c r="O401" s="30">
        <v>34.188397619047556</v>
      </c>
      <c r="P401" s="38">
        <v>0.36873630117647038</v>
      </c>
      <c r="Q401" s="38">
        <v>1.3405842352941164</v>
      </c>
      <c r="R401" s="32" t="s">
        <v>285</v>
      </c>
      <c r="S401" s="32"/>
      <c r="T401" s="8" t="s">
        <v>1602</v>
      </c>
    </row>
    <row r="402" spans="1:21">
      <c r="A402" s="32" t="s">
        <v>143</v>
      </c>
      <c r="B402" s="32" t="s">
        <v>215</v>
      </c>
      <c r="C402" s="1" t="s">
        <v>1569</v>
      </c>
      <c r="D402" s="31">
        <v>42529</v>
      </c>
      <c r="E402" s="1">
        <f t="shared" si="22"/>
        <v>2016</v>
      </c>
      <c r="F402" s="1">
        <f t="shared" si="23"/>
        <v>6</v>
      </c>
      <c r="G402" s="4">
        <f t="shared" si="24"/>
        <v>8</v>
      </c>
      <c r="H402" s="9">
        <v>0.53749999999999998</v>
      </c>
      <c r="I402" s="28">
        <v>128.27000000000001</v>
      </c>
      <c r="J402" s="28">
        <v>32.67</v>
      </c>
      <c r="K402" s="33">
        <v>5</v>
      </c>
      <c r="L402" s="33">
        <v>5</v>
      </c>
      <c r="M402" s="10">
        <v>0</v>
      </c>
      <c r="N402" s="27">
        <v>22.038312698412632</v>
      </c>
      <c r="O402" s="30">
        <v>34.130730952380951</v>
      </c>
      <c r="P402" s="38">
        <v>0.28202300235294087</v>
      </c>
      <c r="Q402" s="38">
        <v>1.022372470588234</v>
      </c>
      <c r="R402" s="32" t="s">
        <v>285</v>
      </c>
      <c r="S402" s="32"/>
      <c r="T402" s="8" t="s">
        <v>1602</v>
      </c>
    </row>
    <row r="403" spans="1:21">
      <c r="A403" s="32" t="s">
        <v>143</v>
      </c>
      <c r="B403" s="32" t="s">
        <v>216</v>
      </c>
      <c r="C403" s="1" t="s">
        <v>1569</v>
      </c>
      <c r="D403" s="31">
        <v>42529</v>
      </c>
      <c r="E403" s="1">
        <f t="shared" si="22"/>
        <v>2016</v>
      </c>
      <c r="F403" s="1">
        <f t="shared" si="23"/>
        <v>6</v>
      </c>
      <c r="G403" s="4">
        <f t="shared" si="24"/>
        <v>8</v>
      </c>
      <c r="H403" s="9">
        <v>0.6645833333333333</v>
      </c>
      <c r="I403" s="28">
        <v>128.55000000000001</v>
      </c>
      <c r="J403" s="28">
        <v>32.67</v>
      </c>
      <c r="K403" s="33">
        <v>5</v>
      </c>
      <c r="L403" s="33">
        <v>5</v>
      </c>
      <c r="M403" s="10">
        <v>0</v>
      </c>
      <c r="N403" s="27">
        <v>21.629979365079333</v>
      </c>
      <c r="O403" s="30">
        <v>34.063230952380856</v>
      </c>
      <c r="P403" s="38">
        <v>0.17806490352941218</v>
      </c>
      <c r="Q403" s="38">
        <v>0.97640470588235218</v>
      </c>
      <c r="R403" s="32" t="s">
        <v>285</v>
      </c>
      <c r="S403" s="32"/>
      <c r="T403" s="8" t="s">
        <v>1602</v>
      </c>
    </row>
    <row r="404" spans="1:21">
      <c r="A404" s="32" t="s">
        <v>144</v>
      </c>
      <c r="B404" s="32">
        <v>6</v>
      </c>
      <c r="C404" s="32" t="s">
        <v>1570</v>
      </c>
      <c r="D404" s="31">
        <v>42564</v>
      </c>
      <c r="E404" s="1">
        <f t="shared" si="22"/>
        <v>2016</v>
      </c>
      <c r="F404" s="1">
        <f t="shared" si="23"/>
        <v>7</v>
      </c>
      <c r="G404" s="4">
        <f t="shared" si="24"/>
        <v>13</v>
      </c>
      <c r="H404" s="9">
        <v>0.70486111111111116</v>
      </c>
      <c r="I404" s="28">
        <v>125.9992</v>
      </c>
      <c r="J404" s="28">
        <v>30.4998</v>
      </c>
      <c r="K404" s="33">
        <v>0</v>
      </c>
      <c r="L404" s="33">
        <v>0</v>
      </c>
      <c r="M404" s="33">
        <v>0</v>
      </c>
      <c r="N404" s="27">
        <v>27.3</v>
      </c>
      <c r="O404" s="30">
        <v>27.212777829968982</v>
      </c>
      <c r="P404" s="38">
        <v>-1.3742382023529411</v>
      </c>
      <c r="Q404" s="38">
        <v>-8.480741440000001</v>
      </c>
      <c r="R404" s="32" t="s">
        <v>285</v>
      </c>
      <c r="S404" s="32"/>
      <c r="T404" s="12"/>
      <c r="U404" s="39" t="s">
        <v>1604</v>
      </c>
    </row>
    <row r="405" spans="1:21">
      <c r="A405" s="32" t="s">
        <v>144</v>
      </c>
      <c r="B405" s="32">
        <v>7</v>
      </c>
      <c r="C405" s="32" t="s">
        <v>1570</v>
      </c>
      <c r="D405" s="31">
        <v>42564</v>
      </c>
      <c r="E405" s="1">
        <f t="shared" si="22"/>
        <v>2016</v>
      </c>
      <c r="F405" s="1">
        <f t="shared" si="23"/>
        <v>7</v>
      </c>
      <c r="G405" s="4">
        <f t="shared" si="24"/>
        <v>13</v>
      </c>
      <c r="H405" s="9">
        <v>0.88680555555555562</v>
      </c>
      <c r="I405" s="28">
        <v>125.48261666666667</v>
      </c>
      <c r="J405" s="28">
        <v>30.499866666666666</v>
      </c>
      <c r="K405" s="33">
        <v>0</v>
      </c>
      <c r="L405" s="33">
        <v>0</v>
      </c>
      <c r="M405" s="33">
        <v>0</v>
      </c>
      <c r="N405" s="27">
        <v>26.9</v>
      </c>
      <c r="O405" s="30">
        <v>27.486140279170662</v>
      </c>
      <c r="P405" s="38">
        <v>-1.2731362188235296</v>
      </c>
      <c r="Q405" s="38">
        <v>-8.0433570400000001</v>
      </c>
      <c r="R405" s="32" t="s">
        <v>285</v>
      </c>
      <c r="S405" s="32"/>
      <c r="T405" s="12"/>
      <c r="U405" s="39" t="s">
        <v>1605</v>
      </c>
    </row>
    <row r="406" spans="1:21">
      <c r="A406" s="32" t="s">
        <v>144</v>
      </c>
      <c r="B406" s="32">
        <v>8</v>
      </c>
      <c r="C406" s="32" t="s">
        <v>1570</v>
      </c>
      <c r="D406" s="31">
        <v>42565</v>
      </c>
      <c r="E406" s="1">
        <f t="shared" si="22"/>
        <v>2016</v>
      </c>
      <c r="F406" s="1">
        <f t="shared" si="23"/>
        <v>7</v>
      </c>
      <c r="G406" s="4">
        <f t="shared" si="24"/>
        <v>14</v>
      </c>
      <c r="H406" s="9">
        <v>2.0833333333333332E-2</v>
      </c>
      <c r="I406" s="28">
        <v>124.99413333333334</v>
      </c>
      <c r="J406" s="28">
        <v>30.501316666666668</v>
      </c>
      <c r="K406" s="33">
        <v>0</v>
      </c>
      <c r="L406" s="33">
        <v>0</v>
      </c>
      <c r="M406" s="33">
        <v>0</v>
      </c>
      <c r="N406" s="27">
        <v>27.5</v>
      </c>
      <c r="O406" s="30">
        <v>28.200737819654208</v>
      </c>
      <c r="P406" s="38">
        <v>-1.1888704752941179</v>
      </c>
      <c r="Q406" s="38">
        <v>-7.3669873800000003</v>
      </c>
      <c r="R406" s="32" t="s">
        <v>285</v>
      </c>
      <c r="S406" s="32"/>
    </row>
    <row r="407" spans="1:21">
      <c r="A407" s="32" t="s">
        <v>144</v>
      </c>
      <c r="B407" s="32">
        <v>9</v>
      </c>
      <c r="C407" s="32" t="s">
        <v>1570</v>
      </c>
      <c r="D407" s="31">
        <v>42565</v>
      </c>
      <c r="E407" s="1">
        <f t="shared" si="22"/>
        <v>2016</v>
      </c>
      <c r="F407" s="1">
        <f t="shared" si="23"/>
        <v>7</v>
      </c>
      <c r="G407" s="4">
        <f t="shared" si="24"/>
        <v>14</v>
      </c>
      <c r="H407" s="9">
        <v>0.15625</v>
      </c>
      <c r="I407" s="28">
        <v>124.50075</v>
      </c>
      <c r="J407" s="28">
        <v>30.503366666666668</v>
      </c>
      <c r="K407" s="33">
        <v>0</v>
      </c>
      <c r="L407" s="33">
        <v>0</v>
      </c>
      <c r="M407" s="33">
        <v>0</v>
      </c>
      <c r="N407" s="27">
        <v>26.6</v>
      </c>
      <c r="O407" s="30">
        <v>28.134508132158373</v>
      </c>
      <c r="P407" s="38">
        <v>-1.1735922517647062</v>
      </c>
      <c r="Q407" s="38">
        <v>-7.3920089200000003</v>
      </c>
      <c r="R407" s="32" t="s">
        <v>285</v>
      </c>
      <c r="S407" s="32"/>
    </row>
    <row r="408" spans="1:21">
      <c r="A408" s="32" t="s">
        <v>144</v>
      </c>
      <c r="B408" s="32">
        <v>10</v>
      </c>
      <c r="C408" s="32" t="s">
        <v>1570</v>
      </c>
      <c r="D408" s="31">
        <v>42565</v>
      </c>
      <c r="E408" s="1">
        <f t="shared" si="22"/>
        <v>2016</v>
      </c>
      <c r="F408" s="1">
        <f t="shared" si="23"/>
        <v>7</v>
      </c>
      <c r="G408" s="4">
        <f t="shared" si="24"/>
        <v>14</v>
      </c>
      <c r="H408" s="9">
        <v>0.24583333333333335</v>
      </c>
      <c r="I408" s="28">
        <v>124.25036666666666</v>
      </c>
      <c r="J408" s="28">
        <v>30.500900000000001</v>
      </c>
      <c r="K408" s="33">
        <v>0</v>
      </c>
      <c r="L408" s="33">
        <v>0</v>
      </c>
      <c r="M408" s="33">
        <v>0</v>
      </c>
      <c r="N408" s="27">
        <v>27.8</v>
      </c>
      <c r="O408" s="30">
        <v>28.973911781780295</v>
      </c>
      <c r="P408" s="38">
        <v>-1.0026814682352942</v>
      </c>
      <c r="Q408" s="38">
        <v>-6.4116374</v>
      </c>
      <c r="R408" s="32" t="s">
        <v>285</v>
      </c>
      <c r="S408" s="32"/>
    </row>
    <row r="409" spans="1:21">
      <c r="A409" s="32" t="s">
        <v>144</v>
      </c>
      <c r="B409" s="32">
        <v>11</v>
      </c>
      <c r="C409" s="32" t="s">
        <v>1570</v>
      </c>
      <c r="D409" s="31">
        <v>42565</v>
      </c>
      <c r="E409" s="1">
        <f t="shared" si="22"/>
        <v>2016</v>
      </c>
      <c r="F409" s="1">
        <f t="shared" si="23"/>
        <v>7</v>
      </c>
      <c r="G409" s="4">
        <f t="shared" si="24"/>
        <v>14</v>
      </c>
      <c r="H409" s="9">
        <v>0.42986111111111108</v>
      </c>
      <c r="I409" s="28">
        <v>124.00148333333334</v>
      </c>
      <c r="J409" s="28">
        <v>29.999583333333334</v>
      </c>
      <c r="K409" s="33">
        <v>0</v>
      </c>
      <c r="L409" s="33">
        <v>0</v>
      </c>
      <c r="M409" s="33">
        <v>0</v>
      </c>
      <c r="N409" s="27">
        <v>28</v>
      </c>
      <c r="O409" s="30">
        <v>31.010774446772974</v>
      </c>
      <c r="P409" s="38">
        <v>-0.51003424470588232</v>
      </c>
      <c r="Q409" s="38">
        <v>-3.4858903999999997</v>
      </c>
      <c r="R409" s="32" t="s">
        <v>285</v>
      </c>
      <c r="S409" s="32"/>
    </row>
    <row r="410" spans="1:21">
      <c r="A410" s="32" t="s">
        <v>144</v>
      </c>
      <c r="B410" s="32">
        <v>12</v>
      </c>
      <c r="C410" s="32" t="s">
        <v>1570</v>
      </c>
      <c r="D410" s="31">
        <v>42565</v>
      </c>
      <c r="E410" s="1">
        <f t="shared" si="22"/>
        <v>2016</v>
      </c>
      <c r="F410" s="1">
        <f t="shared" si="23"/>
        <v>7</v>
      </c>
      <c r="G410" s="4">
        <f t="shared" si="24"/>
        <v>14</v>
      </c>
      <c r="H410" s="9">
        <v>0.55833333333333335</v>
      </c>
      <c r="I410" s="28">
        <v>124.50381666666667</v>
      </c>
      <c r="J410" s="28">
        <v>29.99925</v>
      </c>
      <c r="K410" s="33">
        <v>0</v>
      </c>
      <c r="L410" s="33">
        <v>0</v>
      </c>
      <c r="M410" s="33">
        <v>0</v>
      </c>
      <c r="N410" s="27">
        <v>28</v>
      </c>
      <c r="O410" s="30">
        <v>31.556059074001951</v>
      </c>
      <c r="P410" s="38">
        <v>-0.42104614117647099</v>
      </c>
      <c r="Q410" s="38">
        <v>-2.7114047799999996</v>
      </c>
      <c r="R410" s="32" t="s">
        <v>285</v>
      </c>
      <c r="S410" s="32"/>
    </row>
    <row r="411" spans="1:21">
      <c r="A411" s="32" t="s">
        <v>144</v>
      </c>
      <c r="B411" s="32">
        <v>13</v>
      </c>
      <c r="C411" s="32" t="s">
        <v>1570</v>
      </c>
      <c r="D411" s="31">
        <v>42565</v>
      </c>
      <c r="E411" s="1">
        <f t="shared" si="22"/>
        <v>2016</v>
      </c>
      <c r="F411" s="1">
        <f t="shared" si="23"/>
        <v>7</v>
      </c>
      <c r="G411" s="4">
        <f t="shared" si="24"/>
        <v>14</v>
      </c>
      <c r="H411" s="9">
        <v>0.76041666666666663</v>
      </c>
      <c r="I411" s="28">
        <v>124.99903333333333</v>
      </c>
      <c r="J411" s="28">
        <v>29.999416666666665</v>
      </c>
      <c r="K411" s="33">
        <v>0</v>
      </c>
      <c r="L411" s="33">
        <v>0</v>
      </c>
      <c r="M411" s="33">
        <v>0</v>
      </c>
      <c r="N411" s="27">
        <v>27.8</v>
      </c>
      <c r="O411" s="30">
        <v>28.454058189517415</v>
      </c>
      <c r="P411" s="38">
        <v>-1.1130470070588236</v>
      </c>
      <c r="Q411" s="38">
        <v>-7.0046676000000003</v>
      </c>
      <c r="R411" s="32" t="s">
        <v>285</v>
      </c>
      <c r="S411" s="32"/>
    </row>
    <row r="412" spans="1:21">
      <c r="A412" s="32" t="s">
        <v>144</v>
      </c>
      <c r="B412" s="32">
        <v>14</v>
      </c>
      <c r="C412" s="32" t="s">
        <v>1570</v>
      </c>
      <c r="D412" s="31">
        <v>42565</v>
      </c>
      <c r="E412" s="1">
        <f t="shared" si="22"/>
        <v>2016</v>
      </c>
      <c r="F412" s="1">
        <f t="shared" si="23"/>
        <v>7</v>
      </c>
      <c r="G412" s="4">
        <f t="shared" si="24"/>
        <v>14</v>
      </c>
      <c r="H412" s="9">
        <v>0.88055555555555554</v>
      </c>
      <c r="I412" s="28">
        <v>125.5013</v>
      </c>
      <c r="J412" s="28">
        <v>29.997916666666665</v>
      </c>
      <c r="K412" s="33">
        <v>0</v>
      </c>
      <c r="L412" s="33">
        <v>0</v>
      </c>
      <c r="M412" s="33">
        <v>0</v>
      </c>
      <c r="N412" s="27">
        <v>27.6</v>
      </c>
      <c r="O412" s="30">
        <v>28.138640574554834</v>
      </c>
      <c r="P412" s="38">
        <v>-1.2412190235294118</v>
      </c>
      <c r="Q412" s="38">
        <v>-7.5540250333333336</v>
      </c>
      <c r="R412" s="32" t="s">
        <v>285</v>
      </c>
      <c r="S412" s="32"/>
    </row>
    <row r="413" spans="1:21">
      <c r="A413" s="32" t="s">
        <v>144</v>
      </c>
      <c r="B413" s="32">
        <v>15</v>
      </c>
      <c r="C413" s="32" t="s">
        <v>1570</v>
      </c>
      <c r="D413" s="31">
        <v>42565</v>
      </c>
      <c r="E413" s="1">
        <f t="shared" si="22"/>
        <v>2016</v>
      </c>
      <c r="F413" s="1">
        <f t="shared" si="23"/>
        <v>7</v>
      </c>
      <c r="G413" s="4">
        <f t="shared" si="24"/>
        <v>14</v>
      </c>
      <c r="H413" s="9">
        <v>0.99652777777777779</v>
      </c>
      <c r="I413" s="28">
        <v>126.00038333333333</v>
      </c>
      <c r="J413" s="28">
        <v>29.998566666666665</v>
      </c>
      <c r="K413" s="33">
        <v>0</v>
      </c>
      <c r="L413" s="33">
        <v>0</v>
      </c>
      <c r="M413" s="33">
        <v>0</v>
      </c>
      <c r="N413" s="27">
        <v>27.4</v>
      </c>
      <c r="O413" s="30">
        <v>27.984484361262965</v>
      </c>
      <c r="P413" s="38">
        <v>-1.2340167200000001</v>
      </c>
      <c r="Q413" s="38">
        <v>-7.6116862200000011</v>
      </c>
      <c r="R413" s="32" t="s">
        <v>285</v>
      </c>
      <c r="S413" s="32"/>
    </row>
    <row r="414" spans="1:21">
      <c r="A414" s="32" t="s">
        <v>144</v>
      </c>
      <c r="B414" s="32">
        <v>16</v>
      </c>
      <c r="C414" s="32" t="s">
        <v>1570</v>
      </c>
      <c r="D414" s="31">
        <v>42566</v>
      </c>
      <c r="E414" s="1">
        <f t="shared" si="22"/>
        <v>2016</v>
      </c>
      <c r="F414" s="1">
        <f t="shared" si="23"/>
        <v>7</v>
      </c>
      <c r="G414" s="4">
        <f t="shared" si="24"/>
        <v>15</v>
      </c>
      <c r="H414" s="9">
        <v>0.11944444444444445</v>
      </c>
      <c r="I414" s="28">
        <v>126.50064999999999</v>
      </c>
      <c r="J414" s="28">
        <v>30.000416666666666</v>
      </c>
      <c r="K414" s="33">
        <v>0</v>
      </c>
      <c r="L414" s="33">
        <v>0</v>
      </c>
      <c r="M414" s="33">
        <v>0</v>
      </c>
      <c r="N414" s="27">
        <v>27.6</v>
      </c>
      <c r="O414" s="30">
        <v>28.32106374814602</v>
      </c>
      <c r="P414" s="38">
        <v>-1.1349679364705882</v>
      </c>
      <c r="Q414" s="38">
        <v>-7.0813083800000003</v>
      </c>
      <c r="R414" s="32" t="s">
        <v>285</v>
      </c>
      <c r="S414" s="32"/>
    </row>
    <row r="415" spans="1:21">
      <c r="A415" s="32" t="s">
        <v>144</v>
      </c>
      <c r="B415" s="32">
        <v>17</v>
      </c>
      <c r="C415" s="32" t="s">
        <v>1570</v>
      </c>
      <c r="D415" s="31">
        <v>42566</v>
      </c>
      <c r="E415" s="1">
        <f t="shared" ref="E415:E478" si="25">YEAR(D415)</f>
        <v>2016</v>
      </c>
      <c r="F415" s="1">
        <f t="shared" ref="F415:F478" si="26">MONTH(D415)</f>
        <v>7</v>
      </c>
      <c r="G415" s="4">
        <f t="shared" ref="G415:G478" si="27">DAY(D415)</f>
        <v>15</v>
      </c>
      <c r="H415" s="9">
        <v>0.24722222222222223</v>
      </c>
      <c r="I415" s="28">
        <v>127.00105000000001</v>
      </c>
      <c r="J415" s="28">
        <v>30.001733333333334</v>
      </c>
      <c r="K415" s="33">
        <v>0</v>
      </c>
      <c r="L415" s="33">
        <v>0</v>
      </c>
      <c r="M415" s="33">
        <v>0</v>
      </c>
      <c r="N415" s="27">
        <v>27.8</v>
      </c>
      <c r="O415" s="30">
        <v>28.61338130286077</v>
      </c>
      <c r="P415" s="38">
        <v>-1.0697969529411766</v>
      </c>
      <c r="Q415" s="38">
        <v>-6.7337651000000012</v>
      </c>
      <c r="R415" s="32" t="s">
        <v>285</v>
      </c>
      <c r="S415" s="32"/>
    </row>
    <row r="416" spans="1:21">
      <c r="A416" s="32" t="s">
        <v>144</v>
      </c>
      <c r="B416" s="32">
        <v>18</v>
      </c>
      <c r="C416" s="32" t="s">
        <v>1570</v>
      </c>
      <c r="D416" s="31">
        <v>42566</v>
      </c>
      <c r="E416" s="1">
        <f t="shared" si="25"/>
        <v>2016</v>
      </c>
      <c r="F416" s="1">
        <f t="shared" si="26"/>
        <v>7</v>
      </c>
      <c r="G416" s="4">
        <f t="shared" si="27"/>
        <v>15</v>
      </c>
      <c r="H416" s="9">
        <v>0.35833333333333334</v>
      </c>
      <c r="I416" s="28">
        <v>127.50333333333333</v>
      </c>
      <c r="J416" s="28">
        <v>29.997866666666667</v>
      </c>
      <c r="K416" s="33">
        <v>0</v>
      </c>
      <c r="L416" s="33">
        <v>0</v>
      </c>
      <c r="M416" s="33">
        <v>0</v>
      </c>
      <c r="N416" s="27">
        <v>28.1</v>
      </c>
      <c r="O416" s="30">
        <v>29.817553669613659</v>
      </c>
      <c r="P416" s="38">
        <v>-0.7861654894117649</v>
      </c>
      <c r="Q416" s="38">
        <v>-5.046288800000001</v>
      </c>
      <c r="R416" s="32" t="s">
        <v>285</v>
      </c>
      <c r="S416" s="32"/>
    </row>
    <row r="417" spans="1:22">
      <c r="A417" s="32" t="s">
        <v>144</v>
      </c>
      <c r="B417" s="32">
        <v>19</v>
      </c>
      <c r="C417" s="32" t="s">
        <v>1570</v>
      </c>
      <c r="D417" s="31">
        <v>42566</v>
      </c>
      <c r="E417" s="1">
        <f t="shared" si="25"/>
        <v>2016</v>
      </c>
      <c r="F417" s="1">
        <f t="shared" si="26"/>
        <v>7</v>
      </c>
      <c r="G417" s="4">
        <f t="shared" si="27"/>
        <v>15</v>
      </c>
      <c r="H417" s="9">
        <v>0.51041666666666663</v>
      </c>
      <c r="I417" s="28">
        <v>127.5012</v>
      </c>
      <c r="J417" s="28">
        <v>30.500033333333334</v>
      </c>
      <c r="K417" s="33">
        <v>0</v>
      </c>
      <c r="L417" s="33">
        <v>0</v>
      </c>
      <c r="M417" s="33">
        <v>0</v>
      </c>
      <c r="N417" s="27">
        <v>28.1</v>
      </c>
      <c r="O417" s="30">
        <v>30.141682984413727</v>
      </c>
      <c r="P417" s="38">
        <v>-0.79121394588235305</v>
      </c>
      <c r="Q417" s="38">
        <v>-4.7541081400000014</v>
      </c>
      <c r="R417" s="32" t="s">
        <v>285</v>
      </c>
      <c r="S417" s="32"/>
    </row>
    <row r="418" spans="1:22">
      <c r="A418" s="32" t="s">
        <v>144</v>
      </c>
      <c r="B418" s="32">
        <v>20</v>
      </c>
      <c r="C418" s="32" t="s">
        <v>1570</v>
      </c>
      <c r="D418" s="31">
        <v>42566</v>
      </c>
      <c r="E418" s="1">
        <f t="shared" si="25"/>
        <v>2016</v>
      </c>
      <c r="F418" s="1">
        <f t="shared" si="26"/>
        <v>7</v>
      </c>
      <c r="G418" s="4">
        <f t="shared" si="27"/>
        <v>15</v>
      </c>
      <c r="H418" s="9">
        <v>0.8041666666666667</v>
      </c>
      <c r="I418" s="28">
        <v>126.99903333333333</v>
      </c>
      <c r="J418" s="28">
        <v>30.501566666666665</v>
      </c>
      <c r="K418" s="33">
        <v>0</v>
      </c>
      <c r="L418" s="33">
        <v>0</v>
      </c>
      <c r="M418" s="33">
        <v>0</v>
      </c>
      <c r="N418" s="27">
        <v>27.7</v>
      </c>
      <c r="O418" s="30">
        <v>29.008772335604554</v>
      </c>
      <c r="P418" s="38">
        <v>-1.0251942023529412</v>
      </c>
      <c r="Q418" s="38">
        <v>-6.3501671600000007</v>
      </c>
      <c r="R418" s="32" t="s">
        <v>285</v>
      </c>
      <c r="S418" s="32"/>
    </row>
    <row r="419" spans="1:22">
      <c r="A419" s="32" t="s">
        <v>144</v>
      </c>
      <c r="B419" s="32">
        <v>21</v>
      </c>
      <c r="C419" s="32" t="s">
        <v>1570</v>
      </c>
      <c r="D419" s="31">
        <v>42566</v>
      </c>
      <c r="E419" s="1">
        <f t="shared" si="25"/>
        <v>2016</v>
      </c>
      <c r="F419" s="1">
        <f t="shared" si="26"/>
        <v>7</v>
      </c>
      <c r="G419" s="4">
        <f t="shared" si="27"/>
        <v>15</v>
      </c>
      <c r="H419" s="9">
        <v>0.92638888888888893</v>
      </c>
      <c r="I419" s="28">
        <v>126.50128333333333</v>
      </c>
      <c r="J419" s="28">
        <v>30.5002</v>
      </c>
      <c r="K419" s="33">
        <v>0</v>
      </c>
      <c r="L419" s="33">
        <v>0</v>
      </c>
      <c r="M419" s="33">
        <v>0</v>
      </c>
      <c r="N419" s="27">
        <v>28</v>
      </c>
      <c r="O419" s="30">
        <v>28.261320071299053</v>
      </c>
      <c r="P419" s="38">
        <v>-1.199414588235294</v>
      </c>
      <c r="Q419" s="38">
        <v>-7.47382496</v>
      </c>
      <c r="R419" s="32" t="s">
        <v>285</v>
      </c>
      <c r="S419" s="32"/>
      <c r="V419" s="8" t="s">
        <v>301</v>
      </c>
    </row>
    <row r="420" spans="1:22">
      <c r="A420" s="32" t="s">
        <v>144</v>
      </c>
      <c r="B420" s="32">
        <v>22</v>
      </c>
      <c r="C420" s="32" t="s">
        <v>1570</v>
      </c>
      <c r="D420" s="31">
        <v>42567</v>
      </c>
      <c r="E420" s="1">
        <f t="shared" si="25"/>
        <v>2016</v>
      </c>
      <c r="F420" s="1">
        <f t="shared" si="26"/>
        <v>7</v>
      </c>
      <c r="G420" s="4">
        <f t="shared" si="27"/>
        <v>16</v>
      </c>
      <c r="H420" s="9">
        <v>5.2777777777777778E-2</v>
      </c>
      <c r="I420" s="28">
        <v>126.50151666666666</v>
      </c>
      <c r="J420" s="28">
        <v>31.000150000000001</v>
      </c>
      <c r="K420" s="33">
        <v>0</v>
      </c>
      <c r="L420" s="33">
        <v>0</v>
      </c>
      <c r="M420" s="33">
        <v>0</v>
      </c>
      <c r="N420" s="27">
        <v>27.8</v>
      </c>
      <c r="O420" s="30">
        <v>27.974238557386872</v>
      </c>
      <c r="P420" s="38">
        <v>-1.2860867058823531</v>
      </c>
      <c r="Q420" s="38">
        <v>-8.1408697599999993</v>
      </c>
      <c r="R420" s="32" t="s">
        <v>285</v>
      </c>
      <c r="S420" s="32"/>
      <c r="V420" s="8" t="s">
        <v>302</v>
      </c>
    </row>
    <row r="421" spans="1:22">
      <c r="A421" s="32" t="s">
        <v>144</v>
      </c>
      <c r="B421" s="32">
        <v>23</v>
      </c>
      <c r="C421" s="32" t="s">
        <v>1570</v>
      </c>
      <c r="D421" s="31">
        <v>42567</v>
      </c>
      <c r="E421" s="1">
        <f t="shared" si="25"/>
        <v>2016</v>
      </c>
      <c r="F421" s="1">
        <f t="shared" si="26"/>
        <v>7</v>
      </c>
      <c r="G421" s="4">
        <f t="shared" si="27"/>
        <v>16</v>
      </c>
      <c r="H421" s="9">
        <v>0.16180555555555556</v>
      </c>
      <c r="I421" s="28">
        <v>126.93825</v>
      </c>
      <c r="J421" s="28">
        <v>31.001283333333333</v>
      </c>
      <c r="K421" s="33">
        <v>0</v>
      </c>
      <c r="L421" s="33">
        <v>0</v>
      </c>
      <c r="M421" s="33">
        <v>0</v>
      </c>
      <c r="N421" s="27">
        <v>27.8</v>
      </c>
      <c r="O421" s="30">
        <v>29.149035761436792</v>
      </c>
      <c r="P421" s="38">
        <v>-1.0080248235294118</v>
      </c>
      <c r="Q421" s="38">
        <v>-6.6189891199999993</v>
      </c>
      <c r="R421" s="32" t="s">
        <v>285</v>
      </c>
      <c r="S421" s="32"/>
      <c r="V421" s="8" t="s">
        <v>303</v>
      </c>
    </row>
    <row r="422" spans="1:22">
      <c r="A422" s="32" t="s">
        <v>144</v>
      </c>
      <c r="B422" s="32">
        <v>24</v>
      </c>
      <c r="C422" s="32" t="s">
        <v>1570</v>
      </c>
      <c r="D422" s="31">
        <v>42567</v>
      </c>
      <c r="E422" s="1">
        <f t="shared" si="25"/>
        <v>2016</v>
      </c>
      <c r="F422" s="1">
        <f t="shared" si="26"/>
        <v>7</v>
      </c>
      <c r="G422" s="4">
        <f t="shared" si="27"/>
        <v>16</v>
      </c>
      <c r="H422" s="9">
        <v>0.2951388888888889</v>
      </c>
      <c r="I422" s="28">
        <v>127.50265</v>
      </c>
      <c r="J422" s="28">
        <v>31.000033333333334</v>
      </c>
      <c r="K422" s="33">
        <v>0</v>
      </c>
      <c r="L422" s="33">
        <v>0</v>
      </c>
      <c r="M422" s="33">
        <v>0</v>
      </c>
      <c r="N422" s="27">
        <v>27.9</v>
      </c>
      <c r="O422" s="30">
        <v>30.27346915980824</v>
      </c>
      <c r="P422" s="38">
        <v>-0.77260494117647083</v>
      </c>
      <c r="Q422" s="38">
        <v>-4.8669774400000003</v>
      </c>
      <c r="R422" s="32" t="s">
        <v>285</v>
      </c>
      <c r="S422" s="32"/>
      <c r="V422" s="8" t="s">
        <v>304</v>
      </c>
    </row>
    <row r="423" spans="1:22">
      <c r="A423" s="32" t="s">
        <v>144</v>
      </c>
      <c r="B423" s="32">
        <v>25</v>
      </c>
      <c r="C423" s="32" t="s">
        <v>1570</v>
      </c>
      <c r="D423" s="31">
        <v>42568</v>
      </c>
      <c r="E423" s="1">
        <f t="shared" si="25"/>
        <v>2016</v>
      </c>
      <c r="F423" s="1">
        <f t="shared" si="26"/>
        <v>7</v>
      </c>
      <c r="G423" s="4">
        <f t="shared" si="27"/>
        <v>17</v>
      </c>
      <c r="H423" s="9">
        <v>4.1666666666666666E-3</v>
      </c>
      <c r="I423" s="28">
        <v>126.75106666666667</v>
      </c>
      <c r="J423" s="28">
        <v>31.751433333333335</v>
      </c>
      <c r="K423" s="33">
        <v>0</v>
      </c>
      <c r="L423" s="33">
        <v>0</v>
      </c>
      <c r="M423" s="33">
        <v>0</v>
      </c>
      <c r="N423" s="27">
        <v>27.3</v>
      </c>
      <c r="O423" s="30">
        <v>28.736720196007902</v>
      </c>
      <c r="P423" s="38">
        <v>-1.1596340588235294</v>
      </c>
      <c r="Q423" s="38">
        <v>-7.5589371199999995</v>
      </c>
      <c r="R423" s="32" t="s">
        <v>285</v>
      </c>
      <c r="S423" s="32"/>
      <c r="V423" s="8" t="s">
        <v>305</v>
      </c>
    </row>
    <row r="424" spans="1:22">
      <c r="A424" s="32" t="s">
        <v>144</v>
      </c>
      <c r="B424" s="32" t="s">
        <v>217</v>
      </c>
      <c r="C424" s="32" t="s">
        <v>1570</v>
      </c>
      <c r="D424" s="31">
        <v>42568</v>
      </c>
      <c r="E424" s="1">
        <f t="shared" si="25"/>
        <v>2016</v>
      </c>
      <c r="F424" s="1">
        <f t="shared" si="26"/>
        <v>7</v>
      </c>
      <c r="G424" s="4">
        <f t="shared" si="27"/>
        <v>17</v>
      </c>
      <c r="H424" s="9">
        <v>0.50069444444444444</v>
      </c>
      <c r="I424" s="28">
        <v>127.24850000000001</v>
      </c>
      <c r="J424" s="28">
        <v>31.750133333333334</v>
      </c>
      <c r="K424" s="33">
        <v>0</v>
      </c>
      <c r="L424" s="33">
        <v>0</v>
      </c>
      <c r="M424" s="33">
        <v>0</v>
      </c>
      <c r="N424" s="27">
        <v>27.5</v>
      </c>
      <c r="O424" s="30">
        <v>29.625048222731387</v>
      </c>
      <c r="P424" s="38">
        <v>-0.95422917647058814</v>
      </c>
      <c r="Q424" s="38">
        <v>-6.1224372799999989</v>
      </c>
      <c r="R424" s="32" t="s">
        <v>285</v>
      </c>
      <c r="S424" s="32">
        <v>1</v>
      </c>
      <c r="V424" s="8" t="s">
        <v>306</v>
      </c>
    </row>
    <row r="425" spans="1:22">
      <c r="A425" s="32" t="s">
        <v>144</v>
      </c>
      <c r="B425" s="32" t="s">
        <v>217</v>
      </c>
      <c r="C425" s="32" t="s">
        <v>1570</v>
      </c>
      <c r="D425" s="31">
        <v>42568</v>
      </c>
      <c r="E425" s="1">
        <f t="shared" si="25"/>
        <v>2016</v>
      </c>
      <c r="F425" s="1">
        <f t="shared" si="26"/>
        <v>7</v>
      </c>
      <c r="G425" s="4">
        <f t="shared" si="27"/>
        <v>17</v>
      </c>
      <c r="H425" s="9">
        <v>0.50069444444444444</v>
      </c>
      <c r="I425" s="28">
        <v>127.24850000000001</v>
      </c>
      <c r="J425" s="28">
        <v>31.750133333333334</v>
      </c>
      <c r="K425" s="33">
        <v>9</v>
      </c>
      <c r="L425" s="33">
        <v>10</v>
      </c>
      <c r="M425" s="33">
        <v>0</v>
      </c>
      <c r="N425" s="27">
        <v>27.64</v>
      </c>
      <c r="O425" s="30">
        <v>29.619499999999999</v>
      </c>
      <c r="P425" s="38">
        <v>-0.77262929411764691</v>
      </c>
      <c r="Q425" s="38">
        <v>-4.9557804799999987</v>
      </c>
      <c r="R425" s="32" t="s">
        <v>285</v>
      </c>
      <c r="S425" s="32">
        <v>1</v>
      </c>
      <c r="V425" s="8" t="s">
        <v>307</v>
      </c>
    </row>
    <row r="426" spans="1:22">
      <c r="A426" s="32" t="s">
        <v>144</v>
      </c>
      <c r="B426" s="32" t="s">
        <v>217</v>
      </c>
      <c r="C426" s="32" t="s">
        <v>1570</v>
      </c>
      <c r="D426" s="31">
        <v>42568</v>
      </c>
      <c r="E426" s="1">
        <f t="shared" si="25"/>
        <v>2016</v>
      </c>
      <c r="F426" s="1">
        <f t="shared" si="26"/>
        <v>7</v>
      </c>
      <c r="G426" s="4">
        <f t="shared" si="27"/>
        <v>17</v>
      </c>
      <c r="H426" s="9">
        <v>0.50069444444444444</v>
      </c>
      <c r="I426" s="28">
        <v>127.24850000000001</v>
      </c>
      <c r="J426" s="28">
        <v>31.750133333333334</v>
      </c>
      <c r="K426" s="33">
        <v>20</v>
      </c>
      <c r="L426" s="33">
        <v>20</v>
      </c>
      <c r="M426" s="33">
        <v>0</v>
      </c>
      <c r="N426" s="27">
        <v>24.606000000000002</v>
      </c>
      <c r="O426" s="30">
        <v>32.615400000000001</v>
      </c>
      <c r="P426" s="38">
        <v>-0.17539776470588264</v>
      </c>
      <c r="Q426" s="38">
        <v>-0.852468</v>
      </c>
      <c r="R426" s="32" t="s">
        <v>285</v>
      </c>
      <c r="S426" s="32">
        <v>1</v>
      </c>
      <c r="V426" s="8" t="s">
        <v>308</v>
      </c>
    </row>
    <row r="427" spans="1:22">
      <c r="A427" s="32" t="s">
        <v>144</v>
      </c>
      <c r="B427" s="32" t="s">
        <v>217</v>
      </c>
      <c r="C427" s="32" t="s">
        <v>1570</v>
      </c>
      <c r="D427" s="31">
        <v>42568</v>
      </c>
      <c r="E427" s="1">
        <f t="shared" si="25"/>
        <v>2016</v>
      </c>
      <c r="F427" s="1">
        <f t="shared" si="26"/>
        <v>7</v>
      </c>
      <c r="G427" s="4">
        <f t="shared" si="27"/>
        <v>17</v>
      </c>
      <c r="H427" s="9">
        <v>0.50069444444444444</v>
      </c>
      <c r="I427" s="28">
        <v>127.24850000000001</v>
      </c>
      <c r="J427" s="28">
        <v>31.750133333333334</v>
      </c>
      <c r="K427" s="33">
        <v>30</v>
      </c>
      <c r="L427" s="33">
        <v>30</v>
      </c>
      <c r="M427" s="33">
        <v>0</v>
      </c>
      <c r="N427" s="27">
        <v>20.616</v>
      </c>
      <c r="O427" s="30">
        <v>33.034300000000002</v>
      </c>
      <c r="P427" s="38">
        <v>-9.5710882352941562E-2</v>
      </c>
      <c r="Q427" s="38">
        <v>-0.45589306666666651</v>
      </c>
      <c r="R427" s="32" t="s">
        <v>285</v>
      </c>
      <c r="S427" s="32">
        <v>1</v>
      </c>
      <c r="V427" s="8" t="s">
        <v>309</v>
      </c>
    </row>
    <row r="428" spans="1:22">
      <c r="A428" s="32" t="s">
        <v>144</v>
      </c>
      <c r="B428" s="32" t="s">
        <v>217</v>
      </c>
      <c r="C428" s="32" t="s">
        <v>1570</v>
      </c>
      <c r="D428" s="31">
        <v>42568</v>
      </c>
      <c r="E428" s="1">
        <f t="shared" si="25"/>
        <v>2016</v>
      </c>
      <c r="F428" s="1">
        <f t="shared" si="26"/>
        <v>7</v>
      </c>
      <c r="G428" s="4">
        <f t="shared" si="27"/>
        <v>17</v>
      </c>
      <c r="H428" s="9">
        <v>0.50069444444444444</v>
      </c>
      <c r="I428" s="28">
        <v>127.24850000000001</v>
      </c>
      <c r="J428" s="28">
        <v>31.750133333333334</v>
      </c>
      <c r="K428" s="33">
        <v>34</v>
      </c>
      <c r="L428" s="33">
        <v>34</v>
      </c>
      <c r="M428" s="33">
        <v>0</v>
      </c>
      <c r="N428" s="27">
        <v>19.88</v>
      </c>
      <c r="O428" s="30">
        <v>33.325099999999999</v>
      </c>
      <c r="P428" s="38">
        <v>-4.7557000000000293E-2</v>
      </c>
      <c r="Q428" s="38">
        <v>-0.25178896000000073</v>
      </c>
      <c r="R428" s="32" t="s">
        <v>285</v>
      </c>
      <c r="S428" s="32">
        <v>1</v>
      </c>
      <c r="V428" s="8" t="s">
        <v>310</v>
      </c>
    </row>
    <row r="429" spans="1:22">
      <c r="A429" s="32" t="s">
        <v>144</v>
      </c>
      <c r="B429" s="32" t="s">
        <v>217</v>
      </c>
      <c r="C429" s="32" t="s">
        <v>1570</v>
      </c>
      <c r="D429" s="31">
        <v>42568</v>
      </c>
      <c r="E429" s="1">
        <f t="shared" si="25"/>
        <v>2016</v>
      </c>
      <c r="F429" s="1">
        <f t="shared" si="26"/>
        <v>7</v>
      </c>
      <c r="G429" s="4">
        <f t="shared" si="27"/>
        <v>17</v>
      </c>
      <c r="H429" s="9">
        <v>0.50069444444444444</v>
      </c>
      <c r="I429" s="28">
        <v>127.24850000000001</v>
      </c>
      <c r="J429" s="28">
        <v>31.750133333333334</v>
      </c>
      <c r="K429" s="33">
        <v>49</v>
      </c>
      <c r="L429" s="33">
        <v>50</v>
      </c>
      <c r="M429" s="33">
        <v>0</v>
      </c>
      <c r="N429" s="27">
        <v>18.831</v>
      </c>
      <c r="O429" s="30">
        <v>34.232100000000003</v>
      </c>
      <c r="P429" s="38">
        <v>0.18786288235294091</v>
      </c>
      <c r="Q429" s="38">
        <v>1.0937703999999986</v>
      </c>
      <c r="R429" s="32" t="s">
        <v>285</v>
      </c>
      <c r="S429" s="32">
        <v>1</v>
      </c>
      <c r="V429" s="8" t="s">
        <v>311</v>
      </c>
    </row>
    <row r="430" spans="1:22">
      <c r="A430" s="32" t="s">
        <v>144</v>
      </c>
      <c r="B430" s="32" t="s">
        <v>217</v>
      </c>
      <c r="C430" s="32" t="s">
        <v>1570</v>
      </c>
      <c r="D430" s="31">
        <v>42568</v>
      </c>
      <c r="E430" s="1">
        <f t="shared" si="25"/>
        <v>2016</v>
      </c>
      <c r="F430" s="1">
        <f t="shared" si="26"/>
        <v>7</v>
      </c>
      <c r="G430" s="4">
        <f t="shared" si="27"/>
        <v>17</v>
      </c>
      <c r="H430" s="9">
        <v>0.50069444444444444</v>
      </c>
      <c r="I430" s="28">
        <v>127.24850000000001</v>
      </c>
      <c r="J430" s="28">
        <v>31.750133333333334</v>
      </c>
      <c r="K430" s="33">
        <v>74</v>
      </c>
      <c r="L430" s="33">
        <v>75</v>
      </c>
      <c r="M430" s="33">
        <v>0</v>
      </c>
      <c r="N430" s="27">
        <v>18.548999999999999</v>
      </c>
      <c r="O430" s="30">
        <v>34.548200000000001</v>
      </c>
      <c r="P430" s="38">
        <v>0.19641076470588281</v>
      </c>
      <c r="Q430" s="38">
        <v>1.3708784000000005</v>
      </c>
      <c r="R430" s="32" t="s">
        <v>285</v>
      </c>
      <c r="S430" s="32">
        <v>1</v>
      </c>
      <c r="V430" s="8" t="s">
        <v>312</v>
      </c>
    </row>
    <row r="431" spans="1:22">
      <c r="A431" s="32" t="s">
        <v>144</v>
      </c>
      <c r="B431" s="32" t="s">
        <v>217</v>
      </c>
      <c r="C431" s="32" t="s">
        <v>1570</v>
      </c>
      <c r="D431" s="31">
        <v>42568</v>
      </c>
      <c r="E431" s="1">
        <f t="shared" si="25"/>
        <v>2016</v>
      </c>
      <c r="F431" s="1">
        <f t="shared" si="26"/>
        <v>7</v>
      </c>
      <c r="G431" s="4">
        <f t="shared" si="27"/>
        <v>17</v>
      </c>
      <c r="H431" s="9">
        <v>0.50069444444444444</v>
      </c>
      <c r="I431" s="28">
        <v>127.24850000000001</v>
      </c>
      <c r="J431" s="28">
        <v>31.750133333333334</v>
      </c>
      <c r="K431" s="33">
        <v>101</v>
      </c>
      <c r="L431" s="33">
        <v>100</v>
      </c>
      <c r="M431" s="33">
        <v>0</v>
      </c>
      <c r="N431" s="27">
        <v>15.941000000000001</v>
      </c>
      <c r="O431" s="30">
        <v>34.582799999999999</v>
      </c>
      <c r="P431" s="38">
        <v>0.23849264705882378</v>
      </c>
      <c r="Q431" s="38">
        <v>1.1390771199999996</v>
      </c>
      <c r="R431" s="32" t="s">
        <v>285</v>
      </c>
      <c r="S431" s="32">
        <v>1</v>
      </c>
      <c r="V431" s="8" t="s">
        <v>313</v>
      </c>
    </row>
    <row r="432" spans="1:22">
      <c r="A432" s="32" t="s">
        <v>144</v>
      </c>
      <c r="B432" s="32" t="s">
        <v>217</v>
      </c>
      <c r="C432" s="32" t="s">
        <v>1570</v>
      </c>
      <c r="D432" s="31">
        <v>42568</v>
      </c>
      <c r="E432" s="1">
        <f t="shared" si="25"/>
        <v>2016</v>
      </c>
      <c r="F432" s="1">
        <f t="shared" si="26"/>
        <v>7</v>
      </c>
      <c r="G432" s="4">
        <f t="shared" si="27"/>
        <v>17</v>
      </c>
      <c r="H432" s="9">
        <v>0.50069444444444444</v>
      </c>
      <c r="I432" s="28">
        <v>127.24850000000001</v>
      </c>
      <c r="J432" s="28">
        <v>31.750133333333334</v>
      </c>
      <c r="K432" s="33">
        <v>120</v>
      </c>
      <c r="L432" s="33">
        <v>120</v>
      </c>
      <c r="M432" s="33">
        <v>0</v>
      </c>
      <c r="N432" s="27">
        <v>15.929</v>
      </c>
      <c r="O432" s="30">
        <v>34.583799999999997</v>
      </c>
      <c r="P432" s="38">
        <v>0.22820352941176436</v>
      </c>
      <c r="Q432" s="38">
        <v>1.0365384000000013</v>
      </c>
      <c r="R432" s="32" t="s">
        <v>285</v>
      </c>
      <c r="S432" s="32">
        <v>1</v>
      </c>
      <c r="V432" s="8" t="s">
        <v>314</v>
      </c>
    </row>
    <row r="433" spans="1:22">
      <c r="A433" s="32" t="s">
        <v>144</v>
      </c>
      <c r="B433" s="32">
        <v>29</v>
      </c>
      <c r="C433" s="32" t="s">
        <v>1570</v>
      </c>
      <c r="D433" s="31">
        <v>42569</v>
      </c>
      <c r="E433" s="1">
        <f t="shared" si="25"/>
        <v>2016</v>
      </c>
      <c r="F433" s="1">
        <f t="shared" si="26"/>
        <v>7</v>
      </c>
      <c r="G433" s="4">
        <f t="shared" si="27"/>
        <v>18</v>
      </c>
      <c r="H433" s="9">
        <v>0.12222222222222223</v>
      </c>
      <c r="I433" s="28">
        <v>127.75141666666667</v>
      </c>
      <c r="J433" s="28">
        <v>31.750616666666666</v>
      </c>
      <c r="K433" s="33">
        <v>0</v>
      </c>
      <c r="L433" s="33">
        <v>0</v>
      </c>
      <c r="M433" s="33">
        <v>0</v>
      </c>
      <c r="N433" s="27">
        <v>27.8</v>
      </c>
      <c r="O433" s="30">
        <v>32.11216814704084</v>
      </c>
      <c r="P433" s="38">
        <v>-0.3018625882352941</v>
      </c>
      <c r="Q433" s="38">
        <v>-2.22429568</v>
      </c>
      <c r="R433" s="32" t="s">
        <v>285</v>
      </c>
      <c r="S433" s="32"/>
      <c r="V433" s="8" t="s">
        <v>315</v>
      </c>
    </row>
    <row r="434" spans="1:22">
      <c r="A434" s="32" t="s">
        <v>144</v>
      </c>
      <c r="B434" s="32">
        <v>31</v>
      </c>
      <c r="C434" s="32" t="s">
        <v>1570</v>
      </c>
      <c r="D434" s="31">
        <v>42569</v>
      </c>
      <c r="E434" s="1">
        <f t="shared" si="25"/>
        <v>2016</v>
      </c>
      <c r="F434" s="1">
        <f t="shared" si="26"/>
        <v>7</v>
      </c>
      <c r="G434" s="4">
        <f t="shared" si="27"/>
        <v>18</v>
      </c>
      <c r="H434" s="9">
        <v>0.25486111111111109</v>
      </c>
      <c r="I434" s="28">
        <v>128.25155000000001</v>
      </c>
      <c r="J434" s="28">
        <v>31.750533333333333</v>
      </c>
      <c r="K434" s="33">
        <v>0</v>
      </c>
      <c r="L434" s="33">
        <v>0</v>
      </c>
      <c r="M434" s="33">
        <v>0</v>
      </c>
      <c r="N434" s="27">
        <v>27.7</v>
      </c>
      <c r="O434" s="30">
        <v>32.437503922867904</v>
      </c>
      <c r="P434" s="38">
        <v>-0.31857681176470587</v>
      </c>
      <c r="Q434" s="38">
        <v>-1.7599983717647047</v>
      </c>
      <c r="R434" s="32" t="s">
        <v>285</v>
      </c>
      <c r="S434" s="32"/>
      <c r="V434" s="8" t="s">
        <v>316</v>
      </c>
    </row>
    <row r="435" spans="1:22">
      <c r="A435" s="32" t="s">
        <v>144</v>
      </c>
      <c r="B435" s="32" t="s">
        <v>218</v>
      </c>
      <c r="C435" s="32" t="s">
        <v>1570</v>
      </c>
      <c r="D435" s="31">
        <v>42569</v>
      </c>
      <c r="E435" s="1">
        <f t="shared" si="25"/>
        <v>2016</v>
      </c>
      <c r="F435" s="1">
        <f t="shared" si="26"/>
        <v>7</v>
      </c>
      <c r="G435" s="4">
        <f t="shared" si="27"/>
        <v>18</v>
      </c>
      <c r="H435" s="9">
        <v>0.50486111111111109</v>
      </c>
      <c r="I435" s="28">
        <v>128.74966666666666</v>
      </c>
      <c r="J435" s="28">
        <v>31.749500000000001</v>
      </c>
      <c r="K435" s="33">
        <v>0</v>
      </c>
      <c r="L435" s="33">
        <v>0</v>
      </c>
      <c r="M435" s="33">
        <v>0</v>
      </c>
      <c r="N435" s="27">
        <v>28.1</v>
      </c>
      <c r="O435" s="30">
        <v>33.253115754809336</v>
      </c>
      <c r="P435" s="38">
        <v>-0.10417769411764732</v>
      </c>
      <c r="Q435" s="38">
        <v>-0.74443785411764729</v>
      </c>
      <c r="R435" s="32" t="s">
        <v>285</v>
      </c>
      <c r="S435" s="32">
        <v>1</v>
      </c>
      <c r="V435" s="8" t="s">
        <v>317</v>
      </c>
    </row>
    <row r="436" spans="1:22">
      <c r="A436" s="32" t="s">
        <v>144</v>
      </c>
      <c r="B436" s="32" t="s">
        <v>218</v>
      </c>
      <c r="C436" s="32" t="s">
        <v>1570</v>
      </c>
      <c r="D436" s="31">
        <v>42569</v>
      </c>
      <c r="E436" s="1">
        <f t="shared" si="25"/>
        <v>2016</v>
      </c>
      <c r="F436" s="1">
        <f t="shared" si="26"/>
        <v>7</v>
      </c>
      <c r="G436" s="4">
        <f t="shared" si="27"/>
        <v>18</v>
      </c>
      <c r="H436" s="9">
        <v>0.50486111111111109</v>
      </c>
      <c r="I436" s="28">
        <v>128.74966666666666</v>
      </c>
      <c r="J436" s="28">
        <v>31.749500000000001</v>
      </c>
      <c r="K436" s="33">
        <v>10</v>
      </c>
      <c r="L436" s="33">
        <v>10</v>
      </c>
      <c r="M436" s="33">
        <v>0</v>
      </c>
      <c r="N436" s="27">
        <v>27.585999999999999</v>
      </c>
      <c r="O436" s="30">
        <v>33.283000000000001</v>
      </c>
      <c r="P436" s="38">
        <v>-0.1218127764705883</v>
      </c>
      <c r="Q436" s="38">
        <v>-0.57816885647058847</v>
      </c>
      <c r="R436" s="32" t="s">
        <v>285</v>
      </c>
      <c r="S436" s="32">
        <v>1</v>
      </c>
      <c r="V436" s="8" t="s">
        <v>318</v>
      </c>
    </row>
    <row r="437" spans="1:22">
      <c r="A437" s="32" t="s">
        <v>144</v>
      </c>
      <c r="B437" s="32" t="s">
        <v>218</v>
      </c>
      <c r="C437" s="32" t="s">
        <v>1570</v>
      </c>
      <c r="D437" s="31">
        <v>42569</v>
      </c>
      <c r="E437" s="1">
        <f t="shared" si="25"/>
        <v>2016</v>
      </c>
      <c r="F437" s="1">
        <f t="shared" si="26"/>
        <v>7</v>
      </c>
      <c r="G437" s="4">
        <f t="shared" si="27"/>
        <v>18</v>
      </c>
      <c r="H437" s="9">
        <v>0.50486111111111109</v>
      </c>
      <c r="I437" s="28">
        <v>128.74966666666666</v>
      </c>
      <c r="J437" s="28">
        <v>31.749500000000001</v>
      </c>
      <c r="K437" s="33">
        <v>20</v>
      </c>
      <c r="L437" s="33">
        <v>20</v>
      </c>
      <c r="M437" s="33">
        <v>0</v>
      </c>
      <c r="N437" s="27">
        <v>27.225000000000001</v>
      </c>
      <c r="O437" s="30">
        <v>33.553100000000001</v>
      </c>
      <c r="P437" s="38">
        <v>0.10737082117647057</v>
      </c>
      <c r="Q437" s="38">
        <v>0.48761646117647217</v>
      </c>
      <c r="R437" s="32" t="s">
        <v>285</v>
      </c>
      <c r="S437" s="32">
        <v>1</v>
      </c>
      <c r="V437" s="8" t="s">
        <v>319</v>
      </c>
    </row>
    <row r="438" spans="1:22">
      <c r="A438" s="32" t="s">
        <v>144</v>
      </c>
      <c r="B438" s="32" t="s">
        <v>218</v>
      </c>
      <c r="C438" s="32" t="s">
        <v>1570</v>
      </c>
      <c r="D438" s="31">
        <v>42569</v>
      </c>
      <c r="E438" s="1">
        <f t="shared" si="25"/>
        <v>2016</v>
      </c>
      <c r="F438" s="1">
        <f t="shared" si="26"/>
        <v>7</v>
      </c>
      <c r="G438" s="4">
        <f t="shared" si="27"/>
        <v>18</v>
      </c>
      <c r="H438" s="9">
        <v>0.50486111111111109</v>
      </c>
      <c r="I438" s="28">
        <v>128.74966666666666</v>
      </c>
      <c r="J438" s="28">
        <v>31.749500000000001</v>
      </c>
      <c r="K438" s="33">
        <v>29</v>
      </c>
      <c r="L438" s="33">
        <v>30</v>
      </c>
      <c r="M438" s="33">
        <v>0</v>
      </c>
      <c r="N438" s="27">
        <v>24.827000000000002</v>
      </c>
      <c r="O438" s="30">
        <v>34.395200000000003</v>
      </c>
      <c r="P438" s="38">
        <v>0.25955191882352935</v>
      </c>
      <c r="Q438" s="38">
        <v>1.2534316988235297</v>
      </c>
      <c r="R438" s="32" t="s">
        <v>285</v>
      </c>
      <c r="S438" s="32">
        <v>1</v>
      </c>
      <c r="V438" s="8" t="s">
        <v>320</v>
      </c>
    </row>
    <row r="439" spans="1:22">
      <c r="A439" s="32" t="s">
        <v>144</v>
      </c>
      <c r="B439" s="32" t="s">
        <v>218</v>
      </c>
      <c r="C439" s="32" t="s">
        <v>1570</v>
      </c>
      <c r="D439" s="31">
        <v>42569</v>
      </c>
      <c r="E439" s="1">
        <f t="shared" si="25"/>
        <v>2016</v>
      </c>
      <c r="F439" s="1">
        <f t="shared" si="26"/>
        <v>7</v>
      </c>
      <c r="G439" s="4">
        <f t="shared" si="27"/>
        <v>18</v>
      </c>
      <c r="H439" s="9">
        <v>0.50486111111111109</v>
      </c>
      <c r="I439" s="28">
        <v>128.74966666666666</v>
      </c>
      <c r="J439" s="28">
        <v>31.749500000000001</v>
      </c>
      <c r="K439" s="33">
        <v>50</v>
      </c>
      <c r="L439" s="33">
        <v>50</v>
      </c>
      <c r="M439" s="33">
        <v>0</v>
      </c>
      <c r="N439" s="27">
        <v>22.803999999999998</v>
      </c>
      <c r="O439" s="30">
        <v>34.578800000000001</v>
      </c>
      <c r="P439" s="38">
        <v>0.253621216470588</v>
      </c>
      <c r="Q439" s="38">
        <v>1.5053782964705889</v>
      </c>
      <c r="R439" s="32" t="s">
        <v>285</v>
      </c>
      <c r="S439" s="32">
        <v>1</v>
      </c>
      <c r="V439" s="8" t="s">
        <v>321</v>
      </c>
    </row>
    <row r="440" spans="1:22">
      <c r="A440" s="32" t="s">
        <v>144</v>
      </c>
      <c r="B440" s="32" t="s">
        <v>218</v>
      </c>
      <c r="C440" s="32" t="s">
        <v>1570</v>
      </c>
      <c r="D440" s="31">
        <v>42569</v>
      </c>
      <c r="E440" s="1">
        <f t="shared" si="25"/>
        <v>2016</v>
      </c>
      <c r="F440" s="1">
        <f t="shared" si="26"/>
        <v>7</v>
      </c>
      <c r="G440" s="4">
        <f t="shared" si="27"/>
        <v>18</v>
      </c>
      <c r="H440" s="9">
        <v>0.50486111111111109</v>
      </c>
      <c r="I440" s="28">
        <v>128.74966666666666</v>
      </c>
      <c r="J440" s="28">
        <v>31.749500000000001</v>
      </c>
      <c r="K440" s="33">
        <v>59</v>
      </c>
      <c r="L440" s="33">
        <v>60</v>
      </c>
      <c r="M440" s="33">
        <v>0</v>
      </c>
      <c r="N440" s="27">
        <v>21.681999999999999</v>
      </c>
      <c r="O440" s="30">
        <v>34.644599999999997</v>
      </c>
      <c r="P440" s="38">
        <v>0.25220799411764672</v>
      </c>
      <c r="Q440" s="38">
        <v>1.5406688941176476</v>
      </c>
      <c r="R440" s="32" t="s">
        <v>285</v>
      </c>
      <c r="S440" s="32">
        <v>1</v>
      </c>
      <c r="V440" s="8" t="s">
        <v>322</v>
      </c>
    </row>
    <row r="441" spans="1:22">
      <c r="A441" s="32" t="s">
        <v>144</v>
      </c>
      <c r="B441" s="32" t="s">
        <v>218</v>
      </c>
      <c r="C441" s="32" t="s">
        <v>1570</v>
      </c>
      <c r="D441" s="31">
        <v>42569</v>
      </c>
      <c r="E441" s="1">
        <f t="shared" si="25"/>
        <v>2016</v>
      </c>
      <c r="F441" s="1">
        <f t="shared" si="26"/>
        <v>7</v>
      </c>
      <c r="G441" s="4">
        <f t="shared" si="27"/>
        <v>18</v>
      </c>
      <c r="H441" s="9">
        <v>0.50486111111111109</v>
      </c>
      <c r="I441" s="28">
        <v>128.74966666666666</v>
      </c>
      <c r="J441" s="28">
        <v>31.749500000000001</v>
      </c>
      <c r="K441" s="33">
        <v>75</v>
      </c>
      <c r="L441" s="33">
        <v>75</v>
      </c>
      <c r="M441" s="33">
        <v>0</v>
      </c>
      <c r="N441" s="27">
        <v>20.356000000000002</v>
      </c>
      <c r="O441" s="30">
        <v>34.701500000000003</v>
      </c>
      <c r="P441" s="38">
        <v>0.18413174470588212</v>
      </c>
      <c r="Q441" s="38">
        <v>1.378906804705883</v>
      </c>
      <c r="R441" s="32" t="s">
        <v>285</v>
      </c>
      <c r="S441" s="32">
        <v>1</v>
      </c>
      <c r="V441" s="8" t="s">
        <v>323</v>
      </c>
    </row>
    <row r="442" spans="1:22">
      <c r="A442" s="32" t="s">
        <v>144</v>
      </c>
      <c r="B442" s="32" t="s">
        <v>218</v>
      </c>
      <c r="C442" s="32" t="s">
        <v>1570</v>
      </c>
      <c r="D442" s="31">
        <v>42569</v>
      </c>
      <c r="E442" s="1">
        <f t="shared" si="25"/>
        <v>2016</v>
      </c>
      <c r="F442" s="1">
        <f t="shared" si="26"/>
        <v>7</v>
      </c>
      <c r="G442" s="4">
        <f t="shared" si="27"/>
        <v>18</v>
      </c>
      <c r="H442" s="9">
        <v>0.50486111111111109</v>
      </c>
      <c r="I442" s="28">
        <v>128.74966666666666</v>
      </c>
      <c r="J442" s="28">
        <v>31.749500000000001</v>
      </c>
      <c r="K442" s="33">
        <v>100</v>
      </c>
      <c r="L442" s="33">
        <v>100</v>
      </c>
      <c r="M442" s="33">
        <v>0</v>
      </c>
      <c r="N442" s="27">
        <v>19.012</v>
      </c>
      <c r="O442" s="30">
        <v>34.7136</v>
      </c>
      <c r="P442" s="38">
        <v>0.17943308235294086</v>
      </c>
      <c r="Q442" s="38">
        <v>1.3012080156862762</v>
      </c>
      <c r="R442" s="32" t="s">
        <v>285</v>
      </c>
      <c r="S442" s="32">
        <v>1</v>
      </c>
      <c r="V442" s="8" t="s">
        <v>324</v>
      </c>
    </row>
    <row r="443" spans="1:22">
      <c r="A443" s="32" t="s">
        <v>144</v>
      </c>
      <c r="B443" s="32" t="s">
        <v>218</v>
      </c>
      <c r="C443" s="32" t="s">
        <v>1570</v>
      </c>
      <c r="D443" s="31">
        <v>42569</v>
      </c>
      <c r="E443" s="1">
        <f t="shared" si="25"/>
        <v>2016</v>
      </c>
      <c r="F443" s="1">
        <f t="shared" si="26"/>
        <v>7</v>
      </c>
      <c r="G443" s="4">
        <f t="shared" si="27"/>
        <v>18</v>
      </c>
      <c r="H443" s="9">
        <v>0.50486111111111109</v>
      </c>
      <c r="I443" s="28">
        <v>128.74966666666666</v>
      </c>
      <c r="J443" s="28">
        <v>31.749500000000001</v>
      </c>
      <c r="K443" s="33">
        <v>124</v>
      </c>
      <c r="L443" s="33">
        <v>125</v>
      </c>
      <c r="M443" s="33">
        <v>0</v>
      </c>
      <c r="N443" s="27">
        <v>17.698</v>
      </c>
      <c r="O443" s="30">
        <v>34.657899999999998</v>
      </c>
      <c r="P443" s="38">
        <v>0.20841018</v>
      </c>
      <c r="Q443" s="38">
        <v>1.1747288000000022</v>
      </c>
      <c r="R443" s="32" t="s">
        <v>285</v>
      </c>
      <c r="S443" s="32">
        <v>1</v>
      </c>
      <c r="V443" s="8" t="s">
        <v>325</v>
      </c>
    </row>
    <row r="444" spans="1:22">
      <c r="A444" s="32" t="s">
        <v>144</v>
      </c>
      <c r="B444" s="32" t="s">
        <v>218</v>
      </c>
      <c r="C444" s="32" t="s">
        <v>1570</v>
      </c>
      <c r="D444" s="31">
        <v>42569</v>
      </c>
      <c r="E444" s="1">
        <f t="shared" si="25"/>
        <v>2016</v>
      </c>
      <c r="F444" s="1">
        <f t="shared" si="26"/>
        <v>7</v>
      </c>
      <c r="G444" s="4">
        <f t="shared" si="27"/>
        <v>18</v>
      </c>
      <c r="H444" s="9">
        <v>0.50486111111111109</v>
      </c>
      <c r="I444" s="28">
        <v>128.74966666666666</v>
      </c>
      <c r="J444" s="28">
        <v>31.749500000000001</v>
      </c>
      <c r="K444" s="33">
        <v>150</v>
      </c>
      <c r="L444" s="33">
        <v>150</v>
      </c>
      <c r="M444" s="33">
        <v>0</v>
      </c>
      <c r="N444" s="27">
        <v>16.384</v>
      </c>
      <c r="O444" s="30">
        <v>34.6068</v>
      </c>
      <c r="P444" s="38">
        <v>0.17291051764705845</v>
      </c>
      <c r="Q444" s="38">
        <v>0.91674595764705913</v>
      </c>
      <c r="R444" s="32" t="s">
        <v>285</v>
      </c>
      <c r="S444" s="32">
        <v>1</v>
      </c>
      <c r="V444" s="8" t="s">
        <v>326</v>
      </c>
    </row>
    <row r="445" spans="1:22">
      <c r="A445" s="32" t="s">
        <v>144</v>
      </c>
      <c r="B445" s="32" t="s">
        <v>218</v>
      </c>
      <c r="C445" s="32" t="s">
        <v>1570</v>
      </c>
      <c r="D445" s="31">
        <v>42569</v>
      </c>
      <c r="E445" s="1">
        <f t="shared" si="25"/>
        <v>2016</v>
      </c>
      <c r="F445" s="1">
        <f t="shared" si="26"/>
        <v>7</v>
      </c>
      <c r="G445" s="4">
        <f t="shared" si="27"/>
        <v>18</v>
      </c>
      <c r="H445" s="9">
        <v>0.50486111111111109</v>
      </c>
      <c r="I445" s="28">
        <v>128.74966666666666</v>
      </c>
      <c r="J445" s="28">
        <v>31.749500000000001</v>
      </c>
      <c r="K445" s="33">
        <v>198</v>
      </c>
      <c r="L445" s="33">
        <v>200</v>
      </c>
      <c r="M445" s="33">
        <v>0</v>
      </c>
      <c r="N445" s="27">
        <v>14.891</v>
      </c>
      <c r="O445" s="30">
        <v>34.557299999999998</v>
      </c>
      <c r="P445" s="38">
        <v>0.18504973529411739</v>
      </c>
      <c r="Q445" s="38">
        <v>0.62527991529411864</v>
      </c>
      <c r="R445" s="32" t="s">
        <v>285</v>
      </c>
      <c r="S445" s="32">
        <v>1</v>
      </c>
      <c r="V445" s="8" t="s">
        <v>327</v>
      </c>
    </row>
    <row r="446" spans="1:22">
      <c r="A446" s="32" t="s">
        <v>144</v>
      </c>
      <c r="B446" s="32" t="s">
        <v>218</v>
      </c>
      <c r="C446" s="32" t="s">
        <v>1570</v>
      </c>
      <c r="D446" s="31">
        <v>42569</v>
      </c>
      <c r="E446" s="1">
        <f t="shared" si="25"/>
        <v>2016</v>
      </c>
      <c r="F446" s="1">
        <f t="shared" si="26"/>
        <v>7</v>
      </c>
      <c r="G446" s="4">
        <f t="shared" si="27"/>
        <v>18</v>
      </c>
      <c r="H446" s="9">
        <v>0.50486111111111109</v>
      </c>
      <c r="I446" s="28">
        <v>128.74966666666666</v>
      </c>
      <c r="J446" s="28">
        <v>31.749500000000001</v>
      </c>
      <c r="K446" s="33">
        <v>298</v>
      </c>
      <c r="L446" s="33">
        <v>300</v>
      </c>
      <c r="M446" s="33">
        <v>0</v>
      </c>
      <c r="N446" s="27">
        <v>11.2</v>
      </c>
      <c r="O446" s="30">
        <v>34.389600000000002</v>
      </c>
      <c r="P446" s="38">
        <v>9.9188729411763266E-3</v>
      </c>
      <c r="Q446" s="38">
        <v>-0.34372852705882195</v>
      </c>
      <c r="R446" s="32" t="s">
        <v>285</v>
      </c>
      <c r="S446" s="32">
        <v>1</v>
      </c>
      <c r="V446" s="8" t="s">
        <v>328</v>
      </c>
    </row>
    <row r="447" spans="1:22">
      <c r="A447" s="32" t="s">
        <v>144</v>
      </c>
      <c r="B447" s="32" t="s">
        <v>218</v>
      </c>
      <c r="C447" s="32" t="s">
        <v>1570</v>
      </c>
      <c r="D447" s="31">
        <v>42569</v>
      </c>
      <c r="E447" s="1">
        <f t="shared" si="25"/>
        <v>2016</v>
      </c>
      <c r="F447" s="1">
        <f t="shared" si="26"/>
        <v>7</v>
      </c>
      <c r="G447" s="4">
        <f t="shared" si="27"/>
        <v>18</v>
      </c>
      <c r="H447" s="9">
        <v>0.50486111111111109</v>
      </c>
      <c r="I447" s="28">
        <v>128.74966666666666</v>
      </c>
      <c r="J447" s="28">
        <v>31.749500000000001</v>
      </c>
      <c r="K447" s="33">
        <v>496</v>
      </c>
      <c r="L447" s="33">
        <v>500</v>
      </c>
      <c r="M447" s="33">
        <v>0</v>
      </c>
      <c r="N447" s="27">
        <v>7.327</v>
      </c>
      <c r="O447" s="30">
        <v>34.343400000000003</v>
      </c>
      <c r="P447" s="38">
        <v>-0.12147456941176493</v>
      </c>
      <c r="Q447" s="38">
        <v>-1.2278472094117623</v>
      </c>
      <c r="R447" s="32" t="s">
        <v>285</v>
      </c>
      <c r="S447" s="32">
        <v>1</v>
      </c>
      <c r="V447" s="8" t="s">
        <v>329</v>
      </c>
    </row>
    <row r="448" spans="1:22">
      <c r="A448" s="32" t="s">
        <v>144</v>
      </c>
      <c r="B448" s="32">
        <v>35</v>
      </c>
      <c r="C448" s="32" t="s">
        <v>1570</v>
      </c>
      <c r="D448" s="31">
        <v>42570</v>
      </c>
      <c r="E448" s="1">
        <f t="shared" si="25"/>
        <v>2016</v>
      </c>
      <c r="F448" s="1">
        <f t="shared" si="26"/>
        <v>7</v>
      </c>
      <c r="G448" s="4">
        <f t="shared" si="27"/>
        <v>19</v>
      </c>
      <c r="H448" s="9">
        <v>0.90694444444444444</v>
      </c>
      <c r="I448" s="28">
        <v>129.25128333333333</v>
      </c>
      <c r="J448" s="28">
        <v>31.750116666666667</v>
      </c>
      <c r="K448" s="33">
        <v>0</v>
      </c>
      <c r="L448" s="33">
        <v>0</v>
      </c>
      <c r="M448" s="33">
        <v>0</v>
      </c>
      <c r="N448" s="27">
        <v>28.3</v>
      </c>
      <c r="O448" s="30">
        <v>33.280586025940899</v>
      </c>
      <c r="P448" s="38">
        <v>-0.13171741176470597</v>
      </c>
      <c r="Q448" s="38">
        <v>-0.91622173176470589</v>
      </c>
      <c r="R448" s="32" t="s">
        <v>285</v>
      </c>
      <c r="S448" s="32"/>
      <c r="V448" s="8" t="s">
        <v>330</v>
      </c>
    </row>
    <row r="449" spans="1:22">
      <c r="A449" s="32" t="s">
        <v>144</v>
      </c>
      <c r="B449" s="32">
        <v>37</v>
      </c>
      <c r="C449" s="32" t="s">
        <v>1570</v>
      </c>
      <c r="D449" s="31">
        <v>42571</v>
      </c>
      <c r="E449" s="1">
        <f t="shared" si="25"/>
        <v>2016</v>
      </c>
      <c r="F449" s="1">
        <f t="shared" si="26"/>
        <v>7</v>
      </c>
      <c r="G449" s="4">
        <f t="shared" si="27"/>
        <v>20</v>
      </c>
      <c r="H449" s="9">
        <v>5.7638888888888885E-2</v>
      </c>
      <c r="I449" s="28">
        <v>129.66741666666667</v>
      </c>
      <c r="J449" s="28">
        <v>31.750133333333334</v>
      </c>
      <c r="K449" s="33">
        <v>0</v>
      </c>
      <c r="L449" s="33">
        <v>0</v>
      </c>
      <c r="M449" s="33">
        <v>0</v>
      </c>
      <c r="N449" s="27">
        <v>27.6</v>
      </c>
      <c r="O449" s="30">
        <v>31.916332329801335</v>
      </c>
      <c r="P449" s="38">
        <v>-0.37392847058823508</v>
      </c>
      <c r="Q449" s="38">
        <v>-2.6743393458823537</v>
      </c>
      <c r="R449" s="32" t="s">
        <v>285</v>
      </c>
      <c r="S449" s="32"/>
      <c r="V449" s="8" t="s">
        <v>331</v>
      </c>
    </row>
    <row r="450" spans="1:22">
      <c r="A450" s="32" t="s">
        <v>145</v>
      </c>
      <c r="B450" s="32" t="s">
        <v>91</v>
      </c>
      <c r="C450" s="32" t="s">
        <v>292</v>
      </c>
      <c r="D450" s="31">
        <v>42605</v>
      </c>
      <c r="E450" s="1">
        <f t="shared" si="25"/>
        <v>2016</v>
      </c>
      <c r="F450" s="1">
        <f t="shared" si="26"/>
        <v>8</v>
      </c>
      <c r="G450" s="4">
        <f t="shared" si="27"/>
        <v>23</v>
      </c>
      <c r="H450" s="9">
        <v>0.72013888888888899</v>
      </c>
      <c r="I450" s="28">
        <v>129.37</v>
      </c>
      <c r="J450" s="28">
        <v>33.049999999999997</v>
      </c>
      <c r="K450" s="33">
        <v>5</v>
      </c>
      <c r="L450" s="33">
        <v>5</v>
      </c>
      <c r="M450" s="10">
        <v>0</v>
      </c>
      <c r="N450" s="27">
        <v>26.3960956666666</v>
      </c>
      <c r="O450" s="30">
        <v>33.133193333333303</v>
      </c>
      <c r="P450" s="38">
        <v>-8.7927764705882483E-2</v>
      </c>
      <c r="Q450" s="38">
        <v>-0.74159716705882417</v>
      </c>
      <c r="R450" s="32" t="s">
        <v>285</v>
      </c>
      <c r="S450" s="32"/>
      <c r="V450" s="8" t="s">
        <v>332</v>
      </c>
    </row>
    <row r="451" spans="1:22">
      <c r="A451" s="32" t="s">
        <v>145</v>
      </c>
      <c r="B451" s="32" t="s">
        <v>92</v>
      </c>
      <c r="C451" s="32" t="s">
        <v>292</v>
      </c>
      <c r="D451" s="31">
        <v>42606</v>
      </c>
      <c r="E451" s="1">
        <f t="shared" si="25"/>
        <v>2016</v>
      </c>
      <c r="F451" s="1">
        <f t="shared" si="26"/>
        <v>8</v>
      </c>
      <c r="G451" s="4">
        <f t="shared" si="27"/>
        <v>24</v>
      </c>
      <c r="H451" s="9">
        <v>0.28750000000000003</v>
      </c>
      <c r="I451" s="28">
        <v>131.1</v>
      </c>
      <c r="J451" s="28">
        <v>35.14</v>
      </c>
      <c r="K451" s="33">
        <v>5</v>
      </c>
      <c r="L451" s="33">
        <v>5</v>
      </c>
      <c r="M451" s="10">
        <v>0</v>
      </c>
      <c r="N451" s="27">
        <v>27.864429000000001</v>
      </c>
      <c r="O451" s="30">
        <v>32.5641933333333</v>
      </c>
      <c r="P451" s="38">
        <v>-0.21433905882352944</v>
      </c>
      <c r="Q451" s="38">
        <v>-1.6740136282352944</v>
      </c>
      <c r="R451" s="32" t="s">
        <v>285</v>
      </c>
      <c r="S451" s="32"/>
      <c r="V451" s="8" t="s">
        <v>333</v>
      </c>
    </row>
    <row r="452" spans="1:22">
      <c r="A452" s="32" t="s">
        <v>145</v>
      </c>
      <c r="B452" s="32" t="s">
        <v>93</v>
      </c>
      <c r="C452" s="32" t="s">
        <v>292</v>
      </c>
      <c r="D452" s="31">
        <v>42606</v>
      </c>
      <c r="E452" s="1">
        <f t="shared" si="25"/>
        <v>2016</v>
      </c>
      <c r="F452" s="1">
        <f t="shared" si="26"/>
        <v>8</v>
      </c>
      <c r="G452" s="4">
        <f t="shared" si="27"/>
        <v>24</v>
      </c>
      <c r="H452" s="9">
        <v>0.49652777777777773</v>
      </c>
      <c r="I452" s="28">
        <v>131.94999999999999</v>
      </c>
      <c r="J452" s="28">
        <v>35.89</v>
      </c>
      <c r="K452" s="33">
        <v>5</v>
      </c>
      <c r="L452" s="33">
        <v>5</v>
      </c>
      <c r="M452" s="10">
        <v>0</v>
      </c>
      <c r="N452" s="27">
        <v>27.211095666666601</v>
      </c>
      <c r="O452" s="30">
        <v>32.405526666666603</v>
      </c>
      <c r="P452" s="38">
        <v>-0.32859635294117662</v>
      </c>
      <c r="Q452" s="38">
        <v>-2.4686991294117657</v>
      </c>
      <c r="R452" s="32" t="s">
        <v>285</v>
      </c>
      <c r="S452" s="32"/>
      <c r="V452" s="8" t="s">
        <v>334</v>
      </c>
    </row>
    <row r="453" spans="1:22">
      <c r="A453" s="32" t="s">
        <v>145</v>
      </c>
      <c r="B453" s="32" t="s">
        <v>94</v>
      </c>
      <c r="C453" s="32" t="s">
        <v>292</v>
      </c>
      <c r="D453" s="31">
        <v>42606</v>
      </c>
      <c r="E453" s="1">
        <f t="shared" si="25"/>
        <v>2016</v>
      </c>
      <c r="F453" s="1">
        <f t="shared" si="26"/>
        <v>8</v>
      </c>
      <c r="G453" s="4">
        <f t="shared" si="27"/>
        <v>24</v>
      </c>
      <c r="H453" s="9">
        <v>0.7090277777777777</v>
      </c>
      <c r="I453" s="28">
        <v>132.85</v>
      </c>
      <c r="J453" s="28">
        <v>36.729999999999997</v>
      </c>
      <c r="K453" s="33">
        <v>5</v>
      </c>
      <c r="L453" s="33">
        <v>5</v>
      </c>
      <c r="M453" s="10">
        <v>0</v>
      </c>
      <c r="N453" s="27">
        <v>28.184429000000002</v>
      </c>
      <c r="O453" s="30">
        <v>32.641026666666605</v>
      </c>
      <c r="P453" s="38">
        <v>-0.23520564705882352</v>
      </c>
      <c r="Q453" s="38">
        <v>-1.7930721505882365</v>
      </c>
      <c r="R453" s="32" t="s">
        <v>285</v>
      </c>
      <c r="S453" s="32"/>
      <c r="V453" s="8" t="s">
        <v>335</v>
      </c>
    </row>
    <row r="454" spans="1:22">
      <c r="A454" s="32" t="s">
        <v>145</v>
      </c>
      <c r="B454" s="32" t="s">
        <v>95</v>
      </c>
      <c r="C454" s="32" t="s">
        <v>292</v>
      </c>
      <c r="D454" s="31">
        <v>42607</v>
      </c>
      <c r="E454" s="1">
        <f t="shared" si="25"/>
        <v>2016</v>
      </c>
      <c r="F454" s="1">
        <f t="shared" si="26"/>
        <v>8</v>
      </c>
      <c r="G454" s="4">
        <f t="shared" si="27"/>
        <v>25</v>
      </c>
      <c r="H454" s="9">
        <v>6.9444444444444441E-3</v>
      </c>
      <c r="I454" s="28">
        <v>134.07</v>
      </c>
      <c r="J454" s="28">
        <v>37.82</v>
      </c>
      <c r="K454" s="33">
        <v>5</v>
      </c>
      <c r="L454" s="33">
        <v>5</v>
      </c>
      <c r="M454" s="10">
        <v>0</v>
      </c>
      <c r="N454" s="27">
        <v>27.329429000000001</v>
      </c>
      <c r="O454" s="30">
        <v>33.079193333333301</v>
      </c>
      <c r="P454" s="38">
        <v>-0.15994294117647057</v>
      </c>
      <c r="Q454" s="38">
        <v>-1.5038406117647067</v>
      </c>
      <c r="R454" s="32" t="s">
        <v>285</v>
      </c>
      <c r="S454" s="32"/>
      <c r="V454" s="8" t="s">
        <v>336</v>
      </c>
    </row>
    <row r="455" spans="1:22">
      <c r="A455" s="32" t="s">
        <v>145</v>
      </c>
      <c r="B455" s="32" t="s">
        <v>96</v>
      </c>
      <c r="C455" s="32" t="s">
        <v>292</v>
      </c>
      <c r="D455" s="31">
        <v>42607</v>
      </c>
      <c r="E455" s="1">
        <f t="shared" si="25"/>
        <v>2016</v>
      </c>
      <c r="F455" s="1">
        <f t="shared" si="26"/>
        <v>8</v>
      </c>
      <c r="G455" s="4">
        <f t="shared" si="27"/>
        <v>25</v>
      </c>
      <c r="H455" s="9">
        <v>0.27291666666666664</v>
      </c>
      <c r="I455" s="28">
        <v>135.16</v>
      </c>
      <c r="J455" s="28">
        <v>38.83</v>
      </c>
      <c r="K455" s="33">
        <v>5</v>
      </c>
      <c r="L455" s="33">
        <v>5</v>
      </c>
      <c r="M455" s="10">
        <v>0</v>
      </c>
      <c r="N455" s="27">
        <v>27.4860956666666</v>
      </c>
      <c r="O455" s="30">
        <v>32.806526666666606</v>
      </c>
      <c r="P455" s="38">
        <v>-0.21116423529411765</v>
      </c>
      <c r="Q455" s="38">
        <v>-1.829767952941177</v>
      </c>
      <c r="R455" s="32" t="s">
        <v>285</v>
      </c>
      <c r="S455" s="32"/>
      <c r="V455" s="8" t="s">
        <v>337</v>
      </c>
    </row>
    <row r="456" spans="1:22">
      <c r="A456" s="32" t="s">
        <v>145</v>
      </c>
      <c r="B456" s="32" t="s">
        <v>97</v>
      </c>
      <c r="C456" s="32" t="s">
        <v>292</v>
      </c>
      <c r="D456" s="31">
        <v>42614</v>
      </c>
      <c r="E456" s="1">
        <f t="shared" si="25"/>
        <v>2016</v>
      </c>
      <c r="F456" s="1">
        <f t="shared" si="26"/>
        <v>9</v>
      </c>
      <c r="G456" s="4">
        <f t="shared" si="27"/>
        <v>1</v>
      </c>
      <c r="H456" s="9">
        <v>0.65625</v>
      </c>
      <c r="I456" s="28">
        <v>136.29</v>
      </c>
      <c r="J456" s="28">
        <v>36.57</v>
      </c>
      <c r="K456" s="33">
        <v>5</v>
      </c>
      <c r="L456" s="33">
        <v>5</v>
      </c>
      <c r="M456" s="10">
        <v>0</v>
      </c>
      <c r="N456" s="27">
        <v>26.009429000000001</v>
      </c>
      <c r="O456" s="30">
        <v>32.730693333333299</v>
      </c>
      <c r="P456" s="38">
        <v>-0.1107574117647061</v>
      </c>
      <c r="Q456" s="38">
        <v>-1.6891741176470605</v>
      </c>
      <c r="R456" s="32" t="s">
        <v>285</v>
      </c>
      <c r="S456" s="32"/>
      <c r="V456" s="8" t="s">
        <v>338</v>
      </c>
    </row>
    <row r="457" spans="1:22">
      <c r="A457" s="32" t="s">
        <v>145</v>
      </c>
      <c r="B457" s="32" t="s">
        <v>98</v>
      </c>
      <c r="C457" s="32" t="s">
        <v>292</v>
      </c>
      <c r="D457" s="31">
        <v>42614</v>
      </c>
      <c r="E457" s="1">
        <f t="shared" si="25"/>
        <v>2016</v>
      </c>
      <c r="F457" s="1">
        <f t="shared" si="26"/>
        <v>9</v>
      </c>
      <c r="G457" s="4">
        <f t="shared" si="27"/>
        <v>1</v>
      </c>
      <c r="H457" s="9">
        <v>0.82291666666666663</v>
      </c>
      <c r="I457" s="28">
        <v>135.41</v>
      </c>
      <c r="J457" s="28">
        <v>36.36</v>
      </c>
      <c r="K457" s="33">
        <v>5</v>
      </c>
      <c r="L457" s="33">
        <v>5</v>
      </c>
      <c r="M457" s="10">
        <v>0</v>
      </c>
      <c r="N457" s="27">
        <v>25.009429000000001</v>
      </c>
      <c r="O457" s="30">
        <v>33.651360000000004</v>
      </c>
      <c r="P457" s="38">
        <v>-3.4808039215686426E-2</v>
      </c>
      <c r="Q457" s="38">
        <v>-0.83253305882352979</v>
      </c>
      <c r="R457" s="32" t="s">
        <v>285</v>
      </c>
      <c r="S457" s="32"/>
      <c r="V457" s="8" t="s">
        <v>339</v>
      </c>
    </row>
    <row r="458" spans="1:22">
      <c r="A458" s="32" t="s">
        <v>145</v>
      </c>
      <c r="B458" s="32" t="s">
        <v>99</v>
      </c>
      <c r="C458" s="32" t="s">
        <v>292</v>
      </c>
      <c r="D458" s="31">
        <v>42614</v>
      </c>
      <c r="E458" s="1">
        <f t="shared" si="25"/>
        <v>2016</v>
      </c>
      <c r="F458" s="1">
        <f t="shared" si="26"/>
        <v>9</v>
      </c>
      <c r="G458" s="4">
        <f t="shared" si="27"/>
        <v>1</v>
      </c>
      <c r="H458" s="9">
        <v>0.95138888888888884</v>
      </c>
      <c r="I458" s="28">
        <v>134.66999999999999</v>
      </c>
      <c r="J458" s="28">
        <v>36.17</v>
      </c>
      <c r="K458" s="33">
        <v>5</v>
      </c>
      <c r="L458" s="33">
        <v>5</v>
      </c>
      <c r="M458" s="10">
        <v>0</v>
      </c>
      <c r="N458" s="27">
        <v>24.464429000000003</v>
      </c>
      <c r="O458" s="30">
        <v>33.764360000000003</v>
      </c>
      <c r="P458" s="38">
        <v>-4.7163999999999984E-2</v>
      </c>
      <c r="Q458" s="38">
        <v>-0.61988440000000189</v>
      </c>
      <c r="R458" s="32" t="s">
        <v>285</v>
      </c>
      <c r="S458" s="32"/>
      <c r="V458" s="8" t="s">
        <v>340</v>
      </c>
    </row>
    <row r="459" spans="1:22">
      <c r="A459" s="32" t="s">
        <v>145</v>
      </c>
      <c r="B459" s="32" t="s">
        <v>100</v>
      </c>
      <c r="C459" s="32" t="s">
        <v>292</v>
      </c>
      <c r="D459" s="31">
        <v>42615</v>
      </c>
      <c r="E459" s="1">
        <f t="shared" si="25"/>
        <v>2016</v>
      </c>
      <c r="F459" s="1">
        <f t="shared" si="26"/>
        <v>9</v>
      </c>
      <c r="G459" s="4">
        <f t="shared" si="27"/>
        <v>2</v>
      </c>
      <c r="H459" s="9">
        <v>8.5416666666666655E-2</v>
      </c>
      <c r="I459" s="28">
        <v>133.91</v>
      </c>
      <c r="J459" s="28">
        <v>35.99</v>
      </c>
      <c r="K459" s="33">
        <v>5</v>
      </c>
      <c r="L459" s="33">
        <v>5</v>
      </c>
      <c r="M459" s="10">
        <v>0</v>
      </c>
      <c r="N459" s="27">
        <v>25.319429</v>
      </c>
      <c r="O459" s="30">
        <v>32.796026666666606</v>
      </c>
      <c r="P459" s="38">
        <v>-0.16574729411764677</v>
      </c>
      <c r="Q459" s="38">
        <v>-1.4650121411764729</v>
      </c>
      <c r="R459" s="32" t="s">
        <v>285</v>
      </c>
      <c r="S459" s="32"/>
      <c r="V459" s="8" t="s">
        <v>341</v>
      </c>
    </row>
    <row r="460" spans="1:22">
      <c r="A460" s="32" t="s">
        <v>145</v>
      </c>
      <c r="B460" s="32" t="s">
        <v>102</v>
      </c>
      <c r="C460" s="32" t="s">
        <v>292</v>
      </c>
      <c r="D460" s="31">
        <v>42615</v>
      </c>
      <c r="E460" s="1">
        <f t="shared" si="25"/>
        <v>2016</v>
      </c>
      <c r="F460" s="1">
        <f t="shared" si="26"/>
        <v>9</v>
      </c>
      <c r="G460" s="4">
        <f t="shared" si="27"/>
        <v>2</v>
      </c>
      <c r="H460" s="9">
        <v>0.16874999999999998</v>
      </c>
      <c r="I460" s="28">
        <v>133.44</v>
      </c>
      <c r="J460" s="28">
        <v>35.880000000000003</v>
      </c>
      <c r="K460" s="33">
        <v>5</v>
      </c>
      <c r="L460" s="33">
        <v>5</v>
      </c>
      <c r="M460" s="10">
        <v>0</v>
      </c>
      <c r="N460" s="27">
        <v>23.854429</v>
      </c>
      <c r="O460" s="30">
        <v>33.246360000000003</v>
      </c>
      <c r="P460" s="38">
        <v>-2.765458823529432E-2</v>
      </c>
      <c r="Q460" s="38">
        <v>-0.58741916235294234</v>
      </c>
      <c r="R460" s="32" t="s">
        <v>285</v>
      </c>
      <c r="S460" s="32"/>
      <c r="V460" s="8" t="s">
        <v>342</v>
      </c>
    </row>
    <row r="461" spans="1:22">
      <c r="A461" s="32" t="s">
        <v>145</v>
      </c>
      <c r="B461" s="32" t="s">
        <v>103</v>
      </c>
      <c r="C461" s="32" t="s">
        <v>292</v>
      </c>
      <c r="D461" s="31">
        <v>42615</v>
      </c>
      <c r="E461" s="1">
        <f t="shared" si="25"/>
        <v>2016</v>
      </c>
      <c r="F461" s="1">
        <f t="shared" si="26"/>
        <v>9</v>
      </c>
      <c r="G461" s="4">
        <f t="shared" si="27"/>
        <v>2</v>
      </c>
      <c r="H461" s="9">
        <v>0.25625000000000003</v>
      </c>
      <c r="I461" s="28">
        <v>132.94999999999999</v>
      </c>
      <c r="J461" s="28">
        <v>35.75</v>
      </c>
      <c r="K461" s="33">
        <v>5</v>
      </c>
      <c r="L461" s="33">
        <v>5</v>
      </c>
      <c r="M461" s="10">
        <v>0</v>
      </c>
      <c r="N461" s="27">
        <v>24.454429000000001</v>
      </c>
      <c r="O461" s="30">
        <v>32.871526666666604</v>
      </c>
      <c r="P461" s="38">
        <v>-0.14664988235294141</v>
      </c>
      <c r="Q461" s="38">
        <v>-1.329494983529413</v>
      </c>
      <c r="R461" s="32" t="s">
        <v>285</v>
      </c>
      <c r="S461" s="32"/>
      <c r="V461" s="8" t="s">
        <v>343</v>
      </c>
    </row>
    <row r="462" spans="1:22">
      <c r="A462" s="32" t="s">
        <v>145</v>
      </c>
      <c r="B462" s="32" t="s">
        <v>104</v>
      </c>
      <c r="C462" s="32" t="s">
        <v>292</v>
      </c>
      <c r="D462" s="31">
        <v>42615</v>
      </c>
      <c r="E462" s="1">
        <f t="shared" si="25"/>
        <v>2016</v>
      </c>
      <c r="F462" s="1">
        <f t="shared" si="26"/>
        <v>9</v>
      </c>
      <c r="G462" s="4">
        <f t="shared" si="27"/>
        <v>2</v>
      </c>
      <c r="H462" s="9">
        <v>0.4597222222222222</v>
      </c>
      <c r="I462" s="28">
        <v>132.18</v>
      </c>
      <c r="J462" s="28">
        <v>35.340000000000003</v>
      </c>
      <c r="K462" s="33">
        <v>5</v>
      </c>
      <c r="L462" s="33">
        <v>5</v>
      </c>
      <c r="M462" s="10">
        <v>0</v>
      </c>
      <c r="N462" s="27">
        <v>24.9660956666666</v>
      </c>
      <c r="O462" s="30">
        <v>32.711360000000006</v>
      </c>
      <c r="P462" s="38">
        <v>-0.17541717647058808</v>
      </c>
      <c r="Q462" s="38">
        <v>-1.4640964847058822</v>
      </c>
      <c r="R462" s="32" t="s">
        <v>285</v>
      </c>
      <c r="S462" s="32"/>
      <c r="V462" s="8" t="s">
        <v>344</v>
      </c>
    </row>
    <row r="463" spans="1:22">
      <c r="A463" s="32" t="s">
        <v>145</v>
      </c>
      <c r="B463" s="32" t="s">
        <v>105</v>
      </c>
      <c r="C463" s="32" t="s">
        <v>292</v>
      </c>
      <c r="D463" s="31">
        <v>42615</v>
      </c>
      <c r="E463" s="1">
        <f t="shared" si="25"/>
        <v>2016</v>
      </c>
      <c r="F463" s="1">
        <f t="shared" si="26"/>
        <v>9</v>
      </c>
      <c r="G463" s="4">
        <f t="shared" si="27"/>
        <v>2</v>
      </c>
      <c r="H463" s="9">
        <v>0.56805555555555554</v>
      </c>
      <c r="I463" s="28">
        <v>131.66999999999999</v>
      </c>
      <c r="J463" s="28">
        <v>34.97</v>
      </c>
      <c r="K463" s="33">
        <v>5</v>
      </c>
      <c r="L463" s="33">
        <v>5</v>
      </c>
      <c r="M463" s="10">
        <v>0</v>
      </c>
      <c r="N463" s="27">
        <v>24.469429000000002</v>
      </c>
      <c r="O463" s="30">
        <v>33.127860000000005</v>
      </c>
      <c r="P463" s="38">
        <v>-4.1650470588235011E-2</v>
      </c>
      <c r="Q463" s="38">
        <v>-0.69586070588235494</v>
      </c>
      <c r="R463" s="32" t="s">
        <v>285</v>
      </c>
      <c r="S463" s="32"/>
      <c r="V463" s="8" t="s">
        <v>345</v>
      </c>
    </row>
    <row r="464" spans="1:22">
      <c r="A464" s="32" t="s">
        <v>145</v>
      </c>
      <c r="B464" s="32" t="s">
        <v>106</v>
      </c>
      <c r="C464" s="32" t="s">
        <v>292</v>
      </c>
      <c r="D464" s="31">
        <v>42615</v>
      </c>
      <c r="E464" s="1">
        <f t="shared" si="25"/>
        <v>2016</v>
      </c>
      <c r="F464" s="1">
        <f t="shared" si="26"/>
        <v>9</v>
      </c>
      <c r="G464" s="4">
        <f t="shared" si="27"/>
        <v>2</v>
      </c>
      <c r="H464" s="9">
        <v>0.68958333333333333</v>
      </c>
      <c r="I464" s="28">
        <v>131.12</v>
      </c>
      <c r="J464" s="28">
        <v>34.590000000000003</v>
      </c>
      <c r="K464" s="33">
        <v>5</v>
      </c>
      <c r="L464" s="33">
        <v>5</v>
      </c>
      <c r="M464" s="10">
        <v>0</v>
      </c>
      <c r="N464" s="27">
        <v>25.036095666666601</v>
      </c>
      <c r="O464" s="30">
        <v>32.969193333333301</v>
      </c>
      <c r="P464" s="38">
        <v>-0.14562492588235321</v>
      </c>
      <c r="Q464" s="38">
        <v>-0.81714316470588155</v>
      </c>
      <c r="R464" s="32" t="s">
        <v>285</v>
      </c>
      <c r="S464" s="32"/>
      <c r="V464" s="8" t="s">
        <v>346</v>
      </c>
    </row>
    <row r="465" spans="1:22">
      <c r="A465" s="32" t="s">
        <v>145</v>
      </c>
      <c r="B465" s="32" t="s">
        <v>219</v>
      </c>
      <c r="C465" s="32" t="s">
        <v>1573</v>
      </c>
      <c r="D465" s="31">
        <v>42607</v>
      </c>
      <c r="E465" s="1">
        <f t="shared" si="25"/>
        <v>2016</v>
      </c>
      <c r="F465" s="1">
        <f t="shared" si="26"/>
        <v>8</v>
      </c>
      <c r="G465" s="4">
        <f t="shared" si="27"/>
        <v>25</v>
      </c>
      <c r="H465" s="9">
        <v>0.71752314814814822</v>
      </c>
      <c r="I465" s="28">
        <v>136.00183333333334</v>
      </c>
      <c r="J465" s="28">
        <v>39.597833333333334</v>
      </c>
      <c r="K465" s="33">
        <v>0</v>
      </c>
      <c r="L465" s="33">
        <v>0</v>
      </c>
      <c r="M465" s="33">
        <v>0</v>
      </c>
      <c r="N465" s="27">
        <v>27.5</v>
      </c>
      <c r="O465" s="30">
        <v>32.577734854957214</v>
      </c>
      <c r="P465" s="38">
        <v>-0.31289360705882374</v>
      </c>
      <c r="Q465" s="38">
        <v>-2.2894935376470587</v>
      </c>
      <c r="R465" s="32" t="s">
        <v>285</v>
      </c>
      <c r="S465" s="32">
        <v>1</v>
      </c>
      <c r="V465" s="8" t="s">
        <v>347</v>
      </c>
    </row>
    <row r="466" spans="1:22">
      <c r="A466" s="32" t="s">
        <v>145</v>
      </c>
      <c r="B466" s="32" t="s">
        <v>219</v>
      </c>
      <c r="C466" s="32" t="s">
        <v>1572</v>
      </c>
      <c r="D466" s="31">
        <v>42607</v>
      </c>
      <c r="E466" s="1">
        <f t="shared" si="25"/>
        <v>2016</v>
      </c>
      <c r="F466" s="1">
        <f t="shared" si="26"/>
        <v>8</v>
      </c>
      <c r="G466" s="4">
        <f t="shared" si="27"/>
        <v>25</v>
      </c>
      <c r="H466" s="9">
        <v>0.71752314814814822</v>
      </c>
      <c r="I466" s="28">
        <v>136.00183333333334</v>
      </c>
      <c r="J466" s="28">
        <v>39.597833333333334</v>
      </c>
      <c r="K466" s="33">
        <v>9.8620000000000001</v>
      </c>
      <c r="L466" s="33">
        <v>10</v>
      </c>
      <c r="M466" s="33">
        <v>0</v>
      </c>
      <c r="N466" s="27">
        <v>26.664000000000001</v>
      </c>
      <c r="O466" s="30">
        <v>33.399700000000003</v>
      </c>
      <c r="P466" s="38">
        <v>-0.14649832823529452</v>
      </c>
      <c r="Q466" s="38">
        <v>-1.3611561505882337</v>
      </c>
      <c r="R466" s="32" t="s">
        <v>285</v>
      </c>
      <c r="S466" s="32">
        <v>1</v>
      </c>
      <c r="V466" s="8" t="s">
        <v>348</v>
      </c>
    </row>
    <row r="467" spans="1:22">
      <c r="A467" s="32" t="s">
        <v>145</v>
      </c>
      <c r="B467" s="32" t="s">
        <v>219</v>
      </c>
      <c r="C467" s="32" t="s">
        <v>1572</v>
      </c>
      <c r="D467" s="31">
        <v>42607</v>
      </c>
      <c r="E467" s="1">
        <f t="shared" si="25"/>
        <v>2016</v>
      </c>
      <c r="F467" s="1">
        <f t="shared" si="26"/>
        <v>8</v>
      </c>
      <c r="G467" s="4">
        <f t="shared" si="27"/>
        <v>25</v>
      </c>
      <c r="H467" s="9">
        <v>0.71752314814814822</v>
      </c>
      <c r="I467" s="28">
        <v>136.00183333333334</v>
      </c>
      <c r="J467" s="28">
        <v>39.597833333333334</v>
      </c>
      <c r="K467" s="33">
        <v>19.722999999999999</v>
      </c>
      <c r="L467" s="33">
        <v>20</v>
      </c>
      <c r="M467" s="33">
        <v>0</v>
      </c>
      <c r="N467" s="27">
        <v>22.602799999999998</v>
      </c>
      <c r="O467" s="30">
        <v>33.598399999999998</v>
      </c>
      <c r="P467" s="38">
        <v>-9.8679549411764711E-2</v>
      </c>
      <c r="Q467" s="38">
        <v>-0.8517731635294119</v>
      </c>
      <c r="R467" s="32" t="s">
        <v>285</v>
      </c>
      <c r="S467" s="32">
        <v>1</v>
      </c>
      <c r="V467" s="8" t="s">
        <v>349</v>
      </c>
    </row>
    <row r="468" spans="1:22">
      <c r="A468" s="32" t="s">
        <v>145</v>
      </c>
      <c r="B468" s="32" t="s">
        <v>219</v>
      </c>
      <c r="C468" s="32" t="s">
        <v>1572</v>
      </c>
      <c r="D468" s="31">
        <v>42607</v>
      </c>
      <c r="E468" s="1">
        <f t="shared" si="25"/>
        <v>2016</v>
      </c>
      <c r="F468" s="1">
        <f t="shared" si="26"/>
        <v>8</v>
      </c>
      <c r="G468" s="4">
        <f t="shared" si="27"/>
        <v>25</v>
      </c>
      <c r="H468" s="9">
        <v>0.71752314814814822</v>
      </c>
      <c r="I468" s="28">
        <v>136.00183333333334</v>
      </c>
      <c r="J468" s="28">
        <v>39.597833333333334</v>
      </c>
      <c r="K468" s="33">
        <v>49.601999999999997</v>
      </c>
      <c r="L468" s="33">
        <v>50</v>
      </c>
      <c r="M468" s="33">
        <v>0</v>
      </c>
      <c r="N468" s="27">
        <v>9.0289999999999999</v>
      </c>
      <c r="O468" s="30">
        <v>33.980499999999999</v>
      </c>
      <c r="P468" s="38">
        <v>-2.4670830588235493E-2</v>
      </c>
      <c r="Q468" s="38">
        <v>-0.45503357647059062</v>
      </c>
      <c r="R468" s="32" t="s">
        <v>285</v>
      </c>
      <c r="S468" s="32">
        <v>1</v>
      </c>
      <c r="V468" s="8" t="s">
        <v>350</v>
      </c>
    </row>
    <row r="469" spans="1:22">
      <c r="A469" s="32" t="s">
        <v>145</v>
      </c>
      <c r="B469" s="32" t="s">
        <v>219</v>
      </c>
      <c r="C469" s="32" t="s">
        <v>1572</v>
      </c>
      <c r="D469" s="31">
        <v>42607</v>
      </c>
      <c r="E469" s="1">
        <f t="shared" si="25"/>
        <v>2016</v>
      </c>
      <c r="F469" s="1">
        <f t="shared" si="26"/>
        <v>8</v>
      </c>
      <c r="G469" s="4">
        <f t="shared" si="27"/>
        <v>25</v>
      </c>
      <c r="H469" s="9">
        <v>0.71752314814814822</v>
      </c>
      <c r="I469" s="28">
        <v>136.00183333333334</v>
      </c>
      <c r="J469" s="28">
        <v>39.597833333333334</v>
      </c>
      <c r="K469" s="33">
        <v>74.543000000000006</v>
      </c>
      <c r="L469" s="33">
        <v>75</v>
      </c>
      <c r="M469" s="33">
        <v>0</v>
      </c>
      <c r="N469" s="27">
        <v>6.2435</v>
      </c>
      <c r="O469" s="30">
        <v>34.046100000000003</v>
      </c>
      <c r="P469" s="38">
        <v>-4.2793117647059731E-3</v>
      </c>
      <c r="Q469" s="38">
        <v>-0.29069510941176446</v>
      </c>
      <c r="R469" s="32" t="s">
        <v>285</v>
      </c>
      <c r="S469" s="32">
        <v>1</v>
      </c>
      <c r="V469" s="8" t="s">
        <v>351</v>
      </c>
    </row>
    <row r="470" spans="1:22">
      <c r="A470" s="32" t="s">
        <v>145</v>
      </c>
      <c r="B470" s="32" t="s">
        <v>219</v>
      </c>
      <c r="C470" s="32" t="s">
        <v>1572</v>
      </c>
      <c r="D470" s="31">
        <v>42607</v>
      </c>
      <c r="E470" s="1">
        <f t="shared" si="25"/>
        <v>2016</v>
      </c>
      <c r="F470" s="1">
        <f t="shared" si="26"/>
        <v>8</v>
      </c>
      <c r="G470" s="4">
        <f t="shared" si="27"/>
        <v>25</v>
      </c>
      <c r="H470" s="9">
        <v>0.71752314814814822</v>
      </c>
      <c r="I470" s="28">
        <v>136.00183333333334</v>
      </c>
      <c r="J470" s="28">
        <v>39.597833333333334</v>
      </c>
      <c r="K470" s="33">
        <v>99.655000000000001</v>
      </c>
      <c r="L470" s="33">
        <v>100</v>
      </c>
      <c r="M470" s="33">
        <v>0</v>
      </c>
      <c r="N470" s="27">
        <v>4.6445999999999996</v>
      </c>
      <c r="O470" s="30">
        <v>34.027500000000003</v>
      </c>
      <c r="P470" s="38">
        <v>-5.916129411769333E-4</v>
      </c>
      <c r="Q470" s="38">
        <v>-0.48898934235294078</v>
      </c>
      <c r="R470" s="32" t="s">
        <v>285</v>
      </c>
      <c r="S470" s="32">
        <v>1</v>
      </c>
      <c r="V470" s="8" t="s">
        <v>352</v>
      </c>
    </row>
    <row r="471" spans="1:22">
      <c r="A471" s="32" t="s">
        <v>145</v>
      </c>
      <c r="B471" s="32" t="s">
        <v>219</v>
      </c>
      <c r="C471" s="32" t="s">
        <v>1572</v>
      </c>
      <c r="D471" s="31">
        <v>42607</v>
      </c>
      <c r="E471" s="1">
        <f t="shared" si="25"/>
        <v>2016</v>
      </c>
      <c r="F471" s="1">
        <f t="shared" si="26"/>
        <v>8</v>
      </c>
      <c r="G471" s="4">
        <f t="shared" si="27"/>
        <v>25</v>
      </c>
      <c r="H471" s="9">
        <v>0.71752314814814822</v>
      </c>
      <c r="I471" s="28">
        <v>136.00183333333334</v>
      </c>
      <c r="J471" s="28">
        <v>39.597833333333334</v>
      </c>
      <c r="K471" s="33">
        <v>124.075</v>
      </c>
      <c r="L471" s="33">
        <v>125</v>
      </c>
      <c r="M471" s="33">
        <v>0</v>
      </c>
      <c r="N471" s="27">
        <v>3.4967000000000001</v>
      </c>
      <c r="O471" s="30">
        <v>34.015300000000003</v>
      </c>
      <c r="P471" s="38">
        <v>-3.01781176470588E-2</v>
      </c>
      <c r="Q471" s="38">
        <v>-0.64543463411764623</v>
      </c>
      <c r="R471" s="32" t="s">
        <v>285</v>
      </c>
      <c r="S471" s="32">
        <v>1</v>
      </c>
      <c r="V471" s="8" t="s">
        <v>353</v>
      </c>
    </row>
    <row r="472" spans="1:22">
      <c r="A472" s="32" t="s">
        <v>145</v>
      </c>
      <c r="B472" s="32" t="s">
        <v>219</v>
      </c>
      <c r="C472" s="32" t="s">
        <v>1572</v>
      </c>
      <c r="D472" s="31">
        <v>42607</v>
      </c>
      <c r="E472" s="1">
        <f t="shared" si="25"/>
        <v>2016</v>
      </c>
      <c r="F472" s="1">
        <f t="shared" si="26"/>
        <v>8</v>
      </c>
      <c r="G472" s="4">
        <f t="shared" si="27"/>
        <v>25</v>
      </c>
      <c r="H472" s="9">
        <v>0.71752314814814822</v>
      </c>
      <c r="I472" s="28">
        <v>136.00183333333334</v>
      </c>
      <c r="J472" s="28">
        <v>39.597833333333334</v>
      </c>
      <c r="K472" s="33">
        <v>149.39699999999999</v>
      </c>
      <c r="L472" s="33">
        <v>150</v>
      </c>
      <c r="M472" s="33">
        <v>0</v>
      </c>
      <c r="N472" s="27">
        <v>2.5634999999999999</v>
      </c>
      <c r="O472" s="30">
        <v>34.001199999999997</v>
      </c>
      <c r="P472" s="38">
        <v>-4.0650858823529479E-2</v>
      </c>
      <c r="Q472" s="38">
        <v>-0.69465751372548912</v>
      </c>
      <c r="R472" s="32" t="s">
        <v>285</v>
      </c>
      <c r="S472" s="32">
        <v>1</v>
      </c>
      <c r="V472" s="8" t="s">
        <v>354</v>
      </c>
    </row>
    <row r="473" spans="1:22">
      <c r="A473" s="32" t="s">
        <v>145</v>
      </c>
      <c r="B473" s="32" t="s">
        <v>219</v>
      </c>
      <c r="C473" s="32" t="s">
        <v>1572</v>
      </c>
      <c r="D473" s="31">
        <v>42607</v>
      </c>
      <c r="E473" s="1">
        <f t="shared" si="25"/>
        <v>2016</v>
      </c>
      <c r="F473" s="1">
        <f t="shared" si="26"/>
        <v>8</v>
      </c>
      <c r="G473" s="4">
        <f t="shared" si="27"/>
        <v>25</v>
      </c>
      <c r="H473" s="9">
        <v>0.71752314814814822</v>
      </c>
      <c r="I473" s="28">
        <v>136.00183333333334</v>
      </c>
      <c r="J473" s="28">
        <v>39.597833333333334</v>
      </c>
      <c r="K473" s="33">
        <v>199.94800000000001</v>
      </c>
      <c r="L473" s="33">
        <v>200</v>
      </c>
      <c r="M473" s="33">
        <v>0</v>
      </c>
      <c r="N473" s="27">
        <v>1.7184999999999999</v>
      </c>
      <c r="O473" s="30">
        <v>34.025100000000002</v>
      </c>
      <c r="P473" s="38">
        <v>-2.816444000000029E-2</v>
      </c>
      <c r="Q473" s="38">
        <v>-0.68472613999999954</v>
      </c>
      <c r="R473" s="32" t="s">
        <v>285</v>
      </c>
      <c r="S473" s="32">
        <v>1</v>
      </c>
      <c r="V473" s="8" t="s">
        <v>355</v>
      </c>
    </row>
    <row r="474" spans="1:22">
      <c r="A474" s="32" t="s">
        <v>145</v>
      </c>
      <c r="B474" s="32" t="s">
        <v>220</v>
      </c>
      <c r="C474" s="32" t="s">
        <v>1572</v>
      </c>
      <c r="D474" s="31">
        <v>42607</v>
      </c>
      <c r="E474" s="1">
        <f t="shared" si="25"/>
        <v>2016</v>
      </c>
      <c r="F474" s="1">
        <f t="shared" si="26"/>
        <v>8</v>
      </c>
      <c r="G474" s="4">
        <f t="shared" si="27"/>
        <v>25</v>
      </c>
      <c r="H474" s="9">
        <v>0.84280092592592604</v>
      </c>
      <c r="I474" s="28">
        <v>135.78983333333332</v>
      </c>
      <c r="J474" s="28">
        <v>39.324833333333331</v>
      </c>
      <c r="K474" s="33">
        <v>0</v>
      </c>
      <c r="L474" s="33">
        <v>0</v>
      </c>
      <c r="M474" s="33">
        <v>0</v>
      </c>
      <c r="N474" s="27">
        <v>26.5</v>
      </c>
      <c r="O474" s="30">
        <v>33.274036154514022</v>
      </c>
      <c r="P474" s="38">
        <v>-0.13150492117647072</v>
      </c>
      <c r="Q474" s="38">
        <v>-0.93618015294117551</v>
      </c>
      <c r="R474" s="32" t="s">
        <v>285</v>
      </c>
      <c r="S474" s="32">
        <v>1</v>
      </c>
      <c r="V474" s="8" t="s">
        <v>356</v>
      </c>
    </row>
    <row r="475" spans="1:22">
      <c r="A475" s="32" t="s">
        <v>145</v>
      </c>
      <c r="B475" s="32" t="s">
        <v>220</v>
      </c>
      <c r="C475" s="32" t="s">
        <v>1572</v>
      </c>
      <c r="D475" s="31">
        <v>42607</v>
      </c>
      <c r="E475" s="1">
        <f t="shared" si="25"/>
        <v>2016</v>
      </c>
      <c r="F475" s="1">
        <f t="shared" si="26"/>
        <v>8</v>
      </c>
      <c r="G475" s="4">
        <f t="shared" si="27"/>
        <v>25</v>
      </c>
      <c r="H475" s="9">
        <v>0.84280092592592604</v>
      </c>
      <c r="I475" s="28">
        <v>135.78983333333332</v>
      </c>
      <c r="J475" s="28">
        <v>39.324833333333331</v>
      </c>
      <c r="K475" s="33">
        <v>9.8320000000000007</v>
      </c>
      <c r="L475" s="33">
        <v>10</v>
      </c>
      <c r="M475" s="33">
        <v>0</v>
      </c>
      <c r="N475" s="27">
        <v>26.6401</v>
      </c>
      <c r="O475" s="30">
        <v>33.270000000000003</v>
      </c>
      <c r="P475" s="38">
        <v>-0.15606936235294167</v>
      </c>
      <c r="Q475" s="38">
        <v>-1.4030399658823516</v>
      </c>
      <c r="R475" s="32" t="s">
        <v>285</v>
      </c>
      <c r="S475" s="32">
        <v>1</v>
      </c>
      <c r="V475" s="8" t="s">
        <v>357</v>
      </c>
    </row>
    <row r="476" spans="1:22">
      <c r="A476" s="32" t="s">
        <v>145</v>
      </c>
      <c r="B476" s="32" t="s">
        <v>220</v>
      </c>
      <c r="C476" s="32" t="s">
        <v>1572</v>
      </c>
      <c r="D476" s="31">
        <v>42607</v>
      </c>
      <c r="E476" s="1">
        <f t="shared" si="25"/>
        <v>2016</v>
      </c>
      <c r="F476" s="1">
        <f t="shared" si="26"/>
        <v>8</v>
      </c>
      <c r="G476" s="4">
        <f t="shared" si="27"/>
        <v>25</v>
      </c>
      <c r="H476" s="9">
        <v>0.84280092592592604</v>
      </c>
      <c r="I476" s="28">
        <v>135.78983333333332</v>
      </c>
      <c r="J476" s="28">
        <v>39.324833333333331</v>
      </c>
      <c r="K476" s="33">
        <v>19.649000000000001</v>
      </c>
      <c r="L476" s="33">
        <v>20</v>
      </c>
      <c r="M476" s="33">
        <v>0</v>
      </c>
      <c r="N476" s="27">
        <v>25.1099</v>
      </c>
      <c r="O476" s="30">
        <v>33.481000000000002</v>
      </c>
      <c r="P476" s="38">
        <v>-1.6070243529411776E-2</v>
      </c>
      <c r="Q476" s="38">
        <v>-0.11878895882352936</v>
      </c>
      <c r="R476" s="32" t="s">
        <v>285</v>
      </c>
      <c r="S476" s="32">
        <v>1</v>
      </c>
      <c r="V476" s="8" t="s">
        <v>358</v>
      </c>
    </row>
    <row r="477" spans="1:22">
      <c r="A477" s="32" t="s">
        <v>145</v>
      </c>
      <c r="B477" s="32" t="s">
        <v>220</v>
      </c>
      <c r="C477" s="32" t="s">
        <v>1572</v>
      </c>
      <c r="D477" s="31">
        <v>42607</v>
      </c>
      <c r="E477" s="1">
        <f t="shared" si="25"/>
        <v>2016</v>
      </c>
      <c r="F477" s="1">
        <f t="shared" si="26"/>
        <v>8</v>
      </c>
      <c r="G477" s="4">
        <f t="shared" si="27"/>
        <v>25</v>
      </c>
      <c r="H477" s="9">
        <v>0.84280092592592604</v>
      </c>
      <c r="I477" s="28">
        <v>135.78983333333332</v>
      </c>
      <c r="J477" s="28">
        <v>39.324833333333331</v>
      </c>
      <c r="K477" s="33">
        <v>29.753</v>
      </c>
      <c r="L477" s="33">
        <v>30</v>
      </c>
      <c r="M477" s="33">
        <v>0</v>
      </c>
      <c r="N477" s="27">
        <v>18.506399999999999</v>
      </c>
      <c r="O477" s="30">
        <v>33.612499999999997</v>
      </c>
      <c r="P477" s="38">
        <v>0.17837095529411728</v>
      </c>
      <c r="Q477" s="38">
        <v>1.0506448282352938</v>
      </c>
      <c r="R477" s="32" t="s">
        <v>285</v>
      </c>
      <c r="S477" s="32">
        <v>1</v>
      </c>
      <c r="V477" s="8" t="s">
        <v>359</v>
      </c>
    </row>
    <row r="478" spans="1:22">
      <c r="A478" s="32" t="s">
        <v>145</v>
      </c>
      <c r="B478" s="32" t="s">
        <v>220</v>
      </c>
      <c r="C478" s="32" t="s">
        <v>1572</v>
      </c>
      <c r="D478" s="31">
        <v>42607</v>
      </c>
      <c r="E478" s="1">
        <f t="shared" si="25"/>
        <v>2016</v>
      </c>
      <c r="F478" s="1">
        <f t="shared" si="26"/>
        <v>8</v>
      </c>
      <c r="G478" s="4">
        <f t="shared" si="27"/>
        <v>25</v>
      </c>
      <c r="H478" s="9">
        <v>0.84280092592592604</v>
      </c>
      <c r="I478" s="28">
        <v>135.78983333333332</v>
      </c>
      <c r="J478" s="28">
        <v>39.324833333333331</v>
      </c>
      <c r="K478" s="33">
        <v>50.146999999999998</v>
      </c>
      <c r="L478" s="33">
        <v>50</v>
      </c>
      <c r="M478" s="33">
        <v>0</v>
      </c>
      <c r="N478" s="27">
        <v>16.080300000000001</v>
      </c>
      <c r="O478" s="30">
        <v>34.348399999999998</v>
      </c>
      <c r="P478" s="38">
        <v>0.25691651411764727</v>
      </c>
      <c r="Q478" s="38">
        <v>1.4539058752941152</v>
      </c>
      <c r="R478" s="32" t="s">
        <v>285</v>
      </c>
      <c r="S478" s="32">
        <v>1</v>
      </c>
      <c r="V478" s="8" t="s">
        <v>360</v>
      </c>
    </row>
    <row r="479" spans="1:22">
      <c r="A479" s="32" t="s">
        <v>145</v>
      </c>
      <c r="B479" s="32" t="s">
        <v>220</v>
      </c>
      <c r="C479" s="32" t="s">
        <v>1572</v>
      </c>
      <c r="D479" s="31">
        <v>42607</v>
      </c>
      <c r="E479" s="1">
        <f t="shared" ref="E479:E542" si="28">YEAR(D479)</f>
        <v>2016</v>
      </c>
      <c r="F479" s="1">
        <f t="shared" ref="F479:F542" si="29">MONTH(D479)</f>
        <v>8</v>
      </c>
      <c r="G479" s="4">
        <f t="shared" ref="G479:G542" si="30">DAY(D479)</f>
        <v>25</v>
      </c>
      <c r="H479" s="9">
        <v>0.84280092592592604</v>
      </c>
      <c r="I479" s="28">
        <v>135.78983333333332</v>
      </c>
      <c r="J479" s="28">
        <v>39.324833333333331</v>
      </c>
      <c r="K479" s="33">
        <v>74.509</v>
      </c>
      <c r="L479" s="33">
        <v>75</v>
      </c>
      <c r="M479" s="33">
        <v>0</v>
      </c>
      <c r="N479" s="27">
        <v>11.9437</v>
      </c>
      <c r="O479" s="30">
        <v>34.114199999999997</v>
      </c>
      <c r="P479" s="38">
        <v>0.12611952941176474</v>
      </c>
      <c r="Q479" s="38">
        <v>0.18531151999999906</v>
      </c>
      <c r="R479" s="32" t="s">
        <v>285</v>
      </c>
      <c r="S479" s="32">
        <v>1</v>
      </c>
      <c r="V479" s="8" t="s">
        <v>361</v>
      </c>
    </row>
    <row r="480" spans="1:22">
      <c r="A480" s="32" t="s">
        <v>145</v>
      </c>
      <c r="B480" s="32" t="s">
        <v>220</v>
      </c>
      <c r="C480" s="32" t="s">
        <v>1572</v>
      </c>
      <c r="D480" s="31">
        <v>42607</v>
      </c>
      <c r="E480" s="1">
        <f t="shared" si="28"/>
        <v>2016</v>
      </c>
      <c r="F480" s="1">
        <f t="shared" si="29"/>
        <v>8</v>
      </c>
      <c r="G480" s="4">
        <f t="shared" si="30"/>
        <v>25</v>
      </c>
      <c r="H480" s="9">
        <v>0.84280092592592604</v>
      </c>
      <c r="I480" s="28">
        <v>135.78983333333332</v>
      </c>
      <c r="J480" s="28">
        <v>39.324833333333331</v>
      </c>
      <c r="K480" s="33">
        <v>99.727000000000004</v>
      </c>
      <c r="L480" s="33">
        <v>100</v>
      </c>
      <c r="M480" s="33">
        <v>0</v>
      </c>
      <c r="N480" s="27">
        <v>8.0280000000000005</v>
      </c>
      <c r="O480" s="30">
        <v>34.053100000000001</v>
      </c>
      <c r="P480" s="38">
        <v>4.8502235294117346E-2</v>
      </c>
      <c r="Q480" s="38">
        <v>-0.13846625999999951</v>
      </c>
      <c r="R480" s="32" t="s">
        <v>285</v>
      </c>
      <c r="S480" s="32">
        <v>1</v>
      </c>
      <c r="V480" s="8" t="s">
        <v>362</v>
      </c>
    </row>
    <row r="481" spans="1:22">
      <c r="A481" s="32" t="s">
        <v>145</v>
      </c>
      <c r="B481" s="32" t="s">
        <v>220</v>
      </c>
      <c r="C481" s="32" t="s">
        <v>1572</v>
      </c>
      <c r="D481" s="31">
        <v>42607</v>
      </c>
      <c r="E481" s="1">
        <f t="shared" si="28"/>
        <v>2016</v>
      </c>
      <c r="F481" s="1">
        <f t="shared" si="29"/>
        <v>8</v>
      </c>
      <c r="G481" s="4">
        <f t="shared" si="30"/>
        <v>25</v>
      </c>
      <c r="H481" s="9">
        <v>0.84280092592592604</v>
      </c>
      <c r="I481" s="28">
        <v>135.78983333333332</v>
      </c>
      <c r="J481" s="28">
        <v>39.324833333333331</v>
      </c>
      <c r="K481" s="33">
        <v>124.70399999999999</v>
      </c>
      <c r="L481" s="33">
        <v>125</v>
      </c>
      <c r="M481" s="33">
        <v>0</v>
      </c>
      <c r="N481" s="27">
        <v>5.0716999999999999</v>
      </c>
      <c r="O481" s="30">
        <v>34.0244</v>
      </c>
      <c r="P481" s="38">
        <v>1.0363941176470437E-2</v>
      </c>
      <c r="Q481" s="38">
        <v>-0.64272964000000066</v>
      </c>
      <c r="R481" s="32" t="s">
        <v>285</v>
      </c>
      <c r="S481" s="32">
        <v>1</v>
      </c>
      <c r="V481" s="8" t="s">
        <v>363</v>
      </c>
    </row>
    <row r="482" spans="1:22">
      <c r="A482" s="32" t="s">
        <v>145</v>
      </c>
      <c r="B482" s="32" t="s">
        <v>220</v>
      </c>
      <c r="C482" s="32" t="s">
        <v>1572</v>
      </c>
      <c r="D482" s="31">
        <v>42607</v>
      </c>
      <c r="E482" s="1">
        <f t="shared" si="28"/>
        <v>2016</v>
      </c>
      <c r="F482" s="1">
        <f t="shared" si="29"/>
        <v>8</v>
      </c>
      <c r="G482" s="4">
        <f t="shared" si="30"/>
        <v>25</v>
      </c>
      <c r="H482" s="9">
        <v>0.84280092592592604</v>
      </c>
      <c r="I482" s="28">
        <v>135.78983333333332</v>
      </c>
      <c r="J482" s="28">
        <v>39.324833333333331</v>
      </c>
      <c r="K482" s="33">
        <v>148.66399999999999</v>
      </c>
      <c r="L482" s="33">
        <v>150</v>
      </c>
      <c r="M482" s="33">
        <v>0</v>
      </c>
      <c r="N482" s="27">
        <v>3.0871</v>
      </c>
      <c r="O482" s="30">
        <v>33.948900000000002</v>
      </c>
      <c r="P482" s="38">
        <v>-4.5478852941176484E-2</v>
      </c>
      <c r="Q482" s="38">
        <v>-0.96689978000000032</v>
      </c>
      <c r="R482" s="32" t="s">
        <v>285</v>
      </c>
      <c r="S482" s="32">
        <v>1</v>
      </c>
      <c r="V482" s="8" t="s">
        <v>364</v>
      </c>
    </row>
    <row r="483" spans="1:22">
      <c r="A483" s="32" t="s">
        <v>145</v>
      </c>
      <c r="B483" s="32" t="s">
        <v>220</v>
      </c>
      <c r="C483" s="32" t="s">
        <v>1572</v>
      </c>
      <c r="D483" s="31">
        <v>42607</v>
      </c>
      <c r="E483" s="1">
        <f t="shared" si="28"/>
        <v>2016</v>
      </c>
      <c r="F483" s="1">
        <f t="shared" si="29"/>
        <v>8</v>
      </c>
      <c r="G483" s="4">
        <f t="shared" si="30"/>
        <v>25</v>
      </c>
      <c r="H483" s="9">
        <v>0.84280092592592604</v>
      </c>
      <c r="I483" s="28">
        <v>135.78983333333332</v>
      </c>
      <c r="J483" s="28">
        <v>39.324833333333331</v>
      </c>
      <c r="K483" s="33">
        <v>198.98400000000001</v>
      </c>
      <c r="L483" s="33">
        <v>200</v>
      </c>
      <c r="M483" s="33">
        <v>0</v>
      </c>
      <c r="N483" s="27">
        <v>2.165</v>
      </c>
      <c r="O483" s="30">
        <v>33.966700000000003</v>
      </c>
      <c r="P483" s="38">
        <v>-1.4031470588238282E-3</v>
      </c>
      <c r="Q483" s="38">
        <v>-0.9642340400000009</v>
      </c>
      <c r="R483" s="32" t="s">
        <v>285</v>
      </c>
      <c r="S483" s="32">
        <v>1</v>
      </c>
      <c r="V483" s="8" t="s">
        <v>365</v>
      </c>
    </row>
    <row r="484" spans="1:22">
      <c r="A484" s="32" t="s">
        <v>145</v>
      </c>
      <c r="B484" s="32" t="s">
        <v>221</v>
      </c>
      <c r="C484" s="32" t="s">
        <v>1572</v>
      </c>
      <c r="D484" s="31">
        <v>42608</v>
      </c>
      <c r="E484" s="1">
        <f t="shared" si="28"/>
        <v>2016</v>
      </c>
      <c r="F484" s="1">
        <f t="shared" si="29"/>
        <v>8</v>
      </c>
      <c r="G484" s="4">
        <f t="shared" si="30"/>
        <v>26</v>
      </c>
      <c r="H484" s="9">
        <v>8.50462962962963E-2</v>
      </c>
      <c r="I484" s="28">
        <v>136.06283333333334</v>
      </c>
      <c r="J484" s="28">
        <v>39.172333333333334</v>
      </c>
      <c r="K484" s="33">
        <v>0</v>
      </c>
      <c r="L484" s="33">
        <v>0</v>
      </c>
      <c r="M484" s="33">
        <v>0</v>
      </c>
      <c r="N484" s="27">
        <v>26.8</v>
      </c>
      <c r="O484" s="30">
        <v>32.832276460665803</v>
      </c>
      <c r="P484" s="38">
        <v>-0.2180109411764708</v>
      </c>
      <c r="Q484" s="38">
        <v>-1.8543834800000001</v>
      </c>
      <c r="R484" s="32" t="s">
        <v>285</v>
      </c>
      <c r="S484" s="32">
        <v>1</v>
      </c>
      <c r="V484" s="8" t="s">
        <v>366</v>
      </c>
    </row>
    <row r="485" spans="1:22">
      <c r="A485" s="32" t="s">
        <v>145</v>
      </c>
      <c r="B485" s="32" t="s">
        <v>221</v>
      </c>
      <c r="C485" s="32" t="s">
        <v>1572</v>
      </c>
      <c r="D485" s="31">
        <v>42608</v>
      </c>
      <c r="E485" s="1">
        <f t="shared" si="28"/>
        <v>2016</v>
      </c>
      <c r="F485" s="1">
        <f t="shared" si="29"/>
        <v>8</v>
      </c>
      <c r="G485" s="4">
        <f t="shared" si="30"/>
        <v>26</v>
      </c>
      <c r="H485" s="9">
        <v>8.50462962962963E-2</v>
      </c>
      <c r="I485" s="28">
        <v>136.06283333333334</v>
      </c>
      <c r="J485" s="28">
        <v>39.172333333333334</v>
      </c>
      <c r="K485" s="33">
        <v>9.9540000000000006</v>
      </c>
      <c r="L485" s="33">
        <v>10</v>
      </c>
      <c r="M485" s="33">
        <v>0</v>
      </c>
      <c r="N485" s="27">
        <v>27.035699999999999</v>
      </c>
      <c r="O485" s="30">
        <v>33.040700000000001</v>
      </c>
      <c r="P485" s="38">
        <v>-8.4897352941175619E-3</v>
      </c>
      <c r="Q485" s="38">
        <v>-0.52122498000000128</v>
      </c>
      <c r="R485" s="32" t="s">
        <v>285</v>
      </c>
      <c r="S485" s="32">
        <v>1</v>
      </c>
      <c r="V485" s="8" t="s">
        <v>367</v>
      </c>
    </row>
    <row r="486" spans="1:22">
      <c r="A486" s="32" t="s">
        <v>145</v>
      </c>
      <c r="B486" s="32" t="s">
        <v>221</v>
      </c>
      <c r="C486" s="32" t="s">
        <v>1572</v>
      </c>
      <c r="D486" s="31">
        <v>42608</v>
      </c>
      <c r="E486" s="1">
        <f t="shared" si="28"/>
        <v>2016</v>
      </c>
      <c r="F486" s="1">
        <f t="shared" si="29"/>
        <v>8</v>
      </c>
      <c r="G486" s="4">
        <f t="shared" si="30"/>
        <v>26</v>
      </c>
      <c r="H486" s="9">
        <v>8.50462962962963E-2</v>
      </c>
      <c r="I486" s="28">
        <v>136.06283333333334</v>
      </c>
      <c r="J486" s="28">
        <v>39.172333333333334</v>
      </c>
      <c r="K486" s="33">
        <v>20.574000000000002</v>
      </c>
      <c r="L486" s="33">
        <v>20</v>
      </c>
      <c r="M486" s="33">
        <v>0</v>
      </c>
      <c r="N486" s="27">
        <v>26.3658</v>
      </c>
      <c r="O486" s="30">
        <v>33.505499999999998</v>
      </c>
      <c r="P486" s="38">
        <v>3.5131088235294206E-2</v>
      </c>
      <c r="Q486" s="38">
        <v>-0.39187312000000141</v>
      </c>
      <c r="R486" s="32" t="s">
        <v>285</v>
      </c>
      <c r="S486" s="32">
        <v>1</v>
      </c>
      <c r="V486" s="8" t="s">
        <v>368</v>
      </c>
    </row>
    <row r="487" spans="1:22">
      <c r="A487" s="32" t="s">
        <v>145</v>
      </c>
      <c r="B487" s="32" t="s">
        <v>221</v>
      </c>
      <c r="C487" s="32" t="s">
        <v>1572</v>
      </c>
      <c r="D487" s="31">
        <v>42608</v>
      </c>
      <c r="E487" s="1">
        <f t="shared" si="28"/>
        <v>2016</v>
      </c>
      <c r="F487" s="1">
        <f t="shared" si="29"/>
        <v>8</v>
      </c>
      <c r="G487" s="4">
        <f t="shared" si="30"/>
        <v>26</v>
      </c>
      <c r="H487" s="9">
        <v>8.50462962962963E-2</v>
      </c>
      <c r="I487" s="28">
        <v>136.06283333333334</v>
      </c>
      <c r="J487" s="28">
        <v>39.172333333333334</v>
      </c>
      <c r="K487" s="33">
        <v>30.312000000000001</v>
      </c>
      <c r="L487" s="33">
        <v>30</v>
      </c>
      <c r="M487" s="33">
        <v>0</v>
      </c>
      <c r="N487" s="27">
        <v>19.2745</v>
      </c>
      <c r="O487" s="30">
        <v>33.877400000000002</v>
      </c>
      <c r="P487" s="38">
        <v>6.0756127450980246E-2</v>
      </c>
      <c r="Q487" s="38">
        <v>-0.28634366666666722</v>
      </c>
      <c r="R487" s="32" t="s">
        <v>285</v>
      </c>
      <c r="S487" s="32">
        <v>1</v>
      </c>
      <c r="V487" s="8" t="s">
        <v>369</v>
      </c>
    </row>
    <row r="488" spans="1:22">
      <c r="A488" s="32" t="s">
        <v>145</v>
      </c>
      <c r="B488" s="32" t="s">
        <v>221</v>
      </c>
      <c r="C488" s="32" t="s">
        <v>1572</v>
      </c>
      <c r="D488" s="31">
        <v>42608</v>
      </c>
      <c r="E488" s="1">
        <f t="shared" si="28"/>
        <v>2016</v>
      </c>
      <c r="F488" s="1">
        <f t="shared" si="29"/>
        <v>8</v>
      </c>
      <c r="G488" s="4">
        <f t="shared" si="30"/>
        <v>26</v>
      </c>
      <c r="H488" s="9">
        <v>8.50462962962963E-2</v>
      </c>
      <c r="I488" s="28">
        <v>136.06283333333334</v>
      </c>
      <c r="J488" s="28">
        <v>39.172333333333334</v>
      </c>
      <c r="K488" s="33">
        <v>50.344000000000001</v>
      </c>
      <c r="L488" s="33">
        <v>50</v>
      </c>
      <c r="M488" s="33">
        <v>0</v>
      </c>
      <c r="N488" s="27">
        <v>10.0219</v>
      </c>
      <c r="O488" s="30">
        <v>34.020400000000002</v>
      </c>
      <c r="P488" s="38">
        <v>9.7899999999984111E-4</v>
      </c>
      <c r="Q488" s="38">
        <v>-0.67002173999999926</v>
      </c>
      <c r="R488" s="32" t="s">
        <v>285</v>
      </c>
      <c r="S488" s="32">
        <v>1</v>
      </c>
      <c r="V488" s="8" t="s">
        <v>370</v>
      </c>
    </row>
    <row r="489" spans="1:22">
      <c r="A489" s="32" t="s">
        <v>145</v>
      </c>
      <c r="B489" s="32" t="s">
        <v>221</v>
      </c>
      <c r="C489" s="32" t="s">
        <v>1572</v>
      </c>
      <c r="D489" s="31">
        <v>42608</v>
      </c>
      <c r="E489" s="1">
        <f t="shared" si="28"/>
        <v>2016</v>
      </c>
      <c r="F489" s="1">
        <f t="shared" si="29"/>
        <v>8</v>
      </c>
      <c r="G489" s="4">
        <f t="shared" si="30"/>
        <v>26</v>
      </c>
      <c r="H489" s="9">
        <v>8.50462962962963E-2</v>
      </c>
      <c r="I489" s="28">
        <v>136.06283333333334</v>
      </c>
      <c r="J489" s="28">
        <v>39.172333333333334</v>
      </c>
      <c r="K489" s="33">
        <v>74.924999999999997</v>
      </c>
      <c r="L489" s="33">
        <v>75</v>
      </c>
      <c r="M489" s="33">
        <v>0</v>
      </c>
      <c r="N489" s="27">
        <v>6.4603999999999999</v>
      </c>
      <c r="O489" s="30">
        <v>34.033299999999997</v>
      </c>
      <c r="P489" s="38">
        <v>-2.1489794117647287E-2</v>
      </c>
      <c r="Q489" s="38">
        <v>-0.65833171999999962</v>
      </c>
      <c r="R489" s="32" t="s">
        <v>285</v>
      </c>
      <c r="S489" s="32">
        <v>1</v>
      </c>
      <c r="V489" s="8" t="s">
        <v>371</v>
      </c>
    </row>
    <row r="490" spans="1:22">
      <c r="A490" s="32" t="s">
        <v>145</v>
      </c>
      <c r="B490" s="32" t="s">
        <v>221</v>
      </c>
      <c r="C490" s="32" t="s">
        <v>1572</v>
      </c>
      <c r="D490" s="31">
        <v>42608</v>
      </c>
      <c r="E490" s="1">
        <f t="shared" si="28"/>
        <v>2016</v>
      </c>
      <c r="F490" s="1">
        <f t="shared" si="29"/>
        <v>8</v>
      </c>
      <c r="G490" s="4">
        <f t="shared" si="30"/>
        <v>26</v>
      </c>
      <c r="H490" s="9">
        <v>8.50462962962963E-2</v>
      </c>
      <c r="I490" s="28">
        <v>136.06283333333334</v>
      </c>
      <c r="J490" s="28">
        <v>39.172333333333334</v>
      </c>
      <c r="K490" s="33">
        <v>99.924999999999997</v>
      </c>
      <c r="L490" s="33">
        <v>100</v>
      </c>
      <c r="M490" s="33">
        <v>0</v>
      </c>
      <c r="N490" s="27">
        <v>4.3117999999999999</v>
      </c>
      <c r="O490" s="30">
        <v>34.0032</v>
      </c>
      <c r="P490" s="38">
        <v>-3.3376588235294324E-2</v>
      </c>
      <c r="Q490" s="38">
        <v>-0.86087026000000222</v>
      </c>
      <c r="R490" s="32" t="s">
        <v>285</v>
      </c>
      <c r="S490" s="32">
        <v>1</v>
      </c>
      <c r="V490" s="8" t="s">
        <v>372</v>
      </c>
    </row>
    <row r="491" spans="1:22">
      <c r="A491" s="32" t="s">
        <v>145</v>
      </c>
      <c r="B491" s="32" t="s">
        <v>221</v>
      </c>
      <c r="C491" s="32" t="s">
        <v>1572</v>
      </c>
      <c r="D491" s="31">
        <v>42608</v>
      </c>
      <c r="E491" s="1">
        <f t="shared" si="28"/>
        <v>2016</v>
      </c>
      <c r="F491" s="1">
        <f t="shared" si="29"/>
        <v>8</v>
      </c>
      <c r="G491" s="4">
        <f t="shared" si="30"/>
        <v>26</v>
      </c>
      <c r="H491" s="9">
        <v>8.50462962962963E-2</v>
      </c>
      <c r="I491" s="28">
        <v>136.06283333333334</v>
      </c>
      <c r="J491" s="28">
        <v>39.172333333333334</v>
      </c>
      <c r="K491" s="33">
        <v>149.53299999999999</v>
      </c>
      <c r="L491" s="33">
        <v>150</v>
      </c>
      <c r="M491" s="33">
        <v>0</v>
      </c>
      <c r="N491" s="27">
        <v>2.2158000000000002</v>
      </c>
      <c r="O491" s="30">
        <v>34.0304</v>
      </c>
      <c r="P491" s="38">
        <v>3.1659617647058713E-2</v>
      </c>
      <c r="Q491" s="38">
        <v>-0.58355252000000135</v>
      </c>
      <c r="R491" s="32" t="s">
        <v>285</v>
      </c>
      <c r="S491" s="32">
        <v>1</v>
      </c>
      <c r="V491" s="8" t="s">
        <v>373</v>
      </c>
    </row>
    <row r="492" spans="1:22">
      <c r="A492" s="32" t="s">
        <v>145</v>
      </c>
      <c r="B492" s="32" t="s">
        <v>221</v>
      </c>
      <c r="C492" s="32" t="s">
        <v>1572</v>
      </c>
      <c r="D492" s="31">
        <v>42608</v>
      </c>
      <c r="E492" s="1">
        <f t="shared" si="28"/>
        <v>2016</v>
      </c>
      <c r="F492" s="1">
        <f t="shared" si="29"/>
        <v>8</v>
      </c>
      <c r="G492" s="4">
        <f t="shared" si="30"/>
        <v>26</v>
      </c>
      <c r="H492" s="6">
        <v>8.50462962962963E-2</v>
      </c>
      <c r="I492" s="28">
        <v>136.06283333333334</v>
      </c>
      <c r="J492" s="28">
        <v>39.172333333333334</v>
      </c>
      <c r="K492" s="33">
        <v>199.12100000000001</v>
      </c>
      <c r="L492" s="33">
        <v>200</v>
      </c>
      <c r="M492" s="33">
        <v>0</v>
      </c>
      <c r="N492" s="27">
        <v>1.4518</v>
      </c>
      <c r="O492" s="30">
        <v>34.033700000000003</v>
      </c>
      <c r="P492" s="38">
        <v>-1.7981764705881087E-3</v>
      </c>
      <c r="Q492" s="38">
        <v>-0.80374726000000152</v>
      </c>
      <c r="R492" s="32" t="s">
        <v>285</v>
      </c>
      <c r="S492" s="32">
        <v>1</v>
      </c>
      <c r="V492" s="8" t="s">
        <v>374</v>
      </c>
    </row>
    <row r="493" spans="1:22">
      <c r="A493" s="32" t="s">
        <v>145</v>
      </c>
      <c r="B493" s="32" t="s">
        <v>222</v>
      </c>
      <c r="C493" s="32" t="s">
        <v>1572</v>
      </c>
      <c r="D493" s="31">
        <v>42608</v>
      </c>
      <c r="E493" s="1">
        <f t="shared" si="28"/>
        <v>2016</v>
      </c>
      <c r="F493" s="1">
        <f t="shared" si="29"/>
        <v>8</v>
      </c>
      <c r="G493" s="4">
        <f t="shared" si="30"/>
        <v>26</v>
      </c>
      <c r="H493" s="6">
        <v>0.7154166666666667</v>
      </c>
      <c r="I493" s="28">
        <v>135.60249999999999</v>
      </c>
      <c r="J493" s="28">
        <v>40.166833333333336</v>
      </c>
      <c r="K493" s="33">
        <v>0</v>
      </c>
      <c r="L493" s="33">
        <v>0</v>
      </c>
      <c r="M493" s="33">
        <v>0</v>
      </c>
      <c r="N493" s="27">
        <v>25.6</v>
      </c>
      <c r="O493" s="30">
        <v>33.316941647368076</v>
      </c>
      <c r="P493" s="38">
        <v>-0.1471809705882352</v>
      </c>
      <c r="Q493" s="38">
        <v>-1.6336694400000003</v>
      </c>
      <c r="R493" s="32" t="s">
        <v>285</v>
      </c>
      <c r="S493" s="32">
        <v>1</v>
      </c>
      <c r="V493" s="8" t="s">
        <v>375</v>
      </c>
    </row>
    <row r="494" spans="1:22">
      <c r="A494" s="32" t="s">
        <v>145</v>
      </c>
      <c r="B494" s="32" t="s">
        <v>222</v>
      </c>
      <c r="C494" s="32" t="s">
        <v>1572</v>
      </c>
      <c r="D494" s="31">
        <v>42608</v>
      </c>
      <c r="E494" s="1">
        <f t="shared" si="28"/>
        <v>2016</v>
      </c>
      <c r="F494" s="1">
        <f t="shared" si="29"/>
        <v>8</v>
      </c>
      <c r="G494" s="4">
        <f t="shared" si="30"/>
        <v>26</v>
      </c>
      <c r="H494" s="6">
        <v>0.7154166666666667</v>
      </c>
      <c r="I494" s="28">
        <v>135.60249999999999</v>
      </c>
      <c r="J494" s="28">
        <v>40.166833333333336</v>
      </c>
      <c r="K494" s="33">
        <v>10.221</v>
      </c>
      <c r="L494" s="33">
        <v>10</v>
      </c>
      <c r="M494" s="33">
        <v>0</v>
      </c>
      <c r="N494" s="27">
        <v>25.7927</v>
      </c>
      <c r="O494" s="30">
        <v>33.237499999999997</v>
      </c>
      <c r="P494" s="38">
        <v>-0.18206897058823546</v>
      </c>
      <c r="Q494" s="38">
        <v>-1.5473804447058832</v>
      </c>
      <c r="R494" s="32" t="s">
        <v>285</v>
      </c>
      <c r="S494" s="32">
        <v>1</v>
      </c>
      <c r="V494" s="8" t="s">
        <v>376</v>
      </c>
    </row>
    <row r="495" spans="1:22">
      <c r="A495" s="32" t="s">
        <v>145</v>
      </c>
      <c r="B495" s="32" t="s">
        <v>222</v>
      </c>
      <c r="C495" s="32" t="s">
        <v>1572</v>
      </c>
      <c r="D495" s="31">
        <v>42608</v>
      </c>
      <c r="E495" s="1">
        <f t="shared" si="28"/>
        <v>2016</v>
      </c>
      <c r="F495" s="1">
        <f t="shared" si="29"/>
        <v>8</v>
      </c>
      <c r="G495" s="4">
        <f t="shared" si="30"/>
        <v>26</v>
      </c>
      <c r="H495" s="6">
        <v>0.7154166666666667</v>
      </c>
      <c r="I495" s="28">
        <v>135.60249999999999</v>
      </c>
      <c r="J495" s="28">
        <v>40.166833333333336</v>
      </c>
      <c r="K495" s="33">
        <v>19.827999999999999</v>
      </c>
      <c r="L495" s="33">
        <v>20</v>
      </c>
      <c r="M495" s="33">
        <v>0</v>
      </c>
      <c r="N495" s="27">
        <v>21.0776</v>
      </c>
      <c r="O495" s="30">
        <v>33.798400000000001</v>
      </c>
      <c r="P495" s="38">
        <v>-5.8831764705882694E-2</v>
      </c>
      <c r="Q495" s="38">
        <v>-0.81018843764706006</v>
      </c>
      <c r="R495" s="32" t="s">
        <v>285</v>
      </c>
      <c r="S495" s="32">
        <v>1</v>
      </c>
      <c r="V495" s="8" t="s">
        <v>377</v>
      </c>
    </row>
    <row r="496" spans="1:22">
      <c r="A496" s="32" t="s">
        <v>145</v>
      </c>
      <c r="B496" s="32" t="s">
        <v>222</v>
      </c>
      <c r="C496" s="32" t="s">
        <v>1572</v>
      </c>
      <c r="D496" s="31">
        <v>42608</v>
      </c>
      <c r="E496" s="1">
        <f t="shared" si="28"/>
        <v>2016</v>
      </c>
      <c r="F496" s="1">
        <f t="shared" si="29"/>
        <v>8</v>
      </c>
      <c r="G496" s="4">
        <f t="shared" si="30"/>
        <v>26</v>
      </c>
      <c r="H496" s="6">
        <v>0.7154166666666667</v>
      </c>
      <c r="I496" s="28">
        <v>135.60249999999999</v>
      </c>
      <c r="J496" s="28">
        <v>40.166833333333336</v>
      </c>
      <c r="K496" s="33">
        <v>29.538</v>
      </c>
      <c r="L496" s="33">
        <v>30</v>
      </c>
      <c r="M496" s="33">
        <v>0</v>
      </c>
      <c r="N496" s="27">
        <v>14.518700000000001</v>
      </c>
      <c r="O496" s="30">
        <v>33.882100000000001</v>
      </c>
      <c r="P496" s="38">
        <v>3.0294117647033936E-4</v>
      </c>
      <c r="Q496" s="38">
        <v>-0.80687747058823511</v>
      </c>
      <c r="R496" s="32" t="s">
        <v>285</v>
      </c>
      <c r="S496" s="32">
        <v>1</v>
      </c>
      <c r="V496" s="8" t="s">
        <v>378</v>
      </c>
    </row>
    <row r="497" spans="1:22">
      <c r="A497" s="32" t="s">
        <v>145</v>
      </c>
      <c r="B497" s="32" t="s">
        <v>222</v>
      </c>
      <c r="C497" s="32" t="s">
        <v>1572</v>
      </c>
      <c r="D497" s="31">
        <v>42608</v>
      </c>
      <c r="E497" s="1">
        <f t="shared" si="28"/>
        <v>2016</v>
      </c>
      <c r="F497" s="1">
        <f t="shared" si="29"/>
        <v>8</v>
      </c>
      <c r="G497" s="4">
        <f t="shared" si="30"/>
        <v>26</v>
      </c>
      <c r="H497" s="6">
        <v>0.7154166666666667</v>
      </c>
      <c r="I497" s="28">
        <v>135.60249999999999</v>
      </c>
      <c r="J497" s="28">
        <v>40.166833333333336</v>
      </c>
      <c r="K497" s="33">
        <v>50.506</v>
      </c>
      <c r="L497" s="33">
        <v>50</v>
      </c>
      <c r="M497" s="33">
        <v>0</v>
      </c>
      <c r="N497" s="27">
        <v>7.97</v>
      </c>
      <c r="O497" s="30">
        <v>34.043500000000002</v>
      </c>
      <c r="P497" s="38">
        <v>5.923414705882335E-2</v>
      </c>
      <c r="Q497" s="38">
        <v>-0.3032643835294131</v>
      </c>
      <c r="R497" s="32" t="s">
        <v>285</v>
      </c>
      <c r="S497" s="32">
        <v>1</v>
      </c>
      <c r="V497" s="8" t="s">
        <v>379</v>
      </c>
    </row>
    <row r="498" spans="1:22">
      <c r="A498" s="32" t="s">
        <v>145</v>
      </c>
      <c r="B498" s="32" t="s">
        <v>222</v>
      </c>
      <c r="C498" s="32" t="s">
        <v>1572</v>
      </c>
      <c r="D498" s="31">
        <v>42608</v>
      </c>
      <c r="E498" s="1">
        <f t="shared" si="28"/>
        <v>2016</v>
      </c>
      <c r="F498" s="1">
        <f t="shared" si="29"/>
        <v>8</v>
      </c>
      <c r="G498" s="4">
        <f t="shared" si="30"/>
        <v>26</v>
      </c>
      <c r="H498" s="6">
        <v>0.7154166666666667</v>
      </c>
      <c r="I498" s="28">
        <v>135.60249999999999</v>
      </c>
      <c r="J498" s="28">
        <v>40.166833333333336</v>
      </c>
      <c r="K498" s="33">
        <v>74.313999999999993</v>
      </c>
      <c r="L498" s="33">
        <v>75</v>
      </c>
      <c r="M498" s="33">
        <v>0</v>
      </c>
      <c r="N498" s="27">
        <v>4.4757999999999996</v>
      </c>
      <c r="O498" s="30">
        <v>33.985999999999997</v>
      </c>
      <c r="P498" s="38">
        <v>3.5544352941176527E-2</v>
      </c>
      <c r="Q498" s="38">
        <v>-0.63257293647058788</v>
      </c>
      <c r="R498" s="32" t="s">
        <v>285</v>
      </c>
      <c r="S498" s="32">
        <v>1</v>
      </c>
      <c r="V498" s="8" t="s">
        <v>380</v>
      </c>
    </row>
    <row r="499" spans="1:22">
      <c r="A499" s="32" t="s">
        <v>145</v>
      </c>
      <c r="B499" s="32" t="s">
        <v>222</v>
      </c>
      <c r="C499" s="32" t="s">
        <v>1572</v>
      </c>
      <c r="D499" s="31">
        <v>42608</v>
      </c>
      <c r="E499" s="1">
        <f t="shared" si="28"/>
        <v>2016</v>
      </c>
      <c r="F499" s="1">
        <f t="shared" si="29"/>
        <v>8</v>
      </c>
      <c r="G499" s="4">
        <f t="shared" si="30"/>
        <v>26</v>
      </c>
      <c r="H499" s="6">
        <v>0.7154166666666667</v>
      </c>
      <c r="I499" s="28">
        <v>135.60249999999999</v>
      </c>
      <c r="J499" s="28">
        <v>40.166833333333336</v>
      </c>
      <c r="K499" s="33">
        <v>99.204999999999998</v>
      </c>
      <c r="L499" s="33">
        <v>100</v>
      </c>
      <c r="M499" s="33">
        <v>0</v>
      </c>
      <c r="N499" s="27">
        <v>3.3815</v>
      </c>
      <c r="O499" s="30">
        <v>33.984999999999999</v>
      </c>
      <c r="P499" s="38">
        <v>-6.6639411764706225E-3</v>
      </c>
      <c r="Q499" s="38">
        <v>-0.71124012941176673</v>
      </c>
      <c r="R499" s="32" t="s">
        <v>285</v>
      </c>
      <c r="S499" s="32">
        <v>1</v>
      </c>
      <c r="V499" s="8" t="s">
        <v>381</v>
      </c>
    </row>
    <row r="500" spans="1:22">
      <c r="A500" s="32" t="s">
        <v>145</v>
      </c>
      <c r="B500" s="32" t="s">
        <v>222</v>
      </c>
      <c r="C500" s="32" t="s">
        <v>1572</v>
      </c>
      <c r="D500" s="31">
        <v>42608</v>
      </c>
      <c r="E500" s="1">
        <f t="shared" si="28"/>
        <v>2016</v>
      </c>
      <c r="F500" s="1">
        <f t="shared" si="29"/>
        <v>8</v>
      </c>
      <c r="G500" s="4">
        <f t="shared" si="30"/>
        <v>26</v>
      </c>
      <c r="H500" s="6">
        <v>0.7154166666666667</v>
      </c>
      <c r="I500" s="28">
        <v>135.60249999999999</v>
      </c>
      <c r="J500" s="28">
        <v>40.166833333333336</v>
      </c>
      <c r="K500" s="33">
        <v>124.43</v>
      </c>
      <c r="L500" s="33">
        <v>125</v>
      </c>
      <c r="M500" s="33">
        <v>0</v>
      </c>
      <c r="N500" s="27">
        <v>2.4228000000000001</v>
      </c>
      <c r="O500" s="30">
        <v>33.983400000000003</v>
      </c>
      <c r="P500" s="38">
        <v>-7.7652352941175451E-3</v>
      </c>
      <c r="Q500" s="38">
        <v>-0.76225440235294073</v>
      </c>
      <c r="R500" s="32" t="s">
        <v>285</v>
      </c>
      <c r="S500" s="32">
        <v>1</v>
      </c>
      <c r="V500" s="8" t="s">
        <v>382</v>
      </c>
    </row>
    <row r="501" spans="1:22">
      <c r="A501" s="32" t="s">
        <v>145</v>
      </c>
      <c r="B501" s="32" t="s">
        <v>222</v>
      </c>
      <c r="C501" s="32" t="s">
        <v>1572</v>
      </c>
      <c r="D501" s="31">
        <v>42608</v>
      </c>
      <c r="E501" s="1">
        <f t="shared" si="28"/>
        <v>2016</v>
      </c>
      <c r="F501" s="1">
        <f t="shared" si="29"/>
        <v>8</v>
      </c>
      <c r="G501" s="4">
        <f t="shared" si="30"/>
        <v>26</v>
      </c>
      <c r="H501" s="6">
        <v>0.7154166666666667</v>
      </c>
      <c r="I501" s="28">
        <v>135.60249999999999</v>
      </c>
      <c r="J501" s="28">
        <v>40.166833333333336</v>
      </c>
      <c r="K501" s="33">
        <v>149.80500000000001</v>
      </c>
      <c r="L501" s="33">
        <v>150</v>
      </c>
      <c r="M501" s="33">
        <v>0</v>
      </c>
      <c r="N501" s="27">
        <v>2.0973000000000002</v>
      </c>
      <c r="O501" s="30">
        <v>34.013199999999998</v>
      </c>
      <c r="P501" s="38">
        <v>-1.3594911764706064E-2</v>
      </c>
      <c r="Q501" s="38">
        <v>-0.76470013411764803</v>
      </c>
      <c r="R501" s="32" t="s">
        <v>285</v>
      </c>
      <c r="S501" s="32">
        <v>1</v>
      </c>
      <c r="V501" s="8" t="s">
        <v>383</v>
      </c>
    </row>
    <row r="502" spans="1:22">
      <c r="A502" s="32" t="s">
        <v>145</v>
      </c>
      <c r="B502" s="32" t="s">
        <v>222</v>
      </c>
      <c r="C502" s="32" t="s">
        <v>1572</v>
      </c>
      <c r="D502" s="31">
        <v>42608</v>
      </c>
      <c r="E502" s="1">
        <f t="shared" si="28"/>
        <v>2016</v>
      </c>
      <c r="F502" s="1">
        <f t="shared" si="29"/>
        <v>8</v>
      </c>
      <c r="G502" s="4">
        <f t="shared" si="30"/>
        <v>26</v>
      </c>
      <c r="H502" s="6">
        <v>0.7154166666666667</v>
      </c>
      <c r="I502" s="28">
        <v>135.60249999999999</v>
      </c>
      <c r="J502" s="28">
        <v>40.166833333333336</v>
      </c>
      <c r="K502" s="33">
        <v>200.227</v>
      </c>
      <c r="L502" s="33">
        <v>200</v>
      </c>
      <c r="M502" s="33">
        <v>0</v>
      </c>
      <c r="N502" s="27">
        <v>1.4492</v>
      </c>
      <c r="O502" s="30">
        <v>34.035400000000003</v>
      </c>
      <c r="P502" s="38">
        <v>-4.6442205882352594E-2</v>
      </c>
      <c r="Q502" s="38">
        <v>-0.74386911372548958</v>
      </c>
      <c r="R502" s="32" t="s">
        <v>285</v>
      </c>
      <c r="S502" s="32">
        <v>1</v>
      </c>
      <c r="V502" s="8" t="s">
        <v>384</v>
      </c>
    </row>
    <row r="503" spans="1:22">
      <c r="A503" s="32" t="s">
        <v>145</v>
      </c>
      <c r="B503" s="32" t="s">
        <v>223</v>
      </c>
      <c r="C503" s="32" t="s">
        <v>1572</v>
      </c>
      <c r="D503" s="31">
        <v>42609</v>
      </c>
      <c r="E503" s="1">
        <f t="shared" si="28"/>
        <v>2016</v>
      </c>
      <c r="F503" s="1">
        <f t="shared" si="29"/>
        <v>8</v>
      </c>
      <c r="G503" s="4">
        <f t="shared" si="30"/>
        <v>27</v>
      </c>
      <c r="H503" s="6">
        <v>4.0856481481481481E-3</v>
      </c>
      <c r="I503" s="28">
        <v>135.63216666666668</v>
      </c>
      <c r="J503" s="28">
        <v>39.911666666666669</v>
      </c>
      <c r="K503" s="33">
        <v>0</v>
      </c>
      <c r="L503" s="33">
        <v>0</v>
      </c>
      <c r="M503" s="33">
        <v>0</v>
      </c>
      <c r="N503" s="27">
        <v>25.4</v>
      </c>
      <c r="O503" s="30">
        <v>33.146245197654679</v>
      </c>
      <c r="P503" s="38">
        <v>-0.20281400000000005</v>
      </c>
      <c r="Q503" s="38">
        <v>-1.7839819199999996</v>
      </c>
      <c r="R503" s="32" t="s">
        <v>285</v>
      </c>
      <c r="S503" s="32">
        <v>1</v>
      </c>
      <c r="V503" s="8" t="s">
        <v>385</v>
      </c>
    </row>
    <row r="504" spans="1:22">
      <c r="A504" s="32" t="s">
        <v>145</v>
      </c>
      <c r="B504" s="32" t="s">
        <v>223</v>
      </c>
      <c r="C504" s="32" t="s">
        <v>1572</v>
      </c>
      <c r="D504" s="31">
        <v>42609</v>
      </c>
      <c r="E504" s="1">
        <f t="shared" si="28"/>
        <v>2016</v>
      </c>
      <c r="F504" s="1">
        <f t="shared" si="29"/>
        <v>8</v>
      </c>
      <c r="G504" s="4">
        <f t="shared" si="30"/>
        <v>27</v>
      </c>
      <c r="H504" s="6">
        <v>4.0856481481481481E-3</v>
      </c>
      <c r="I504" s="28">
        <v>135.63216666666668</v>
      </c>
      <c r="J504" s="28">
        <v>39.911666666666669</v>
      </c>
      <c r="K504" s="33">
        <v>10.516</v>
      </c>
      <c r="L504" s="33">
        <v>10</v>
      </c>
      <c r="M504" s="33">
        <v>0</v>
      </c>
      <c r="N504" s="27">
        <v>25.704499999999999</v>
      </c>
      <c r="O504" s="30">
        <v>32.974400000000003</v>
      </c>
      <c r="P504" s="38">
        <v>-0.23281229411764714</v>
      </c>
      <c r="Q504" s="38">
        <v>-1.8873602329411767</v>
      </c>
      <c r="R504" s="32" t="s">
        <v>285</v>
      </c>
      <c r="S504" s="32">
        <v>1</v>
      </c>
      <c r="V504" s="8" t="s">
        <v>386</v>
      </c>
    </row>
    <row r="505" spans="1:22">
      <c r="A505" s="32" t="s">
        <v>145</v>
      </c>
      <c r="B505" s="32" t="s">
        <v>223</v>
      </c>
      <c r="C505" s="32" t="s">
        <v>1572</v>
      </c>
      <c r="D505" s="31">
        <v>42609</v>
      </c>
      <c r="E505" s="1">
        <f t="shared" si="28"/>
        <v>2016</v>
      </c>
      <c r="F505" s="1">
        <f t="shared" si="29"/>
        <v>8</v>
      </c>
      <c r="G505" s="4">
        <f t="shared" si="30"/>
        <v>27</v>
      </c>
      <c r="H505" s="6">
        <v>4.0856481481481481E-3</v>
      </c>
      <c r="I505" s="28">
        <v>135.63216666666668</v>
      </c>
      <c r="J505" s="28">
        <v>39.911666666666669</v>
      </c>
      <c r="K505" s="33">
        <v>19.802</v>
      </c>
      <c r="L505" s="33">
        <v>20</v>
      </c>
      <c r="M505" s="33">
        <v>0</v>
      </c>
      <c r="N505" s="27">
        <v>23.212499999999999</v>
      </c>
      <c r="O505" s="30">
        <v>33.709099999999999</v>
      </c>
      <c r="P505" s="38">
        <v>-6.0328088235293897E-2</v>
      </c>
      <c r="Q505" s="38">
        <v>-0.86814766588235415</v>
      </c>
      <c r="R505" s="32" t="s">
        <v>285</v>
      </c>
      <c r="S505" s="32">
        <v>1</v>
      </c>
      <c r="V505" s="8" t="s">
        <v>387</v>
      </c>
    </row>
    <row r="506" spans="1:22">
      <c r="A506" s="32" t="s">
        <v>145</v>
      </c>
      <c r="B506" s="32" t="s">
        <v>223</v>
      </c>
      <c r="C506" s="32" t="s">
        <v>1572</v>
      </c>
      <c r="D506" s="31">
        <v>42609</v>
      </c>
      <c r="E506" s="1">
        <f t="shared" si="28"/>
        <v>2016</v>
      </c>
      <c r="F506" s="1">
        <f t="shared" si="29"/>
        <v>8</v>
      </c>
      <c r="G506" s="4">
        <f t="shared" si="30"/>
        <v>27</v>
      </c>
      <c r="H506" s="6">
        <v>4.0856481481481481E-3</v>
      </c>
      <c r="I506" s="28">
        <v>135.63216666666668</v>
      </c>
      <c r="J506" s="28">
        <v>39.911666666666669</v>
      </c>
      <c r="K506" s="33">
        <v>30.053999999999998</v>
      </c>
      <c r="L506" s="33">
        <v>30</v>
      </c>
      <c r="M506" s="33">
        <v>0</v>
      </c>
      <c r="N506" s="27">
        <v>16.9252</v>
      </c>
      <c r="O506" s="30">
        <v>33.935400000000001</v>
      </c>
      <c r="P506" s="38">
        <v>4.1541617647058882E-2</v>
      </c>
      <c r="Q506" s="38">
        <v>-0.16900293882352813</v>
      </c>
      <c r="R506" s="32" t="s">
        <v>285</v>
      </c>
      <c r="S506" s="32">
        <v>1</v>
      </c>
      <c r="V506" s="8" t="s">
        <v>388</v>
      </c>
    </row>
    <row r="507" spans="1:22">
      <c r="A507" s="32" t="s">
        <v>145</v>
      </c>
      <c r="B507" s="32" t="s">
        <v>223</v>
      </c>
      <c r="C507" s="32" t="s">
        <v>1572</v>
      </c>
      <c r="D507" s="31">
        <v>42609</v>
      </c>
      <c r="E507" s="1">
        <f t="shared" si="28"/>
        <v>2016</v>
      </c>
      <c r="F507" s="1">
        <f t="shared" si="29"/>
        <v>8</v>
      </c>
      <c r="G507" s="4">
        <f t="shared" si="30"/>
        <v>27</v>
      </c>
      <c r="H507" s="6">
        <v>4.0856481481481481E-3</v>
      </c>
      <c r="I507" s="28">
        <v>135.63216666666668</v>
      </c>
      <c r="J507" s="28">
        <v>39.911666666666669</v>
      </c>
      <c r="K507" s="33">
        <v>49.646999999999998</v>
      </c>
      <c r="L507" s="33">
        <v>50</v>
      </c>
      <c r="M507" s="33">
        <v>0</v>
      </c>
      <c r="N507" s="27">
        <v>11.0589</v>
      </c>
      <c r="O507" s="30">
        <v>34.136899999999997</v>
      </c>
      <c r="P507" s="38">
        <v>6.5063823529411868E-2</v>
      </c>
      <c r="Q507" s="38">
        <v>4.1999108235293292E-2</v>
      </c>
      <c r="R507" s="32" t="s">
        <v>285</v>
      </c>
      <c r="S507" s="32">
        <v>1</v>
      </c>
      <c r="V507" s="8" t="s">
        <v>389</v>
      </c>
    </row>
    <row r="508" spans="1:22">
      <c r="A508" s="32" t="s">
        <v>145</v>
      </c>
      <c r="B508" s="32" t="s">
        <v>223</v>
      </c>
      <c r="C508" s="32" t="s">
        <v>1572</v>
      </c>
      <c r="D508" s="31">
        <v>42609</v>
      </c>
      <c r="E508" s="1">
        <f t="shared" si="28"/>
        <v>2016</v>
      </c>
      <c r="F508" s="1">
        <f t="shared" si="29"/>
        <v>8</v>
      </c>
      <c r="G508" s="4">
        <f t="shared" si="30"/>
        <v>27</v>
      </c>
      <c r="H508" s="6">
        <v>4.0856481481481481E-3</v>
      </c>
      <c r="I508" s="28">
        <v>135.63216666666668</v>
      </c>
      <c r="J508" s="28">
        <v>39.911666666666669</v>
      </c>
      <c r="K508" s="33">
        <v>74.484999999999999</v>
      </c>
      <c r="L508" s="33">
        <v>75</v>
      </c>
      <c r="M508" s="33">
        <v>0</v>
      </c>
      <c r="N508" s="27">
        <v>7.5019</v>
      </c>
      <c r="O508" s="30">
        <v>34.079700000000003</v>
      </c>
      <c r="P508" s="38">
        <v>6.6201029411764756E-2</v>
      </c>
      <c r="Q508" s="38">
        <v>-0.10276052470588048</v>
      </c>
      <c r="R508" s="32" t="s">
        <v>285</v>
      </c>
      <c r="S508" s="32">
        <v>1</v>
      </c>
      <c r="V508" s="8" t="s">
        <v>390</v>
      </c>
    </row>
    <row r="509" spans="1:22">
      <c r="A509" s="32" t="s">
        <v>145</v>
      </c>
      <c r="B509" s="32" t="s">
        <v>223</v>
      </c>
      <c r="C509" s="32" t="s">
        <v>1572</v>
      </c>
      <c r="D509" s="31">
        <v>42609</v>
      </c>
      <c r="E509" s="1">
        <f t="shared" si="28"/>
        <v>2016</v>
      </c>
      <c r="F509" s="1">
        <f t="shared" si="29"/>
        <v>8</v>
      </c>
      <c r="G509" s="4">
        <f t="shared" si="30"/>
        <v>27</v>
      </c>
      <c r="H509" s="6">
        <v>4.0856481481481481E-3</v>
      </c>
      <c r="I509" s="28">
        <v>135.63216666666668</v>
      </c>
      <c r="J509" s="28">
        <v>39.911666666666669</v>
      </c>
      <c r="K509" s="33">
        <v>99.087000000000003</v>
      </c>
      <c r="L509" s="33">
        <v>100</v>
      </c>
      <c r="M509" s="33">
        <v>0</v>
      </c>
      <c r="N509" s="27">
        <v>4.0963000000000003</v>
      </c>
      <c r="O509" s="30">
        <v>33.932099999999998</v>
      </c>
      <c r="P509" s="38">
        <v>-2.348035294117623E-2</v>
      </c>
      <c r="Q509" s="38">
        <v>-0.7498152776470608</v>
      </c>
      <c r="R509" s="32" t="s">
        <v>285</v>
      </c>
      <c r="S509" s="32">
        <v>1</v>
      </c>
      <c r="V509" s="8" t="s">
        <v>452</v>
      </c>
    </row>
    <row r="510" spans="1:22">
      <c r="A510" s="32" t="s">
        <v>145</v>
      </c>
      <c r="B510" s="32" t="s">
        <v>223</v>
      </c>
      <c r="C510" s="32" t="s">
        <v>1572</v>
      </c>
      <c r="D510" s="31">
        <v>42609</v>
      </c>
      <c r="E510" s="1">
        <f t="shared" si="28"/>
        <v>2016</v>
      </c>
      <c r="F510" s="1">
        <f t="shared" si="29"/>
        <v>8</v>
      </c>
      <c r="G510" s="4">
        <f t="shared" si="30"/>
        <v>27</v>
      </c>
      <c r="H510" s="6">
        <v>4.0856481481481481E-3</v>
      </c>
      <c r="I510" s="28">
        <v>135.63216666666668</v>
      </c>
      <c r="J510" s="28">
        <v>39.911666666666669</v>
      </c>
      <c r="K510" s="33">
        <v>149.80099999999999</v>
      </c>
      <c r="L510" s="33">
        <v>150</v>
      </c>
      <c r="M510" s="33">
        <v>0</v>
      </c>
      <c r="N510" s="27">
        <v>2.1505999999999998</v>
      </c>
      <c r="O510" s="30">
        <v>34.005899999999997</v>
      </c>
      <c r="P510" s="38">
        <v>-3.0818323529411495E-2</v>
      </c>
      <c r="Q510" s="38">
        <v>-0.92395830117646849</v>
      </c>
      <c r="R510" s="32" t="s">
        <v>285</v>
      </c>
      <c r="S510" s="32">
        <v>1</v>
      </c>
      <c r="V510" s="8" t="s">
        <v>392</v>
      </c>
    </row>
    <row r="511" spans="1:22">
      <c r="A511" s="32" t="s">
        <v>145</v>
      </c>
      <c r="B511" s="32" t="s">
        <v>223</v>
      </c>
      <c r="C511" s="32" t="s">
        <v>1572</v>
      </c>
      <c r="D511" s="31">
        <v>42609</v>
      </c>
      <c r="E511" s="1">
        <f t="shared" si="28"/>
        <v>2016</v>
      </c>
      <c r="F511" s="1">
        <f t="shared" si="29"/>
        <v>8</v>
      </c>
      <c r="G511" s="4">
        <f t="shared" si="30"/>
        <v>27</v>
      </c>
      <c r="H511" s="6">
        <v>4.0856481481481481E-3</v>
      </c>
      <c r="I511" s="28">
        <v>135.63216666666668</v>
      </c>
      <c r="J511" s="28">
        <v>39.911666666666669</v>
      </c>
      <c r="K511" s="33">
        <v>198.86799999999999</v>
      </c>
      <c r="L511" s="33">
        <v>200</v>
      </c>
      <c r="M511" s="33">
        <v>0</v>
      </c>
      <c r="N511" s="27">
        <v>1.4632000000000001</v>
      </c>
      <c r="O511" s="30">
        <v>34.011899999999997</v>
      </c>
      <c r="P511" s="38">
        <v>-1.1294294117647041E-2</v>
      </c>
      <c r="Q511" s="38">
        <v>-0.84432204470588168</v>
      </c>
      <c r="R511" s="32" t="s">
        <v>285</v>
      </c>
      <c r="S511" s="32">
        <v>1</v>
      </c>
      <c r="V511" s="8" t="s">
        <v>393</v>
      </c>
    </row>
    <row r="512" spans="1:22">
      <c r="A512" s="32" t="s">
        <v>145</v>
      </c>
      <c r="B512" s="32" t="s">
        <v>224</v>
      </c>
      <c r="C512" s="32" t="s">
        <v>1572</v>
      </c>
      <c r="D512" s="31">
        <v>42609</v>
      </c>
      <c r="E512" s="1">
        <f t="shared" si="28"/>
        <v>2016</v>
      </c>
      <c r="F512" s="1">
        <f t="shared" si="29"/>
        <v>8</v>
      </c>
      <c r="G512" s="4">
        <f t="shared" si="30"/>
        <v>27</v>
      </c>
      <c r="H512" s="6">
        <v>0.57893518518518516</v>
      </c>
      <c r="I512" s="28">
        <v>135.999</v>
      </c>
      <c r="J512" s="28">
        <v>38.493000000000002</v>
      </c>
      <c r="K512" s="33">
        <v>0</v>
      </c>
      <c r="L512" s="33">
        <v>0</v>
      </c>
      <c r="M512" s="33">
        <v>0</v>
      </c>
      <c r="N512" s="27">
        <v>25.9</v>
      </c>
      <c r="O512" s="30">
        <v>33.263529399628936</v>
      </c>
      <c r="P512" s="38">
        <v>-9.2502764705882257E-2</v>
      </c>
      <c r="Q512" s="38">
        <v>-1.203602348235294</v>
      </c>
      <c r="R512" s="32" t="s">
        <v>285</v>
      </c>
      <c r="S512" s="32">
        <v>1</v>
      </c>
      <c r="V512" s="8" t="s">
        <v>394</v>
      </c>
    </row>
    <row r="513" spans="1:22">
      <c r="A513" s="32" t="s">
        <v>145</v>
      </c>
      <c r="B513" s="32" t="s">
        <v>224</v>
      </c>
      <c r="C513" s="32" t="s">
        <v>1572</v>
      </c>
      <c r="D513" s="31">
        <v>42609</v>
      </c>
      <c r="E513" s="1">
        <f t="shared" si="28"/>
        <v>2016</v>
      </c>
      <c r="F513" s="1">
        <f t="shared" si="29"/>
        <v>8</v>
      </c>
      <c r="G513" s="4">
        <f t="shared" si="30"/>
        <v>27</v>
      </c>
      <c r="H513" s="6">
        <v>0.57893518518518516</v>
      </c>
      <c r="I513" s="28">
        <v>135.999</v>
      </c>
      <c r="J513" s="28">
        <v>38.493000000000002</v>
      </c>
      <c r="K513" s="33">
        <v>10.042999999999999</v>
      </c>
      <c r="L513" s="33">
        <v>10</v>
      </c>
      <c r="M513" s="33">
        <v>0</v>
      </c>
      <c r="N513" s="27">
        <v>26.692499999999999</v>
      </c>
      <c r="O513" s="30">
        <v>33.243299999999998</v>
      </c>
      <c r="P513" s="38">
        <v>-5.588473529411786E-2</v>
      </c>
      <c r="Q513" s="38">
        <v>-0.95569513176470533</v>
      </c>
      <c r="R513" s="32" t="s">
        <v>285</v>
      </c>
      <c r="S513" s="32">
        <v>1</v>
      </c>
      <c r="V513" s="8" t="s">
        <v>395</v>
      </c>
    </row>
    <row r="514" spans="1:22">
      <c r="A514" s="32" t="s">
        <v>145</v>
      </c>
      <c r="B514" s="32" t="s">
        <v>224</v>
      </c>
      <c r="C514" s="32" t="s">
        <v>1572</v>
      </c>
      <c r="D514" s="31">
        <v>42609</v>
      </c>
      <c r="E514" s="1">
        <f t="shared" si="28"/>
        <v>2016</v>
      </c>
      <c r="F514" s="1">
        <f t="shared" si="29"/>
        <v>8</v>
      </c>
      <c r="G514" s="4">
        <f t="shared" si="30"/>
        <v>27</v>
      </c>
      <c r="H514" s="6">
        <v>0.57893518518518516</v>
      </c>
      <c r="I514" s="28">
        <v>135.999</v>
      </c>
      <c r="J514" s="28">
        <v>38.493000000000002</v>
      </c>
      <c r="K514" s="33">
        <v>20.568999999999999</v>
      </c>
      <c r="L514" s="33">
        <v>20</v>
      </c>
      <c r="M514" s="33">
        <v>0</v>
      </c>
      <c r="N514" s="27">
        <v>23.182300000000001</v>
      </c>
      <c r="O514" s="30">
        <v>34.105499999999999</v>
      </c>
      <c r="P514" s="38">
        <v>0.16469729411764722</v>
      </c>
      <c r="Q514" s="38">
        <v>0.6240630047058815</v>
      </c>
      <c r="R514" s="32" t="s">
        <v>285</v>
      </c>
      <c r="S514" s="32">
        <v>1</v>
      </c>
      <c r="V514" s="8" t="s">
        <v>396</v>
      </c>
    </row>
    <row r="515" spans="1:22">
      <c r="A515" s="32" t="s">
        <v>145</v>
      </c>
      <c r="B515" s="32" t="s">
        <v>224</v>
      </c>
      <c r="C515" s="32" t="s">
        <v>1572</v>
      </c>
      <c r="D515" s="31">
        <v>42609</v>
      </c>
      <c r="E515" s="1">
        <f t="shared" si="28"/>
        <v>2016</v>
      </c>
      <c r="F515" s="1">
        <f t="shared" si="29"/>
        <v>8</v>
      </c>
      <c r="G515" s="4">
        <f t="shared" si="30"/>
        <v>27</v>
      </c>
      <c r="H515" s="6">
        <v>0.57893518518518516</v>
      </c>
      <c r="I515" s="28">
        <v>135.999</v>
      </c>
      <c r="J515" s="28">
        <v>38.493000000000002</v>
      </c>
      <c r="K515" s="33">
        <v>30.227</v>
      </c>
      <c r="L515" s="33">
        <v>30</v>
      </c>
      <c r="M515" s="33">
        <v>0</v>
      </c>
      <c r="N515" s="27">
        <v>17.568899999999999</v>
      </c>
      <c r="O515" s="30">
        <v>34.340899999999998</v>
      </c>
      <c r="P515" s="38">
        <v>0.20477482352941179</v>
      </c>
      <c r="Q515" s="38">
        <v>0.99415298117646955</v>
      </c>
      <c r="R515" s="32" t="s">
        <v>285</v>
      </c>
      <c r="S515" s="32">
        <v>1</v>
      </c>
      <c r="V515" s="8" t="s">
        <v>397</v>
      </c>
    </row>
    <row r="516" spans="1:22">
      <c r="A516" s="32" t="s">
        <v>145</v>
      </c>
      <c r="B516" s="32" t="s">
        <v>224</v>
      </c>
      <c r="C516" s="32" t="s">
        <v>1572</v>
      </c>
      <c r="D516" s="31">
        <v>42609</v>
      </c>
      <c r="E516" s="1">
        <f t="shared" si="28"/>
        <v>2016</v>
      </c>
      <c r="F516" s="1">
        <f t="shared" si="29"/>
        <v>8</v>
      </c>
      <c r="G516" s="4">
        <f t="shared" si="30"/>
        <v>27</v>
      </c>
      <c r="H516" s="6">
        <v>0.57893518518518516</v>
      </c>
      <c r="I516" s="28">
        <v>135.999</v>
      </c>
      <c r="J516" s="28">
        <v>38.493000000000002</v>
      </c>
      <c r="K516" s="33">
        <v>50.494999999999997</v>
      </c>
      <c r="L516" s="33">
        <v>50</v>
      </c>
      <c r="M516" s="33">
        <v>0</v>
      </c>
      <c r="N516" s="27">
        <v>14.292299999999999</v>
      </c>
      <c r="O516" s="30">
        <v>34.403399999999998</v>
      </c>
      <c r="P516" s="38">
        <v>0.13777544117647067</v>
      </c>
      <c r="Q516" s="38">
        <v>0.89241284705882329</v>
      </c>
      <c r="R516" s="32" t="s">
        <v>285</v>
      </c>
      <c r="S516" s="32">
        <v>1</v>
      </c>
      <c r="V516" s="8" t="s">
        <v>398</v>
      </c>
    </row>
    <row r="517" spans="1:22">
      <c r="A517" s="32" t="s">
        <v>145</v>
      </c>
      <c r="B517" s="32" t="s">
        <v>224</v>
      </c>
      <c r="C517" s="32" t="s">
        <v>1572</v>
      </c>
      <c r="D517" s="31">
        <v>42609</v>
      </c>
      <c r="E517" s="1">
        <f t="shared" si="28"/>
        <v>2016</v>
      </c>
      <c r="F517" s="1">
        <f t="shared" si="29"/>
        <v>8</v>
      </c>
      <c r="G517" s="4">
        <f t="shared" si="30"/>
        <v>27</v>
      </c>
      <c r="H517" s="6">
        <v>0.57893518518518516</v>
      </c>
      <c r="I517" s="28">
        <v>135.999</v>
      </c>
      <c r="J517" s="28">
        <v>38.493000000000002</v>
      </c>
      <c r="K517" s="33">
        <v>75.091999999999999</v>
      </c>
      <c r="L517" s="33">
        <v>75</v>
      </c>
      <c r="M517" s="33">
        <v>0</v>
      </c>
      <c r="N517" s="27">
        <v>10.562200000000001</v>
      </c>
      <c r="O517" s="30">
        <v>34.199100000000001</v>
      </c>
      <c r="P517" s="38">
        <v>0.1380499423529411</v>
      </c>
      <c r="Q517" s="38">
        <v>0.57166667058823428</v>
      </c>
      <c r="R517" s="32" t="s">
        <v>285</v>
      </c>
      <c r="S517" s="32">
        <v>1</v>
      </c>
      <c r="V517" s="8" t="s">
        <v>399</v>
      </c>
    </row>
    <row r="518" spans="1:22">
      <c r="A518" s="32" t="s">
        <v>145</v>
      </c>
      <c r="B518" s="32" t="s">
        <v>224</v>
      </c>
      <c r="C518" s="32" t="s">
        <v>1572</v>
      </c>
      <c r="D518" s="31">
        <v>42609</v>
      </c>
      <c r="E518" s="1">
        <f t="shared" si="28"/>
        <v>2016</v>
      </c>
      <c r="F518" s="1">
        <f t="shared" si="29"/>
        <v>8</v>
      </c>
      <c r="G518" s="4">
        <f t="shared" si="30"/>
        <v>27</v>
      </c>
      <c r="H518" s="6">
        <v>0.57893518518518516</v>
      </c>
      <c r="I518" s="28">
        <v>135.999</v>
      </c>
      <c r="J518" s="28">
        <v>38.493000000000002</v>
      </c>
      <c r="K518" s="33">
        <v>99.98</v>
      </c>
      <c r="L518" s="33">
        <v>100</v>
      </c>
      <c r="M518" s="33">
        <v>0</v>
      </c>
      <c r="N518" s="27">
        <v>7.0903999999999998</v>
      </c>
      <c r="O518" s="30">
        <v>34.071100000000001</v>
      </c>
      <c r="P518" s="38">
        <v>6.4068518823529264E-2</v>
      </c>
      <c r="Q518" s="38">
        <v>-0.22070427529411774</v>
      </c>
      <c r="R518" s="32" t="s">
        <v>285</v>
      </c>
      <c r="S518" s="32">
        <v>1</v>
      </c>
      <c r="V518" s="8" t="s">
        <v>400</v>
      </c>
    </row>
    <row r="519" spans="1:22">
      <c r="A519" s="32" t="s">
        <v>145</v>
      </c>
      <c r="B519" s="32" t="s">
        <v>224</v>
      </c>
      <c r="C519" s="32" t="s">
        <v>1572</v>
      </c>
      <c r="D519" s="31">
        <v>42609</v>
      </c>
      <c r="E519" s="1">
        <f t="shared" si="28"/>
        <v>2016</v>
      </c>
      <c r="F519" s="1">
        <f t="shared" si="29"/>
        <v>8</v>
      </c>
      <c r="G519" s="4">
        <f t="shared" si="30"/>
        <v>27</v>
      </c>
      <c r="H519" s="6">
        <v>0.57893518518518516</v>
      </c>
      <c r="I519" s="28">
        <v>135.999</v>
      </c>
      <c r="J519" s="28">
        <v>38.493000000000002</v>
      </c>
      <c r="K519" s="33">
        <v>125.372</v>
      </c>
      <c r="L519" s="33">
        <v>125</v>
      </c>
      <c r="M519" s="33">
        <v>0</v>
      </c>
      <c r="N519" s="27">
        <v>4.9832999999999998</v>
      </c>
      <c r="O519" s="30">
        <v>34.021000000000001</v>
      </c>
      <c r="P519" s="38">
        <v>9.1677095294117494E-2</v>
      </c>
      <c r="Q519" s="38">
        <v>-0.29017690117647099</v>
      </c>
      <c r="R519" s="32" t="s">
        <v>285</v>
      </c>
      <c r="S519" s="32">
        <v>1</v>
      </c>
      <c r="V519" s="8" t="s">
        <v>401</v>
      </c>
    </row>
    <row r="520" spans="1:22">
      <c r="A520" s="32" t="s">
        <v>145</v>
      </c>
      <c r="B520" s="32" t="s">
        <v>224</v>
      </c>
      <c r="C520" s="32" t="s">
        <v>1572</v>
      </c>
      <c r="D520" s="31">
        <v>42609</v>
      </c>
      <c r="E520" s="1">
        <f t="shared" si="28"/>
        <v>2016</v>
      </c>
      <c r="F520" s="1">
        <f t="shared" si="29"/>
        <v>8</v>
      </c>
      <c r="G520" s="4">
        <f t="shared" si="30"/>
        <v>27</v>
      </c>
      <c r="H520" s="6">
        <v>0.57893518518518516</v>
      </c>
      <c r="I520" s="28">
        <v>135.999</v>
      </c>
      <c r="J520" s="28">
        <v>38.493000000000002</v>
      </c>
      <c r="K520" s="33">
        <v>150.887</v>
      </c>
      <c r="L520" s="33">
        <v>150</v>
      </c>
      <c r="M520" s="33">
        <v>0</v>
      </c>
      <c r="N520" s="27">
        <v>2.9411999999999998</v>
      </c>
      <c r="O520" s="30">
        <v>34.005499999999998</v>
      </c>
      <c r="P520" s="38">
        <v>2.1962451764705904E-2</v>
      </c>
      <c r="Q520" s="38">
        <v>-0.72619780705882508</v>
      </c>
      <c r="R520" s="32" t="s">
        <v>285</v>
      </c>
      <c r="S520" s="32">
        <v>1</v>
      </c>
      <c r="V520" s="8" t="s">
        <v>402</v>
      </c>
    </row>
    <row r="521" spans="1:22">
      <c r="A521" s="32" t="s">
        <v>145</v>
      </c>
      <c r="B521" s="32" t="s">
        <v>224</v>
      </c>
      <c r="C521" s="32" t="s">
        <v>1572</v>
      </c>
      <c r="D521" s="31">
        <v>42609</v>
      </c>
      <c r="E521" s="1">
        <f t="shared" si="28"/>
        <v>2016</v>
      </c>
      <c r="F521" s="1">
        <f t="shared" si="29"/>
        <v>8</v>
      </c>
      <c r="G521" s="4">
        <f t="shared" si="30"/>
        <v>27</v>
      </c>
      <c r="H521" s="6">
        <v>0.57893518518518516</v>
      </c>
      <c r="I521" s="28">
        <v>135.999</v>
      </c>
      <c r="J521" s="28">
        <v>38.493000000000002</v>
      </c>
      <c r="K521" s="33">
        <v>198.857</v>
      </c>
      <c r="L521" s="33">
        <v>200</v>
      </c>
      <c r="M521" s="33">
        <v>0</v>
      </c>
      <c r="N521" s="27">
        <v>1.7749999999999999</v>
      </c>
      <c r="O521" s="30">
        <v>34.033799999999999</v>
      </c>
      <c r="P521" s="38">
        <v>3.5754788235293988E-2</v>
      </c>
      <c r="Q521" s="38">
        <v>-0.67662559294117752</v>
      </c>
      <c r="R521" s="32" t="s">
        <v>285</v>
      </c>
      <c r="S521" s="32">
        <v>1</v>
      </c>
      <c r="V521" s="8" t="s">
        <v>403</v>
      </c>
    </row>
    <row r="522" spans="1:22">
      <c r="A522" s="32" t="s">
        <v>145</v>
      </c>
      <c r="B522" s="32" t="s">
        <v>298</v>
      </c>
      <c r="C522" s="32" t="s">
        <v>1572</v>
      </c>
      <c r="D522" s="31">
        <v>42609</v>
      </c>
      <c r="E522" s="1">
        <f t="shared" si="28"/>
        <v>2016</v>
      </c>
      <c r="F522" s="1">
        <f t="shared" si="29"/>
        <v>8</v>
      </c>
      <c r="G522" s="4">
        <f t="shared" si="30"/>
        <v>27</v>
      </c>
      <c r="H522" s="6">
        <v>0.86368055555555545</v>
      </c>
      <c r="I522" s="28">
        <v>135.79666666666665</v>
      </c>
      <c r="J522" s="28">
        <v>38.629666666666665</v>
      </c>
      <c r="K522" s="33">
        <v>0</v>
      </c>
      <c r="L522" s="33">
        <v>0</v>
      </c>
      <c r="M522" s="33">
        <v>0</v>
      </c>
      <c r="N522" s="27">
        <v>25.9</v>
      </c>
      <c r="O522" s="30">
        <v>33.560791388204535</v>
      </c>
      <c r="P522" s="38">
        <v>-4.2696595294117623E-2</v>
      </c>
      <c r="Q522" s="38">
        <v>-0.86886933882353024</v>
      </c>
      <c r="R522" s="32" t="s">
        <v>285</v>
      </c>
      <c r="S522" s="32"/>
      <c r="T522" s="7"/>
      <c r="V522" s="8" t="s">
        <v>404</v>
      </c>
    </row>
    <row r="523" spans="1:22">
      <c r="A523" s="32" t="s">
        <v>145</v>
      </c>
      <c r="B523" s="32" t="s">
        <v>298</v>
      </c>
      <c r="C523" s="32" t="s">
        <v>1572</v>
      </c>
      <c r="D523" s="31">
        <v>42609</v>
      </c>
      <c r="E523" s="1">
        <f t="shared" si="28"/>
        <v>2016</v>
      </c>
      <c r="F523" s="1">
        <f t="shared" si="29"/>
        <v>8</v>
      </c>
      <c r="G523" s="4">
        <f t="shared" si="30"/>
        <v>27</v>
      </c>
      <c r="H523" s="6">
        <v>0.86368055555555545</v>
      </c>
      <c r="I523" s="28">
        <v>135.79666666666665</v>
      </c>
      <c r="J523" s="28">
        <v>38.629666666666665</v>
      </c>
      <c r="K523" s="33">
        <v>20.677</v>
      </c>
      <c r="L523" s="33">
        <v>20</v>
      </c>
      <c r="M523" s="33">
        <v>0</v>
      </c>
      <c r="N523" s="27">
        <v>25.921099999999999</v>
      </c>
      <c r="O523" s="30">
        <v>33.5852</v>
      </c>
      <c r="P523" s="38">
        <v>-4.3126858823529179E-2</v>
      </c>
      <c r="Q523" s="38">
        <v>-0.95187424470588322</v>
      </c>
      <c r="R523" s="32" t="s">
        <v>285</v>
      </c>
      <c r="S523" s="32"/>
      <c r="T523" s="7"/>
      <c r="V523" s="8" t="s">
        <v>405</v>
      </c>
    </row>
    <row r="524" spans="1:22">
      <c r="A524" s="32" t="s">
        <v>145</v>
      </c>
      <c r="B524" s="32" t="s">
        <v>298</v>
      </c>
      <c r="C524" s="32" t="s">
        <v>1572</v>
      </c>
      <c r="D524" s="31">
        <v>42609</v>
      </c>
      <c r="E524" s="1">
        <f t="shared" si="28"/>
        <v>2016</v>
      </c>
      <c r="F524" s="1">
        <f t="shared" si="29"/>
        <v>8</v>
      </c>
      <c r="G524" s="4">
        <f t="shared" si="30"/>
        <v>27</v>
      </c>
      <c r="H524" s="6">
        <v>0.86368055555555545</v>
      </c>
      <c r="I524" s="28">
        <v>135.79666666666665</v>
      </c>
      <c r="J524" s="28">
        <v>38.629666666666665</v>
      </c>
      <c r="K524" s="33">
        <v>49.579000000000001</v>
      </c>
      <c r="L524" s="33">
        <v>50</v>
      </c>
      <c r="M524" s="33">
        <v>0</v>
      </c>
      <c r="N524" s="27">
        <v>11.8393</v>
      </c>
      <c r="O524" s="30">
        <v>34.229799999999997</v>
      </c>
      <c r="P524" s="38">
        <v>0.12155650705882382</v>
      </c>
      <c r="Q524" s="38">
        <v>0.47373357176470599</v>
      </c>
      <c r="R524" s="32" t="s">
        <v>285</v>
      </c>
      <c r="S524" s="32"/>
      <c r="T524" s="7"/>
      <c r="V524" s="8" t="s">
        <v>406</v>
      </c>
    </row>
    <row r="525" spans="1:22">
      <c r="A525" s="32" t="s">
        <v>145</v>
      </c>
      <c r="B525" s="32" t="s">
        <v>225</v>
      </c>
      <c r="C525" s="32" t="s">
        <v>1572</v>
      </c>
      <c r="D525" s="31">
        <v>42610</v>
      </c>
      <c r="E525" s="1">
        <f t="shared" si="28"/>
        <v>2016</v>
      </c>
      <c r="F525" s="1">
        <f t="shared" si="29"/>
        <v>8</v>
      </c>
      <c r="G525" s="4">
        <f t="shared" si="30"/>
        <v>28</v>
      </c>
      <c r="H525" s="6">
        <v>0.5722800925925926</v>
      </c>
      <c r="I525" s="28">
        <v>135.601</v>
      </c>
      <c r="J525" s="28">
        <v>37.741500000000002</v>
      </c>
      <c r="K525" s="33">
        <v>0</v>
      </c>
      <c r="L525" s="33">
        <v>0</v>
      </c>
      <c r="M525" s="33">
        <v>0</v>
      </c>
      <c r="N525" s="27">
        <v>26.1</v>
      </c>
      <c r="O525" s="30">
        <v>33.762596338205817</v>
      </c>
      <c r="P525" s="38">
        <v>-6.4241643137254778E-2</v>
      </c>
      <c r="Q525" s="38">
        <v>-0.53260429411765031</v>
      </c>
      <c r="R525" s="32" t="s">
        <v>285</v>
      </c>
      <c r="S525" s="32">
        <v>1</v>
      </c>
      <c r="V525" s="8" t="s">
        <v>407</v>
      </c>
    </row>
    <row r="526" spans="1:22">
      <c r="A526" s="32" t="s">
        <v>145</v>
      </c>
      <c r="B526" s="32" t="s">
        <v>225</v>
      </c>
      <c r="C526" s="32" t="s">
        <v>1572</v>
      </c>
      <c r="D526" s="31">
        <v>42610</v>
      </c>
      <c r="E526" s="1">
        <f t="shared" si="28"/>
        <v>2016</v>
      </c>
      <c r="F526" s="1">
        <f t="shared" si="29"/>
        <v>8</v>
      </c>
      <c r="G526" s="4">
        <f t="shared" si="30"/>
        <v>28</v>
      </c>
      <c r="H526" s="6">
        <v>0.5722800925925926</v>
      </c>
      <c r="I526" s="28">
        <v>135.601</v>
      </c>
      <c r="J526" s="28">
        <v>37.741500000000002</v>
      </c>
      <c r="K526" s="33">
        <v>9.9280000000000008</v>
      </c>
      <c r="L526" s="33">
        <v>10</v>
      </c>
      <c r="M526" s="33">
        <v>0</v>
      </c>
      <c r="N526" s="27">
        <v>26.427700000000002</v>
      </c>
      <c r="O526" s="30">
        <v>33.706800000000001</v>
      </c>
      <c r="P526" s="38">
        <v>-1.2793279999999907E-2</v>
      </c>
      <c r="Q526" s="38">
        <v>-0.40183840000000348</v>
      </c>
      <c r="R526" s="32" t="s">
        <v>285</v>
      </c>
      <c r="S526" s="32">
        <v>1</v>
      </c>
      <c r="V526" s="8" t="s">
        <v>408</v>
      </c>
    </row>
    <row r="527" spans="1:22">
      <c r="A527" s="32" t="s">
        <v>145</v>
      </c>
      <c r="B527" s="32" t="s">
        <v>225</v>
      </c>
      <c r="C527" s="32" t="s">
        <v>1572</v>
      </c>
      <c r="D527" s="31">
        <v>42610</v>
      </c>
      <c r="E527" s="1">
        <f t="shared" si="28"/>
        <v>2016</v>
      </c>
      <c r="F527" s="1">
        <f t="shared" si="29"/>
        <v>8</v>
      </c>
      <c r="G527" s="4">
        <f t="shared" si="30"/>
        <v>28</v>
      </c>
      <c r="H527" s="6">
        <v>0.5722800925925926</v>
      </c>
      <c r="I527" s="28">
        <v>135.601</v>
      </c>
      <c r="J527" s="28">
        <v>37.741500000000002</v>
      </c>
      <c r="K527" s="33">
        <v>19.920999999999999</v>
      </c>
      <c r="L527" s="33">
        <v>20</v>
      </c>
      <c r="M527" s="33">
        <v>0</v>
      </c>
      <c r="N527" s="27">
        <v>23.520499999999998</v>
      </c>
      <c r="O527" s="30">
        <v>34.034700000000001</v>
      </c>
      <c r="P527" s="38">
        <v>0.14708547647058823</v>
      </c>
      <c r="Q527" s="38">
        <v>0.55420045411764463</v>
      </c>
      <c r="R527" s="32" t="s">
        <v>285</v>
      </c>
      <c r="S527" s="32">
        <v>1</v>
      </c>
      <c r="V527" s="8" t="s">
        <v>409</v>
      </c>
    </row>
    <row r="528" spans="1:22">
      <c r="A528" s="32" t="s">
        <v>145</v>
      </c>
      <c r="B528" s="32" t="s">
        <v>225</v>
      </c>
      <c r="C528" s="32" t="s">
        <v>1572</v>
      </c>
      <c r="D528" s="31">
        <v>42610</v>
      </c>
      <c r="E528" s="1">
        <f t="shared" si="28"/>
        <v>2016</v>
      </c>
      <c r="F528" s="1">
        <f t="shared" si="29"/>
        <v>8</v>
      </c>
      <c r="G528" s="4">
        <f t="shared" si="30"/>
        <v>28</v>
      </c>
      <c r="H528" s="6">
        <v>0.5722800925925926</v>
      </c>
      <c r="I528" s="28">
        <v>135.601</v>
      </c>
      <c r="J528" s="28">
        <v>37.741500000000002</v>
      </c>
      <c r="K528" s="33">
        <v>30.585999999999999</v>
      </c>
      <c r="L528" s="33">
        <v>30</v>
      </c>
      <c r="M528" s="33">
        <v>0</v>
      </c>
      <c r="N528" s="27">
        <v>17.941400000000002</v>
      </c>
      <c r="O528" s="30">
        <v>34.309800000000003</v>
      </c>
      <c r="P528" s="38">
        <v>0.1834307929411767</v>
      </c>
      <c r="Q528" s="38">
        <v>1.0195470682352923</v>
      </c>
      <c r="R528" s="32" t="s">
        <v>285</v>
      </c>
      <c r="S528" s="32">
        <v>1</v>
      </c>
      <c r="V528" s="8" t="s">
        <v>410</v>
      </c>
    </row>
    <row r="529" spans="1:22">
      <c r="A529" s="32" t="s">
        <v>145</v>
      </c>
      <c r="B529" s="32" t="s">
        <v>225</v>
      </c>
      <c r="C529" s="32" t="s">
        <v>1572</v>
      </c>
      <c r="D529" s="31">
        <v>42610</v>
      </c>
      <c r="E529" s="1">
        <f t="shared" si="28"/>
        <v>2016</v>
      </c>
      <c r="F529" s="1">
        <f t="shared" si="29"/>
        <v>8</v>
      </c>
      <c r="G529" s="4">
        <f t="shared" si="30"/>
        <v>28</v>
      </c>
      <c r="H529" s="6">
        <v>0.5722800925925926</v>
      </c>
      <c r="I529" s="28">
        <v>135.601</v>
      </c>
      <c r="J529" s="28">
        <v>37.741500000000002</v>
      </c>
      <c r="K529" s="33">
        <v>48.811999999999998</v>
      </c>
      <c r="L529" s="33">
        <v>50</v>
      </c>
      <c r="M529" s="33">
        <v>0</v>
      </c>
      <c r="N529" s="27">
        <v>14.434900000000001</v>
      </c>
      <c r="O529" s="30">
        <v>34.3628</v>
      </c>
      <c r="P529" s="38">
        <v>0.19864538941176457</v>
      </c>
      <c r="Q529" s="38">
        <v>0.9704709223529413</v>
      </c>
      <c r="R529" s="32" t="s">
        <v>285</v>
      </c>
      <c r="S529" s="32">
        <v>1</v>
      </c>
      <c r="V529" s="8" t="s">
        <v>411</v>
      </c>
    </row>
    <row r="530" spans="1:22">
      <c r="A530" s="32" t="s">
        <v>145</v>
      </c>
      <c r="B530" s="32" t="s">
        <v>225</v>
      </c>
      <c r="C530" s="32" t="s">
        <v>1572</v>
      </c>
      <c r="D530" s="31">
        <v>42610</v>
      </c>
      <c r="E530" s="1">
        <f t="shared" si="28"/>
        <v>2016</v>
      </c>
      <c r="F530" s="1">
        <f t="shared" si="29"/>
        <v>8</v>
      </c>
      <c r="G530" s="4">
        <f t="shared" si="30"/>
        <v>28</v>
      </c>
      <c r="H530" s="6">
        <v>0.5722800925925926</v>
      </c>
      <c r="I530" s="28">
        <v>135.601</v>
      </c>
      <c r="J530" s="28">
        <v>37.741500000000002</v>
      </c>
      <c r="K530" s="33">
        <v>74.894000000000005</v>
      </c>
      <c r="L530" s="33">
        <v>75</v>
      </c>
      <c r="M530" s="33">
        <v>0</v>
      </c>
      <c r="N530" s="27">
        <v>9.8571000000000009</v>
      </c>
      <c r="O530" s="30">
        <v>34.1554</v>
      </c>
      <c r="P530" s="38">
        <v>9.8656925882353086E-2</v>
      </c>
      <c r="Q530" s="38">
        <v>0.26733457647058678</v>
      </c>
      <c r="R530" s="32" t="s">
        <v>285</v>
      </c>
      <c r="S530" s="32">
        <v>1</v>
      </c>
      <c r="V530" s="8" t="s">
        <v>412</v>
      </c>
    </row>
    <row r="531" spans="1:22">
      <c r="A531" s="32" t="s">
        <v>145</v>
      </c>
      <c r="B531" s="32" t="s">
        <v>225</v>
      </c>
      <c r="C531" s="32" t="s">
        <v>1572</v>
      </c>
      <c r="D531" s="31">
        <v>42610</v>
      </c>
      <c r="E531" s="1">
        <f t="shared" si="28"/>
        <v>2016</v>
      </c>
      <c r="F531" s="1">
        <f t="shared" si="29"/>
        <v>8</v>
      </c>
      <c r="G531" s="4">
        <f t="shared" si="30"/>
        <v>28</v>
      </c>
      <c r="H531" s="6">
        <v>0.5722800925925926</v>
      </c>
      <c r="I531" s="28">
        <v>135.601</v>
      </c>
      <c r="J531" s="28">
        <v>37.741500000000002</v>
      </c>
      <c r="K531" s="33">
        <v>99.043999999999997</v>
      </c>
      <c r="L531" s="33">
        <v>100</v>
      </c>
      <c r="M531" s="33">
        <v>0</v>
      </c>
      <c r="N531" s="27">
        <v>7.0198</v>
      </c>
      <c r="O531" s="30">
        <v>34.078099999999999</v>
      </c>
      <c r="P531" s="38">
        <v>7.039100235294149E-2</v>
      </c>
      <c r="Q531" s="38">
        <v>-0.17692336941176556</v>
      </c>
      <c r="R531" s="32" t="s">
        <v>285</v>
      </c>
      <c r="S531" s="32">
        <v>1</v>
      </c>
      <c r="V531" s="8" t="s">
        <v>413</v>
      </c>
    </row>
    <row r="532" spans="1:22">
      <c r="A532" s="32" t="s">
        <v>145</v>
      </c>
      <c r="B532" s="32" t="s">
        <v>225</v>
      </c>
      <c r="C532" s="32" t="s">
        <v>1572</v>
      </c>
      <c r="D532" s="31">
        <v>42610</v>
      </c>
      <c r="E532" s="1">
        <f t="shared" si="28"/>
        <v>2016</v>
      </c>
      <c r="F532" s="1">
        <f t="shared" si="29"/>
        <v>8</v>
      </c>
      <c r="G532" s="4">
        <f t="shared" si="30"/>
        <v>28</v>
      </c>
      <c r="H532" s="6">
        <v>0.5722800925925926</v>
      </c>
      <c r="I532" s="28">
        <v>135.601</v>
      </c>
      <c r="J532" s="28">
        <v>37.741500000000002</v>
      </c>
      <c r="K532" s="33">
        <v>121.652</v>
      </c>
      <c r="L532" s="33">
        <v>125</v>
      </c>
      <c r="M532" s="33">
        <v>0</v>
      </c>
      <c r="N532" s="27">
        <v>5.4626999999999999</v>
      </c>
      <c r="O532" s="30">
        <v>34.033200000000001</v>
      </c>
      <c r="P532" s="38">
        <v>-1.2427747058823435E-2</v>
      </c>
      <c r="Q532" s="38">
        <v>-0.4400864964705864</v>
      </c>
      <c r="R532" s="32" t="s">
        <v>285</v>
      </c>
      <c r="S532" s="32">
        <v>1</v>
      </c>
      <c r="V532" s="8" t="s">
        <v>414</v>
      </c>
    </row>
    <row r="533" spans="1:22">
      <c r="A533" s="32" t="s">
        <v>145</v>
      </c>
      <c r="B533" s="32" t="s">
        <v>225</v>
      </c>
      <c r="C533" s="32" t="s">
        <v>1572</v>
      </c>
      <c r="D533" s="31">
        <v>42610</v>
      </c>
      <c r="E533" s="1">
        <f t="shared" si="28"/>
        <v>2016</v>
      </c>
      <c r="F533" s="1">
        <f t="shared" si="29"/>
        <v>8</v>
      </c>
      <c r="G533" s="4">
        <f t="shared" si="30"/>
        <v>28</v>
      </c>
      <c r="H533" s="6">
        <v>0.5722800925925926</v>
      </c>
      <c r="I533" s="28">
        <v>135.601</v>
      </c>
      <c r="J533" s="28">
        <v>37.741500000000002</v>
      </c>
      <c r="K533" s="33">
        <v>149.39599999999999</v>
      </c>
      <c r="L533" s="33">
        <v>150</v>
      </c>
      <c r="M533" s="33">
        <v>0</v>
      </c>
      <c r="N533" s="27">
        <v>3.5863</v>
      </c>
      <c r="O533" s="30">
        <v>34.006100000000004</v>
      </c>
      <c r="P533" s="38">
        <v>-1.1627136470588217E-2</v>
      </c>
      <c r="Q533" s="38">
        <v>-0.57009681176470473</v>
      </c>
      <c r="R533" s="32" t="s">
        <v>285</v>
      </c>
      <c r="S533" s="32">
        <v>1</v>
      </c>
      <c r="V533" s="8" t="s">
        <v>415</v>
      </c>
    </row>
    <row r="534" spans="1:22">
      <c r="A534" s="32" t="s">
        <v>145</v>
      </c>
      <c r="B534" s="32" t="s">
        <v>225</v>
      </c>
      <c r="C534" s="32" t="s">
        <v>1572</v>
      </c>
      <c r="D534" s="31">
        <v>42610</v>
      </c>
      <c r="E534" s="1">
        <f t="shared" si="28"/>
        <v>2016</v>
      </c>
      <c r="F534" s="1">
        <f t="shared" si="29"/>
        <v>8</v>
      </c>
      <c r="G534" s="4">
        <f t="shared" si="30"/>
        <v>28</v>
      </c>
      <c r="H534" s="6">
        <v>0.5722800925925926</v>
      </c>
      <c r="I534" s="28">
        <v>135.601</v>
      </c>
      <c r="J534" s="28">
        <v>37.741500000000002</v>
      </c>
      <c r="K534" s="33">
        <v>199.66800000000001</v>
      </c>
      <c r="L534" s="33">
        <v>200</v>
      </c>
      <c r="M534" s="33">
        <v>0</v>
      </c>
      <c r="N534" s="27">
        <v>1.7327999999999999</v>
      </c>
      <c r="O534" s="30">
        <v>34.031199999999998</v>
      </c>
      <c r="P534" s="38">
        <v>-1.4889325882353033E-2</v>
      </c>
      <c r="Q534" s="38">
        <v>-0.64336572705882311</v>
      </c>
      <c r="R534" s="32" t="s">
        <v>285</v>
      </c>
      <c r="S534" s="32">
        <v>1</v>
      </c>
      <c r="V534" s="8" t="s">
        <v>416</v>
      </c>
    </row>
    <row r="535" spans="1:22">
      <c r="A535" s="32" t="s">
        <v>145</v>
      </c>
      <c r="B535" s="32" t="s">
        <v>226</v>
      </c>
      <c r="C535" s="32" t="s">
        <v>1572</v>
      </c>
      <c r="D535" s="31">
        <v>42610</v>
      </c>
      <c r="E535" s="1">
        <f t="shared" si="28"/>
        <v>2016</v>
      </c>
      <c r="F535" s="1">
        <f t="shared" si="29"/>
        <v>8</v>
      </c>
      <c r="G535" s="4">
        <f t="shared" si="30"/>
        <v>28</v>
      </c>
      <c r="H535" s="6">
        <v>0.75143518518518515</v>
      </c>
      <c r="I535" s="28">
        <v>135.59966666666668</v>
      </c>
      <c r="J535" s="28">
        <v>38.015500000000003</v>
      </c>
      <c r="K535" s="33">
        <v>0</v>
      </c>
      <c r="L535" s="33">
        <v>0</v>
      </c>
      <c r="M535" s="33">
        <v>0</v>
      </c>
      <c r="N535" s="27">
        <v>25.3</v>
      </c>
      <c r="O535" s="30">
        <v>33.18348334942506</v>
      </c>
      <c r="P535" s="38">
        <v>-0.17010023529411789</v>
      </c>
      <c r="Q535" s="38">
        <v>-1.4673820623529421</v>
      </c>
      <c r="R535" s="32" t="s">
        <v>285</v>
      </c>
      <c r="S535" s="32">
        <v>1</v>
      </c>
      <c r="V535" s="8" t="s">
        <v>417</v>
      </c>
    </row>
    <row r="536" spans="1:22">
      <c r="A536" s="32" t="s">
        <v>145</v>
      </c>
      <c r="B536" s="32" t="s">
        <v>226</v>
      </c>
      <c r="C536" s="32" t="s">
        <v>1572</v>
      </c>
      <c r="D536" s="31">
        <v>42610</v>
      </c>
      <c r="E536" s="1">
        <f t="shared" si="28"/>
        <v>2016</v>
      </c>
      <c r="F536" s="1">
        <f t="shared" si="29"/>
        <v>8</v>
      </c>
      <c r="G536" s="4">
        <f t="shared" si="30"/>
        <v>28</v>
      </c>
      <c r="H536" s="6">
        <v>0.75143518518518515</v>
      </c>
      <c r="I536" s="28">
        <v>135.59966666666668</v>
      </c>
      <c r="J536" s="28">
        <v>38.015500000000003</v>
      </c>
      <c r="K536" s="33">
        <v>10</v>
      </c>
      <c r="L536" s="33">
        <v>10</v>
      </c>
      <c r="M536" s="33">
        <v>0</v>
      </c>
      <c r="N536" s="27">
        <v>25.6691</v>
      </c>
      <c r="O536" s="30">
        <v>33.429499999999997</v>
      </c>
      <c r="P536" s="38">
        <v>-0.12399940470588233</v>
      </c>
      <c r="Q536" s="38">
        <v>-1.2483349376470585</v>
      </c>
      <c r="R536" s="32" t="s">
        <v>285</v>
      </c>
      <c r="S536" s="32">
        <v>1</v>
      </c>
      <c r="V536" s="8" t="s">
        <v>418</v>
      </c>
    </row>
    <row r="537" spans="1:22">
      <c r="A537" s="32" t="s">
        <v>145</v>
      </c>
      <c r="B537" s="32" t="s">
        <v>226</v>
      </c>
      <c r="C537" s="32" t="s">
        <v>1572</v>
      </c>
      <c r="D537" s="31">
        <v>42610</v>
      </c>
      <c r="E537" s="1">
        <f t="shared" si="28"/>
        <v>2016</v>
      </c>
      <c r="F537" s="1">
        <f t="shared" si="29"/>
        <v>8</v>
      </c>
      <c r="G537" s="4">
        <f t="shared" si="30"/>
        <v>28</v>
      </c>
      <c r="H537" s="6">
        <v>0.75143518518518515</v>
      </c>
      <c r="I537" s="28">
        <v>135.59966666666668</v>
      </c>
      <c r="J537" s="28">
        <v>38.015500000000003</v>
      </c>
      <c r="K537" s="33">
        <v>19.917999999999999</v>
      </c>
      <c r="L537" s="33">
        <v>20</v>
      </c>
      <c r="M537" s="33">
        <v>0</v>
      </c>
      <c r="N537" s="27">
        <v>19.5092</v>
      </c>
      <c r="O537" s="30">
        <v>33.441499999999998</v>
      </c>
      <c r="P537" s="38">
        <v>-1.5128314117646813E-2</v>
      </c>
      <c r="Q537" s="38">
        <v>-0.39671903294117783</v>
      </c>
      <c r="R537" s="32" t="s">
        <v>285</v>
      </c>
      <c r="S537" s="32">
        <v>1</v>
      </c>
      <c r="V537" s="8" t="s">
        <v>419</v>
      </c>
    </row>
    <row r="538" spans="1:22">
      <c r="A538" s="32" t="s">
        <v>145</v>
      </c>
      <c r="B538" s="32" t="s">
        <v>226</v>
      </c>
      <c r="C538" s="32" t="s">
        <v>1572</v>
      </c>
      <c r="D538" s="31">
        <v>42610</v>
      </c>
      <c r="E538" s="1">
        <f t="shared" si="28"/>
        <v>2016</v>
      </c>
      <c r="F538" s="1">
        <f t="shared" si="29"/>
        <v>8</v>
      </c>
      <c r="G538" s="4">
        <f t="shared" si="30"/>
        <v>28</v>
      </c>
      <c r="H538" s="6">
        <v>0.75143518518518515</v>
      </c>
      <c r="I538" s="28">
        <v>135.59966666666668</v>
      </c>
      <c r="J538" s="28">
        <v>38.015500000000003</v>
      </c>
      <c r="K538" s="33">
        <v>30</v>
      </c>
      <c r="L538" s="33">
        <v>30</v>
      </c>
      <c r="M538" s="33">
        <v>0</v>
      </c>
      <c r="N538" s="27">
        <v>16.418500000000002</v>
      </c>
      <c r="O538" s="30">
        <v>33.941600000000001</v>
      </c>
      <c r="P538" s="38">
        <v>0.12157295647058808</v>
      </c>
      <c r="Q538" s="38">
        <v>0.53687841176470741</v>
      </c>
      <c r="R538" s="32" t="s">
        <v>285</v>
      </c>
      <c r="S538" s="32">
        <v>1</v>
      </c>
      <c r="V538" s="8" t="s">
        <v>420</v>
      </c>
    </row>
    <row r="539" spans="1:22">
      <c r="A539" s="32" t="s">
        <v>145</v>
      </c>
      <c r="B539" s="32" t="s">
        <v>226</v>
      </c>
      <c r="C539" s="32" t="s">
        <v>1572</v>
      </c>
      <c r="D539" s="31">
        <v>42610</v>
      </c>
      <c r="E539" s="1">
        <f t="shared" si="28"/>
        <v>2016</v>
      </c>
      <c r="F539" s="1">
        <f t="shared" si="29"/>
        <v>8</v>
      </c>
      <c r="G539" s="4">
        <f t="shared" si="30"/>
        <v>28</v>
      </c>
      <c r="H539" s="6">
        <v>0.75143518518518515</v>
      </c>
      <c r="I539" s="28">
        <v>135.59966666666668</v>
      </c>
      <c r="J539" s="28">
        <v>38.015500000000003</v>
      </c>
      <c r="K539" s="33">
        <v>50.393000000000001</v>
      </c>
      <c r="L539" s="33">
        <v>50</v>
      </c>
      <c r="M539" s="33">
        <v>0</v>
      </c>
      <c r="N539" s="27">
        <v>13.646599999999999</v>
      </c>
      <c r="O539" s="30">
        <v>34.256700000000002</v>
      </c>
      <c r="P539" s="38">
        <v>0.1219314388235293</v>
      </c>
      <c r="Q539" s="38">
        <v>0.45668083058823505</v>
      </c>
      <c r="R539" s="32" t="s">
        <v>285</v>
      </c>
      <c r="S539" s="32">
        <v>1</v>
      </c>
      <c r="V539" s="8" t="s">
        <v>421</v>
      </c>
    </row>
    <row r="540" spans="1:22">
      <c r="A540" s="32" t="s">
        <v>145</v>
      </c>
      <c r="B540" s="32" t="s">
        <v>226</v>
      </c>
      <c r="C540" s="32" t="s">
        <v>1572</v>
      </c>
      <c r="D540" s="31">
        <v>42610</v>
      </c>
      <c r="E540" s="1">
        <f t="shared" si="28"/>
        <v>2016</v>
      </c>
      <c r="F540" s="1">
        <f t="shared" si="29"/>
        <v>8</v>
      </c>
      <c r="G540" s="4">
        <f t="shared" si="30"/>
        <v>28</v>
      </c>
      <c r="H540" s="6">
        <v>0.75143518518518515</v>
      </c>
      <c r="I540" s="28">
        <v>135.59966666666668</v>
      </c>
      <c r="J540" s="28">
        <v>38.015500000000003</v>
      </c>
      <c r="K540" s="33">
        <v>76</v>
      </c>
      <c r="L540" s="33">
        <v>75</v>
      </c>
      <c r="M540" s="33">
        <v>0</v>
      </c>
      <c r="N540" s="27">
        <v>9.5655000000000001</v>
      </c>
      <c r="O540" s="30">
        <v>34.133400000000002</v>
      </c>
      <c r="P540" s="38">
        <v>6.9983362745097866E-2</v>
      </c>
      <c r="Q540" s="38">
        <v>2.1180035294117161E-2</v>
      </c>
      <c r="R540" s="32" t="s">
        <v>285</v>
      </c>
      <c r="S540" s="32">
        <v>1</v>
      </c>
      <c r="V540" s="8" t="s">
        <v>422</v>
      </c>
    </row>
    <row r="541" spans="1:22">
      <c r="A541" s="32" t="s">
        <v>145</v>
      </c>
      <c r="B541" s="32" t="s">
        <v>226</v>
      </c>
      <c r="C541" s="32" t="s">
        <v>1572</v>
      </c>
      <c r="D541" s="31">
        <v>42610</v>
      </c>
      <c r="E541" s="1">
        <f t="shared" si="28"/>
        <v>2016</v>
      </c>
      <c r="F541" s="1">
        <f t="shared" si="29"/>
        <v>8</v>
      </c>
      <c r="G541" s="4">
        <f t="shared" si="30"/>
        <v>28</v>
      </c>
      <c r="H541" s="6">
        <v>0.75143518518518515</v>
      </c>
      <c r="I541" s="28">
        <v>135.59966666666668</v>
      </c>
      <c r="J541" s="28">
        <v>38.015500000000003</v>
      </c>
      <c r="K541" s="33">
        <v>100</v>
      </c>
      <c r="L541" s="33">
        <v>100</v>
      </c>
      <c r="M541" s="33">
        <v>0</v>
      </c>
      <c r="N541" s="27">
        <v>5.6501000000000001</v>
      </c>
      <c r="O541" s="30">
        <v>34.013199999999998</v>
      </c>
      <c r="P541" s="38">
        <v>0.14790946000000016</v>
      </c>
      <c r="Q541" s="38">
        <v>-0.19309452000000071</v>
      </c>
      <c r="R541" s="32" t="s">
        <v>285</v>
      </c>
      <c r="S541" s="32">
        <v>1</v>
      </c>
      <c r="V541" s="8" t="s">
        <v>423</v>
      </c>
    </row>
    <row r="542" spans="1:22">
      <c r="A542" s="32" t="s">
        <v>145</v>
      </c>
      <c r="B542" s="32" t="s">
        <v>226</v>
      </c>
      <c r="C542" s="32" t="s">
        <v>1572</v>
      </c>
      <c r="D542" s="31">
        <v>42610</v>
      </c>
      <c r="E542" s="1">
        <f t="shared" si="28"/>
        <v>2016</v>
      </c>
      <c r="F542" s="1">
        <f t="shared" si="29"/>
        <v>8</v>
      </c>
      <c r="G542" s="4">
        <f t="shared" si="30"/>
        <v>28</v>
      </c>
      <c r="H542" s="6">
        <v>0.75143518518518515</v>
      </c>
      <c r="I542" s="28">
        <v>135.59966666666668</v>
      </c>
      <c r="J542" s="28">
        <v>38.015500000000003</v>
      </c>
      <c r="K542" s="33">
        <v>150</v>
      </c>
      <c r="L542" s="33">
        <v>150</v>
      </c>
      <c r="M542" s="33">
        <v>0</v>
      </c>
      <c r="N542" s="27">
        <v>2.6046999999999998</v>
      </c>
      <c r="O542" s="30">
        <v>33.9955</v>
      </c>
      <c r="P542" s="38">
        <v>-4.3866649411764547E-2</v>
      </c>
      <c r="Q542" s="38">
        <v>-0.76920963529411601</v>
      </c>
      <c r="R542" s="32" t="s">
        <v>285</v>
      </c>
      <c r="S542" s="32">
        <v>1</v>
      </c>
      <c r="V542" s="8" t="s">
        <v>424</v>
      </c>
    </row>
    <row r="543" spans="1:22">
      <c r="A543" s="32" t="s">
        <v>145</v>
      </c>
      <c r="B543" s="32" t="s">
        <v>226</v>
      </c>
      <c r="C543" s="32" t="s">
        <v>1572</v>
      </c>
      <c r="D543" s="31">
        <v>42610</v>
      </c>
      <c r="E543" s="1">
        <f t="shared" ref="E543:E606" si="31">YEAR(D543)</f>
        <v>2016</v>
      </c>
      <c r="F543" s="1">
        <f t="shared" ref="F543:F606" si="32">MONTH(D543)</f>
        <v>8</v>
      </c>
      <c r="G543" s="4">
        <f t="shared" ref="G543:G606" si="33">DAY(D543)</f>
        <v>28</v>
      </c>
      <c r="H543" s="6">
        <v>0.75143518518518515</v>
      </c>
      <c r="I543" s="28">
        <v>135.59966666666668</v>
      </c>
      <c r="J543" s="28">
        <v>38.015500000000003</v>
      </c>
      <c r="K543" s="33">
        <v>198</v>
      </c>
      <c r="L543" s="33">
        <v>200</v>
      </c>
      <c r="M543" s="33">
        <v>0</v>
      </c>
      <c r="N543" s="27">
        <v>1.5035000000000001</v>
      </c>
      <c r="O543" s="30">
        <v>34.016100000000002</v>
      </c>
      <c r="P543" s="38">
        <v>-3.1893338823529183E-2</v>
      </c>
      <c r="Q543" s="38">
        <v>-0.86419681058823361</v>
      </c>
      <c r="R543" s="32" t="s">
        <v>285</v>
      </c>
      <c r="S543" s="32">
        <v>1</v>
      </c>
      <c r="V543" s="8" t="s">
        <v>425</v>
      </c>
    </row>
    <row r="544" spans="1:22">
      <c r="A544" s="32" t="s">
        <v>145</v>
      </c>
      <c r="B544" s="32" t="s">
        <v>227</v>
      </c>
      <c r="C544" s="32" t="s">
        <v>1572</v>
      </c>
      <c r="D544" s="31">
        <v>42610</v>
      </c>
      <c r="E544" s="1">
        <f t="shared" si="31"/>
        <v>2016</v>
      </c>
      <c r="F544" s="1">
        <f t="shared" si="32"/>
        <v>8</v>
      </c>
      <c r="G544" s="4">
        <f t="shared" si="33"/>
        <v>28</v>
      </c>
      <c r="H544" s="6">
        <v>0.98950231481481488</v>
      </c>
      <c r="I544" s="28">
        <v>135.71016666666668</v>
      </c>
      <c r="J544" s="28">
        <v>37.832500000000003</v>
      </c>
      <c r="K544" s="33">
        <v>0</v>
      </c>
      <c r="L544" s="33">
        <v>0</v>
      </c>
      <c r="M544" s="33">
        <v>0</v>
      </c>
      <c r="N544" s="27">
        <v>26.2</v>
      </c>
      <c r="O544" s="30">
        <v>33.579983193700983</v>
      </c>
      <c r="P544" s="38">
        <v>-3.94214682352938E-2</v>
      </c>
      <c r="Q544" s="38">
        <v>-0.65786758588235195</v>
      </c>
      <c r="R544" s="32" t="s">
        <v>285</v>
      </c>
      <c r="S544" s="32">
        <v>1</v>
      </c>
      <c r="V544" s="8" t="s">
        <v>426</v>
      </c>
    </row>
    <row r="545" spans="1:22">
      <c r="A545" s="32" t="s">
        <v>145</v>
      </c>
      <c r="B545" s="32" t="s">
        <v>227</v>
      </c>
      <c r="C545" s="32" t="s">
        <v>1572</v>
      </c>
      <c r="D545" s="31">
        <v>42610</v>
      </c>
      <c r="E545" s="1">
        <f t="shared" si="31"/>
        <v>2016</v>
      </c>
      <c r="F545" s="1">
        <f t="shared" si="32"/>
        <v>8</v>
      </c>
      <c r="G545" s="4">
        <f t="shared" si="33"/>
        <v>28</v>
      </c>
      <c r="H545" s="6">
        <v>0.98950231481481488</v>
      </c>
      <c r="I545" s="28">
        <v>135.71016666666668</v>
      </c>
      <c r="J545" s="28">
        <v>37.832500000000003</v>
      </c>
      <c r="K545" s="33">
        <v>10.45</v>
      </c>
      <c r="L545" s="33">
        <v>10</v>
      </c>
      <c r="M545" s="33">
        <v>0</v>
      </c>
      <c r="N545" s="27">
        <v>26.4742</v>
      </c>
      <c r="O545" s="30">
        <v>33.5991</v>
      </c>
      <c r="P545" s="38">
        <v>-6.4825917647059139E-2</v>
      </c>
      <c r="Q545" s="38">
        <v>-0.65639438117647053</v>
      </c>
      <c r="R545" s="32" t="s">
        <v>285</v>
      </c>
      <c r="S545" s="32">
        <v>1</v>
      </c>
      <c r="V545" s="8" t="s">
        <v>427</v>
      </c>
    </row>
    <row r="546" spans="1:22">
      <c r="A546" s="32" t="s">
        <v>145</v>
      </c>
      <c r="B546" s="32" t="s">
        <v>227</v>
      </c>
      <c r="C546" s="32" t="s">
        <v>1572</v>
      </c>
      <c r="D546" s="31">
        <v>42610</v>
      </c>
      <c r="E546" s="1">
        <f t="shared" si="31"/>
        <v>2016</v>
      </c>
      <c r="F546" s="1">
        <f t="shared" si="32"/>
        <v>8</v>
      </c>
      <c r="G546" s="4">
        <f t="shared" si="33"/>
        <v>28</v>
      </c>
      <c r="H546" s="6">
        <v>0.98950231481481488</v>
      </c>
      <c r="I546" s="28">
        <v>135.71016666666668</v>
      </c>
      <c r="J546" s="28">
        <v>37.832500000000003</v>
      </c>
      <c r="K546" s="33">
        <v>19.727</v>
      </c>
      <c r="L546" s="33">
        <v>20</v>
      </c>
      <c r="M546" s="33">
        <v>0</v>
      </c>
      <c r="N546" s="27">
        <v>24.4238</v>
      </c>
      <c r="O546" s="30">
        <v>33.987400000000001</v>
      </c>
      <c r="P546" s="38">
        <v>2.109035294117656E-2</v>
      </c>
      <c r="Q546" s="38">
        <v>-0.12859577647058629</v>
      </c>
      <c r="R546" s="32" t="s">
        <v>285</v>
      </c>
      <c r="S546" s="32">
        <v>1</v>
      </c>
      <c r="V546" s="8" t="s">
        <v>428</v>
      </c>
    </row>
    <row r="547" spans="1:22">
      <c r="A547" s="32" t="s">
        <v>145</v>
      </c>
      <c r="B547" s="32" t="s">
        <v>227</v>
      </c>
      <c r="C547" s="32" t="s">
        <v>1572</v>
      </c>
      <c r="D547" s="31">
        <v>42610</v>
      </c>
      <c r="E547" s="1">
        <f t="shared" si="31"/>
        <v>2016</v>
      </c>
      <c r="F547" s="1">
        <f t="shared" si="32"/>
        <v>8</v>
      </c>
      <c r="G547" s="4">
        <f t="shared" si="33"/>
        <v>28</v>
      </c>
      <c r="H547" s="6">
        <v>0.98950231481481488</v>
      </c>
      <c r="I547" s="28">
        <v>135.71016666666668</v>
      </c>
      <c r="J547" s="28">
        <v>37.832500000000003</v>
      </c>
      <c r="K547" s="33">
        <v>28.945</v>
      </c>
      <c r="L547" s="33">
        <v>30</v>
      </c>
      <c r="M547" s="33">
        <v>0</v>
      </c>
      <c r="N547" s="27">
        <v>18.055399999999999</v>
      </c>
      <c r="O547" s="30">
        <v>33.852600000000002</v>
      </c>
      <c r="P547" s="38">
        <v>1.4156734117646952E-2</v>
      </c>
      <c r="Q547" s="38">
        <v>8.6204329411767588E-3</v>
      </c>
      <c r="R547" s="32" t="s">
        <v>285</v>
      </c>
      <c r="S547" s="32">
        <v>1</v>
      </c>
      <c r="V547" s="8" t="s">
        <v>429</v>
      </c>
    </row>
    <row r="548" spans="1:22">
      <c r="A548" s="32" t="s">
        <v>145</v>
      </c>
      <c r="B548" s="32" t="s">
        <v>227</v>
      </c>
      <c r="C548" s="32" t="s">
        <v>1572</v>
      </c>
      <c r="D548" s="31">
        <v>42610</v>
      </c>
      <c r="E548" s="1">
        <f t="shared" si="31"/>
        <v>2016</v>
      </c>
      <c r="F548" s="1">
        <f t="shared" si="32"/>
        <v>8</v>
      </c>
      <c r="G548" s="4">
        <f t="shared" si="33"/>
        <v>28</v>
      </c>
      <c r="H548" s="6">
        <v>0.98950231481481488</v>
      </c>
      <c r="I548" s="28">
        <v>135.71016666666668</v>
      </c>
      <c r="J548" s="28">
        <v>37.832500000000003</v>
      </c>
      <c r="K548" s="33">
        <v>50.237000000000002</v>
      </c>
      <c r="L548" s="33">
        <v>50</v>
      </c>
      <c r="M548" s="33">
        <v>0</v>
      </c>
      <c r="N548" s="27">
        <v>13.836600000000001</v>
      </c>
      <c r="O548" s="30">
        <v>34.261899999999997</v>
      </c>
      <c r="P548" s="38">
        <v>0.13317055294117619</v>
      </c>
      <c r="Q548" s="38">
        <v>0.78212122352941194</v>
      </c>
      <c r="R548" s="32" t="s">
        <v>285</v>
      </c>
      <c r="S548" s="32">
        <v>1</v>
      </c>
      <c r="V548" s="8" t="s">
        <v>430</v>
      </c>
    </row>
    <row r="549" spans="1:22">
      <c r="A549" s="32" t="s">
        <v>145</v>
      </c>
      <c r="B549" s="32" t="s">
        <v>227</v>
      </c>
      <c r="C549" s="32" t="s">
        <v>1572</v>
      </c>
      <c r="D549" s="31">
        <v>42610</v>
      </c>
      <c r="E549" s="1">
        <f t="shared" si="31"/>
        <v>2016</v>
      </c>
      <c r="F549" s="1">
        <f t="shared" si="32"/>
        <v>8</v>
      </c>
      <c r="G549" s="4">
        <f t="shared" si="33"/>
        <v>28</v>
      </c>
      <c r="H549" s="6">
        <v>0.98950231481481488</v>
      </c>
      <c r="I549" s="28">
        <v>135.71016666666668</v>
      </c>
      <c r="J549" s="28">
        <v>37.832500000000003</v>
      </c>
      <c r="K549" s="33">
        <v>74.438000000000002</v>
      </c>
      <c r="L549" s="33">
        <v>75</v>
      </c>
      <c r="M549" s="33">
        <v>0</v>
      </c>
      <c r="N549" s="27">
        <v>10.4556</v>
      </c>
      <c r="O549" s="30">
        <v>34.193899999999999</v>
      </c>
      <c r="P549" s="38">
        <v>0.1197403717647052</v>
      </c>
      <c r="Q549" s="38">
        <v>0.49455257411764642</v>
      </c>
      <c r="R549" s="32" t="s">
        <v>285</v>
      </c>
      <c r="S549" s="32">
        <v>1</v>
      </c>
      <c r="V549" s="8" t="s">
        <v>431</v>
      </c>
    </row>
    <row r="550" spans="1:22">
      <c r="A550" s="32" t="s">
        <v>145</v>
      </c>
      <c r="B550" s="32" t="s">
        <v>227</v>
      </c>
      <c r="C550" s="32" t="s">
        <v>1572</v>
      </c>
      <c r="D550" s="31">
        <v>42610</v>
      </c>
      <c r="E550" s="1">
        <f t="shared" si="31"/>
        <v>2016</v>
      </c>
      <c r="F550" s="1">
        <f t="shared" si="32"/>
        <v>8</v>
      </c>
      <c r="G550" s="4">
        <f t="shared" si="33"/>
        <v>28</v>
      </c>
      <c r="H550" s="6">
        <v>0.98950231481481488</v>
      </c>
      <c r="I550" s="28">
        <v>135.71016666666668</v>
      </c>
      <c r="J550" s="28">
        <v>37.832500000000003</v>
      </c>
      <c r="K550" s="33">
        <v>99.212999999999994</v>
      </c>
      <c r="L550" s="33">
        <v>100</v>
      </c>
      <c r="M550" s="33">
        <v>0</v>
      </c>
      <c r="N550" s="27">
        <v>7.3291000000000004</v>
      </c>
      <c r="O550" s="30">
        <v>34.0747</v>
      </c>
      <c r="P550" s="38">
        <v>0.15185055058823504</v>
      </c>
      <c r="Q550" s="38">
        <v>4.9082004705882198E-2</v>
      </c>
      <c r="R550" s="32" t="s">
        <v>285</v>
      </c>
      <c r="S550" s="32">
        <v>1</v>
      </c>
      <c r="V550" s="8" t="s">
        <v>432</v>
      </c>
    </row>
    <row r="551" spans="1:22">
      <c r="A551" s="32" t="s">
        <v>145</v>
      </c>
      <c r="B551" s="32" t="s">
        <v>227</v>
      </c>
      <c r="C551" s="32" t="s">
        <v>1572</v>
      </c>
      <c r="D551" s="31">
        <v>42610</v>
      </c>
      <c r="E551" s="1">
        <f t="shared" si="31"/>
        <v>2016</v>
      </c>
      <c r="F551" s="1">
        <f t="shared" si="32"/>
        <v>8</v>
      </c>
      <c r="G551" s="4">
        <f t="shared" si="33"/>
        <v>28</v>
      </c>
      <c r="H551" s="6">
        <v>0.98950231481481488</v>
      </c>
      <c r="I551" s="28">
        <v>135.71016666666668</v>
      </c>
      <c r="J551" s="28">
        <v>37.832500000000003</v>
      </c>
      <c r="K551" s="33">
        <v>148.221</v>
      </c>
      <c r="L551" s="33">
        <v>150</v>
      </c>
      <c r="M551" s="33">
        <v>0</v>
      </c>
      <c r="N551" s="27">
        <v>3.0602999999999998</v>
      </c>
      <c r="O551" s="30">
        <v>34.024900000000002</v>
      </c>
      <c r="P551" s="38">
        <v>3.5419689411764432E-2</v>
      </c>
      <c r="Q551" s="38">
        <v>-0.511422964705881</v>
      </c>
      <c r="R551" s="32" t="s">
        <v>285</v>
      </c>
      <c r="S551" s="32">
        <v>1</v>
      </c>
      <c r="V551" s="8" t="s">
        <v>433</v>
      </c>
    </row>
    <row r="552" spans="1:22">
      <c r="A552" s="32" t="s">
        <v>145</v>
      </c>
      <c r="B552" s="32" t="s">
        <v>227</v>
      </c>
      <c r="C552" s="32" t="s">
        <v>1572</v>
      </c>
      <c r="D552" s="31">
        <v>42610</v>
      </c>
      <c r="E552" s="1">
        <f t="shared" si="31"/>
        <v>2016</v>
      </c>
      <c r="F552" s="1">
        <f t="shared" si="32"/>
        <v>8</v>
      </c>
      <c r="G552" s="4">
        <f t="shared" si="33"/>
        <v>28</v>
      </c>
      <c r="H552" s="6">
        <v>0.98950231481481488</v>
      </c>
      <c r="I552" s="28">
        <v>135.71016666666668</v>
      </c>
      <c r="J552" s="28">
        <v>37.832500000000003</v>
      </c>
      <c r="K552" s="33">
        <v>198.68600000000001</v>
      </c>
      <c r="L552" s="33">
        <v>200</v>
      </c>
      <c r="M552" s="33">
        <v>0</v>
      </c>
      <c r="N552" s="27">
        <v>1.6116999999999999</v>
      </c>
      <c r="O552" s="30">
        <v>34.040599999999998</v>
      </c>
      <c r="P552" s="38">
        <v>1.1088348235293921E-2</v>
      </c>
      <c r="Q552" s="38">
        <v>-0.56499001411764738</v>
      </c>
      <c r="R552" s="32" t="s">
        <v>285</v>
      </c>
      <c r="S552" s="32">
        <v>1</v>
      </c>
      <c r="V552" s="8" t="s">
        <v>434</v>
      </c>
    </row>
    <row r="553" spans="1:22">
      <c r="A553" s="32" t="s">
        <v>145</v>
      </c>
      <c r="B553" s="32" t="s">
        <v>228</v>
      </c>
      <c r="C553" s="32" t="s">
        <v>1572</v>
      </c>
      <c r="D553" s="31">
        <v>42611</v>
      </c>
      <c r="E553" s="1">
        <f t="shared" si="31"/>
        <v>2016</v>
      </c>
      <c r="F553" s="1">
        <f t="shared" si="32"/>
        <v>8</v>
      </c>
      <c r="G553" s="4">
        <f t="shared" si="33"/>
        <v>29</v>
      </c>
      <c r="H553" s="6">
        <v>0.5774421296296296</v>
      </c>
      <c r="I553" s="28">
        <v>135.99966666666666</v>
      </c>
      <c r="J553" s="28">
        <v>36.989833333333337</v>
      </c>
      <c r="K553" s="33">
        <v>0</v>
      </c>
      <c r="L553" s="33">
        <v>0</v>
      </c>
      <c r="M553" s="33">
        <v>0</v>
      </c>
      <c r="N553" s="27">
        <v>26.5</v>
      </c>
      <c r="O553" s="30">
        <v>33.052764169012988</v>
      </c>
      <c r="P553" s="38">
        <v>-0.1287749129411766</v>
      </c>
      <c r="Q553" s="38">
        <v>-0.99177978352941132</v>
      </c>
      <c r="R553" s="32" t="s">
        <v>285</v>
      </c>
      <c r="S553" s="32">
        <v>1</v>
      </c>
      <c r="V553" s="8" t="s">
        <v>435</v>
      </c>
    </row>
    <row r="554" spans="1:22">
      <c r="A554" s="32" t="s">
        <v>145</v>
      </c>
      <c r="B554" s="32" t="s">
        <v>229</v>
      </c>
      <c r="C554" s="32" t="s">
        <v>1572</v>
      </c>
      <c r="D554" s="31">
        <v>42611</v>
      </c>
      <c r="E554" s="1">
        <f t="shared" si="31"/>
        <v>2016</v>
      </c>
      <c r="F554" s="1">
        <f t="shared" si="32"/>
        <v>8</v>
      </c>
      <c r="G554" s="4">
        <f t="shared" si="33"/>
        <v>29</v>
      </c>
      <c r="H554" s="6">
        <v>0.5774421296296296</v>
      </c>
      <c r="I554" s="28">
        <v>135.99966666666666</v>
      </c>
      <c r="J554" s="28">
        <v>36.989833333333337</v>
      </c>
      <c r="K554" s="33">
        <v>10.058999999999999</v>
      </c>
      <c r="L554" s="33">
        <v>10</v>
      </c>
      <c r="M554" s="33">
        <v>0</v>
      </c>
      <c r="N554" s="27">
        <v>26.583200000000001</v>
      </c>
      <c r="O554" s="30">
        <v>33.043399999999998</v>
      </c>
      <c r="P554" s="38">
        <v>-0.16293467764705905</v>
      </c>
      <c r="Q554" s="38">
        <v>-1.25717438117647</v>
      </c>
      <c r="R554" s="32" t="s">
        <v>285</v>
      </c>
      <c r="S554" s="32">
        <v>1</v>
      </c>
      <c r="V554" s="8" t="s">
        <v>436</v>
      </c>
    </row>
    <row r="555" spans="1:22">
      <c r="A555" s="32" t="s">
        <v>145</v>
      </c>
      <c r="B555" s="32" t="s">
        <v>229</v>
      </c>
      <c r="C555" s="32" t="s">
        <v>1572</v>
      </c>
      <c r="D555" s="31">
        <v>42611</v>
      </c>
      <c r="E555" s="1">
        <f t="shared" si="31"/>
        <v>2016</v>
      </c>
      <c r="F555" s="1">
        <f t="shared" si="32"/>
        <v>8</v>
      </c>
      <c r="G555" s="4">
        <f t="shared" si="33"/>
        <v>29</v>
      </c>
      <c r="H555" s="6">
        <v>0.5774421296296296</v>
      </c>
      <c r="I555" s="28">
        <v>135.99966666666666</v>
      </c>
      <c r="J555" s="28">
        <v>36.989833333333337</v>
      </c>
      <c r="K555" s="33">
        <v>19.292999999999999</v>
      </c>
      <c r="L555" s="33">
        <v>20</v>
      </c>
      <c r="M555" s="33">
        <v>0</v>
      </c>
      <c r="N555" s="27">
        <v>26.579799999999999</v>
      </c>
      <c r="O555" s="30">
        <v>33.043100000000003</v>
      </c>
      <c r="P555" s="38">
        <v>-3.9453352941176467E-2</v>
      </c>
      <c r="Q555" s="38">
        <v>-0.55515045647058869</v>
      </c>
      <c r="R555" s="32" t="s">
        <v>285</v>
      </c>
      <c r="S555" s="32">
        <v>1</v>
      </c>
      <c r="V555" s="8" t="s">
        <v>437</v>
      </c>
    </row>
    <row r="556" spans="1:22">
      <c r="A556" s="32" t="s">
        <v>145</v>
      </c>
      <c r="B556" s="32" t="s">
        <v>229</v>
      </c>
      <c r="C556" s="32" t="s">
        <v>1572</v>
      </c>
      <c r="D556" s="31">
        <v>42611</v>
      </c>
      <c r="E556" s="1">
        <f t="shared" si="31"/>
        <v>2016</v>
      </c>
      <c r="F556" s="1">
        <f t="shared" si="32"/>
        <v>8</v>
      </c>
      <c r="G556" s="4">
        <f t="shared" si="33"/>
        <v>29</v>
      </c>
      <c r="H556" s="6">
        <v>0.5774421296296296</v>
      </c>
      <c r="I556" s="28">
        <v>135.99966666666666</v>
      </c>
      <c r="J556" s="28">
        <v>36.989833333333337</v>
      </c>
      <c r="K556" s="33">
        <v>30.518999999999998</v>
      </c>
      <c r="L556" s="33">
        <v>30</v>
      </c>
      <c r="M556" s="33">
        <v>0</v>
      </c>
      <c r="N556" s="27">
        <v>22.154</v>
      </c>
      <c r="O556" s="30">
        <v>33.901899999999998</v>
      </c>
      <c r="P556" s="38">
        <v>0.12003617647058817</v>
      </c>
      <c r="Q556" s="38">
        <v>0.76732834823529394</v>
      </c>
      <c r="R556" s="32" t="s">
        <v>285</v>
      </c>
      <c r="S556" s="32">
        <v>1</v>
      </c>
      <c r="V556" s="8" t="s">
        <v>438</v>
      </c>
    </row>
    <row r="557" spans="1:22">
      <c r="A557" s="32" t="s">
        <v>145</v>
      </c>
      <c r="B557" s="32" t="s">
        <v>229</v>
      </c>
      <c r="C557" s="32" t="s">
        <v>1572</v>
      </c>
      <c r="D557" s="31">
        <v>42611</v>
      </c>
      <c r="E557" s="1">
        <f t="shared" si="31"/>
        <v>2016</v>
      </c>
      <c r="F557" s="1">
        <f t="shared" si="32"/>
        <v>8</v>
      </c>
      <c r="G557" s="4">
        <f t="shared" si="33"/>
        <v>29</v>
      </c>
      <c r="H557" s="6">
        <v>0.5774421296296296</v>
      </c>
      <c r="I557" s="28">
        <v>135.99966666666666</v>
      </c>
      <c r="J557" s="28">
        <v>36.989833333333337</v>
      </c>
      <c r="K557" s="33">
        <v>50.957999999999998</v>
      </c>
      <c r="L557" s="33">
        <v>50</v>
      </c>
      <c r="M557" s="33">
        <v>0</v>
      </c>
      <c r="N557" s="27">
        <v>18.7623</v>
      </c>
      <c r="O557" s="30">
        <v>34.333599999999997</v>
      </c>
      <c r="P557" s="38">
        <v>0.26976250588235229</v>
      </c>
      <c r="Q557" s="38">
        <v>1.5313801929411763</v>
      </c>
      <c r="R557" s="32" t="s">
        <v>285</v>
      </c>
      <c r="S557" s="32">
        <v>1</v>
      </c>
      <c r="V557" s="8" t="s">
        <v>439</v>
      </c>
    </row>
    <row r="558" spans="1:22">
      <c r="A558" s="32" t="s">
        <v>145</v>
      </c>
      <c r="B558" s="32" t="s">
        <v>229</v>
      </c>
      <c r="C558" s="32" t="s">
        <v>1572</v>
      </c>
      <c r="D558" s="31">
        <v>42611</v>
      </c>
      <c r="E558" s="1">
        <f t="shared" si="31"/>
        <v>2016</v>
      </c>
      <c r="F558" s="1">
        <f t="shared" si="32"/>
        <v>8</v>
      </c>
      <c r="G558" s="4">
        <f t="shared" si="33"/>
        <v>29</v>
      </c>
      <c r="H558" s="6">
        <v>0.5774421296296296</v>
      </c>
      <c r="I558" s="28">
        <v>135.99966666666666</v>
      </c>
      <c r="J558" s="28">
        <v>36.989833333333337</v>
      </c>
      <c r="K558" s="33">
        <v>74.656999999999996</v>
      </c>
      <c r="L558" s="33">
        <v>75</v>
      </c>
      <c r="M558" s="33">
        <v>0</v>
      </c>
      <c r="N558" s="27">
        <v>16.744199999999999</v>
      </c>
      <c r="O558" s="30">
        <v>34.497599999999998</v>
      </c>
      <c r="P558" s="38">
        <v>0.23866623529411712</v>
      </c>
      <c r="Q558" s="38">
        <v>1.4698800376470587</v>
      </c>
      <c r="R558" s="32" t="s">
        <v>285</v>
      </c>
      <c r="S558" s="32">
        <v>1</v>
      </c>
      <c r="V558" s="8" t="s">
        <v>440</v>
      </c>
    </row>
    <row r="559" spans="1:22">
      <c r="A559" s="32" t="s">
        <v>145</v>
      </c>
      <c r="B559" s="32" t="s">
        <v>229</v>
      </c>
      <c r="C559" s="32" t="s">
        <v>1572</v>
      </c>
      <c r="D559" s="31">
        <v>42611</v>
      </c>
      <c r="E559" s="1">
        <f t="shared" si="31"/>
        <v>2016</v>
      </c>
      <c r="F559" s="1">
        <f t="shared" si="32"/>
        <v>8</v>
      </c>
      <c r="G559" s="4">
        <f t="shared" si="33"/>
        <v>29</v>
      </c>
      <c r="H559" s="6">
        <v>0.5774421296296296</v>
      </c>
      <c r="I559" s="28">
        <v>135.99966666666666</v>
      </c>
      <c r="J559" s="28">
        <v>36.989833333333337</v>
      </c>
      <c r="K559" s="33">
        <v>99.435000000000002</v>
      </c>
      <c r="L559" s="33">
        <v>100</v>
      </c>
      <c r="M559" s="33">
        <v>0</v>
      </c>
      <c r="N559" s="27">
        <v>14.223000000000001</v>
      </c>
      <c r="O559" s="30">
        <v>34.431699999999999</v>
      </c>
      <c r="P559" s="38">
        <v>0.20614616470588198</v>
      </c>
      <c r="Q559" s="38">
        <v>1.1176676423529397</v>
      </c>
      <c r="R559" s="32" t="s">
        <v>285</v>
      </c>
      <c r="S559" s="32">
        <v>1</v>
      </c>
      <c r="V559" s="8" t="s">
        <v>441</v>
      </c>
    </row>
    <row r="560" spans="1:22">
      <c r="A560" s="32" t="s">
        <v>145</v>
      </c>
      <c r="B560" s="32" t="s">
        <v>229</v>
      </c>
      <c r="C560" s="32" t="s">
        <v>1572</v>
      </c>
      <c r="D560" s="31">
        <v>42611</v>
      </c>
      <c r="E560" s="1">
        <f t="shared" si="31"/>
        <v>2016</v>
      </c>
      <c r="F560" s="1">
        <f t="shared" si="32"/>
        <v>8</v>
      </c>
      <c r="G560" s="4">
        <f t="shared" si="33"/>
        <v>29</v>
      </c>
      <c r="H560" s="6">
        <v>0.5774421296296296</v>
      </c>
      <c r="I560" s="28">
        <v>135.99966666666666</v>
      </c>
      <c r="J560" s="28">
        <v>36.989833333333337</v>
      </c>
      <c r="K560" s="33">
        <v>124.01300000000001</v>
      </c>
      <c r="L560" s="33">
        <v>125</v>
      </c>
      <c r="M560" s="33">
        <v>0</v>
      </c>
      <c r="N560" s="27">
        <v>11.7652</v>
      </c>
      <c r="O560" s="30">
        <v>34.2121</v>
      </c>
      <c r="P560" s="38">
        <v>0.12562369411764696</v>
      </c>
      <c r="Q560" s="38">
        <v>0.62393204705882432</v>
      </c>
      <c r="R560" s="32" t="s">
        <v>285</v>
      </c>
      <c r="S560" s="32">
        <v>1</v>
      </c>
      <c r="V560" s="8" t="s">
        <v>442</v>
      </c>
    </row>
    <row r="561" spans="1:22">
      <c r="A561" s="32" t="s">
        <v>145</v>
      </c>
      <c r="B561" s="32" t="s">
        <v>229</v>
      </c>
      <c r="C561" s="32" t="s">
        <v>1572</v>
      </c>
      <c r="D561" s="31">
        <v>42611</v>
      </c>
      <c r="E561" s="1">
        <f t="shared" si="31"/>
        <v>2016</v>
      </c>
      <c r="F561" s="1">
        <f t="shared" si="32"/>
        <v>8</v>
      </c>
      <c r="G561" s="4">
        <f t="shared" si="33"/>
        <v>29</v>
      </c>
      <c r="H561" s="6">
        <v>0.5774421296296296</v>
      </c>
      <c r="I561" s="28">
        <v>135.99966666666666</v>
      </c>
      <c r="J561" s="28">
        <v>36.989833333333337</v>
      </c>
      <c r="K561" s="33">
        <v>148.327</v>
      </c>
      <c r="L561" s="33">
        <v>150</v>
      </c>
      <c r="M561" s="33">
        <v>0</v>
      </c>
      <c r="N561" s="27">
        <v>11.1297</v>
      </c>
      <c r="O561" s="30">
        <v>34.156799999999997</v>
      </c>
      <c r="P561" s="38">
        <v>0.11527422352941175</v>
      </c>
      <c r="Q561" s="38">
        <v>0.5205646117647067</v>
      </c>
      <c r="R561" s="32" t="s">
        <v>285</v>
      </c>
      <c r="S561" s="32">
        <v>1</v>
      </c>
      <c r="V561" s="8" t="s">
        <v>443</v>
      </c>
    </row>
    <row r="562" spans="1:22">
      <c r="A562" s="32" t="s">
        <v>145</v>
      </c>
      <c r="B562" s="32" t="s">
        <v>229</v>
      </c>
      <c r="C562" s="32" t="s">
        <v>1572</v>
      </c>
      <c r="D562" s="31">
        <v>42611</v>
      </c>
      <c r="E562" s="1">
        <f t="shared" si="31"/>
        <v>2016</v>
      </c>
      <c r="F562" s="1">
        <f t="shared" si="32"/>
        <v>8</v>
      </c>
      <c r="G562" s="4">
        <f t="shared" si="33"/>
        <v>29</v>
      </c>
      <c r="H562" s="6">
        <v>0.5774421296296296</v>
      </c>
      <c r="I562" s="28">
        <v>135.99966666666666</v>
      </c>
      <c r="J562" s="28">
        <v>36.989833333333337</v>
      </c>
      <c r="K562" s="33">
        <v>199.16300000000001</v>
      </c>
      <c r="L562" s="33">
        <v>200</v>
      </c>
      <c r="M562" s="33">
        <v>0</v>
      </c>
      <c r="N562" s="27">
        <v>4.8136000000000001</v>
      </c>
      <c r="O562" s="30">
        <v>34.023600000000002</v>
      </c>
      <c r="P562" s="38">
        <v>-2.6399858823529465E-2</v>
      </c>
      <c r="Q562" s="38">
        <v>-0.61467344941176272</v>
      </c>
      <c r="R562" s="32" t="s">
        <v>285</v>
      </c>
      <c r="S562" s="32">
        <v>1</v>
      </c>
      <c r="V562" s="8" t="s">
        <v>444</v>
      </c>
    </row>
    <row r="563" spans="1:22">
      <c r="A563" s="32" t="s">
        <v>145</v>
      </c>
      <c r="B563" s="32" t="s">
        <v>230</v>
      </c>
      <c r="C563" s="32" t="s">
        <v>1572</v>
      </c>
      <c r="D563" s="31">
        <v>42611</v>
      </c>
      <c r="E563" s="1">
        <f t="shared" si="31"/>
        <v>2016</v>
      </c>
      <c r="F563" s="1">
        <f t="shared" si="32"/>
        <v>8</v>
      </c>
      <c r="G563" s="4">
        <f t="shared" si="33"/>
        <v>29</v>
      </c>
      <c r="H563" s="6">
        <v>0.74020833333333336</v>
      </c>
      <c r="I563" s="28">
        <v>136.011</v>
      </c>
      <c r="J563" s="28">
        <v>37.335833333333333</v>
      </c>
      <c r="K563" s="33">
        <v>0</v>
      </c>
      <c r="L563" s="33">
        <v>0</v>
      </c>
      <c r="M563" s="33">
        <v>0</v>
      </c>
      <c r="N563" s="27">
        <v>26.7</v>
      </c>
      <c r="O563" s="30">
        <v>33.113393719048105</v>
      </c>
      <c r="P563" s="38">
        <v>-0.19770652941176503</v>
      </c>
      <c r="Q563" s="38">
        <v>-1.1985645647058831</v>
      </c>
      <c r="R563" s="32" t="s">
        <v>285</v>
      </c>
      <c r="S563" s="32">
        <v>1</v>
      </c>
      <c r="V563" s="8" t="s">
        <v>445</v>
      </c>
    </row>
    <row r="564" spans="1:22">
      <c r="A564" s="32" t="s">
        <v>145</v>
      </c>
      <c r="B564" s="32" t="s">
        <v>230</v>
      </c>
      <c r="C564" s="32" t="s">
        <v>1572</v>
      </c>
      <c r="D564" s="31">
        <v>42611</v>
      </c>
      <c r="E564" s="1">
        <f t="shared" si="31"/>
        <v>2016</v>
      </c>
      <c r="F564" s="1">
        <f t="shared" si="32"/>
        <v>8</v>
      </c>
      <c r="G564" s="4">
        <f t="shared" si="33"/>
        <v>29</v>
      </c>
      <c r="H564" s="6">
        <v>0.74020833333333336</v>
      </c>
      <c r="I564" s="28">
        <v>136.011</v>
      </c>
      <c r="J564" s="28">
        <v>37.335833333333333</v>
      </c>
      <c r="K564" s="33">
        <v>9.9429999999999996</v>
      </c>
      <c r="L564" s="33">
        <v>10</v>
      </c>
      <c r="M564" s="33">
        <v>0</v>
      </c>
      <c r="N564" s="27">
        <v>26.670400000000001</v>
      </c>
      <c r="O564" s="30">
        <v>33.088500000000003</v>
      </c>
      <c r="P564" s="38">
        <v>6.4771199999999585E-2</v>
      </c>
      <c r="Q564" s="38">
        <v>0.25180927999999803</v>
      </c>
      <c r="R564" s="32" t="s">
        <v>285</v>
      </c>
      <c r="S564" s="32">
        <v>1</v>
      </c>
      <c r="V564" s="8" t="s">
        <v>446</v>
      </c>
    </row>
    <row r="565" spans="1:22">
      <c r="A565" s="32" t="s">
        <v>145</v>
      </c>
      <c r="B565" s="32" t="s">
        <v>230</v>
      </c>
      <c r="C565" s="32" t="s">
        <v>1572</v>
      </c>
      <c r="D565" s="31">
        <v>42611</v>
      </c>
      <c r="E565" s="1">
        <f t="shared" si="31"/>
        <v>2016</v>
      </c>
      <c r="F565" s="1">
        <f t="shared" si="32"/>
        <v>8</v>
      </c>
      <c r="G565" s="4">
        <f t="shared" si="33"/>
        <v>29</v>
      </c>
      <c r="H565" s="6">
        <v>0.74020833333333336</v>
      </c>
      <c r="I565" s="28">
        <v>136.011</v>
      </c>
      <c r="J565" s="28">
        <v>37.335833333333333</v>
      </c>
      <c r="K565" s="33">
        <v>18.472000000000001</v>
      </c>
      <c r="L565" s="33">
        <v>200</v>
      </c>
      <c r="M565" s="33">
        <v>0</v>
      </c>
      <c r="N565" s="27">
        <v>26.617100000000001</v>
      </c>
      <c r="O565" s="30">
        <v>33.087600000000002</v>
      </c>
      <c r="P565" s="38">
        <v>-0.17135227058823532</v>
      </c>
      <c r="Q565" s="38">
        <v>-1.2679695152941175</v>
      </c>
      <c r="R565" s="32" t="s">
        <v>285</v>
      </c>
      <c r="S565" s="32">
        <v>1</v>
      </c>
      <c r="V565" s="8" t="s">
        <v>447</v>
      </c>
    </row>
    <row r="566" spans="1:22">
      <c r="A566" s="32" t="s">
        <v>145</v>
      </c>
      <c r="B566" s="32" t="s">
        <v>230</v>
      </c>
      <c r="C566" s="32" t="s">
        <v>1572</v>
      </c>
      <c r="D566" s="31">
        <v>42611</v>
      </c>
      <c r="E566" s="1">
        <f t="shared" si="31"/>
        <v>2016</v>
      </c>
      <c r="F566" s="1">
        <f t="shared" si="32"/>
        <v>8</v>
      </c>
      <c r="G566" s="4">
        <f t="shared" si="33"/>
        <v>29</v>
      </c>
      <c r="H566" s="6">
        <v>0.74020833333333336</v>
      </c>
      <c r="I566" s="28">
        <v>136.011</v>
      </c>
      <c r="J566" s="28">
        <v>37.335833333333333</v>
      </c>
      <c r="K566" s="33">
        <v>29.859000000000002</v>
      </c>
      <c r="L566" s="33">
        <v>30</v>
      </c>
      <c r="M566" s="33">
        <v>0</v>
      </c>
      <c r="N566" s="27">
        <v>21.454999999999998</v>
      </c>
      <c r="O566" s="30">
        <v>34.211599999999997</v>
      </c>
      <c r="P566" s="38">
        <v>-8.5290141176471046E-2</v>
      </c>
      <c r="Q566" s="38">
        <v>-0.91492463058823414</v>
      </c>
      <c r="R566" s="32" t="s">
        <v>285</v>
      </c>
      <c r="S566" s="32">
        <v>1</v>
      </c>
      <c r="V566" s="8" t="s">
        <v>448</v>
      </c>
    </row>
    <row r="567" spans="1:22">
      <c r="A567" s="32" t="s">
        <v>145</v>
      </c>
      <c r="B567" s="32" t="s">
        <v>230</v>
      </c>
      <c r="C567" s="32" t="s">
        <v>1572</v>
      </c>
      <c r="D567" s="31">
        <v>42611</v>
      </c>
      <c r="E567" s="1">
        <f t="shared" si="31"/>
        <v>2016</v>
      </c>
      <c r="F567" s="1">
        <f t="shared" si="32"/>
        <v>8</v>
      </c>
      <c r="G567" s="4">
        <f t="shared" si="33"/>
        <v>29</v>
      </c>
      <c r="H567" s="6">
        <v>0.74020833333333336</v>
      </c>
      <c r="I567" s="28">
        <v>136.011</v>
      </c>
      <c r="J567" s="28">
        <v>37.335833333333333</v>
      </c>
      <c r="K567" s="33">
        <v>49.393000000000001</v>
      </c>
      <c r="L567" s="33">
        <v>50</v>
      </c>
      <c r="M567" s="33">
        <v>0</v>
      </c>
      <c r="N567" s="27">
        <v>17.154499999999999</v>
      </c>
      <c r="O567" s="30">
        <v>34.472000000000001</v>
      </c>
      <c r="P567" s="38">
        <v>0.1482878382352939</v>
      </c>
      <c r="Q567" s="38">
        <v>0.68288559411764638</v>
      </c>
      <c r="R567" s="32" t="s">
        <v>285</v>
      </c>
      <c r="S567" s="32">
        <v>1</v>
      </c>
      <c r="V567" s="8" t="s">
        <v>449</v>
      </c>
    </row>
    <row r="568" spans="1:22">
      <c r="A568" s="32" t="s">
        <v>145</v>
      </c>
      <c r="B568" s="32" t="s">
        <v>230</v>
      </c>
      <c r="C568" s="32" t="s">
        <v>1572</v>
      </c>
      <c r="D568" s="31">
        <v>42611</v>
      </c>
      <c r="E568" s="1">
        <f t="shared" si="31"/>
        <v>2016</v>
      </c>
      <c r="F568" s="1">
        <f t="shared" si="32"/>
        <v>8</v>
      </c>
      <c r="G568" s="4">
        <f t="shared" si="33"/>
        <v>29</v>
      </c>
      <c r="H568" s="6">
        <v>0.74020833333333336</v>
      </c>
      <c r="I568" s="28">
        <v>136.011</v>
      </c>
      <c r="J568" s="28">
        <v>37.335833333333333</v>
      </c>
      <c r="K568" s="33">
        <v>74.164000000000001</v>
      </c>
      <c r="L568" s="33">
        <v>75</v>
      </c>
      <c r="M568" s="33">
        <v>0</v>
      </c>
      <c r="N568" s="27">
        <v>15.059699999999999</v>
      </c>
      <c r="O568" s="30">
        <v>34.468699999999998</v>
      </c>
      <c r="P568" s="38">
        <v>0.2393841176470588</v>
      </c>
      <c r="Q568" s="38">
        <v>1.4106229788235289</v>
      </c>
      <c r="R568" s="32" t="s">
        <v>285</v>
      </c>
      <c r="S568" s="32">
        <v>1</v>
      </c>
      <c r="V568" s="8" t="s">
        <v>450</v>
      </c>
    </row>
    <row r="569" spans="1:22">
      <c r="A569" s="32" t="s">
        <v>145</v>
      </c>
      <c r="B569" s="32" t="s">
        <v>230</v>
      </c>
      <c r="C569" s="32" t="s">
        <v>1572</v>
      </c>
      <c r="D569" s="31">
        <v>42611</v>
      </c>
      <c r="E569" s="1">
        <f t="shared" si="31"/>
        <v>2016</v>
      </c>
      <c r="F569" s="1">
        <f t="shared" si="32"/>
        <v>8</v>
      </c>
      <c r="G569" s="4">
        <f t="shared" si="33"/>
        <v>29</v>
      </c>
      <c r="H569" s="6">
        <v>0.74020833333333336</v>
      </c>
      <c r="I569" s="28">
        <v>136.011</v>
      </c>
      <c r="J569" s="28">
        <v>37.335833333333333</v>
      </c>
      <c r="K569" s="33">
        <v>99.4</v>
      </c>
      <c r="L569" s="33">
        <v>100</v>
      </c>
      <c r="M569" s="33">
        <v>0</v>
      </c>
      <c r="N569" s="27">
        <v>11.6563</v>
      </c>
      <c r="O569" s="30">
        <v>34.255200000000002</v>
      </c>
      <c r="P569" s="38">
        <v>0.22598364705882346</v>
      </c>
      <c r="Q569" s="38">
        <v>1.2085824235294123</v>
      </c>
      <c r="R569" s="32" t="s">
        <v>285</v>
      </c>
      <c r="S569" s="32">
        <v>1</v>
      </c>
      <c r="V569" s="8" t="s">
        <v>451</v>
      </c>
    </row>
    <row r="570" spans="1:22">
      <c r="A570" s="32" t="s">
        <v>145</v>
      </c>
      <c r="B570" s="32" t="s">
        <v>230</v>
      </c>
      <c r="C570" s="32" t="s">
        <v>1572</v>
      </c>
      <c r="D570" s="31">
        <v>42611</v>
      </c>
      <c r="E570" s="1">
        <f t="shared" si="31"/>
        <v>2016</v>
      </c>
      <c r="F570" s="1">
        <f t="shared" si="32"/>
        <v>8</v>
      </c>
      <c r="G570" s="4">
        <f t="shared" si="33"/>
        <v>29</v>
      </c>
      <c r="H570" s="6">
        <v>0.74020833333333336</v>
      </c>
      <c r="I570" s="28">
        <v>136.011</v>
      </c>
      <c r="J570" s="28">
        <v>37.335833333333333</v>
      </c>
      <c r="K570" s="33">
        <v>149.24799999999999</v>
      </c>
      <c r="L570" s="33">
        <v>150</v>
      </c>
      <c r="M570" s="33">
        <v>0</v>
      </c>
      <c r="N570" s="27">
        <v>5.2733999999999996</v>
      </c>
      <c r="O570" s="30">
        <v>34.022399999999998</v>
      </c>
      <c r="P570" s="38">
        <v>-4.2368988235292893E-3</v>
      </c>
      <c r="Q570" s="38">
        <v>-0.37609529411764697</v>
      </c>
      <c r="R570" s="32" t="s">
        <v>285</v>
      </c>
      <c r="S570" s="32">
        <v>1</v>
      </c>
      <c r="V570" s="8" t="s">
        <v>453</v>
      </c>
    </row>
    <row r="571" spans="1:22">
      <c r="A571" s="32" t="s">
        <v>145</v>
      </c>
      <c r="B571" s="32" t="s">
        <v>230</v>
      </c>
      <c r="C571" s="32" t="s">
        <v>1572</v>
      </c>
      <c r="D571" s="31">
        <v>42611</v>
      </c>
      <c r="E571" s="1">
        <f t="shared" si="31"/>
        <v>2016</v>
      </c>
      <c r="F571" s="1">
        <f t="shared" si="32"/>
        <v>8</v>
      </c>
      <c r="G571" s="4">
        <f t="shared" si="33"/>
        <v>29</v>
      </c>
      <c r="H571" s="6">
        <v>0.74020833333333336</v>
      </c>
      <c r="I571" s="28">
        <v>136.011</v>
      </c>
      <c r="J571" s="28">
        <v>37.335833333333333</v>
      </c>
      <c r="K571" s="33">
        <v>199.17699999999999</v>
      </c>
      <c r="L571" s="33">
        <v>200</v>
      </c>
      <c r="M571" s="33">
        <v>0</v>
      </c>
      <c r="N571" s="27">
        <v>2.0830000000000002</v>
      </c>
      <c r="O571" s="30">
        <v>34.021000000000001</v>
      </c>
      <c r="P571" s="38">
        <v>-3.3340790588235247E-2</v>
      </c>
      <c r="Q571" s="38">
        <v>-0.70388165294117577</v>
      </c>
      <c r="R571" s="32" t="s">
        <v>285</v>
      </c>
      <c r="S571" s="32">
        <v>1</v>
      </c>
      <c r="V571" s="8" t="s">
        <v>454</v>
      </c>
    </row>
    <row r="572" spans="1:22">
      <c r="A572" s="32" t="s">
        <v>145</v>
      </c>
      <c r="B572" s="32" t="s">
        <v>231</v>
      </c>
      <c r="C572" s="32" t="s">
        <v>1579</v>
      </c>
      <c r="D572" s="31">
        <v>42615</v>
      </c>
      <c r="E572" s="1">
        <f t="shared" si="31"/>
        <v>2016</v>
      </c>
      <c r="F572" s="1">
        <f t="shared" si="32"/>
        <v>9</v>
      </c>
      <c r="G572" s="4">
        <f t="shared" si="33"/>
        <v>2</v>
      </c>
      <c r="H572" s="6">
        <v>0.3258564814814815</v>
      </c>
      <c r="I572" s="28">
        <v>132.63533333333334</v>
      </c>
      <c r="J572" s="28">
        <v>35.672166666666669</v>
      </c>
      <c r="K572" s="33">
        <v>0</v>
      </c>
      <c r="L572" s="33">
        <v>0</v>
      </c>
      <c r="M572" s="33">
        <v>0</v>
      </c>
      <c r="N572" s="27">
        <v>24.9</v>
      </c>
      <c r="O572" s="30">
        <v>32.670122487723624</v>
      </c>
      <c r="P572" s="38">
        <v>-0.20809632235294107</v>
      </c>
      <c r="Q572" s="38">
        <v>-1.5414591117647056</v>
      </c>
      <c r="R572" s="32" t="s">
        <v>285</v>
      </c>
      <c r="S572" s="32">
        <v>1</v>
      </c>
      <c r="V572" s="8" t="s">
        <v>455</v>
      </c>
    </row>
    <row r="573" spans="1:22">
      <c r="A573" s="32" t="s">
        <v>145</v>
      </c>
      <c r="B573" s="32" t="s">
        <v>231</v>
      </c>
      <c r="C573" s="32" t="s">
        <v>1579</v>
      </c>
      <c r="D573" s="31">
        <v>42615</v>
      </c>
      <c r="E573" s="1">
        <f t="shared" si="31"/>
        <v>2016</v>
      </c>
      <c r="F573" s="1">
        <f t="shared" si="32"/>
        <v>9</v>
      </c>
      <c r="G573" s="4">
        <f t="shared" si="33"/>
        <v>2</v>
      </c>
      <c r="H573" s="6">
        <v>0.3258564814814815</v>
      </c>
      <c r="I573" s="28">
        <v>132.63533333333334</v>
      </c>
      <c r="J573" s="28">
        <v>35.672166666666669</v>
      </c>
      <c r="K573" s="33">
        <v>9.8469999999999995</v>
      </c>
      <c r="L573" s="33">
        <v>10</v>
      </c>
      <c r="M573" s="33">
        <v>0</v>
      </c>
      <c r="N573" s="27">
        <v>24.9543</v>
      </c>
      <c r="O573" s="30">
        <v>32.645800000000001</v>
      </c>
      <c r="P573" s="38">
        <v>-0.15405825411764695</v>
      </c>
      <c r="Q573" s="38">
        <v>-1.3264759705882359</v>
      </c>
      <c r="R573" s="32" t="s">
        <v>285</v>
      </c>
      <c r="S573" s="32">
        <v>1</v>
      </c>
      <c r="V573" s="8" t="s">
        <v>456</v>
      </c>
    </row>
    <row r="574" spans="1:22">
      <c r="A574" s="32" t="s">
        <v>145</v>
      </c>
      <c r="B574" s="32" t="s">
        <v>231</v>
      </c>
      <c r="C574" s="32" t="s">
        <v>1579</v>
      </c>
      <c r="D574" s="31">
        <v>42615</v>
      </c>
      <c r="E574" s="1">
        <f t="shared" si="31"/>
        <v>2016</v>
      </c>
      <c r="F574" s="1">
        <f t="shared" si="32"/>
        <v>9</v>
      </c>
      <c r="G574" s="4">
        <f t="shared" si="33"/>
        <v>2</v>
      </c>
      <c r="H574" s="6">
        <v>0.3258564814814815</v>
      </c>
      <c r="I574" s="28">
        <v>132.63533333333334</v>
      </c>
      <c r="J574" s="28">
        <v>35.672166666666669</v>
      </c>
      <c r="K574" s="33">
        <v>20.503</v>
      </c>
      <c r="L574" s="33">
        <v>20</v>
      </c>
      <c r="M574" s="33">
        <v>0</v>
      </c>
      <c r="N574" s="27">
        <v>24.906199999999998</v>
      </c>
      <c r="O574" s="30">
        <v>32.643099999999997</v>
      </c>
      <c r="P574" s="38">
        <v>-0.18969910588235295</v>
      </c>
      <c r="Q574" s="38">
        <v>-1.3435194294117654</v>
      </c>
      <c r="R574" s="32" t="s">
        <v>285</v>
      </c>
      <c r="S574" s="32">
        <v>1</v>
      </c>
      <c r="V574" s="8" t="s">
        <v>457</v>
      </c>
    </row>
    <row r="575" spans="1:22">
      <c r="A575" s="32" t="s">
        <v>145</v>
      </c>
      <c r="B575" s="32" t="s">
        <v>231</v>
      </c>
      <c r="C575" s="32" t="s">
        <v>1579</v>
      </c>
      <c r="D575" s="31">
        <v>42615</v>
      </c>
      <c r="E575" s="1">
        <f t="shared" si="31"/>
        <v>2016</v>
      </c>
      <c r="F575" s="1">
        <f t="shared" si="32"/>
        <v>9</v>
      </c>
      <c r="G575" s="4">
        <f t="shared" si="33"/>
        <v>2</v>
      </c>
      <c r="H575" s="6">
        <v>0.3258564814814815</v>
      </c>
      <c r="I575" s="28">
        <v>132.63533333333334</v>
      </c>
      <c r="J575" s="28">
        <v>35.672166666666669</v>
      </c>
      <c r="K575" s="33">
        <v>30.408000000000001</v>
      </c>
      <c r="L575" s="33">
        <v>30</v>
      </c>
      <c r="M575" s="33">
        <v>0</v>
      </c>
      <c r="N575" s="27">
        <v>24.875299999999999</v>
      </c>
      <c r="O575" s="30">
        <v>32.642499999999998</v>
      </c>
      <c r="P575" s="38">
        <v>-0.14178943764705876</v>
      </c>
      <c r="Q575" s="38">
        <v>-1.1297140882352936</v>
      </c>
      <c r="R575" s="32" t="s">
        <v>285</v>
      </c>
      <c r="S575" s="32">
        <v>1</v>
      </c>
      <c r="V575" s="8" t="s">
        <v>458</v>
      </c>
    </row>
    <row r="576" spans="1:22">
      <c r="A576" s="32" t="s">
        <v>145</v>
      </c>
      <c r="B576" s="32" t="s">
        <v>231</v>
      </c>
      <c r="C576" s="32" t="s">
        <v>1579</v>
      </c>
      <c r="D576" s="31">
        <v>42615</v>
      </c>
      <c r="E576" s="1">
        <f t="shared" si="31"/>
        <v>2016</v>
      </c>
      <c r="F576" s="1">
        <f t="shared" si="32"/>
        <v>9</v>
      </c>
      <c r="G576" s="4">
        <f t="shared" si="33"/>
        <v>2</v>
      </c>
      <c r="H576" s="6">
        <v>0.3258564814814815</v>
      </c>
      <c r="I576" s="28">
        <v>132.63533333333334</v>
      </c>
      <c r="J576" s="28">
        <v>35.672166666666669</v>
      </c>
      <c r="K576" s="33">
        <v>49.808999999999997</v>
      </c>
      <c r="L576" s="33">
        <v>50</v>
      </c>
      <c r="M576" s="33">
        <v>0</v>
      </c>
      <c r="N576" s="27">
        <v>21.686499999999999</v>
      </c>
      <c r="O576" s="30">
        <v>34.127800000000001</v>
      </c>
      <c r="P576" s="38">
        <v>0.18782235058823504</v>
      </c>
      <c r="Q576" s="38">
        <v>1.1157962529411769</v>
      </c>
      <c r="R576" s="32" t="s">
        <v>285</v>
      </c>
      <c r="S576" s="32">
        <v>1</v>
      </c>
      <c r="V576" s="8" t="s">
        <v>459</v>
      </c>
    </row>
    <row r="577" spans="1:22">
      <c r="A577" s="32" t="s">
        <v>145</v>
      </c>
      <c r="B577" s="32" t="s">
        <v>231</v>
      </c>
      <c r="C577" s="32" t="s">
        <v>1579</v>
      </c>
      <c r="D577" s="31">
        <v>42615</v>
      </c>
      <c r="E577" s="1">
        <f t="shared" si="31"/>
        <v>2016</v>
      </c>
      <c r="F577" s="1">
        <f t="shared" si="32"/>
        <v>9</v>
      </c>
      <c r="G577" s="4">
        <f t="shared" si="33"/>
        <v>2</v>
      </c>
      <c r="H577" s="6">
        <v>0.3258564814814815</v>
      </c>
      <c r="I577" s="28">
        <v>132.63533333333334</v>
      </c>
      <c r="J577" s="28">
        <v>35.672166666666669</v>
      </c>
      <c r="K577" s="33">
        <v>74.227000000000004</v>
      </c>
      <c r="L577" s="33">
        <v>75</v>
      </c>
      <c r="M577" s="33">
        <v>0</v>
      </c>
      <c r="N577" s="27">
        <v>18.193300000000001</v>
      </c>
      <c r="O577" s="30">
        <v>34.366500000000002</v>
      </c>
      <c r="P577" s="38">
        <v>0.17558958352941212</v>
      </c>
      <c r="Q577" s="38">
        <v>1.0874713176470596</v>
      </c>
      <c r="R577" s="32" t="s">
        <v>285</v>
      </c>
      <c r="S577" s="32">
        <v>1</v>
      </c>
      <c r="V577" s="8" t="s">
        <v>460</v>
      </c>
    </row>
    <row r="578" spans="1:22">
      <c r="A578" s="32" t="s">
        <v>145</v>
      </c>
      <c r="B578" s="32" t="s">
        <v>231</v>
      </c>
      <c r="C578" s="32" t="s">
        <v>1579</v>
      </c>
      <c r="D578" s="31">
        <v>42615</v>
      </c>
      <c r="E578" s="1">
        <f t="shared" si="31"/>
        <v>2016</v>
      </c>
      <c r="F578" s="1">
        <f t="shared" si="32"/>
        <v>9</v>
      </c>
      <c r="G578" s="4">
        <f t="shared" si="33"/>
        <v>2</v>
      </c>
      <c r="H578" s="6">
        <v>0.3258564814814815</v>
      </c>
      <c r="I578" s="28">
        <v>132.63533333333334</v>
      </c>
      <c r="J578" s="28">
        <v>35.672166666666669</v>
      </c>
      <c r="K578" s="33">
        <v>99.956999999999994</v>
      </c>
      <c r="L578" s="33">
        <v>100</v>
      </c>
      <c r="M578" s="33">
        <v>0</v>
      </c>
      <c r="N578" s="27">
        <v>16.520800000000001</v>
      </c>
      <c r="O578" s="30">
        <v>34.207999999999998</v>
      </c>
      <c r="P578" s="38">
        <v>0.17283781176470625</v>
      </c>
      <c r="Q578" s="38">
        <v>0.836634558823528</v>
      </c>
      <c r="R578" s="32" t="s">
        <v>285</v>
      </c>
      <c r="S578" s="32">
        <v>1</v>
      </c>
      <c r="V578" s="8" t="s">
        <v>461</v>
      </c>
    </row>
    <row r="579" spans="1:22">
      <c r="A579" s="32" t="s">
        <v>145</v>
      </c>
      <c r="B579" s="32" t="s">
        <v>231</v>
      </c>
      <c r="C579" s="32" t="s">
        <v>1579</v>
      </c>
      <c r="D579" s="31">
        <v>42615</v>
      </c>
      <c r="E579" s="1">
        <f t="shared" si="31"/>
        <v>2016</v>
      </c>
      <c r="F579" s="1">
        <f t="shared" si="32"/>
        <v>9</v>
      </c>
      <c r="G579" s="4">
        <f t="shared" si="33"/>
        <v>2</v>
      </c>
      <c r="H579" s="6">
        <v>0.3258564814814815</v>
      </c>
      <c r="I579" s="28">
        <v>132.63533333333334</v>
      </c>
      <c r="J579" s="28">
        <v>35.672166666666669</v>
      </c>
      <c r="K579" s="33">
        <v>119.32599999999999</v>
      </c>
      <c r="L579" s="33">
        <v>119</v>
      </c>
      <c r="M579" s="33">
        <v>0</v>
      </c>
      <c r="N579" s="27">
        <v>15.642799999999999</v>
      </c>
      <c r="O579" s="30">
        <v>34.394300000000001</v>
      </c>
      <c r="P579" s="38">
        <v>0.21890896000000071</v>
      </c>
      <c r="Q579" s="38">
        <v>1.2096392000000016</v>
      </c>
      <c r="R579" s="32" t="s">
        <v>285</v>
      </c>
      <c r="S579" s="32">
        <v>1</v>
      </c>
      <c r="V579" s="8" t="s">
        <v>462</v>
      </c>
    </row>
    <row r="580" spans="1:22">
      <c r="A580" s="32" t="s">
        <v>145</v>
      </c>
      <c r="B580" s="32" t="s">
        <v>232</v>
      </c>
      <c r="C580" s="32" t="s">
        <v>1569</v>
      </c>
      <c r="D580" s="31">
        <v>42618</v>
      </c>
      <c r="E580" s="1">
        <f t="shared" si="31"/>
        <v>2016</v>
      </c>
      <c r="F580" s="1">
        <f t="shared" si="32"/>
        <v>9</v>
      </c>
      <c r="G580" s="4">
        <f t="shared" si="33"/>
        <v>5</v>
      </c>
      <c r="H580" s="6">
        <v>0.7003935185185185</v>
      </c>
      <c r="I580" s="28">
        <v>130.17683333333332</v>
      </c>
      <c r="J580" s="28">
        <v>34.5</v>
      </c>
      <c r="K580" s="33">
        <v>0</v>
      </c>
      <c r="L580" s="33">
        <v>0</v>
      </c>
      <c r="M580" s="33">
        <v>0</v>
      </c>
      <c r="N580" s="27">
        <v>25.1</v>
      </c>
      <c r="O580" s="30">
        <v>32.213365801636783</v>
      </c>
      <c r="P580" s="38">
        <v>-0.2851459317647056</v>
      </c>
      <c r="Q580" s="38">
        <v>-1.9723491588235298</v>
      </c>
      <c r="R580" s="32" t="s">
        <v>285</v>
      </c>
      <c r="S580" s="32">
        <v>1</v>
      </c>
      <c r="V580" s="8" t="s">
        <v>463</v>
      </c>
    </row>
    <row r="581" spans="1:22">
      <c r="A581" s="32" t="s">
        <v>145</v>
      </c>
      <c r="B581" s="32" t="s">
        <v>232</v>
      </c>
      <c r="C581" s="32" t="s">
        <v>1568</v>
      </c>
      <c r="D581" s="31">
        <v>42618</v>
      </c>
      <c r="E581" s="1">
        <f t="shared" si="31"/>
        <v>2016</v>
      </c>
      <c r="F581" s="1">
        <f t="shared" si="32"/>
        <v>9</v>
      </c>
      <c r="G581" s="4">
        <f t="shared" si="33"/>
        <v>5</v>
      </c>
      <c r="H581" s="6">
        <v>0.7003935185185185</v>
      </c>
      <c r="I581" s="28">
        <v>130.17683333333332</v>
      </c>
      <c r="J581" s="28">
        <v>34.5</v>
      </c>
      <c r="K581" s="33">
        <v>10.009</v>
      </c>
      <c r="L581" s="33">
        <v>10</v>
      </c>
      <c r="M581" s="33">
        <v>0</v>
      </c>
      <c r="N581" s="27">
        <v>25.540199999999999</v>
      </c>
      <c r="O581" s="30">
        <v>32.236499999999999</v>
      </c>
      <c r="P581" s="38">
        <v>-0.22579658352941201</v>
      </c>
      <c r="Q581" s="38">
        <v>-1.708291017647058</v>
      </c>
      <c r="R581" s="32" t="s">
        <v>285</v>
      </c>
      <c r="S581" s="32">
        <v>1</v>
      </c>
      <c r="V581" s="8" t="s">
        <v>464</v>
      </c>
    </row>
    <row r="582" spans="1:22">
      <c r="A582" s="32" t="s">
        <v>145</v>
      </c>
      <c r="B582" s="32" t="s">
        <v>232</v>
      </c>
      <c r="C582" s="32" t="s">
        <v>1568</v>
      </c>
      <c r="D582" s="31">
        <v>42618</v>
      </c>
      <c r="E582" s="1">
        <f t="shared" si="31"/>
        <v>2016</v>
      </c>
      <c r="F582" s="1">
        <f t="shared" si="32"/>
        <v>9</v>
      </c>
      <c r="G582" s="4">
        <f t="shared" si="33"/>
        <v>5</v>
      </c>
      <c r="H582" s="6">
        <v>0.7003935185185185</v>
      </c>
      <c r="I582" s="28">
        <v>130.17683333333332</v>
      </c>
      <c r="J582" s="28">
        <v>34.5</v>
      </c>
      <c r="K582" s="33">
        <v>20.206</v>
      </c>
      <c r="L582" s="33">
        <v>20</v>
      </c>
      <c r="M582" s="33">
        <v>0</v>
      </c>
      <c r="N582" s="27">
        <v>25.502199999999998</v>
      </c>
      <c r="O582" s="30">
        <v>32.380800000000001</v>
      </c>
      <c r="P582" s="38">
        <v>-0.17747835529411748</v>
      </c>
      <c r="Q582" s="38">
        <v>-1.4214620764705881</v>
      </c>
      <c r="R582" s="32" t="s">
        <v>285</v>
      </c>
      <c r="S582" s="32">
        <v>1</v>
      </c>
      <c r="V582" s="8" t="s">
        <v>465</v>
      </c>
    </row>
    <row r="583" spans="1:22">
      <c r="A583" s="32" t="s">
        <v>145</v>
      </c>
      <c r="B583" s="32" t="s">
        <v>232</v>
      </c>
      <c r="C583" s="32" t="s">
        <v>1568</v>
      </c>
      <c r="D583" s="31">
        <v>42618</v>
      </c>
      <c r="E583" s="1">
        <f t="shared" si="31"/>
        <v>2016</v>
      </c>
      <c r="F583" s="1">
        <f t="shared" si="32"/>
        <v>9</v>
      </c>
      <c r="G583" s="4">
        <f t="shared" si="33"/>
        <v>5</v>
      </c>
      <c r="H583" s="6">
        <v>0.7003935185185185</v>
      </c>
      <c r="I583" s="28">
        <v>130.17683333333332</v>
      </c>
      <c r="J583" s="28">
        <v>34.5</v>
      </c>
      <c r="K583" s="33">
        <v>30.285</v>
      </c>
      <c r="L583" s="33">
        <v>30</v>
      </c>
      <c r="M583" s="33">
        <v>0</v>
      </c>
      <c r="N583" s="27">
        <v>22.8779</v>
      </c>
      <c r="O583" s="30">
        <v>33.145699999999998</v>
      </c>
      <c r="P583" s="38">
        <v>3.6919512941176791E-2</v>
      </c>
      <c r="Q583" s="38">
        <v>2.4125764705882347E-2</v>
      </c>
      <c r="R583" s="32" t="s">
        <v>285</v>
      </c>
      <c r="S583" s="32">
        <v>1</v>
      </c>
      <c r="V583" s="8" t="s">
        <v>466</v>
      </c>
    </row>
    <row r="584" spans="1:22">
      <c r="A584" s="32" t="s">
        <v>145</v>
      </c>
      <c r="B584" s="32" t="s">
        <v>232</v>
      </c>
      <c r="C584" s="32" t="s">
        <v>1568</v>
      </c>
      <c r="D584" s="31">
        <v>42618</v>
      </c>
      <c r="E584" s="1">
        <f t="shared" si="31"/>
        <v>2016</v>
      </c>
      <c r="F584" s="1">
        <f t="shared" si="32"/>
        <v>9</v>
      </c>
      <c r="G584" s="4">
        <f t="shared" si="33"/>
        <v>5</v>
      </c>
      <c r="H584" s="6">
        <v>0.7003935185185185</v>
      </c>
      <c r="I584" s="28">
        <v>130.17683333333332</v>
      </c>
      <c r="J584" s="28">
        <v>34.5</v>
      </c>
      <c r="K584" s="33">
        <v>50.45</v>
      </c>
      <c r="L584" s="33">
        <v>50</v>
      </c>
      <c r="M584" s="33">
        <v>0</v>
      </c>
      <c r="N584" s="27">
        <v>20.2499</v>
      </c>
      <c r="O584" s="30">
        <v>34.289400000000001</v>
      </c>
      <c r="P584" s="38">
        <v>0.22843802117647094</v>
      </c>
      <c r="Q584" s="38">
        <v>1.1676079058823525</v>
      </c>
      <c r="R584" s="32" t="s">
        <v>285</v>
      </c>
      <c r="S584" s="32">
        <v>1</v>
      </c>
      <c r="V584" s="8" t="s">
        <v>467</v>
      </c>
    </row>
    <row r="585" spans="1:22">
      <c r="A585" s="32" t="s">
        <v>145</v>
      </c>
      <c r="B585" s="32" t="s">
        <v>232</v>
      </c>
      <c r="C585" s="32" t="s">
        <v>1568</v>
      </c>
      <c r="D585" s="31">
        <v>42618</v>
      </c>
      <c r="E585" s="1">
        <f t="shared" si="31"/>
        <v>2016</v>
      </c>
      <c r="F585" s="1">
        <f t="shared" si="32"/>
        <v>9</v>
      </c>
      <c r="G585" s="4">
        <f t="shared" si="33"/>
        <v>5</v>
      </c>
      <c r="H585" s="6">
        <v>0.7003935185185185</v>
      </c>
      <c r="I585" s="28">
        <v>130.17683333333332</v>
      </c>
      <c r="J585" s="28">
        <v>34.5</v>
      </c>
      <c r="K585" s="33">
        <v>75.156000000000006</v>
      </c>
      <c r="L585" s="33">
        <v>75</v>
      </c>
      <c r="M585" s="33">
        <v>0</v>
      </c>
      <c r="N585" s="27">
        <v>17.309699999999999</v>
      </c>
      <c r="O585" s="30">
        <v>34.240200000000002</v>
      </c>
      <c r="P585" s="38">
        <v>0.20101803294117659</v>
      </c>
      <c r="Q585" s="38">
        <v>0.99701317647058829</v>
      </c>
      <c r="R585" s="32" t="s">
        <v>285</v>
      </c>
      <c r="S585" s="32">
        <v>1</v>
      </c>
      <c r="V585" s="8" t="s">
        <v>468</v>
      </c>
    </row>
    <row r="586" spans="1:22">
      <c r="A586" s="32" t="s">
        <v>145</v>
      </c>
      <c r="B586" s="32" t="s">
        <v>232</v>
      </c>
      <c r="C586" s="32" t="s">
        <v>1568</v>
      </c>
      <c r="D586" s="31">
        <v>42618</v>
      </c>
      <c r="E586" s="1">
        <f t="shared" si="31"/>
        <v>2016</v>
      </c>
      <c r="F586" s="1">
        <f t="shared" si="32"/>
        <v>9</v>
      </c>
      <c r="G586" s="4">
        <f t="shared" si="33"/>
        <v>5</v>
      </c>
      <c r="H586" s="6">
        <v>0.7003935185185185</v>
      </c>
      <c r="I586" s="28">
        <v>130.17683333333332</v>
      </c>
      <c r="J586" s="28">
        <v>34.5</v>
      </c>
      <c r="K586" s="33">
        <v>100.054</v>
      </c>
      <c r="L586" s="33">
        <v>100</v>
      </c>
      <c r="M586" s="33">
        <v>0</v>
      </c>
      <c r="N586" s="27">
        <v>16.476800000000001</v>
      </c>
      <c r="O586" s="30">
        <v>34.342300000000002</v>
      </c>
      <c r="P586" s="38">
        <v>0.18390270352941185</v>
      </c>
      <c r="Q586" s="38">
        <v>1.1005934117647076</v>
      </c>
      <c r="R586" s="32" t="s">
        <v>285</v>
      </c>
      <c r="S586" s="32">
        <v>1</v>
      </c>
      <c r="V586" s="8" t="s">
        <v>469</v>
      </c>
    </row>
    <row r="587" spans="1:22">
      <c r="A587" s="32" t="s">
        <v>145</v>
      </c>
      <c r="B587" s="32" t="s">
        <v>232</v>
      </c>
      <c r="C587" s="32" t="s">
        <v>1568</v>
      </c>
      <c r="D587" s="31">
        <v>42618</v>
      </c>
      <c r="E587" s="1">
        <f t="shared" si="31"/>
        <v>2016</v>
      </c>
      <c r="F587" s="1">
        <f t="shared" si="32"/>
        <v>9</v>
      </c>
      <c r="G587" s="4">
        <f t="shared" si="33"/>
        <v>5</v>
      </c>
      <c r="H587" s="6">
        <v>0.7003935185185185</v>
      </c>
      <c r="I587" s="28">
        <v>130.17683333333332</v>
      </c>
      <c r="J587" s="28">
        <v>34.5</v>
      </c>
      <c r="K587" s="33">
        <v>108.684</v>
      </c>
      <c r="L587" s="33">
        <v>109</v>
      </c>
      <c r="M587" s="33">
        <v>0</v>
      </c>
      <c r="N587" s="27">
        <v>16.478400000000001</v>
      </c>
      <c r="O587" s="30">
        <v>34.343000000000004</v>
      </c>
      <c r="P587" s="38">
        <v>0.20693385411764686</v>
      </c>
      <c r="Q587" s="38">
        <v>1.1843776470588221</v>
      </c>
      <c r="R587" s="32" t="s">
        <v>285</v>
      </c>
      <c r="S587" s="32">
        <v>1</v>
      </c>
      <c r="V587" s="8" t="s">
        <v>470</v>
      </c>
    </row>
    <row r="588" spans="1:22">
      <c r="A588" s="32" t="s">
        <v>145</v>
      </c>
      <c r="B588" s="32" t="s">
        <v>119</v>
      </c>
      <c r="C588" s="32" t="s">
        <v>1568</v>
      </c>
      <c r="D588" s="31">
        <v>42618</v>
      </c>
      <c r="E588" s="1">
        <f t="shared" si="31"/>
        <v>2016</v>
      </c>
      <c r="F588" s="1">
        <f t="shared" si="32"/>
        <v>9</v>
      </c>
      <c r="G588" s="4">
        <f t="shared" si="33"/>
        <v>5</v>
      </c>
      <c r="H588" s="6">
        <v>0.7794444444444445</v>
      </c>
      <c r="I588" s="28">
        <v>130.07833333333335</v>
      </c>
      <c r="J588" s="28">
        <v>34.667833333333334</v>
      </c>
      <c r="K588" s="33">
        <v>0</v>
      </c>
      <c r="L588" s="33">
        <v>0</v>
      </c>
      <c r="M588" s="33">
        <v>0</v>
      </c>
      <c r="N588" s="27">
        <v>26.7</v>
      </c>
      <c r="O588" s="30">
        <v>31.869091242164835</v>
      </c>
      <c r="P588" s="38">
        <v>-0.30369931529411764</v>
      </c>
      <c r="Q588" s="38">
        <v>-2.2165221176470586</v>
      </c>
      <c r="R588" s="32" t="s">
        <v>285</v>
      </c>
      <c r="S588" s="32">
        <v>1</v>
      </c>
      <c r="V588" s="8" t="s">
        <v>471</v>
      </c>
    </row>
    <row r="589" spans="1:22">
      <c r="A589" s="32" t="s">
        <v>145</v>
      </c>
      <c r="B589" s="32" t="s">
        <v>119</v>
      </c>
      <c r="C589" s="32" t="s">
        <v>1568</v>
      </c>
      <c r="D589" s="31">
        <v>42618</v>
      </c>
      <c r="E589" s="1">
        <f t="shared" si="31"/>
        <v>2016</v>
      </c>
      <c r="F589" s="1">
        <f t="shared" si="32"/>
        <v>9</v>
      </c>
      <c r="G589" s="4">
        <f t="shared" si="33"/>
        <v>5</v>
      </c>
      <c r="H589" s="6">
        <v>0.7794444444444445</v>
      </c>
      <c r="I589" s="28">
        <v>130.07833333333335</v>
      </c>
      <c r="J589" s="28">
        <v>34.667833333333334</v>
      </c>
      <c r="K589" s="33">
        <v>10.419</v>
      </c>
      <c r="L589" s="33">
        <v>10</v>
      </c>
      <c r="M589" s="33">
        <v>0</v>
      </c>
      <c r="N589" s="27">
        <v>25.088799999999999</v>
      </c>
      <c r="O589" s="30">
        <v>31.917400000000001</v>
      </c>
      <c r="P589" s="38">
        <v>-0.23768304470588242</v>
      </c>
      <c r="Q589" s="38">
        <v>-1.8506938823529415</v>
      </c>
      <c r="R589" s="32" t="s">
        <v>285</v>
      </c>
      <c r="S589" s="32">
        <v>1</v>
      </c>
      <c r="V589" s="8" t="s">
        <v>472</v>
      </c>
    </row>
    <row r="590" spans="1:22">
      <c r="A590" s="32" t="s">
        <v>145</v>
      </c>
      <c r="B590" s="32" t="s">
        <v>119</v>
      </c>
      <c r="C590" s="32" t="s">
        <v>1568</v>
      </c>
      <c r="D590" s="31">
        <v>42618</v>
      </c>
      <c r="E590" s="1">
        <f t="shared" si="31"/>
        <v>2016</v>
      </c>
      <c r="F590" s="1">
        <f t="shared" si="32"/>
        <v>9</v>
      </c>
      <c r="G590" s="4">
        <f t="shared" si="33"/>
        <v>5</v>
      </c>
      <c r="H590" s="6">
        <v>0.7794444444444445</v>
      </c>
      <c r="I590" s="28">
        <v>130.07833333333335</v>
      </c>
      <c r="J590" s="28">
        <v>34.667833333333334</v>
      </c>
      <c r="K590" s="33">
        <v>20.437999999999999</v>
      </c>
      <c r="L590" s="33">
        <v>20</v>
      </c>
      <c r="M590" s="33">
        <v>0</v>
      </c>
      <c r="N590" s="27">
        <v>24.706700000000001</v>
      </c>
      <c r="O590" s="30">
        <v>32.246400000000001</v>
      </c>
      <c r="P590" s="38">
        <v>-0.24101069411764708</v>
      </c>
      <c r="Q590" s="38">
        <v>-1.7782776470588244</v>
      </c>
      <c r="R590" s="32" t="s">
        <v>285</v>
      </c>
      <c r="S590" s="32">
        <v>1</v>
      </c>
      <c r="V590" s="8" t="s">
        <v>473</v>
      </c>
    </row>
    <row r="591" spans="1:22">
      <c r="A591" s="32" t="s">
        <v>145</v>
      </c>
      <c r="B591" s="32" t="s">
        <v>119</v>
      </c>
      <c r="C591" s="32" t="s">
        <v>1568</v>
      </c>
      <c r="D591" s="31">
        <v>42618</v>
      </c>
      <c r="E591" s="1">
        <f t="shared" si="31"/>
        <v>2016</v>
      </c>
      <c r="F591" s="1">
        <f t="shared" si="32"/>
        <v>9</v>
      </c>
      <c r="G591" s="4">
        <f t="shared" si="33"/>
        <v>5</v>
      </c>
      <c r="H591" s="6">
        <v>0.7794444444444445</v>
      </c>
      <c r="I591" s="28">
        <v>130.07833333333335</v>
      </c>
      <c r="J591" s="28">
        <v>34.667833333333334</v>
      </c>
      <c r="K591" s="33">
        <v>30.050999999999998</v>
      </c>
      <c r="L591" s="33">
        <v>30</v>
      </c>
      <c r="M591" s="33">
        <v>0</v>
      </c>
      <c r="N591" s="27">
        <v>21.524899999999999</v>
      </c>
      <c r="O591" s="30">
        <v>33.215800000000002</v>
      </c>
      <c r="P591" s="38">
        <v>7.9849647058849449E-4</v>
      </c>
      <c r="Q591" s="38">
        <v>3.4030588235292925E-2</v>
      </c>
      <c r="R591" s="32" t="s">
        <v>285</v>
      </c>
      <c r="S591" s="32">
        <v>1</v>
      </c>
      <c r="V591" s="8" t="s">
        <v>474</v>
      </c>
    </row>
    <row r="592" spans="1:22">
      <c r="A592" s="32" t="s">
        <v>145</v>
      </c>
      <c r="B592" s="32" t="s">
        <v>119</v>
      </c>
      <c r="C592" s="32" t="s">
        <v>1568</v>
      </c>
      <c r="D592" s="31">
        <v>42618</v>
      </c>
      <c r="E592" s="1">
        <f t="shared" si="31"/>
        <v>2016</v>
      </c>
      <c r="F592" s="1">
        <f t="shared" si="32"/>
        <v>9</v>
      </c>
      <c r="G592" s="4">
        <f t="shared" si="33"/>
        <v>5</v>
      </c>
      <c r="H592" s="6">
        <v>0.7794444444444445</v>
      </c>
      <c r="I592" s="28">
        <v>130.07833333333335</v>
      </c>
      <c r="J592" s="28">
        <v>34.667833333333334</v>
      </c>
      <c r="K592" s="33">
        <v>50.027999999999999</v>
      </c>
      <c r="L592" s="33">
        <v>50</v>
      </c>
      <c r="M592" s="33">
        <v>0</v>
      </c>
      <c r="N592" s="27">
        <v>19.593</v>
      </c>
      <c r="O592" s="30">
        <v>34.4069</v>
      </c>
      <c r="P592" s="38">
        <v>0.23404405882352997</v>
      </c>
      <c r="Q592" s="38">
        <v>1.2735115294117652</v>
      </c>
      <c r="R592" s="32" t="s">
        <v>285</v>
      </c>
      <c r="S592" s="32">
        <v>1</v>
      </c>
      <c r="V592" s="8" t="s">
        <v>475</v>
      </c>
    </row>
    <row r="593" spans="1:22">
      <c r="A593" s="32" t="s">
        <v>145</v>
      </c>
      <c r="B593" s="32" t="s">
        <v>119</v>
      </c>
      <c r="C593" s="32" t="s">
        <v>1568</v>
      </c>
      <c r="D593" s="31">
        <v>42618</v>
      </c>
      <c r="E593" s="1">
        <f t="shared" si="31"/>
        <v>2016</v>
      </c>
      <c r="F593" s="1">
        <f t="shared" si="32"/>
        <v>9</v>
      </c>
      <c r="G593" s="4">
        <f t="shared" si="33"/>
        <v>5</v>
      </c>
      <c r="H593" s="6">
        <v>0.7794444444444445</v>
      </c>
      <c r="I593" s="28">
        <v>130.07833333333335</v>
      </c>
      <c r="J593" s="28">
        <v>34.667833333333334</v>
      </c>
      <c r="K593" s="33">
        <v>99.840999999999994</v>
      </c>
      <c r="L593" s="33">
        <v>100</v>
      </c>
      <c r="M593" s="33">
        <v>0</v>
      </c>
      <c r="N593" s="27">
        <v>16.510000000000002</v>
      </c>
      <c r="O593" s="30">
        <v>34.438299999999998</v>
      </c>
      <c r="P593" s="38">
        <v>0.19210852000000012</v>
      </c>
      <c r="Q593" s="38">
        <v>1.2276360000000004</v>
      </c>
      <c r="R593" s="32" t="s">
        <v>285</v>
      </c>
      <c r="S593" s="32">
        <v>1</v>
      </c>
      <c r="V593" s="8" t="s">
        <v>476</v>
      </c>
    </row>
    <row r="594" spans="1:22">
      <c r="A594" s="32" t="s">
        <v>145</v>
      </c>
      <c r="B594" s="32" t="s">
        <v>119</v>
      </c>
      <c r="C594" s="32" t="s">
        <v>1568</v>
      </c>
      <c r="D594" s="31">
        <v>42618</v>
      </c>
      <c r="E594" s="1">
        <f t="shared" si="31"/>
        <v>2016</v>
      </c>
      <c r="F594" s="1">
        <f t="shared" si="32"/>
        <v>9</v>
      </c>
      <c r="G594" s="4">
        <f t="shared" si="33"/>
        <v>5</v>
      </c>
      <c r="H594" s="6">
        <v>0.7794444444444445</v>
      </c>
      <c r="I594" s="28">
        <v>130.07833333333335</v>
      </c>
      <c r="J594" s="28">
        <v>34.667833333333334</v>
      </c>
      <c r="K594" s="33">
        <v>113.55500000000001</v>
      </c>
      <c r="L594" s="33">
        <v>114</v>
      </c>
      <c r="M594" s="33">
        <v>0</v>
      </c>
      <c r="N594" s="27">
        <v>16.458300000000001</v>
      </c>
      <c r="O594" s="30">
        <v>34.434399999999997</v>
      </c>
      <c r="P594" s="38">
        <v>-2.3508849411764565E-2</v>
      </c>
      <c r="Q594" s="38">
        <v>-0.93199576470588053</v>
      </c>
      <c r="R594" s="32" t="s">
        <v>285</v>
      </c>
      <c r="S594" s="32">
        <v>1</v>
      </c>
      <c r="V594" s="8" t="s">
        <v>477</v>
      </c>
    </row>
    <row r="595" spans="1:22">
      <c r="A595" s="32" t="s">
        <v>145</v>
      </c>
      <c r="B595" s="32" t="s">
        <v>233</v>
      </c>
      <c r="C595" s="32" t="s">
        <v>1568</v>
      </c>
      <c r="D595" s="31">
        <v>42619</v>
      </c>
      <c r="E595" s="1">
        <f t="shared" si="31"/>
        <v>2016</v>
      </c>
      <c r="F595" s="1">
        <f t="shared" si="32"/>
        <v>9</v>
      </c>
      <c r="G595" s="4">
        <f t="shared" si="33"/>
        <v>6</v>
      </c>
      <c r="H595" s="6">
        <v>2.0520833333333332E-2</v>
      </c>
      <c r="I595" s="28">
        <v>130.41266666666667</v>
      </c>
      <c r="J595" s="28">
        <v>34.704833333333333</v>
      </c>
      <c r="K595" s="33">
        <v>10.298999999999999</v>
      </c>
      <c r="L595" s="33">
        <v>10</v>
      </c>
      <c r="M595" s="33">
        <v>0</v>
      </c>
      <c r="N595" s="27">
        <v>25.0124</v>
      </c>
      <c r="O595" s="30">
        <v>31.648800000000001</v>
      </c>
      <c r="P595" s="38">
        <v>-0.4692588188235296</v>
      </c>
      <c r="Q595" s="38">
        <v>-2.9009195294117642</v>
      </c>
      <c r="R595" s="32" t="s">
        <v>285</v>
      </c>
      <c r="S595" s="32">
        <v>1</v>
      </c>
      <c r="V595" s="8" t="s">
        <v>478</v>
      </c>
    </row>
    <row r="596" spans="1:22">
      <c r="A596" s="32" t="s">
        <v>145</v>
      </c>
      <c r="B596" s="32" t="s">
        <v>233</v>
      </c>
      <c r="C596" s="32" t="s">
        <v>1568</v>
      </c>
      <c r="D596" s="31">
        <v>42619</v>
      </c>
      <c r="E596" s="1">
        <f t="shared" si="31"/>
        <v>2016</v>
      </c>
      <c r="F596" s="1">
        <f t="shared" si="32"/>
        <v>9</v>
      </c>
      <c r="G596" s="4">
        <f t="shared" si="33"/>
        <v>6</v>
      </c>
      <c r="H596" s="6">
        <v>2.0520833333333332E-2</v>
      </c>
      <c r="I596" s="28">
        <v>130.41266666666667</v>
      </c>
      <c r="J596" s="28">
        <v>34.704833333333333</v>
      </c>
      <c r="K596" s="33">
        <v>20.245000000000001</v>
      </c>
      <c r="L596" s="33">
        <v>20</v>
      </c>
      <c r="M596" s="33">
        <v>0</v>
      </c>
      <c r="N596" s="27">
        <v>24.954899999999999</v>
      </c>
      <c r="O596" s="30">
        <v>31.795300000000001</v>
      </c>
      <c r="P596" s="38">
        <v>-0.29456318823529415</v>
      </c>
      <c r="Q596" s="38">
        <v>-2.4047512941176468</v>
      </c>
      <c r="R596" s="32" t="s">
        <v>285</v>
      </c>
      <c r="S596" s="32">
        <v>1</v>
      </c>
      <c r="V596" s="8" t="s">
        <v>479</v>
      </c>
    </row>
    <row r="597" spans="1:22">
      <c r="A597" s="32" t="s">
        <v>145</v>
      </c>
      <c r="B597" s="32" t="s">
        <v>233</v>
      </c>
      <c r="C597" s="32" t="s">
        <v>1568</v>
      </c>
      <c r="D597" s="31">
        <v>42619</v>
      </c>
      <c r="E597" s="1">
        <f t="shared" si="31"/>
        <v>2016</v>
      </c>
      <c r="F597" s="1">
        <f t="shared" si="32"/>
        <v>9</v>
      </c>
      <c r="G597" s="4">
        <f t="shared" si="33"/>
        <v>6</v>
      </c>
      <c r="H597" s="6">
        <v>2.0520833333333332E-2</v>
      </c>
      <c r="I597" s="28">
        <v>130.41266666666667</v>
      </c>
      <c r="J597" s="28">
        <v>34.704833333333333</v>
      </c>
      <c r="K597" s="33">
        <v>30.51</v>
      </c>
      <c r="L597" s="33">
        <v>30</v>
      </c>
      <c r="M597" s="33">
        <v>0</v>
      </c>
      <c r="N597" s="27">
        <v>25.352</v>
      </c>
      <c r="O597" s="30">
        <v>32.721600000000002</v>
      </c>
      <c r="P597" s="38">
        <v>1.2129202352941126E-2</v>
      </c>
      <c r="Q597" s="38">
        <v>-4.2271058823528662E-2</v>
      </c>
      <c r="R597" s="32" t="s">
        <v>285</v>
      </c>
      <c r="S597" s="32">
        <v>1</v>
      </c>
      <c r="V597" s="8" t="s">
        <v>480</v>
      </c>
    </row>
    <row r="598" spans="1:22">
      <c r="A598" s="32" t="s">
        <v>145</v>
      </c>
      <c r="B598" s="32" t="s">
        <v>233</v>
      </c>
      <c r="C598" s="32" t="s">
        <v>1568</v>
      </c>
      <c r="D598" s="31">
        <v>42619</v>
      </c>
      <c r="E598" s="1">
        <f t="shared" si="31"/>
        <v>2016</v>
      </c>
      <c r="F598" s="1">
        <f t="shared" si="32"/>
        <v>9</v>
      </c>
      <c r="G598" s="4">
        <f t="shared" si="33"/>
        <v>6</v>
      </c>
      <c r="H598" s="6">
        <v>2.0520833333333332E-2</v>
      </c>
      <c r="I598" s="28">
        <v>130.41266666666667</v>
      </c>
      <c r="J598" s="28">
        <v>34.704833333333333</v>
      </c>
      <c r="K598" s="33">
        <v>49.8</v>
      </c>
      <c r="L598" s="33">
        <v>50</v>
      </c>
      <c r="M598" s="33">
        <v>0</v>
      </c>
      <c r="N598" s="27">
        <v>21.714400000000001</v>
      </c>
      <c r="O598" s="30">
        <v>34.165300000000002</v>
      </c>
      <c r="P598" s="38">
        <v>0.15620807294117633</v>
      </c>
      <c r="Q598" s="38">
        <v>0.77396517647058793</v>
      </c>
      <c r="R598" s="32" t="s">
        <v>285</v>
      </c>
      <c r="S598" s="32">
        <v>1</v>
      </c>
      <c r="V598" s="8" t="s">
        <v>481</v>
      </c>
    </row>
    <row r="599" spans="1:22">
      <c r="A599" s="32" t="s">
        <v>145</v>
      </c>
      <c r="B599" s="32" t="s">
        <v>233</v>
      </c>
      <c r="C599" s="32" t="s">
        <v>1568</v>
      </c>
      <c r="D599" s="31">
        <v>42619</v>
      </c>
      <c r="E599" s="1">
        <f t="shared" si="31"/>
        <v>2016</v>
      </c>
      <c r="F599" s="1">
        <f t="shared" si="32"/>
        <v>9</v>
      </c>
      <c r="G599" s="4">
        <f t="shared" si="33"/>
        <v>6</v>
      </c>
      <c r="H599" s="6">
        <v>2.0520833333333332E-2</v>
      </c>
      <c r="I599" s="28">
        <v>130.41266666666667</v>
      </c>
      <c r="J599" s="28">
        <v>34.704833333333333</v>
      </c>
      <c r="K599" s="33">
        <v>99.745000000000005</v>
      </c>
      <c r="L599" s="33">
        <v>100</v>
      </c>
      <c r="M599" s="33">
        <v>0</v>
      </c>
      <c r="N599" s="27">
        <v>16.158000000000001</v>
      </c>
      <c r="O599" s="30">
        <v>34.277900000000002</v>
      </c>
      <c r="P599" s="38">
        <v>0.17900374705882371</v>
      </c>
      <c r="Q599" s="38">
        <v>1.0391225200000012</v>
      </c>
      <c r="R599" s="32" t="s">
        <v>285</v>
      </c>
      <c r="S599" s="32">
        <v>1</v>
      </c>
      <c r="V599" s="8" t="s">
        <v>482</v>
      </c>
    </row>
    <row r="600" spans="1:22">
      <c r="A600" s="32" t="s">
        <v>145</v>
      </c>
      <c r="B600" s="32" t="s">
        <v>233</v>
      </c>
      <c r="C600" s="32" t="s">
        <v>1568</v>
      </c>
      <c r="D600" s="31">
        <v>42619</v>
      </c>
      <c r="E600" s="1">
        <f t="shared" si="31"/>
        <v>2016</v>
      </c>
      <c r="F600" s="1">
        <f t="shared" si="32"/>
        <v>9</v>
      </c>
      <c r="G600" s="4">
        <f t="shared" si="33"/>
        <v>6</v>
      </c>
      <c r="H600" s="6">
        <v>2.0520833333333332E-2</v>
      </c>
      <c r="I600" s="28">
        <v>130.41266666666667</v>
      </c>
      <c r="J600" s="28">
        <v>34.704833333333333</v>
      </c>
      <c r="K600" s="33">
        <v>119.322</v>
      </c>
      <c r="L600" s="33">
        <v>119</v>
      </c>
      <c r="M600" s="33">
        <v>0</v>
      </c>
      <c r="N600" s="27">
        <v>15.534700000000001</v>
      </c>
      <c r="O600" s="30">
        <v>34.315100000000001</v>
      </c>
      <c r="P600" s="38">
        <v>0.17966497647058821</v>
      </c>
      <c r="Q600" s="38">
        <v>0.99236247999999883</v>
      </c>
      <c r="R600" s="32" t="s">
        <v>285</v>
      </c>
      <c r="S600" s="32">
        <v>1</v>
      </c>
      <c r="V600" s="8" t="s">
        <v>483</v>
      </c>
    </row>
    <row r="601" spans="1:22">
      <c r="A601" s="32" t="s">
        <v>145</v>
      </c>
      <c r="B601" s="32" t="s">
        <v>234</v>
      </c>
      <c r="C601" s="32" t="s">
        <v>1568</v>
      </c>
      <c r="D601" s="31">
        <v>42619</v>
      </c>
      <c r="E601" s="1">
        <f t="shared" si="31"/>
        <v>2016</v>
      </c>
      <c r="F601" s="1">
        <f t="shared" si="32"/>
        <v>9</v>
      </c>
      <c r="G601" s="4">
        <f t="shared" si="33"/>
        <v>6</v>
      </c>
      <c r="H601" s="6">
        <v>0.65913194444444445</v>
      </c>
      <c r="I601" s="28">
        <v>130.49066666666667</v>
      </c>
      <c r="J601" s="28">
        <v>34.836500000000001</v>
      </c>
      <c r="K601" s="33">
        <v>0</v>
      </c>
      <c r="L601" s="33">
        <v>0</v>
      </c>
      <c r="M601" s="33">
        <v>0</v>
      </c>
      <c r="N601" s="27">
        <v>25</v>
      </c>
      <c r="O601" s="30">
        <v>31.76742570913742</v>
      </c>
      <c r="P601" s="38">
        <v>-0.37967499411764716</v>
      </c>
      <c r="Q601" s="38">
        <v>-2.5925623399999989</v>
      </c>
      <c r="R601" s="32" t="s">
        <v>285</v>
      </c>
      <c r="S601" s="32">
        <v>1</v>
      </c>
      <c r="V601" s="8" t="s">
        <v>484</v>
      </c>
    </row>
    <row r="602" spans="1:22">
      <c r="A602" s="32" t="s">
        <v>145</v>
      </c>
      <c r="B602" s="32" t="s">
        <v>234</v>
      </c>
      <c r="C602" s="32" t="s">
        <v>1568</v>
      </c>
      <c r="D602" s="31">
        <v>42619</v>
      </c>
      <c r="E602" s="1">
        <f t="shared" si="31"/>
        <v>2016</v>
      </c>
      <c r="F602" s="1">
        <f t="shared" si="32"/>
        <v>9</v>
      </c>
      <c r="G602" s="4">
        <f t="shared" si="33"/>
        <v>6</v>
      </c>
      <c r="H602" s="6">
        <v>0.65913194444444445</v>
      </c>
      <c r="I602" s="28">
        <v>130.49066666666667</v>
      </c>
      <c r="J602" s="28">
        <v>34.836500000000001</v>
      </c>
      <c r="K602" s="33">
        <v>9.9469999999999992</v>
      </c>
      <c r="L602" s="33">
        <v>10</v>
      </c>
      <c r="M602" s="33">
        <v>0</v>
      </c>
      <c r="N602" s="27">
        <v>25.106000000000002</v>
      </c>
      <c r="O602" s="30">
        <v>31.750900000000001</v>
      </c>
      <c r="P602" s="38">
        <v>-0.30645886470588213</v>
      </c>
      <c r="Q602" s="38">
        <v>-2.2457992399999993</v>
      </c>
      <c r="R602" s="32" t="s">
        <v>285</v>
      </c>
      <c r="S602" s="32">
        <v>1</v>
      </c>
      <c r="V602" s="8" t="s">
        <v>485</v>
      </c>
    </row>
    <row r="603" spans="1:22">
      <c r="A603" s="32" t="s">
        <v>145</v>
      </c>
      <c r="B603" s="32" t="s">
        <v>234</v>
      </c>
      <c r="C603" s="32" t="s">
        <v>1568</v>
      </c>
      <c r="D603" s="31">
        <v>42619</v>
      </c>
      <c r="E603" s="1">
        <f t="shared" si="31"/>
        <v>2016</v>
      </c>
      <c r="F603" s="1">
        <f t="shared" si="32"/>
        <v>9</v>
      </c>
      <c r="G603" s="4">
        <f t="shared" si="33"/>
        <v>6</v>
      </c>
      <c r="H603" s="6">
        <v>0.65913194444444445</v>
      </c>
      <c r="I603" s="28">
        <v>130.49066666666667</v>
      </c>
      <c r="J603" s="28">
        <v>34.836500000000001</v>
      </c>
      <c r="K603" s="33">
        <v>19.957000000000001</v>
      </c>
      <c r="L603" s="33">
        <v>20</v>
      </c>
      <c r="M603" s="33">
        <v>0</v>
      </c>
      <c r="N603" s="27">
        <v>24.657599999999999</v>
      </c>
      <c r="O603" s="30">
        <v>32.046599999999998</v>
      </c>
      <c r="P603" s="38">
        <v>-0.23651281529411761</v>
      </c>
      <c r="Q603" s="38">
        <v>-1.9149818000000005</v>
      </c>
      <c r="R603" s="32" t="s">
        <v>285</v>
      </c>
      <c r="S603" s="32">
        <v>1</v>
      </c>
      <c r="V603" s="8" t="s">
        <v>486</v>
      </c>
    </row>
    <row r="604" spans="1:22">
      <c r="A604" s="32" t="s">
        <v>145</v>
      </c>
      <c r="B604" s="32" t="s">
        <v>234</v>
      </c>
      <c r="C604" s="32" t="s">
        <v>1568</v>
      </c>
      <c r="D604" s="31">
        <v>42619</v>
      </c>
      <c r="E604" s="1">
        <f t="shared" si="31"/>
        <v>2016</v>
      </c>
      <c r="F604" s="1">
        <f t="shared" si="32"/>
        <v>9</v>
      </c>
      <c r="G604" s="4">
        <f t="shared" si="33"/>
        <v>6</v>
      </c>
      <c r="H604" s="6">
        <v>0.65913194444444445</v>
      </c>
      <c r="I604" s="28">
        <v>130.49066666666667</v>
      </c>
      <c r="J604" s="28">
        <v>34.836500000000001</v>
      </c>
      <c r="K604" s="33">
        <v>30.565000000000001</v>
      </c>
      <c r="L604" s="33">
        <v>30</v>
      </c>
      <c r="M604" s="33">
        <v>0</v>
      </c>
      <c r="N604" s="27">
        <v>23.932300000000001</v>
      </c>
      <c r="O604" s="30">
        <v>32.492600000000003</v>
      </c>
      <c r="P604" s="38">
        <v>-0.15696090588235312</v>
      </c>
      <c r="Q604" s="38">
        <v>-1.5298310000000006</v>
      </c>
      <c r="R604" s="32" t="s">
        <v>285</v>
      </c>
      <c r="S604" s="32">
        <v>1</v>
      </c>
      <c r="V604" s="8" t="s">
        <v>487</v>
      </c>
    </row>
    <row r="605" spans="1:22">
      <c r="A605" s="32" t="s">
        <v>145</v>
      </c>
      <c r="B605" s="32" t="s">
        <v>234</v>
      </c>
      <c r="C605" s="32" t="s">
        <v>1568</v>
      </c>
      <c r="D605" s="31">
        <v>42619</v>
      </c>
      <c r="E605" s="1">
        <f t="shared" si="31"/>
        <v>2016</v>
      </c>
      <c r="F605" s="1">
        <f t="shared" si="32"/>
        <v>9</v>
      </c>
      <c r="G605" s="4">
        <f t="shared" si="33"/>
        <v>6</v>
      </c>
      <c r="H605" s="6">
        <v>0.65913194444444445</v>
      </c>
      <c r="I605" s="28">
        <v>130.49066666666667</v>
      </c>
      <c r="J605" s="28">
        <v>34.836500000000001</v>
      </c>
      <c r="K605" s="33">
        <v>50.228000000000002</v>
      </c>
      <c r="L605" s="33">
        <v>50</v>
      </c>
      <c r="M605" s="33">
        <v>0</v>
      </c>
      <c r="N605" s="27">
        <v>20.679300000000001</v>
      </c>
      <c r="O605" s="30">
        <v>34.444200000000002</v>
      </c>
      <c r="P605" s="38">
        <v>0.21751134352941159</v>
      </c>
      <c r="Q605" s="38">
        <v>1.1678342199999996</v>
      </c>
      <c r="R605" s="32" t="s">
        <v>285</v>
      </c>
      <c r="S605" s="32">
        <v>1</v>
      </c>
      <c r="V605" s="8" t="s">
        <v>488</v>
      </c>
    </row>
    <row r="606" spans="1:22">
      <c r="A606" s="32" t="s">
        <v>145</v>
      </c>
      <c r="B606" s="32" t="s">
        <v>234</v>
      </c>
      <c r="C606" s="32" t="s">
        <v>1568</v>
      </c>
      <c r="D606" s="31">
        <v>42619</v>
      </c>
      <c r="E606" s="1">
        <f t="shared" si="31"/>
        <v>2016</v>
      </c>
      <c r="F606" s="1">
        <f t="shared" si="32"/>
        <v>9</v>
      </c>
      <c r="G606" s="4">
        <f t="shared" si="33"/>
        <v>6</v>
      </c>
      <c r="H606" s="6">
        <v>0.65913194444444445</v>
      </c>
      <c r="I606" s="28">
        <v>130.49066666666667</v>
      </c>
      <c r="J606" s="28">
        <v>34.836500000000001</v>
      </c>
      <c r="K606" s="33">
        <v>75.173000000000002</v>
      </c>
      <c r="L606" s="33">
        <v>75</v>
      </c>
      <c r="M606" s="33">
        <v>0</v>
      </c>
      <c r="N606" s="27">
        <v>18.095600000000001</v>
      </c>
      <c r="O606" s="30">
        <v>34.4422</v>
      </c>
      <c r="P606" s="38">
        <v>0.25101764117647063</v>
      </c>
      <c r="Q606" s="38">
        <v>1.4688099999999995</v>
      </c>
      <c r="R606" s="32" t="s">
        <v>285</v>
      </c>
      <c r="S606" s="32">
        <v>1</v>
      </c>
      <c r="V606" s="8" t="s">
        <v>489</v>
      </c>
    </row>
    <row r="607" spans="1:22">
      <c r="A607" s="32" t="s">
        <v>145</v>
      </c>
      <c r="B607" s="32" t="s">
        <v>234</v>
      </c>
      <c r="C607" s="32" t="s">
        <v>1568</v>
      </c>
      <c r="D607" s="31">
        <v>42619</v>
      </c>
      <c r="E607" s="1">
        <f t="shared" ref="E607:E670" si="34">YEAR(D607)</f>
        <v>2016</v>
      </c>
      <c r="F607" s="1">
        <f t="shared" ref="F607:F670" si="35">MONTH(D607)</f>
        <v>9</v>
      </c>
      <c r="G607" s="4">
        <f t="shared" ref="G607:G670" si="36">DAY(D607)</f>
        <v>6</v>
      </c>
      <c r="H607" s="6">
        <v>0.65913194444444445</v>
      </c>
      <c r="I607" s="28">
        <v>130.49066666666667</v>
      </c>
      <c r="J607" s="28">
        <v>34.836500000000001</v>
      </c>
      <c r="K607" s="33">
        <v>100.133</v>
      </c>
      <c r="L607" s="33">
        <v>100</v>
      </c>
      <c r="M607" s="33">
        <v>0</v>
      </c>
      <c r="N607" s="27">
        <v>16.704999999999998</v>
      </c>
      <c r="O607" s="30">
        <v>34.373199999999997</v>
      </c>
      <c r="P607" s="38">
        <v>0.26843803058823523</v>
      </c>
      <c r="Q607" s="38">
        <v>1.4407516600000001</v>
      </c>
      <c r="R607" s="32" t="s">
        <v>285</v>
      </c>
      <c r="S607" s="32">
        <v>1</v>
      </c>
      <c r="V607" s="8" t="s">
        <v>490</v>
      </c>
    </row>
    <row r="608" spans="1:22">
      <c r="A608" s="32" t="s">
        <v>145</v>
      </c>
      <c r="B608" s="32" t="s">
        <v>234</v>
      </c>
      <c r="C608" s="32" t="s">
        <v>1568</v>
      </c>
      <c r="D608" s="31">
        <v>42619</v>
      </c>
      <c r="E608" s="1">
        <f t="shared" si="34"/>
        <v>2016</v>
      </c>
      <c r="F608" s="1">
        <f t="shared" si="35"/>
        <v>9</v>
      </c>
      <c r="G608" s="4">
        <f t="shared" si="36"/>
        <v>6</v>
      </c>
      <c r="H608" s="6">
        <v>0.65913194444444445</v>
      </c>
      <c r="I608" s="28">
        <v>130.49066666666667</v>
      </c>
      <c r="J608" s="28">
        <v>34.836500000000001</v>
      </c>
      <c r="K608" s="33">
        <v>124.583</v>
      </c>
      <c r="L608" s="33">
        <v>125</v>
      </c>
      <c r="M608" s="33">
        <v>0</v>
      </c>
      <c r="N608" s="27">
        <v>15.6396</v>
      </c>
      <c r="O608" s="30">
        <v>34.404499999999999</v>
      </c>
      <c r="P608" s="38">
        <v>0.18857353999999993</v>
      </c>
      <c r="Q608" s="38">
        <v>1.3156413400000009</v>
      </c>
      <c r="R608" s="32" t="s">
        <v>285</v>
      </c>
      <c r="S608" s="32">
        <v>1</v>
      </c>
      <c r="V608" s="8" t="s">
        <v>491</v>
      </c>
    </row>
    <row r="609" spans="1:22">
      <c r="A609" s="32" t="s">
        <v>145</v>
      </c>
      <c r="B609" s="32" t="s">
        <v>131</v>
      </c>
      <c r="C609" s="32" t="s">
        <v>1568</v>
      </c>
      <c r="D609" s="31">
        <v>42619</v>
      </c>
      <c r="E609" s="1">
        <f t="shared" si="34"/>
        <v>2016</v>
      </c>
      <c r="F609" s="1">
        <f t="shared" si="35"/>
        <v>9</v>
      </c>
      <c r="G609" s="4">
        <f t="shared" si="36"/>
        <v>6</v>
      </c>
      <c r="H609" s="6">
        <v>0.91251157407407402</v>
      </c>
      <c r="I609" s="28">
        <v>130.55083333333334</v>
      </c>
      <c r="J609" s="28">
        <v>34.50033333333333</v>
      </c>
      <c r="K609" s="33">
        <v>0</v>
      </c>
      <c r="L609" s="33">
        <v>0</v>
      </c>
      <c r="M609" s="33">
        <v>0</v>
      </c>
      <c r="N609" s="27">
        <v>26.2</v>
      </c>
      <c r="O609" s="30">
        <v>32.41152946391535</v>
      </c>
      <c r="P609" s="38">
        <v>-0.18089741058823505</v>
      </c>
      <c r="Q609" s="38">
        <v>-1.3578216800000007</v>
      </c>
      <c r="R609" s="32" t="s">
        <v>285</v>
      </c>
      <c r="S609" s="32">
        <v>1</v>
      </c>
      <c r="V609" s="8" t="s">
        <v>492</v>
      </c>
    </row>
    <row r="610" spans="1:22">
      <c r="A610" s="32" t="s">
        <v>145</v>
      </c>
      <c r="B610" s="32" t="s">
        <v>131</v>
      </c>
      <c r="C610" s="32" t="s">
        <v>1568</v>
      </c>
      <c r="D610" s="31">
        <v>42619</v>
      </c>
      <c r="E610" s="1">
        <f t="shared" si="34"/>
        <v>2016</v>
      </c>
      <c r="F610" s="1">
        <f t="shared" si="35"/>
        <v>9</v>
      </c>
      <c r="G610" s="4">
        <f t="shared" si="36"/>
        <v>6</v>
      </c>
      <c r="H610" s="6">
        <v>0.91251157407407402</v>
      </c>
      <c r="I610" s="28">
        <v>130.55083333333334</v>
      </c>
      <c r="J610" s="28">
        <v>34.50033333333333</v>
      </c>
      <c r="K610" s="33">
        <v>9.9760000000000009</v>
      </c>
      <c r="L610" s="33">
        <v>10</v>
      </c>
      <c r="M610" s="33">
        <v>0</v>
      </c>
      <c r="N610" s="27">
        <v>26.166699999999999</v>
      </c>
      <c r="O610" s="30">
        <v>32.406300000000002</v>
      </c>
      <c r="P610" s="38">
        <v>-0.21845524117647064</v>
      </c>
      <c r="Q610" s="38">
        <v>-1.3224911000000006</v>
      </c>
      <c r="R610" s="32" t="s">
        <v>285</v>
      </c>
      <c r="S610" s="32">
        <v>1</v>
      </c>
      <c r="V610" s="8" t="s">
        <v>493</v>
      </c>
    </row>
    <row r="611" spans="1:22">
      <c r="A611" s="32" t="s">
        <v>145</v>
      </c>
      <c r="B611" s="32" t="s">
        <v>131</v>
      </c>
      <c r="C611" s="32" t="s">
        <v>1568</v>
      </c>
      <c r="D611" s="31">
        <v>42619</v>
      </c>
      <c r="E611" s="1">
        <f t="shared" si="34"/>
        <v>2016</v>
      </c>
      <c r="F611" s="1">
        <f t="shared" si="35"/>
        <v>9</v>
      </c>
      <c r="G611" s="4">
        <f t="shared" si="36"/>
        <v>6</v>
      </c>
      <c r="H611" s="6">
        <v>0.91251157407407402</v>
      </c>
      <c r="I611" s="28">
        <v>130.55083333333334</v>
      </c>
      <c r="J611" s="28">
        <v>34.50033333333333</v>
      </c>
      <c r="K611" s="33">
        <v>20.248999999999999</v>
      </c>
      <c r="L611" s="33">
        <v>20</v>
      </c>
      <c r="M611" s="33">
        <v>0</v>
      </c>
      <c r="N611" s="27">
        <v>25.419499999999999</v>
      </c>
      <c r="O611" s="30">
        <v>32.418100000000003</v>
      </c>
      <c r="P611" s="38">
        <v>-0.17283041176470548</v>
      </c>
      <c r="Q611" s="38">
        <v>-1.1944394599999999</v>
      </c>
      <c r="R611" s="32" t="s">
        <v>285</v>
      </c>
      <c r="S611" s="32">
        <v>1</v>
      </c>
      <c r="V611" s="8" t="s">
        <v>494</v>
      </c>
    </row>
    <row r="612" spans="1:22">
      <c r="A612" s="32" t="s">
        <v>145</v>
      </c>
      <c r="B612" s="32" t="s">
        <v>131</v>
      </c>
      <c r="C612" s="32" t="s">
        <v>1568</v>
      </c>
      <c r="D612" s="31">
        <v>42619</v>
      </c>
      <c r="E612" s="1">
        <f t="shared" si="34"/>
        <v>2016</v>
      </c>
      <c r="F612" s="1">
        <f t="shared" si="35"/>
        <v>9</v>
      </c>
      <c r="G612" s="4">
        <f t="shared" si="36"/>
        <v>6</v>
      </c>
      <c r="H612" s="6">
        <v>0.91251157407407402</v>
      </c>
      <c r="I612" s="28">
        <v>130.55083333333334</v>
      </c>
      <c r="J612" s="28">
        <v>34.50033333333333</v>
      </c>
      <c r="K612" s="33">
        <v>30.244</v>
      </c>
      <c r="L612" s="33">
        <v>30</v>
      </c>
      <c r="M612" s="33">
        <v>0</v>
      </c>
      <c r="N612" s="27">
        <v>24.428000000000001</v>
      </c>
      <c r="O612" s="30">
        <v>32.965499999999999</v>
      </c>
      <c r="P612" s="38">
        <v>0.10313067764705908</v>
      </c>
      <c r="Q612" s="38">
        <v>0.60948136000000197</v>
      </c>
      <c r="R612" s="32" t="s">
        <v>285</v>
      </c>
      <c r="S612" s="32">
        <v>1</v>
      </c>
      <c r="V612" s="8" t="s">
        <v>495</v>
      </c>
    </row>
    <row r="613" spans="1:22">
      <c r="A613" s="32" t="s">
        <v>145</v>
      </c>
      <c r="B613" s="32" t="s">
        <v>131</v>
      </c>
      <c r="C613" s="32" t="s">
        <v>1568</v>
      </c>
      <c r="D613" s="31">
        <v>42619</v>
      </c>
      <c r="E613" s="1">
        <f t="shared" si="34"/>
        <v>2016</v>
      </c>
      <c r="F613" s="1">
        <f t="shared" si="35"/>
        <v>9</v>
      </c>
      <c r="G613" s="4">
        <f t="shared" si="36"/>
        <v>6</v>
      </c>
      <c r="H613" s="6">
        <v>0.91251157407407402</v>
      </c>
      <c r="I613" s="28">
        <v>130.55083333333334</v>
      </c>
      <c r="J613" s="28">
        <v>34.50033333333333</v>
      </c>
      <c r="K613" s="33">
        <v>49.76</v>
      </c>
      <c r="L613" s="33">
        <v>50</v>
      </c>
      <c r="M613" s="33">
        <v>0</v>
      </c>
      <c r="N613" s="27">
        <v>21.706499999999998</v>
      </c>
      <c r="O613" s="30">
        <v>34.243000000000002</v>
      </c>
      <c r="P613" s="38">
        <v>0.20046364705882325</v>
      </c>
      <c r="Q613" s="38">
        <v>1.2544873599999971</v>
      </c>
      <c r="R613" s="32" t="s">
        <v>285</v>
      </c>
      <c r="S613" s="32">
        <v>1</v>
      </c>
      <c r="V613" s="8" t="s">
        <v>496</v>
      </c>
    </row>
    <row r="614" spans="1:22">
      <c r="A614" s="32" t="s">
        <v>145</v>
      </c>
      <c r="B614" s="32" t="s">
        <v>131</v>
      </c>
      <c r="C614" s="32" t="s">
        <v>1568</v>
      </c>
      <c r="D614" s="31">
        <v>42619</v>
      </c>
      <c r="E614" s="1">
        <f t="shared" si="34"/>
        <v>2016</v>
      </c>
      <c r="F614" s="1">
        <f t="shared" si="35"/>
        <v>9</v>
      </c>
      <c r="G614" s="4">
        <f t="shared" si="36"/>
        <v>6</v>
      </c>
      <c r="H614" s="6">
        <v>0.91251157407407402</v>
      </c>
      <c r="I614" s="28">
        <v>130.55083333333334</v>
      </c>
      <c r="J614" s="28">
        <v>34.50033333333333</v>
      </c>
      <c r="K614" s="33">
        <v>99.959000000000003</v>
      </c>
      <c r="L614" s="33">
        <v>100</v>
      </c>
      <c r="M614" s="33">
        <v>0</v>
      </c>
      <c r="N614" s="27">
        <v>18.7441</v>
      </c>
      <c r="O614" s="30">
        <v>34.434399999999997</v>
      </c>
      <c r="P614" s="38">
        <v>0.29997594588235321</v>
      </c>
      <c r="Q614" s="38">
        <v>1.4364768141176469</v>
      </c>
      <c r="R614" s="32" t="s">
        <v>285</v>
      </c>
      <c r="S614" s="32">
        <v>1</v>
      </c>
      <c r="V614" s="8" t="s">
        <v>497</v>
      </c>
    </row>
    <row r="615" spans="1:22">
      <c r="A615" s="32" t="s">
        <v>145</v>
      </c>
      <c r="B615" s="32" t="s">
        <v>131</v>
      </c>
      <c r="C615" s="32" t="s">
        <v>1568</v>
      </c>
      <c r="D615" s="31">
        <v>42619</v>
      </c>
      <c r="E615" s="1">
        <f t="shared" si="34"/>
        <v>2016</v>
      </c>
      <c r="F615" s="1">
        <f t="shared" si="35"/>
        <v>9</v>
      </c>
      <c r="G615" s="4">
        <f t="shared" si="36"/>
        <v>6</v>
      </c>
      <c r="H615" s="6">
        <v>0.91251157407407402</v>
      </c>
      <c r="I615" s="28">
        <v>130.55083333333334</v>
      </c>
      <c r="J615" s="28">
        <v>34.50033333333333</v>
      </c>
      <c r="K615" s="33">
        <v>112.89700000000001</v>
      </c>
      <c r="L615" s="33">
        <v>113</v>
      </c>
      <c r="M615" s="33">
        <v>0</v>
      </c>
      <c r="N615" s="27">
        <v>18.375299999999999</v>
      </c>
      <c r="O615" s="30">
        <v>34.433500000000002</v>
      </c>
      <c r="P615" s="38">
        <v>0.217431027058824</v>
      </c>
      <c r="Q615" s="38">
        <v>1.4090413729411786</v>
      </c>
      <c r="R615" s="32" t="s">
        <v>285</v>
      </c>
      <c r="S615" s="32">
        <v>1</v>
      </c>
      <c r="V615" s="8" t="s">
        <v>498</v>
      </c>
    </row>
    <row r="616" spans="1:22">
      <c r="A616" s="32" t="s">
        <v>145</v>
      </c>
      <c r="B616" s="32" t="s">
        <v>235</v>
      </c>
      <c r="C616" s="32" t="s">
        <v>1568</v>
      </c>
      <c r="D616" s="31">
        <v>42620</v>
      </c>
      <c r="E616" s="1">
        <f t="shared" si="34"/>
        <v>2016</v>
      </c>
      <c r="F616" s="1">
        <f t="shared" si="35"/>
        <v>9</v>
      </c>
      <c r="G616" s="4">
        <f t="shared" si="36"/>
        <v>7</v>
      </c>
      <c r="H616" s="6">
        <v>0.6534375</v>
      </c>
      <c r="I616" s="28">
        <v>129.98916666666668</v>
      </c>
      <c r="J616" s="28">
        <v>34.000833333333333</v>
      </c>
      <c r="K616" s="33">
        <v>0</v>
      </c>
      <c r="L616" s="33">
        <v>0</v>
      </c>
      <c r="M616" s="33">
        <v>0</v>
      </c>
      <c r="N616" s="27">
        <v>26.4</v>
      </c>
      <c r="O616" s="30">
        <v>32.049002885611699</v>
      </c>
      <c r="P616" s="38">
        <v>-0.31252243176470573</v>
      </c>
      <c r="Q616" s="38">
        <v>-2.0234268882352948</v>
      </c>
      <c r="R616" s="32" t="s">
        <v>285</v>
      </c>
      <c r="S616" s="32">
        <v>1</v>
      </c>
      <c r="V616" s="8" t="s">
        <v>499</v>
      </c>
    </row>
    <row r="617" spans="1:22">
      <c r="A617" s="32" t="s">
        <v>145</v>
      </c>
      <c r="B617" s="32" t="s">
        <v>235</v>
      </c>
      <c r="C617" s="32" t="s">
        <v>1568</v>
      </c>
      <c r="D617" s="31">
        <v>42620</v>
      </c>
      <c r="E617" s="1">
        <f t="shared" si="34"/>
        <v>2016</v>
      </c>
      <c r="F617" s="1">
        <f t="shared" si="35"/>
        <v>9</v>
      </c>
      <c r="G617" s="4">
        <f t="shared" si="36"/>
        <v>7</v>
      </c>
      <c r="H617" s="6">
        <v>0.6534375</v>
      </c>
      <c r="I617" s="28">
        <v>129.98916666666668</v>
      </c>
      <c r="J617" s="28">
        <v>34.000833333333333</v>
      </c>
      <c r="K617" s="33">
        <v>10.468999999999999</v>
      </c>
      <c r="L617" s="33">
        <v>10</v>
      </c>
      <c r="M617" s="33">
        <v>0</v>
      </c>
      <c r="N617" s="27">
        <v>26.012799999999999</v>
      </c>
      <c r="O617" s="30">
        <v>32.127200000000002</v>
      </c>
      <c r="P617" s="38">
        <v>-0.28275743058823521</v>
      </c>
      <c r="Q617" s="38">
        <v>-1.8650868494117647</v>
      </c>
      <c r="R617" s="32" t="s">
        <v>285</v>
      </c>
      <c r="S617" s="32">
        <v>1</v>
      </c>
      <c r="V617" s="8" t="s">
        <v>500</v>
      </c>
    </row>
    <row r="618" spans="1:22">
      <c r="A618" s="32" t="s">
        <v>145</v>
      </c>
      <c r="B618" s="32" t="s">
        <v>235</v>
      </c>
      <c r="C618" s="32" t="s">
        <v>1568</v>
      </c>
      <c r="D618" s="31">
        <v>42620</v>
      </c>
      <c r="E618" s="1">
        <f t="shared" si="34"/>
        <v>2016</v>
      </c>
      <c r="F618" s="1">
        <f t="shared" si="35"/>
        <v>9</v>
      </c>
      <c r="G618" s="4">
        <f t="shared" si="36"/>
        <v>7</v>
      </c>
      <c r="H618" s="6">
        <v>0.6534375</v>
      </c>
      <c r="I618" s="28">
        <v>129.98916666666668</v>
      </c>
      <c r="J618" s="28">
        <v>34.000833333333333</v>
      </c>
      <c r="K618" s="33">
        <v>19.873000000000001</v>
      </c>
      <c r="L618" s="33">
        <v>20</v>
      </c>
      <c r="M618" s="33">
        <v>0</v>
      </c>
      <c r="N618" s="27">
        <v>25.482299999999999</v>
      </c>
      <c r="O618" s="30">
        <v>32.508200000000002</v>
      </c>
      <c r="P618" s="38">
        <v>-0.18930944941176442</v>
      </c>
      <c r="Q618" s="38">
        <v>-1.3222347705882349</v>
      </c>
      <c r="R618" s="32" t="s">
        <v>285</v>
      </c>
      <c r="S618" s="32">
        <v>1</v>
      </c>
      <c r="V618" s="8" t="s">
        <v>501</v>
      </c>
    </row>
    <row r="619" spans="1:22">
      <c r="A619" s="32" t="s">
        <v>145</v>
      </c>
      <c r="B619" s="32" t="s">
        <v>235</v>
      </c>
      <c r="C619" s="32" t="s">
        <v>1568</v>
      </c>
      <c r="D619" s="31">
        <v>42620</v>
      </c>
      <c r="E619" s="1">
        <f t="shared" si="34"/>
        <v>2016</v>
      </c>
      <c r="F619" s="1">
        <f t="shared" si="35"/>
        <v>9</v>
      </c>
      <c r="G619" s="4">
        <f t="shared" si="36"/>
        <v>7</v>
      </c>
      <c r="H619" s="6">
        <v>0.6534375</v>
      </c>
      <c r="I619" s="28">
        <v>129.98916666666668</v>
      </c>
      <c r="J619" s="28">
        <v>34.000833333333333</v>
      </c>
      <c r="K619" s="33">
        <v>30.471</v>
      </c>
      <c r="L619" s="33">
        <v>30</v>
      </c>
      <c r="M619" s="33">
        <v>0</v>
      </c>
      <c r="N619" s="27">
        <v>24.7333</v>
      </c>
      <c r="O619" s="30">
        <v>32.903300000000002</v>
      </c>
      <c r="P619" s="38">
        <v>-9.1181888235293718E-2</v>
      </c>
      <c r="Q619" s="38">
        <v>-0.73107321176470563</v>
      </c>
      <c r="R619" s="32" t="s">
        <v>285</v>
      </c>
      <c r="S619" s="32">
        <v>1</v>
      </c>
      <c r="V619" s="8" t="s">
        <v>502</v>
      </c>
    </row>
    <row r="620" spans="1:22">
      <c r="A620" s="32" t="s">
        <v>145</v>
      </c>
      <c r="B620" s="32" t="s">
        <v>235</v>
      </c>
      <c r="C620" s="32" t="s">
        <v>1568</v>
      </c>
      <c r="D620" s="31">
        <v>42620</v>
      </c>
      <c r="E620" s="1">
        <f t="shared" si="34"/>
        <v>2016</v>
      </c>
      <c r="F620" s="1">
        <f t="shared" si="35"/>
        <v>9</v>
      </c>
      <c r="G620" s="4">
        <f t="shared" si="36"/>
        <v>7</v>
      </c>
      <c r="H620" s="6">
        <v>0.6534375</v>
      </c>
      <c r="I620" s="28">
        <v>129.98916666666668</v>
      </c>
      <c r="J620" s="28">
        <v>34.000833333333333</v>
      </c>
      <c r="K620" s="33">
        <v>50.161000000000001</v>
      </c>
      <c r="L620" s="33">
        <v>50</v>
      </c>
      <c r="M620" s="33">
        <v>0</v>
      </c>
      <c r="N620" s="27">
        <v>22.7834</v>
      </c>
      <c r="O620" s="30">
        <v>34.319499999999998</v>
      </c>
      <c r="P620" s="38">
        <v>0.22057867294117672</v>
      </c>
      <c r="Q620" s="38">
        <v>1.2634198270588239</v>
      </c>
      <c r="R620" s="32" t="s">
        <v>285</v>
      </c>
      <c r="S620" s="32">
        <v>1</v>
      </c>
      <c r="V620" s="8" t="s">
        <v>503</v>
      </c>
    </row>
    <row r="621" spans="1:22">
      <c r="A621" s="32" t="s">
        <v>145</v>
      </c>
      <c r="B621" s="32" t="s">
        <v>235</v>
      </c>
      <c r="C621" s="32" t="s">
        <v>1568</v>
      </c>
      <c r="D621" s="31">
        <v>42620</v>
      </c>
      <c r="E621" s="1">
        <f t="shared" si="34"/>
        <v>2016</v>
      </c>
      <c r="F621" s="1">
        <f t="shared" si="35"/>
        <v>9</v>
      </c>
      <c r="G621" s="4">
        <f t="shared" si="36"/>
        <v>7</v>
      </c>
      <c r="H621" s="6">
        <v>0.6534375</v>
      </c>
      <c r="I621" s="28">
        <v>129.98916666666668</v>
      </c>
      <c r="J621" s="28">
        <v>34.000833333333333</v>
      </c>
      <c r="K621" s="33">
        <v>75.036000000000001</v>
      </c>
      <c r="L621" s="33">
        <v>75</v>
      </c>
      <c r="M621" s="33">
        <v>0</v>
      </c>
      <c r="N621" s="27">
        <v>20.292899999999999</v>
      </c>
      <c r="O621" s="30">
        <v>34.409199999999998</v>
      </c>
      <c r="P621" s="38">
        <v>0.22631145764705884</v>
      </c>
      <c r="Q621" s="38">
        <v>1.4484444423529403</v>
      </c>
      <c r="R621" s="32" t="s">
        <v>285</v>
      </c>
      <c r="S621" s="32">
        <v>1</v>
      </c>
      <c r="V621" s="8" t="s">
        <v>504</v>
      </c>
    </row>
    <row r="622" spans="1:22">
      <c r="A622" s="32" t="s">
        <v>145</v>
      </c>
      <c r="B622" s="32" t="s">
        <v>132</v>
      </c>
      <c r="C622" s="32" t="s">
        <v>1568</v>
      </c>
      <c r="D622" s="31">
        <v>42620</v>
      </c>
      <c r="E622" s="1">
        <f t="shared" si="34"/>
        <v>2016</v>
      </c>
      <c r="F622" s="1">
        <f t="shared" si="35"/>
        <v>9</v>
      </c>
      <c r="G622" s="4">
        <f t="shared" si="36"/>
        <v>7</v>
      </c>
      <c r="H622" s="6">
        <v>0.73434027777777777</v>
      </c>
      <c r="I622" s="28">
        <v>130.14083333333335</v>
      </c>
      <c r="J622" s="28">
        <v>34.165999999999997</v>
      </c>
      <c r="K622" s="33">
        <v>0</v>
      </c>
      <c r="L622" s="33">
        <v>0</v>
      </c>
      <c r="M622" s="33">
        <v>0</v>
      </c>
      <c r="N622" s="27">
        <v>26.2</v>
      </c>
      <c r="O622" s="30">
        <v>32.214034594342117</v>
      </c>
      <c r="P622" s="38">
        <v>-0.25725312117647059</v>
      </c>
      <c r="Q622" s="38">
        <v>-1.9245206788235301</v>
      </c>
      <c r="R622" s="32" t="s">
        <v>285</v>
      </c>
      <c r="S622" s="32">
        <v>1</v>
      </c>
      <c r="V622" s="8" t="s">
        <v>505</v>
      </c>
    </row>
    <row r="623" spans="1:22">
      <c r="A623" s="32" t="s">
        <v>145</v>
      </c>
      <c r="B623" s="32" t="s">
        <v>132</v>
      </c>
      <c r="C623" s="32" t="s">
        <v>1568</v>
      </c>
      <c r="D623" s="31">
        <v>42620</v>
      </c>
      <c r="E623" s="1">
        <f t="shared" si="34"/>
        <v>2016</v>
      </c>
      <c r="F623" s="1">
        <f t="shared" si="35"/>
        <v>9</v>
      </c>
      <c r="G623" s="4">
        <f t="shared" si="36"/>
        <v>7</v>
      </c>
      <c r="H623" s="6">
        <v>0.73434027777777777</v>
      </c>
      <c r="I623" s="28">
        <v>130.14083333333335</v>
      </c>
      <c r="J623" s="28">
        <v>34.165999999999997</v>
      </c>
      <c r="K623" s="33">
        <v>10.105</v>
      </c>
      <c r="L623" s="33">
        <v>10</v>
      </c>
      <c r="M623" s="33">
        <v>0</v>
      </c>
      <c r="N623" s="27">
        <v>25.664000000000001</v>
      </c>
      <c r="O623" s="30">
        <v>32.271500000000003</v>
      </c>
      <c r="P623" s="38">
        <v>-0.24396837999999987</v>
      </c>
      <c r="Q623" s="38">
        <v>-1.7176747799999994</v>
      </c>
      <c r="R623" s="32" t="s">
        <v>285</v>
      </c>
      <c r="S623" s="32">
        <v>1</v>
      </c>
      <c r="V623" s="8" t="s">
        <v>506</v>
      </c>
    </row>
    <row r="624" spans="1:22">
      <c r="A624" s="32" t="s">
        <v>145</v>
      </c>
      <c r="B624" s="32" t="s">
        <v>132</v>
      </c>
      <c r="C624" s="32" t="s">
        <v>1568</v>
      </c>
      <c r="D624" s="31">
        <v>42620</v>
      </c>
      <c r="E624" s="1">
        <f t="shared" si="34"/>
        <v>2016</v>
      </c>
      <c r="F624" s="1">
        <f t="shared" si="35"/>
        <v>9</v>
      </c>
      <c r="G624" s="4">
        <f t="shared" si="36"/>
        <v>7</v>
      </c>
      <c r="H624" s="6">
        <v>0.73434027777777777</v>
      </c>
      <c r="I624" s="28">
        <v>130.14083333333335</v>
      </c>
      <c r="J624" s="28">
        <v>34.165999999999997</v>
      </c>
      <c r="K624" s="33">
        <v>20.074000000000002</v>
      </c>
      <c r="L624" s="33">
        <v>20</v>
      </c>
      <c r="M624" s="33">
        <v>0</v>
      </c>
      <c r="N624" s="27">
        <v>25.3399</v>
      </c>
      <c r="O624" s="30">
        <v>32.595300000000002</v>
      </c>
      <c r="P624" s="38">
        <v>-0.11308375882352917</v>
      </c>
      <c r="Q624" s="38">
        <v>-1.0336254811764691</v>
      </c>
      <c r="R624" s="32" t="s">
        <v>285</v>
      </c>
      <c r="S624" s="32">
        <v>1</v>
      </c>
      <c r="V624" s="8" t="s">
        <v>507</v>
      </c>
    </row>
    <row r="625" spans="1:22">
      <c r="A625" s="32" t="s">
        <v>145</v>
      </c>
      <c r="B625" s="32" t="s">
        <v>132</v>
      </c>
      <c r="C625" s="32" t="s">
        <v>1568</v>
      </c>
      <c r="D625" s="31">
        <v>42620</v>
      </c>
      <c r="E625" s="1">
        <f t="shared" si="34"/>
        <v>2016</v>
      </c>
      <c r="F625" s="1">
        <f t="shared" si="35"/>
        <v>9</v>
      </c>
      <c r="G625" s="4">
        <f t="shared" si="36"/>
        <v>7</v>
      </c>
      <c r="H625" s="6">
        <v>0.73434027777777777</v>
      </c>
      <c r="I625" s="28">
        <v>130.14083333333335</v>
      </c>
      <c r="J625" s="28">
        <v>34.165999999999997</v>
      </c>
      <c r="K625" s="33">
        <v>30.213999999999999</v>
      </c>
      <c r="L625" s="33">
        <v>30</v>
      </c>
      <c r="M625" s="33">
        <v>0</v>
      </c>
      <c r="N625" s="27">
        <v>24.917400000000001</v>
      </c>
      <c r="O625" s="30">
        <v>33.277099999999997</v>
      </c>
      <c r="P625" s="38">
        <v>-2.1873837647058858E-2</v>
      </c>
      <c r="Q625" s="38">
        <v>-0.178921962352943</v>
      </c>
      <c r="R625" s="32" t="s">
        <v>285</v>
      </c>
      <c r="S625" s="32">
        <v>1</v>
      </c>
      <c r="V625" s="8" t="s">
        <v>508</v>
      </c>
    </row>
    <row r="626" spans="1:22">
      <c r="A626" s="32" t="s">
        <v>145</v>
      </c>
      <c r="B626" s="32" t="s">
        <v>132</v>
      </c>
      <c r="C626" s="32" t="s">
        <v>1568</v>
      </c>
      <c r="D626" s="31">
        <v>42620</v>
      </c>
      <c r="E626" s="1">
        <f t="shared" si="34"/>
        <v>2016</v>
      </c>
      <c r="F626" s="1">
        <f t="shared" si="35"/>
        <v>9</v>
      </c>
      <c r="G626" s="4">
        <f t="shared" si="36"/>
        <v>7</v>
      </c>
      <c r="H626" s="6">
        <v>0.73434027777777777</v>
      </c>
      <c r="I626" s="28">
        <v>130.14083333333335</v>
      </c>
      <c r="J626" s="28">
        <v>34.165999999999997</v>
      </c>
      <c r="K626" s="33">
        <v>50.146999999999998</v>
      </c>
      <c r="L626" s="33">
        <v>50</v>
      </c>
      <c r="M626" s="33">
        <v>0</v>
      </c>
      <c r="N626" s="27">
        <v>23.423400000000001</v>
      </c>
      <c r="O626" s="30">
        <v>34.474899999999998</v>
      </c>
      <c r="P626" s="38">
        <v>0.20158508352941196</v>
      </c>
      <c r="Q626" s="38">
        <v>1.3360111164705888</v>
      </c>
      <c r="R626" s="32" t="s">
        <v>285</v>
      </c>
      <c r="S626" s="32">
        <v>1</v>
      </c>
      <c r="V626" s="8" t="s">
        <v>509</v>
      </c>
    </row>
    <row r="627" spans="1:22">
      <c r="A627" s="32" t="s">
        <v>145</v>
      </c>
      <c r="B627" s="32" t="s">
        <v>132</v>
      </c>
      <c r="C627" s="32" t="s">
        <v>1568</v>
      </c>
      <c r="D627" s="31">
        <v>42620</v>
      </c>
      <c r="E627" s="1">
        <f t="shared" si="34"/>
        <v>2016</v>
      </c>
      <c r="F627" s="1">
        <f t="shared" si="35"/>
        <v>9</v>
      </c>
      <c r="G627" s="4">
        <f t="shared" si="36"/>
        <v>7</v>
      </c>
      <c r="H627" s="6">
        <v>0.73434027777777777</v>
      </c>
      <c r="I627" s="28">
        <v>130.14083333333335</v>
      </c>
      <c r="J627" s="28">
        <v>34.165999999999997</v>
      </c>
      <c r="K627" s="33">
        <v>79.516000000000005</v>
      </c>
      <c r="L627" s="33">
        <v>80</v>
      </c>
      <c r="M627" s="33">
        <v>0</v>
      </c>
      <c r="N627" s="27">
        <v>18.218599999999999</v>
      </c>
      <c r="O627" s="30">
        <v>34.382399999999997</v>
      </c>
      <c r="P627" s="38">
        <v>0.24335422470588242</v>
      </c>
      <c r="Q627" s="38">
        <v>1.2602661952941165</v>
      </c>
      <c r="R627" s="32" t="s">
        <v>285</v>
      </c>
      <c r="S627" s="32">
        <v>1</v>
      </c>
      <c r="V627" s="8" t="s">
        <v>510</v>
      </c>
    </row>
    <row r="628" spans="1:22">
      <c r="A628" s="32" t="s">
        <v>145</v>
      </c>
      <c r="B628" s="32" t="s">
        <v>236</v>
      </c>
      <c r="C628" s="32" t="s">
        <v>1568</v>
      </c>
      <c r="D628" s="31">
        <v>42620</v>
      </c>
      <c r="E628" s="1">
        <f t="shared" si="34"/>
        <v>2016</v>
      </c>
      <c r="F628" s="1">
        <f t="shared" si="35"/>
        <v>9</v>
      </c>
      <c r="G628" s="4">
        <f t="shared" si="36"/>
        <v>7</v>
      </c>
      <c r="H628" s="6">
        <v>0.89474537037037039</v>
      </c>
      <c r="I628" s="28">
        <v>130.221</v>
      </c>
      <c r="J628" s="28">
        <v>34.334833333333336</v>
      </c>
      <c r="K628" s="33">
        <v>0</v>
      </c>
      <c r="L628" s="33">
        <v>0</v>
      </c>
      <c r="M628" s="33">
        <v>0</v>
      </c>
      <c r="N628" s="27">
        <v>25.6</v>
      </c>
      <c r="O628" s="30">
        <v>31.901432562573962</v>
      </c>
      <c r="P628" s="38">
        <v>-0.3486545341176468</v>
      </c>
      <c r="Q628" s="38">
        <v>-2.4139458458823517</v>
      </c>
      <c r="R628" s="32" t="s">
        <v>285</v>
      </c>
      <c r="S628" s="32">
        <v>1</v>
      </c>
      <c r="V628" s="8" t="s">
        <v>511</v>
      </c>
    </row>
    <row r="629" spans="1:22">
      <c r="A629" s="32" t="s">
        <v>145</v>
      </c>
      <c r="B629" s="32" t="s">
        <v>236</v>
      </c>
      <c r="C629" s="32" t="s">
        <v>1568</v>
      </c>
      <c r="D629" s="31">
        <v>42620</v>
      </c>
      <c r="E629" s="1">
        <f t="shared" si="34"/>
        <v>2016</v>
      </c>
      <c r="F629" s="1">
        <f t="shared" si="35"/>
        <v>9</v>
      </c>
      <c r="G629" s="4">
        <f t="shared" si="36"/>
        <v>7</v>
      </c>
      <c r="H629" s="6">
        <v>0.89474537037037039</v>
      </c>
      <c r="I629" s="28">
        <v>130.221</v>
      </c>
      <c r="J629" s="28">
        <v>34.334833333333336</v>
      </c>
      <c r="K629" s="33">
        <v>10.37</v>
      </c>
      <c r="L629" s="33">
        <v>10</v>
      </c>
      <c r="M629" s="33">
        <v>0</v>
      </c>
      <c r="N629" s="27">
        <v>24.802099999999999</v>
      </c>
      <c r="O629" s="30">
        <v>32.142600000000002</v>
      </c>
      <c r="P629" s="38">
        <v>-0.28747398000000013</v>
      </c>
      <c r="Q629" s="38">
        <v>-1.8315370705882339</v>
      </c>
      <c r="R629" s="32" t="s">
        <v>285</v>
      </c>
      <c r="S629" s="32">
        <v>1</v>
      </c>
      <c r="V629" s="8" t="s">
        <v>512</v>
      </c>
    </row>
    <row r="630" spans="1:22">
      <c r="A630" s="32" t="s">
        <v>145</v>
      </c>
      <c r="B630" s="32" t="s">
        <v>236</v>
      </c>
      <c r="C630" s="32" t="s">
        <v>1568</v>
      </c>
      <c r="D630" s="31">
        <v>42620</v>
      </c>
      <c r="E630" s="1">
        <f t="shared" si="34"/>
        <v>2016</v>
      </c>
      <c r="F630" s="1">
        <f t="shared" si="35"/>
        <v>9</v>
      </c>
      <c r="G630" s="4">
        <f t="shared" si="36"/>
        <v>7</v>
      </c>
      <c r="H630" s="6">
        <v>0.89474537037037039</v>
      </c>
      <c r="I630" s="28">
        <v>130.221</v>
      </c>
      <c r="J630" s="28">
        <v>34.334833333333336</v>
      </c>
      <c r="K630" s="33">
        <v>20.134</v>
      </c>
      <c r="L630" s="33">
        <v>20</v>
      </c>
      <c r="M630" s="33">
        <v>0</v>
      </c>
      <c r="N630" s="27">
        <v>24.636099999999999</v>
      </c>
      <c r="O630" s="30">
        <v>32.445500000000003</v>
      </c>
      <c r="P630" s="38">
        <v>-0.17853600000000025</v>
      </c>
      <c r="Q630" s="38">
        <v>-0.8959751247058847</v>
      </c>
      <c r="R630" s="32" t="s">
        <v>285</v>
      </c>
      <c r="S630" s="32">
        <v>1</v>
      </c>
      <c r="V630" s="8" t="s">
        <v>513</v>
      </c>
    </row>
    <row r="631" spans="1:22">
      <c r="A631" s="32" t="s">
        <v>145</v>
      </c>
      <c r="B631" s="32" t="s">
        <v>236</v>
      </c>
      <c r="C631" s="32" t="s">
        <v>1568</v>
      </c>
      <c r="D631" s="31">
        <v>42620</v>
      </c>
      <c r="E631" s="1">
        <f t="shared" si="34"/>
        <v>2016</v>
      </c>
      <c r="F631" s="1">
        <f t="shared" si="35"/>
        <v>9</v>
      </c>
      <c r="G631" s="4">
        <f t="shared" si="36"/>
        <v>7</v>
      </c>
      <c r="H631" s="6">
        <v>0.89474537037037039</v>
      </c>
      <c r="I631" s="28">
        <v>130.221</v>
      </c>
      <c r="J631" s="28">
        <v>34.334833333333336</v>
      </c>
      <c r="K631" s="33">
        <v>30.341999999999999</v>
      </c>
      <c r="L631" s="33">
        <v>30</v>
      </c>
      <c r="M631" s="33">
        <v>0</v>
      </c>
      <c r="N631" s="27">
        <v>22.037500000000001</v>
      </c>
      <c r="O631" s="30">
        <v>33.47</v>
      </c>
      <c r="P631" s="38">
        <v>9.7288260000000015E-2</v>
      </c>
      <c r="Q631" s="38">
        <v>0.62944726117647143</v>
      </c>
      <c r="R631" s="32" t="s">
        <v>285</v>
      </c>
      <c r="S631" s="32">
        <v>1</v>
      </c>
      <c r="V631" s="8" t="s">
        <v>514</v>
      </c>
    </row>
    <row r="632" spans="1:22">
      <c r="A632" s="32" t="s">
        <v>145</v>
      </c>
      <c r="B632" s="32" t="s">
        <v>236</v>
      </c>
      <c r="C632" s="32" t="s">
        <v>1568</v>
      </c>
      <c r="D632" s="31">
        <v>42620</v>
      </c>
      <c r="E632" s="1">
        <f t="shared" si="34"/>
        <v>2016</v>
      </c>
      <c r="F632" s="1">
        <f t="shared" si="35"/>
        <v>9</v>
      </c>
      <c r="G632" s="4">
        <f t="shared" si="36"/>
        <v>7</v>
      </c>
      <c r="H632" s="6">
        <v>0.89474537037037039</v>
      </c>
      <c r="I632" s="28">
        <v>130.221</v>
      </c>
      <c r="J632" s="28">
        <v>34.334833333333336</v>
      </c>
      <c r="K632" s="33">
        <v>50.61</v>
      </c>
      <c r="L632" s="33">
        <v>50</v>
      </c>
      <c r="M632" s="33">
        <v>0</v>
      </c>
      <c r="N632" s="27">
        <v>20.382200000000001</v>
      </c>
      <c r="O632" s="30">
        <v>34.251100000000001</v>
      </c>
      <c r="P632" s="38">
        <v>0.16030175999999985</v>
      </c>
      <c r="Q632" s="38">
        <v>1.0695500870588237</v>
      </c>
      <c r="R632" s="32" t="s">
        <v>285</v>
      </c>
      <c r="S632" s="32">
        <v>1</v>
      </c>
      <c r="V632" s="8" t="s">
        <v>515</v>
      </c>
    </row>
    <row r="633" spans="1:22">
      <c r="A633" s="32" t="s">
        <v>145</v>
      </c>
      <c r="B633" s="32" t="s">
        <v>236</v>
      </c>
      <c r="C633" s="32" t="s">
        <v>1568</v>
      </c>
      <c r="D633" s="31">
        <v>42620</v>
      </c>
      <c r="E633" s="1">
        <f t="shared" si="34"/>
        <v>2016</v>
      </c>
      <c r="F633" s="1">
        <f t="shared" si="35"/>
        <v>9</v>
      </c>
      <c r="G633" s="4">
        <f t="shared" si="36"/>
        <v>7</v>
      </c>
      <c r="H633" s="6">
        <v>0.89474537037037039</v>
      </c>
      <c r="I633" s="28">
        <v>130.221</v>
      </c>
      <c r="J633" s="28">
        <v>34.334833333333336</v>
      </c>
      <c r="K633" s="33">
        <v>99.605000000000004</v>
      </c>
      <c r="L633" s="33">
        <v>100</v>
      </c>
      <c r="M633" s="33">
        <v>0</v>
      </c>
      <c r="N633" s="27">
        <v>17.527000000000001</v>
      </c>
      <c r="O633" s="30">
        <v>34.4465</v>
      </c>
      <c r="P633" s="38">
        <v>0.19522751999999954</v>
      </c>
      <c r="Q633" s="38">
        <v>1.1363833929411786</v>
      </c>
      <c r="R633" s="32" t="s">
        <v>285</v>
      </c>
      <c r="S633" s="32">
        <v>1</v>
      </c>
      <c r="V633" s="8" t="s">
        <v>516</v>
      </c>
    </row>
    <row r="634" spans="1:22">
      <c r="A634" s="32" t="s">
        <v>145</v>
      </c>
      <c r="B634" s="32" t="s">
        <v>237</v>
      </c>
      <c r="C634" s="32" t="s">
        <v>1568</v>
      </c>
      <c r="D634" s="31">
        <v>42621</v>
      </c>
      <c r="E634" s="1">
        <f t="shared" si="34"/>
        <v>2016</v>
      </c>
      <c r="F634" s="1">
        <f t="shared" si="35"/>
        <v>9</v>
      </c>
      <c r="G634" s="4">
        <f t="shared" si="36"/>
        <v>8</v>
      </c>
      <c r="H634" s="6">
        <v>0.77430555555555547</v>
      </c>
      <c r="I634" s="28">
        <v>129.58016666666666</v>
      </c>
      <c r="J634" s="28">
        <v>34.014333333333333</v>
      </c>
      <c r="K634" s="33">
        <v>0</v>
      </c>
      <c r="L634" s="33">
        <v>0</v>
      </c>
      <c r="M634" s="33">
        <v>0</v>
      </c>
      <c r="N634" s="27">
        <v>26.747762333333302</v>
      </c>
      <c r="O634" s="30">
        <v>32.655693333333303</v>
      </c>
      <c r="P634" s="38">
        <v>-0.15302910000000014</v>
      </c>
      <c r="Q634" s="38">
        <v>-1.1195681811764686</v>
      </c>
      <c r="R634" s="32" t="s">
        <v>285</v>
      </c>
      <c r="S634" s="32"/>
      <c r="V634" s="8" t="s">
        <v>517</v>
      </c>
    </row>
    <row r="635" spans="1:22">
      <c r="A635" s="32" t="s">
        <v>145</v>
      </c>
      <c r="B635" s="32" t="s">
        <v>238</v>
      </c>
      <c r="C635" s="32" t="s">
        <v>1568</v>
      </c>
      <c r="D635" s="31">
        <v>42621</v>
      </c>
      <c r="E635" s="1">
        <f t="shared" si="34"/>
        <v>2016</v>
      </c>
      <c r="F635" s="1">
        <f t="shared" si="35"/>
        <v>9</v>
      </c>
      <c r="G635" s="4">
        <f t="shared" si="36"/>
        <v>8</v>
      </c>
      <c r="H635" s="6">
        <v>0.84630787037037036</v>
      </c>
      <c r="I635" s="28">
        <v>129.75416666666666</v>
      </c>
      <c r="J635" s="28">
        <v>34.167499999999997</v>
      </c>
      <c r="K635" s="33">
        <v>0</v>
      </c>
      <c r="L635" s="33">
        <v>0</v>
      </c>
      <c r="M635" s="33">
        <v>0</v>
      </c>
      <c r="N635" s="27">
        <v>27.0777623333333</v>
      </c>
      <c r="O635" s="30">
        <v>33.056526666666606</v>
      </c>
      <c r="P635" s="38">
        <v>-6.0287700000000166E-2</v>
      </c>
      <c r="Q635" s="38">
        <v>-0.48612987529411456</v>
      </c>
      <c r="R635" s="32" t="s">
        <v>285</v>
      </c>
      <c r="S635" s="32"/>
      <c r="V635" s="8" t="s">
        <v>518</v>
      </c>
    </row>
    <row r="636" spans="1:22">
      <c r="A636" s="32" t="s">
        <v>145</v>
      </c>
      <c r="B636" s="32" t="s">
        <v>135</v>
      </c>
      <c r="C636" s="32" t="s">
        <v>1568</v>
      </c>
      <c r="D636" s="31">
        <v>42622</v>
      </c>
      <c r="E636" s="1">
        <f t="shared" si="34"/>
        <v>2016</v>
      </c>
      <c r="F636" s="1">
        <f t="shared" si="35"/>
        <v>9</v>
      </c>
      <c r="G636" s="4">
        <f t="shared" si="36"/>
        <v>9</v>
      </c>
      <c r="H636" s="6">
        <v>0.64120370370370372</v>
      </c>
      <c r="I636" s="28">
        <v>128.48766666666666</v>
      </c>
      <c r="J636" s="28">
        <v>33.500500000000002</v>
      </c>
      <c r="K636" s="33">
        <v>0</v>
      </c>
      <c r="L636" s="33">
        <v>0</v>
      </c>
      <c r="M636" s="33">
        <v>0</v>
      </c>
      <c r="N636" s="27">
        <v>27.674429</v>
      </c>
      <c r="O636" s="30">
        <v>33.3825266666666</v>
      </c>
      <c r="P636" s="38">
        <v>-3.207720000000025E-3</v>
      </c>
      <c r="Q636" s="38">
        <v>-3.965093176470269E-2</v>
      </c>
      <c r="R636" s="32" t="s">
        <v>285</v>
      </c>
      <c r="S636" s="32"/>
      <c r="V636" s="8" t="s">
        <v>519</v>
      </c>
    </row>
    <row r="637" spans="1:22">
      <c r="A637" s="32" t="s">
        <v>145</v>
      </c>
      <c r="B637" s="32" t="s">
        <v>138</v>
      </c>
      <c r="C637" s="32" t="s">
        <v>1568</v>
      </c>
      <c r="D637" s="31">
        <v>42622</v>
      </c>
      <c r="E637" s="1">
        <f t="shared" si="34"/>
        <v>2016</v>
      </c>
      <c r="F637" s="1">
        <f t="shared" si="35"/>
        <v>9</v>
      </c>
      <c r="G637" s="4">
        <f t="shared" si="36"/>
        <v>9</v>
      </c>
      <c r="H637" s="6">
        <v>0.74806712962962962</v>
      </c>
      <c r="I637" s="28">
        <v>128.58533333333332</v>
      </c>
      <c r="J637" s="28">
        <v>33.666499999999999</v>
      </c>
      <c r="K637" s="33">
        <v>0</v>
      </c>
      <c r="L637" s="33">
        <v>0</v>
      </c>
      <c r="M637" s="33">
        <v>0</v>
      </c>
      <c r="N637" s="27">
        <v>27.487762333333301</v>
      </c>
      <c r="O637" s="30">
        <v>33.2456933333333</v>
      </c>
      <c r="P637" s="38">
        <v>-5.2955220000000303E-2</v>
      </c>
      <c r="Q637" s="38">
        <v>-0.39535714588235216</v>
      </c>
      <c r="R637" s="32" t="s">
        <v>285</v>
      </c>
      <c r="S637" s="32"/>
      <c r="V637" s="8" t="s">
        <v>520</v>
      </c>
    </row>
    <row r="638" spans="1:22">
      <c r="A638" s="32" t="s">
        <v>145</v>
      </c>
      <c r="B638" s="32" t="s">
        <v>239</v>
      </c>
      <c r="C638" s="32" t="s">
        <v>1568</v>
      </c>
      <c r="D638" s="31">
        <v>42626</v>
      </c>
      <c r="E638" s="1">
        <f t="shared" si="34"/>
        <v>2016</v>
      </c>
      <c r="F638" s="1">
        <f t="shared" si="35"/>
        <v>9</v>
      </c>
      <c r="G638" s="4">
        <f t="shared" si="36"/>
        <v>13</v>
      </c>
      <c r="H638" s="6">
        <v>0.65840277777777778</v>
      </c>
      <c r="I638" s="28">
        <v>128.15733333333333</v>
      </c>
      <c r="J638" s="28">
        <v>33.000999999999998</v>
      </c>
      <c r="K638" s="33">
        <v>0</v>
      </c>
      <c r="L638" s="33">
        <v>0</v>
      </c>
      <c r="M638" s="33">
        <v>0</v>
      </c>
      <c r="N638" s="27">
        <v>27.1680004285714</v>
      </c>
      <c r="O638" s="30">
        <v>33.497145714285701</v>
      </c>
      <c r="P638" s="38">
        <v>5.1377999999999702E-3</v>
      </c>
      <c r="Q638" s="38">
        <v>7.0563160000000735E-2</v>
      </c>
      <c r="R638" s="32" t="s">
        <v>285</v>
      </c>
      <c r="S638" s="32"/>
      <c r="V638" s="8" t="s">
        <v>521</v>
      </c>
    </row>
    <row r="639" spans="1:22">
      <c r="A639" s="32" t="s">
        <v>145</v>
      </c>
      <c r="B639" s="32" t="s">
        <v>240</v>
      </c>
      <c r="C639" s="32" t="s">
        <v>1568</v>
      </c>
      <c r="D639" s="31">
        <v>42626</v>
      </c>
      <c r="E639" s="1">
        <f t="shared" si="34"/>
        <v>2016</v>
      </c>
      <c r="F639" s="1">
        <f t="shared" si="35"/>
        <v>9</v>
      </c>
      <c r="G639" s="4">
        <f t="shared" si="36"/>
        <v>13</v>
      </c>
      <c r="H639" s="6">
        <v>0.76408564814814817</v>
      </c>
      <c r="I639" s="28">
        <v>128.44733333333335</v>
      </c>
      <c r="J639" s="28">
        <v>33.000833333333333</v>
      </c>
      <c r="K639" s="33">
        <v>0</v>
      </c>
      <c r="L639" s="33">
        <v>0</v>
      </c>
      <c r="M639" s="33">
        <v>0</v>
      </c>
      <c r="N639" s="27">
        <v>26.9510956666666</v>
      </c>
      <c r="O639" s="30">
        <v>33.435860000000005</v>
      </c>
      <c r="P639" s="38">
        <v>-1.877718000000006E-2</v>
      </c>
      <c r="Q639" s="38">
        <v>9.0973858823542031E-3</v>
      </c>
      <c r="R639" s="32" t="s">
        <v>285</v>
      </c>
      <c r="S639" s="32"/>
      <c r="V639" s="8" t="s">
        <v>522</v>
      </c>
    </row>
    <row r="640" spans="1:22">
      <c r="A640" s="32" t="s">
        <v>145</v>
      </c>
      <c r="B640" s="32" t="s">
        <v>140</v>
      </c>
      <c r="C640" s="32" t="s">
        <v>1568</v>
      </c>
      <c r="D640" s="31">
        <v>42627</v>
      </c>
      <c r="E640" s="1">
        <f t="shared" si="34"/>
        <v>2016</v>
      </c>
      <c r="F640" s="1">
        <f t="shared" si="35"/>
        <v>9</v>
      </c>
      <c r="G640" s="4">
        <f t="shared" si="36"/>
        <v>14</v>
      </c>
      <c r="H640" s="6">
        <v>2.568287037037037E-2</v>
      </c>
      <c r="I640" s="28">
        <v>128.65299999999999</v>
      </c>
      <c r="J640" s="28">
        <v>33.124333333333333</v>
      </c>
      <c r="K640" s="33">
        <v>0</v>
      </c>
      <c r="L640" s="33">
        <v>0</v>
      </c>
      <c r="M640" s="33">
        <v>0</v>
      </c>
      <c r="N640" s="27">
        <v>27.195143285714202</v>
      </c>
      <c r="O640" s="30">
        <v>33.661002857142805</v>
      </c>
      <c r="P640" s="38">
        <v>3.0294959999999982E-2</v>
      </c>
      <c r="Q640" s="38">
        <v>0.22374069176470712</v>
      </c>
      <c r="R640" s="32" t="s">
        <v>285</v>
      </c>
      <c r="S640" s="32"/>
      <c r="V640" s="8" t="s">
        <v>523</v>
      </c>
    </row>
    <row r="641" spans="1:22">
      <c r="A641" s="32" t="s">
        <v>145</v>
      </c>
      <c r="B641" s="32" t="s">
        <v>241</v>
      </c>
      <c r="C641" s="32" t="s">
        <v>1568</v>
      </c>
      <c r="D641" s="31">
        <v>42627</v>
      </c>
      <c r="E641" s="1">
        <f t="shared" si="34"/>
        <v>2016</v>
      </c>
      <c r="F641" s="1">
        <f t="shared" si="35"/>
        <v>9</v>
      </c>
      <c r="G641" s="4">
        <f t="shared" si="36"/>
        <v>14</v>
      </c>
      <c r="H641" s="6">
        <v>0.66609953703703706</v>
      </c>
      <c r="I641" s="28">
        <v>127.9905</v>
      </c>
      <c r="J641" s="28">
        <v>32.500999999999998</v>
      </c>
      <c r="K641" s="33">
        <v>0</v>
      </c>
      <c r="L641" s="33">
        <v>0</v>
      </c>
      <c r="M641" s="33">
        <v>0</v>
      </c>
      <c r="N641" s="27">
        <v>27.689429000000001</v>
      </c>
      <c r="O641" s="30">
        <v>33.937290870794968</v>
      </c>
      <c r="P641" s="38">
        <v>7.0551240000000126E-2</v>
      </c>
      <c r="Q641" s="38">
        <v>0.63073407764705891</v>
      </c>
      <c r="R641" s="32" t="s">
        <v>285</v>
      </c>
      <c r="S641" s="32"/>
      <c r="V641" s="8" t="s">
        <v>524</v>
      </c>
    </row>
    <row r="642" spans="1:22">
      <c r="A642" s="32" t="s">
        <v>145</v>
      </c>
      <c r="B642" s="32" t="s">
        <v>242</v>
      </c>
      <c r="C642" s="32" t="s">
        <v>1568</v>
      </c>
      <c r="D642" s="31">
        <v>42627</v>
      </c>
      <c r="E642" s="1">
        <f t="shared" si="34"/>
        <v>2016</v>
      </c>
      <c r="F642" s="1">
        <f t="shared" si="35"/>
        <v>9</v>
      </c>
      <c r="G642" s="4">
        <f t="shared" si="36"/>
        <v>14</v>
      </c>
      <c r="H642" s="6">
        <v>0.75393518518518521</v>
      </c>
      <c r="I642" s="28">
        <v>128.24916666666667</v>
      </c>
      <c r="J642" s="28">
        <v>32.499166666666667</v>
      </c>
      <c r="K642" s="33">
        <v>0</v>
      </c>
      <c r="L642" s="33">
        <v>0</v>
      </c>
      <c r="M642" s="33">
        <v>0</v>
      </c>
      <c r="N642" s="27">
        <v>26.589429000000003</v>
      </c>
      <c r="O642" s="30">
        <v>33.366912756476715</v>
      </c>
      <c r="P642" s="38">
        <v>-6.4689600000000347E-2</v>
      </c>
      <c r="Q642" s="38">
        <v>-0.24703705647058705</v>
      </c>
      <c r="R642" s="32" t="s">
        <v>285</v>
      </c>
      <c r="S642" s="32"/>
      <c r="V642" s="8" t="s">
        <v>525</v>
      </c>
    </row>
    <row r="643" spans="1:22">
      <c r="A643" s="32" t="s">
        <v>145</v>
      </c>
      <c r="B643" s="32" t="s">
        <v>243</v>
      </c>
      <c r="C643" s="32" t="s">
        <v>1568</v>
      </c>
      <c r="D643" s="31">
        <v>42627</v>
      </c>
      <c r="E643" s="1">
        <f t="shared" si="34"/>
        <v>2016</v>
      </c>
      <c r="F643" s="1">
        <f t="shared" si="35"/>
        <v>9</v>
      </c>
      <c r="G643" s="4">
        <f t="shared" si="36"/>
        <v>14</v>
      </c>
      <c r="H643" s="6">
        <v>0.97081018518518514</v>
      </c>
      <c r="I643" s="28">
        <v>128.04316666666668</v>
      </c>
      <c r="J643" s="28">
        <v>32.722333333333331</v>
      </c>
      <c r="K643" s="33">
        <v>0</v>
      </c>
      <c r="L643" s="33">
        <v>0</v>
      </c>
      <c r="M643" s="33">
        <v>0</v>
      </c>
      <c r="N643" s="27">
        <v>27.189429000000001</v>
      </c>
      <c r="O643" s="30">
        <v>33.828598654239073</v>
      </c>
      <c r="P643" s="38">
        <v>9.1607999999999912E-2</v>
      </c>
      <c r="Q643" s="38">
        <v>0.37354177941176658</v>
      </c>
      <c r="R643" s="32" t="s">
        <v>285</v>
      </c>
      <c r="S643" s="32"/>
      <c r="V643" s="8" t="s">
        <v>526</v>
      </c>
    </row>
    <row r="644" spans="1:22">
      <c r="A644" s="32" t="s">
        <v>145</v>
      </c>
      <c r="B644" s="32" t="s">
        <v>150</v>
      </c>
      <c r="C644" s="32" t="s">
        <v>1568</v>
      </c>
      <c r="D644" s="31">
        <v>42628</v>
      </c>
      <c r="E644" s="1">
        <f t="shared" si="34"/>
        <v>2016</v>
      </c>
      <c r="F644" s="1">
        <f t="shared" si="35"/>
        <v>9</v>
      </c>
      <c r="G644" s="4">
        <f t="shared" si="36"/>
        <v>15</v>
      </c>
      <c r="H644" s="6">
        <v>0.65157407407407408</v>
      </c>
      <c r="I644" s="28">
        <v>127.97466666666666</v>
      </c>
      <c r="J644" s="28">
        <v>32.00183333333333</v>
      </c>
      <c r="K644" s="33">
        <v>0</v>
      </c>
      <c r="L644" s="33">
        <v>0</v>
      </c>
      <c r="M644" s="33">
        <v>0</v>
      </c>
      <c r="N644" s="27">
        <v>27.189429000000001</v>
      </c>
      <c r="O644" s="30">
        <v>33.575342294378522</v>
      </c>
      <c r="P644" s="38">
        <v>7.4320000000001052E-3</v>
      </c>
      <c r="Q644" s="38">
        <v>-0.13316185411764714</v>
      </c>
      <c r="R644" s="32" t="s">
        <v>285</v>
      </c>
      <c r="S644" s="32"/>
      <c r="V644" s="8" t="s">
        <v>527</v>
      </c>
    </row>
    <row r="645" spans="1:22">
      <c r="A645" s="32" t="s">
        <v>145</v>
      </c>
      <c r="B645" s="32" t="s">
        <v>244</v>
      </c>
      <c r="C645" s="32" t="s">
        <v>1568</v>
      </c>
      <c r="D645" s="31">
        <v>42628</v>
      </c>
      <c r="E645" s="1">
        <f t="shared" si="34"/>
        <v>2016</v>
      </c>
      <c r="F645" s="1">
        <f t="shared" si="35"/>
        <v>9</v>
      </c>
      <c r="G645" s="4">
        <f t="shared" si="36"/>
        <v>15</v>
      </c>
      <c r="H645" s="6">
        <v>0.75813657407407409</v>
      </c>
      <c r="I645" s="28">
        <v>128.35</v>
      </c>
      <c r="J645" s="28">
        <v>32.167000000000002</v>
      </c>
      <c r="K645" s="33">
        <v>0</v>
      </c>
      <c r="L645" s="33">
        <v>0</v>
      </c>
      <c r="M645" s="33">
        <v>0</v>
      </c>
      <c r="N645" s="27">
        <v>27.589429000000003</v>
      </c>
      <c r="O645" s="30">
        <v>34.015993934626081</v>
      </c>
      <c r="P645" s="38">
        <v>8.7723999999999913E-2</v>
      </c>
      <c r="Q645" s="38">
        <v>0.39309012705882473</v>
      </c>
      <c r="R645" s="32" t="s">
        <v>285</v>
      </c>
      <c r="S645" s="32"/>
      <c r="V645" s="8" t="s">
        <v>528</v>
      </c>
    </row>
    <row r="646" spans="1:22">
      <c r="A646" s="32" t="s">
        <v>145</v>
      </c>
      <c r="B646" s="32" t="s">
        <v>245</v>
      </c>
      <c r="C646" s="32" t="s">
        <v>1568</v>
      </c>
      <c r="D646" s="31">
        <v>42628</v>
      </c>
      <c r="E646" s="1">
        <f t="shared" si="34"/>
        <v>2016</v>
      </c>
      <c r="F646" s="1">
        <f t="shared" si="35"/>
        <v>9</v>
      </c>
      <c r="G646" s="4">
        <f t="shared" si="36"/>
        <v>15</v>
      </c>
      <c r="H646" s="6">
        <v>0.98488425925925915</v>
      </c>
      <c r="I646" s="28">
        <v>128.25783333333334</v>
      </c>
      <c r="J646" s="28">
        <v>31.943166666666666</v>
      </c>
      <c r="K646" s="33">
        <v>0</v>
      </c>
      <c r="L646" s="33">
        <v>0</v>
      </c>
      <c r="M646" s="33">
        <v>0</v>
      </c>
      <c r="N646" s="27">
        <v>26.289429000000002</v>
      </c>
      <c r="O646" s="30">
        <v>34.069978468636414</v>
      </c>
      <c r="P646" s="38">
        <v>0.11783199999999994</v>
      </c>
      <c r="Q646" s="38">
        <v>0.59291726823529345</v>
      </c>
      <c r="R646" s="32" t="s">
        <v>285</v>
      </c>
      <c r="S646" s="32"/>
      <c r="V646" s="8" t="s">
        <v>529</v>
      </c>
    </row>
    <row r="647" spans="1:22">
      <c r="A647" s="32" t="s">
        <v>145</v>
      </c>
      <c r="B647" s="32" t="s">
        <v>246</v>
      </c>
      <c r="C647" s="32" t="s">
        <v>1568</v>
      </c>
      <c r="D647" s="31">
        <v>42629</v>
      </c>
      <c r="E647" s="1">
        <f t="shared" si="34"/>
        <v>2016</v>
      </c>
      <c r="F647" s="1">
        <f t="shared" si="35"/>
        <v>9</v>
      </c>
      <c r="G647" s="4">
        <f t="shared" si="36"/>
        <v>16</v>
      </c>
      <c r="H647" s="6">
        <v>0.66018518518518521</v>
      </c>
      <c r="I647" s="28">
        <v>127.99250000000001</v>
      </c>
      <c r="J647" s="28">
        <v>31.500833333333333</v>
      </c>
      <c r="K647" s="33">
        <v>0</v>
      </c>
      <c r="L647" s="33">
        <v>0</v>
      </c>
      <c r="M647" s="33">
        <v>0</v>
      </c>
      <c r="N647" s="27">
        <v>27.489429000000001</v>
      </c>
      <c r="O647" s="30">
        <v>33.724297080567084</v>
      </c>
      <c r="P647" s="38">
        <v>8.2251999999999548E-2</v>
      </c>
      <c r="Q647" s="38">
        <v>0.28156192941176705</v>
      </c>
      <c r="R647" s="32" t="s">
        <v>285</v>
      </c>
      <c r="S647" s="32"/>
      <c r="V647" s="8" t="s">
        <v>530</v>
      </c>
    </row>
    <row r="648" spans="1:22">
      <c r="A648" s="32" t="s">
        <v>145</v>
      </c>
      <c r="B648" s="32" t="s">
        <v>247</v>
      </c>
      <c r="C648" s="32" t="s">
        <v>1568</v>
      </c>
      <c r="D648" s="31">
        <v>42630</v>
      </c>
      <c r="E648" s="1">
        <f t="shared" si="34"/>
        <v>2016</v>
      </c>
      <c r="F648" s="1">
        <f t="shared" si="35"/>
        <v>9</v>
      </c>
      <c r="G648" s="4">
        <f t="shared" si="36"/>
        <v>17</v>
      </c>
      <c r="H648" s="6">
        <v>2.7511574074074074E-2</v>
      </c>
      <c r="I648" s="28">
        <v>128.41816666666668</v>
      </c>
      <c r="J648" s="28">
        <v>31.574833333333334</v>
      </c>
      <c r="K648" s="33">
        <v>0</v>
      </c>
      <c r="L648" s="33">
        <v>0</v>
      </c>
      <c r="M648" s="33">
        <v>0</v>
      </c>
      <c r="N648" s="27">
        <v>27.389429</v>
      </c>
      <c r="O648" s="30">
        <v>33.637986466424429</v>
      </c>
      <c r="P648" s="38">
        <v>4.238799999999987E-2</v>
      </c>
      <c r="Q648" s="38">
        <v>7.055419058823631E-2</v>
      </c>
      <c r="R648" s="32" t="s">
        <v>285</v>
      </c>
      <c r="S648" s="32"/>
      <c r="V648" s="8" t="s">
        <v>531</v>
      </c>
    </row>
    <row r="649" spans="1:22">
      <c r="A649" s="32" t="s">
        <v>145</v>
      </c>
      <c r="B649" s="32" t="s">
        <v>248</v>
      </c>
      <c r="C649" s="32" t="s">
        <v>1568</v>
      </c>
      <c r="D649" s="31">
        <v>42630</v>
      </c>
      <c r="E649" s="1">
        <f t="shared" si="34"/>
        <v>2016</v>
      </c>
      <c r="F649" s="1">
        <f t="shared" si="35"/>
        <v>9</v>
      </c>
      <c r="G649" s="4">
        <f t="shared" si="36"/>
        <v>17</v>
      </c>
      <c r="H649" s="6">
        <v>0.64422453703703708</v>
      </c>
      <c r="I649" s="28">
        <v>129.83033333333333</v>
      </c>
      <c r="J649" s="28">
        <v>32.182833333333335</v>
      </c>
      <c r="K649" s="33">
        <v>0</v>
      </c>
      <c r="L649" s="33">
        <v>0</v>
      </c>
      <c r="M649" s="33">
        <v>0</v>
      </c>
      <c r="N649" s="27">
        <v>27.689429000000001</v>
      </c>
      <c r="O649" s="30">
        <v>33.736699711628233</v>
      </c>
      <c r="P649" s="38">
        <v>9.3304000000000054E-2</v>
      </c>
      <c r="Q649" s="38">
        <v>5.4732371764707466E-2</v>
      </c>
      <c r="R649" s="32" t="s">
        <v>285</v>
      </c>
      <c r="S649" s="32"/>
      <c r="V649" s="8" t="s">
        <v>532</v>
      </c>
    </row>
    <row r="650" spans="1:22">
      <c r="A650" s="32" t="s">
        <v>145</v>
      </c>
      <c r="B650" s="32" t="s">
        <v>249</v>
      </c>
      <c r="C650" s="32" t="s">
        <v>1568</v>
      </c>
      <c r="D650" s="31">
        <v>42630</v>
      </c>
      <c r="E650" s="1">
        <f t="shared" si="34"/>
        <v>2016</v>
      </c>
      <c r="F650" s="1">
        <f t="shared" si="35"/>
        <v>9</v>
      </c>
      <c r="G650" s="4">
        <f t="shared" si="36"/>
        <v>17</v>
      </c>
      <c r="H650" s="6">
        <v>0.7518055555555555</v>
      </c>
      <c r="I650" s="28">
        <v>129.58600000000001</v>
      </c>
      <c r="J650" s="28">
        <v>32.167499999999997</v>
      </c>
      <c r="K650" s="33">
        <v>0</v>
      </c>
      <c r="L650" s="33">
        <v>0</v>
      </c>
      <c r="M650" s="33">
        <v>0</v>
      </c>
      <c r="N650" s="27">
        <v>27.489429000000001</v>
      </c>
      <c r="O650" s="30">
        <v>33.713945817413837</v>
      </c>
      <c r="P650" s="38">
        <v>6.4251999999999976E-2</v>
      </c>
      <c r="Q650" s="38">
        <v>0.17014947294117988</v>
      </c>
      <c r="R650" s="32" t="s">
        <v>285</v>
      </c>
      <c r="S650" s="32"/>
      <c r="V650" s="8" t="s">
        <v>533</v>
      </c>
    </row>
    <row r="651" spans="1:22">
      <c r="A651" s="32" t="s">
        <v>145</v>
      </c>
      <c r="B651" s="32" t="s">
        <v>250</v>
      </c>
      <c r="C651" s="32" t="s">
        <v>1568</v>
      </c>
      <c r="D651" s="31">
        <v>42631</v>
      </c>
      <c r="E651" s="1">
        <f t="shared" si="34"/>
        <v>2016</v>
      </c>
      <c r="F651" s="1">
        <f t="shared" si="35"/>
        <v>9</v>
      </c>
      <c r="G651" s="4">
        <f t="shared" si="36"/>
        <v>18</v>
      </c>
      <c r="H651" s="6">
        <v>0.63510416666666669</v>
      </c>
      <c r="I651" s="28">
        <v>129.505</v>
      </c>
      <c r="J651" s="28">
        <v>32.664166666666667</v>
      </c>
      <c r="K651" s="33">
        <v>0</v>
      </c>
      <c r="L651" s="33">
        <v>0</v>
      </c>
      <c r="M651" s="33">
        <v>0</v>
      </c>
      <c r="N651" s="27">
        <v>26.489429000000001</v>
      </c>
      <c r="O651" s="30">
        <v>32.997487396368058</v>
      </c>
      <c r="P651" s="38">
        <v>-0.13641199999999998</v>
      </c>
      <c r="Q651" s="38">
        <v>-0.90172956235294066</v>
      </c>
      <c r="R651" s="32" t="s">
        <v>285</v>
      </c>
      <c r="S651" s="32"/>
      <c r="V651" s="8" t="s">
        <v>534</v>
      </c>
    </row>
    <row r="652" spans="1:22">
      <c r="A652" s="32" t="s">
        <v>146</v>
      </c>
      <c r="B652" s="32" t="s">
        <v>251</v>
      </c>
      <c r="C652" s="32" t="s">
        <v>1579</v>
      </c>
      <c r="D652" s="31">
        <v>42754</v>
      </c>
      <c r="E652" s="1">
        <f t="shared" si="34"/>
        <v>2017</v>
      </c>
      <c r="F652" s="1">
        <f t="shared" si="35"/>
        <v>1</v>
      </c>
      <c r="G652" s="4">
        <f t="shared" si="36"/>
        <v>19</v>
      </c>
      <c r="H652" s="6">
        <v>0.89930555555555547</v>
      </c>
      <c r="I652" s="28">
        <v>132.24600000000001</v>
      </c>
      <c r="J652" s="28">
        <v>36</v>
      </c>
      <c r="K652" s="33">
        <v>0</v>
      </c>
      <c r="L652" s="33">
        <v>0</v>
      </c>
      <c r="M652" s="33">
        <v>0</v>
      </c>
      <c r="N652" s="27">
        <v>14.2</v>
      </c>
      <c r="O652" s="30">
        <v>34.302900000000001</v>
      </c>
      <c r="P652" s="38">
        <v>0.20642800000000006</v>
      </c>
      <c r="Q652" s="38">
        <v>1.1507897388235317</v>
      </c>
      <c r="R652" s="32" t="s">
        <v>285</v>
      </c>
      <c r="S652" s="32"/>
      <c r="V652" s="8" t="s">
        <v>535</v>
      </c>
    </row>
    <row r="653" spans="1:22">
      <c r="A653" s="32" t="s">
        <v>146</v>
      </c>
      <c r="B653" s="32" t="s">
        <v>252</v>
      </c>
      <c r="C653" s="32" t="s">
        <v>1579</v>
      </c>
      <c r="D653" s="31">
        <v>42756</v>
      </c>
      <c r="E653" s="1">
        <f t="shared" si="34"/>
        <v>2017</v>
      </c>
      <c r="F653" s="1">
        <f t="shared" si="35"/>
        <v>1</v>
      </c>
      <c r="G653" s="4">
        <f t="shared" si="36"/>
        <v>21</v>
      </c>
      <c r="H653" s="6">
        <v>0.49791666666666662</v>
      </c>
      <c r="I653" s="28">
        <v>132.98699999999999</v>
      </c>
      <c r="J653" s="28">
        <v>36.484999999999999</v>
      </c>
      <c r="K653" s="33">
        <v>4.5</v>
      </c>
      <c r="L653" s="33">
        <v>5</v>
      </c>
      <c r="M653" s="10">
        <v>0</v>
      </c>
      <c r="N653" s="27">
        <v>13.461333333333299</v>
      </c>
      <c r="O653" s="30">
        <v>34.240263333333296</v>
      </c>
      <c r="P653" s="38">
        <v>0.17880399999999974</v>
      </c>
      <c r="Q653" s="38">
        <v>0.89275636000000169</v>
      </c>
      <c r="R653" s="32" t="s">
        <v>285</v>
      </c>
      <c r="S653" s="32"/>
      <c r="V653" s="8" t="s">
        <v>536</v>
      </c>
    </row>
    <row r="654" spans="1:22">
      <c r="A654" s="32" t="s">
        <v>146</v>
      </c>
      <c r="B654" s="32" t="s">
        <v>252</v>
      </c>
      <c r="C654" s="32" t="s">
        <v>1579</v>
      </c>
      <c r="D654" s="31">
        <v>42756</v>
      </c>
      <c r="E654" s="1">
        <f t="shared" si="34"/>
        <v>2017</v>
      </c>
      <c r="F654" s="1">
        <f t="shared" si="35"/>
        <v>1</v>
      </c>
      <c r="G654" s="4">
        <f t="shared" si="36"/>
        <v>21</v>
      </c>
      <c r="H654" s="6">
        <v>0.49791666666666662</v>
      </c>
      <c r="I654" s="28">
        <v>132.98699999999999</v>
      </c>
      <c r="J654" s="28">
        <v>36.484999999999999</v>
      </c>
      <c r="K654" s="33">
        <v>4.5</v>
      </c>
      <c r="L654" s="33">
        <v>5</v>
      </c>
      <c r="M654" s="10">
        <v>0</v>
      </c>
      <c r="N654" s="27">
        <v>13.461333333333299</v>
      </c>
      <c r="O654" s="30">
        <v>34.240263333333296</v>
      </c>
      <c r="P654" s="38">
        <v>0.15913599999999994</v>
      </c>
      <c r="Q654" s="38">
        <v>0.91018698117647112</v>
      </c>
      <c r="R654" s="32" t="s">
        <v>285</v>
      </c>
      <c r="S654" s="32"/>
      <c r="V654" s="8" t="s">
        <v>537</v>
      </c>
    </row>
    <row r="655" spans="1:22">
      <c r="A655" s="32" t="s">
        <v>146</v>
      </c>
      <c r="B655" s="32" t="s">
        <v>253</v>
      </c>
      <c r="C655" s="32" t="s">
        <v>1579</v>
      </c>
      <c r="D655" s="31">
        <v>42756</v>
      </c>
      <c r="E655" s="1">
        <f t="shared" si="34"/>
        <v>2017</v>
      </c>
      <c r="F655" s="1">
        <f t="shared" si="35"/>
        <v>1</v>
      </c>
      <c r="G655" s="4">
        <f t="shared" si="36"/>
        <v>21</v>
      </c>
      <c r="H655" s="6">
        <v>0.66388888888888886</v>
      </c>
      <c r="I655" s="28">
        <v>132.79300000000001</v>
      </c>
      <c r="J655" s="28">
        <v>37.104999999999997</v>
      </c>
      <c r="K655" s="33">
        <v>4.5</v>
      </c>
      <c r="L655" s="33">
        <v>5</v>
      </c>
      <c r="M655" s="10">
        <v>0</v>
      </c>
      <c r="N655" s="27">
        <v>13.907999999999999</v>
      </c>
      <c r="O655" s="30">
        <v>34.239763333333293</v>
      </c>
      <c r="P655" s="38">
        <v>0.18292000000000019</v>
      </c>
      <c r="Q655" s="38">
        <v>0.98743264235294248</v>
      </c>
      <c r="R655" s="32" t="s">
        <v>285</v>
      </c>
      <c r="S655" s="32"/>
      <c r="V655" s="8" t="s">
        <v>538</v>
      </c>
    </row>
    <row r="656" spans="1:22">
      <c r="A656" s="32" t="s">
        <v>146</v>
      </c>
      <c r="B656" s="32" t="s">
        <v>253</v>
      </c>
      <c r="C656" s="32" t="s">
        <v>1579</v>
      </c>
      <c r="D656" s="31">
        <v>42756</v>
      </c>
      <c r="E656" s="1">
        <f t="shared" si="34"/>
        <v>2017</v>
      </c>
      <c r="F656" s="1">
        <f t="shared" si="35"/>
        <v>1</v>
      </c>
      <c r="G656" s="4">
        <f t="shared" si="36"/>
        <v>21</v>
      </c>
      <c r="H656" s="6">
        <v>0.66388888888888886</v>
      </c>
      <c r="I656" s="28">
        <v>132.79300000000001</v>
      </c>
      <c r="J656" s="28">
        <v>37.104999999999997</v>
      </c>
      <c r="K656" s="33">
        <v>4.5</v>
      </c>
      <c r="L656" s="33">
        <v>5</v>
      </c>
      <c r="M656" s="10">
        <v>0</v>
      </c>
      <c r="N656" s="27">
        <v>13.907999999999999</v>
      </c>
      <c r="O656" s="30">
        <v>34.239763333333293</v>
      </c>
      <c r="P656" s="38">
        <v>0.17487999999999948</v>
      </c>
      <c r="Q656" s="38">
        <v>0.99049978352941359</v>
      </c>
      <c r="R656" s="32" t="s">
        <v>285</v>
      </c>
      <c r="S656" s="32"/>
      <c r="V656" s="8" t="s">
        <v>539</v>
      </c>
    </row>
    <row r="657" spans="1:22">
      <c r="A657" s="32" t="s">
        <v>146</v>
      </c>
      <c r="B657" s="32" t="s">
        <v>254</v>
      </c>
      <c r="C657" s="32" t="s">
        <v>1579</v>
      </c>
      <c r="D657" s="31">
        <v>42756</v>
      </c>
      <c r="E657" s="1">
        <f t="shared" si="34"/>
        <v>2017</v>
      </c>
      <c r="F657" s="1">
        <f t="shared" si="35"/>
        <v>1</v>
      </c>
      <c r="G657" s="4">
        <f t="shared" si="36"/>
        <v>21</v>
      </c>
      <c r="H657" s="6">
        <v>0.72569444444444453</v>
      </c>
      <c r="I657" s="28">
        <v>132.75215</v>
      </c>
      <c r="J657" s="28">
        <v>37.252783333333333</v>
      </c>
      <c r="K657" s="33">
        <v>0</v>
      </c>
      <c r="L657" s="33">
        <v>0</v>
      </c>
      <c r="M657" s="33">
        <v>0</v>
      </c>
      <c r="N657" s="27">
        <v>14.2</v>
      </c>
      <c r="O657" s="30">
        <v>34.350999999999999</v>
      </c>
      <c r="P657" s="38">
        <v>0.22416400000000003</v>
      </c>
      <c r="Q657" s="38">
        <v>1.0108818047058836</v>
      </c>
      <c r="R657" s="32" t="s">
        <v>285</v>
      </c>
      <c r="S657" s="32"/>
      <c r="V657" s="8" t="s">
        <v>540</v>
      </c>
    </row>
    <row r="658" spans="1:22">
      <c r="A658" s="32" t="s">
        <v>146</v>
      </c>
      <c r="B658" s="32" t="s">
        <v>195</v>
      </c>
      <c r="C658" s="32" t="s">
        <v>1579</v>
      </c>
      <c r="D658" s="31">
        <v>42757</v>
      </c>
      <c r="E658" s="1">
        <f t="shared" si="34"/>
        <v>2017</v>
      </c>
      <c r="F658" s="1">
        <f t="shared" si="35"/>
        <v>1</v>
      </c>
      <c r="G658" s="4">
        <f t="shared" si="36"/>
        <v>22</v>
      </c>
      <c r="H658" s="6" t="s">
        <v>299</v>
      </c>
      <c r="I658" s="28">
        <v>132.75</v>
      </c>
      <c r="J658" s="28">
        <v>37.013500000000001</v>
      </c>
      <c r="K658" s="33">
        <v>0</v>
      </c>
      <c r="L658" s="33">
        <v>0</v>
      </c>
      <c r="M658" s="33">
        <v>0</v>
      </c>
      <c r="N658" s="27">
        <v>13.4</v>
      </c>
      <c r="O658" s="30">
        <v>34.280799999999999</v>
      </c>
      <c r="P658" s="38">
        <v>0.20143599999999995</v>
      </c>
      <c r="Q658" s="38">
        <v>1.0050947458823547</v>
      </c>
      <c r="R658" s="32" t="s">
        <v>285</v>
      </c>
      <c r="S658" s="32"/>
      <c r="V658" s="8" t="s">
        <v>541</v>
      </c>
    </row>
    <row r="659" spans="1:22">
      <c r="A659" s="32" t="s">
        <v>146</v>
      </c>
      <c r="B659" s="32" t="s">
        <v>255</v>
      </c>
      <c r="C659" s="32" t="s">
        <v>1579</v>
      </c>
      <c r="D659" s="31">
        <v>42756</v>
      </c>
      <c r="E659" s="1">
        <f t="shared" si="34"/>
        <v>2017</v>
      </c>
      <c r="F659" s="1">
        <f t="shared" si="35"/>
        <v>1</v>
      </c>
      <c r="G659" s="4">
        <f t="shared" si="36"/>
        <v>21</v>
      </c>
      <c r="H659" s="6">
        <v>0.93611111111111101</v>
      </c>
      <c r="I659" s="28">
        <v>132.26451666666668</v>
      </c>
      <c r="J659" s="28">
        <v>37.256633333333333</v>
      </c>
      <c r="K659" s="33">
        <v>0</v>
      </c>
      <c r="L659" s="33">
        <v>0</v>
      </c>
      <c r="M659" s="33">
        <v>0</v>
      </c>
      <c r="N659" s="27">
        <v>12.9</v>
      </c>
      <c r="O659" s="30">
        <v>34.204000000000001</v>
      </c>
      <c r="P659" s="38">
        <v>0.1599493623529411</v>
      </c>
      <c r="Q659" s="38">
        <v>0.69784213529411687</v>
      </c>
      <c r="R659" s="32" t="s">
        <v>285</v>
      </c>
      <c r="S659" s="32"/>
      <c r="V659" s="8" t="s">
        <v>542</v>
      </c>
    </row>
    <row r="660" spans="1:22">
      <c r="A660" s="32" t="s">
        <v>146</v>
      </c>
      <c r="B660" s="32" t="s">
        <v>256</v>
      </c>
      <c r="C660" s="32" t="s">
        <v>1579</v>
      </c>
      <c r="D660" s="31">
        <v>42758</v>
      </c>
      <c r="E660" s="1">
        <f t="shared" si="34"/>
        <v>2017</v>
      </c>
      <c r="F660" s="1">
        <f t="shared" si="35"/>
        <v>1</v>
      </c>
      <c r="G660" s="4">
        <f t="shared" si="36"/>
        <v>23</v>
      </c>
      <c r="H660" s="6">
        <v>0.31597222222222221</v>
      </c>
      <c r="I660" s="28">
        <v>132.69200000000001</v>
      </c>
      <c r="J660" s="28">
        <v>37.529000000000003</v>
      </c>
      <c r="K660" s="33">
        <v>4.5</v>
      </c>
      <c r="L660" s="33">
        <v>5</v>
      </c>
      <c r="M660" s="10">
        <v>0</v>
      </c>
      <c r="N660" s="27">
        <v>11.954666666666599</v>
      </c>
      <c r="O660" s="30">
        <v>33.970929999999996</v>
      </c>
      <c r="P660" s="38">
        <v>7.9379378823528857E-2</v>
      </c>
      <c r="Q660" s="38">
        <v>0.48837528235293881</v>
      </c>
      <c r="R660" s="32" t="s">
        <v>285</v>
      </c>
      <c r="S660" s="32"/>
      <c r="V660" s="8" t="s">
        <v>543</v>
      </c>
    </row>
    <row r="661" spans="1:22">
      <c r="A661" s="32" t="s">
        <v>146</v>
      </c>
      <c r="B661" s="32" t="s">
        <v>257</v>
      </c>
      <c r="C661" s="32" t="s">
        <v>1579</v>
      </c>
      <c r="D661" s="31">
        <v>42758</v>
      </c>
      <c r="E661" s="1">
        <f t="shared" si="34"/>
        <v>2017</v>
      </c>
      <c r="F661" s="1">
        <f t="shared" si="35"/>
        <v>1</v>
      </c>
      <c r="G661" s="4">
        <f t="shared" si="36"/>
        <v>23</v>
      </c>
      <c r="H661" s="6">
        <v>0.48472222222222222</v>
      </c>
      <c r="I661" s="28">
        <v>132.70699999999999</v>
      </c>
      <c r="J661" s="28">
        <v>37.741999999999997</v>
      </c>
      <c r="K661" s="33">
        <v>4.5</v>
      </c>
      <c r="L661" s="33">
        <v>5</v>
      </c>
      <c r="M661" s="10">
        <v>0</v>
      </c>
      <c r="N661" s="27">
        <v>11.988</v>
      </c>
      <c r="O661" s="30">
        <v>33.964263333333299</v>
      </c>
      <c r="P661" s="38">
        <v>0.12915826386554574</v>
      </c>
      <c r="Q661" s="38">
        <v>0.59375152941176523</v>
      </c>
      <c r="R661" s="32" t="s">
        <v>285</v>
      </c>
      <c r="S661" s="32"/>
      <c r="V661" s="8" t="s">
        <v>544</v>
      </c>
    </row>
    <row r="662" spans="1:22">
      <c r="A662" s="32" t="s">
        <v>146</v>
      </c>
      <c r="B662" s="32" t="s">
        <v>202</v>
      </c>
      <c r="C662" s="32" t="s">
        <v>1579</v>
      </c>
      <c r="D662" s="31">
        <v>42758</v>
      </c>
      <c r="E662" s="1">
        <f t="shared" si="34"/>
        <v>2017</v>
      </c>
      <c r="F662" s="1">
        <f t="shared" si="35"/>
        <v>1</v>
      </c>
      <c r="G662" s="4">
        <f t="shared" si="36"/>
        <v>23</v>
      </c>
      <c r="H662" s="6">
        <v>0.73055555555555562</v>
      </c>
      <c r="I662" s="28">
        <v>132.74914999999999</v>
      </c>
      <c r="J662" s="28">
        <v>37.996683333333337</v>
      </c>
      <c r="K662" s="33">
        <v>0</v>
      </c>
      <c r="L662" s="33">
        <v>0</v>
      </c>
      <c r="M662" s="33">
        <v>0</v>
      </c>
      <c r="N662" s="27">
        <v>12.1</v>
      </c>
      <c r="O662" s="30">
        <v>34.055999999999997</v>
      </c>
      <c r="P662" s="38">
        <v>0.14614461176470561</v>
      </c>
      <c r="Q662" s="38">
        <v>0.5362914764705895</v>
      </c>
      <c r="R662" s="32" t="s">
        <v>285</v>
      </c>
      <c r="S662" s="32"/>
      <c r="V662" s="8" t="s">
        <v>545</v>
      </c>
    </row>
    <row r="663" spans="1:22">
      <c r="A663" s="32" t="s">
        <v>146</v>
      </c>
      <c r="B663" s="32" t="s">
        <v>201</v>
      </c>
      <c r="C663" s="32" t="s">
        <v>1579</v>
      </c>
      <c r="D663" s="31">
        <v>42758</v>
      </c>
      <c r="E663" s="1">
        <f t="shared" si="34"/>
        <v>2017</v>
      </c>
      <c r="F663" s="1">
        <f t="shared" si="35"/>
        <v>1</v>
      </c>
      <c r="G663" s="4">
        <f t="shared" si="36"/>
        <v>23</v>
      </c>
      <c r="H663" s="6">
        <v>0.85555555555555562</v>
      </c>
      <c r="I663" s="28">
        <v>132.74825000000001</v>
      </c>
      <c r="J663" s="28">
        <v>37.752850000000002</v>
      </c>
      <c r="K663" s="33">
        <v>0</v>
      </c>
      <c r="L663" s="33">
        <v>0</v>
      </c>
      <c r="M663" s="33">
        <v>0</v>
      </c>
      <c r="N663" s="27">
        <v>12.1</v>
      </c>
      <c r="O663" s="30">
        <v>33.969000000000001</v>
      </c>
      <c r="P663" s="38">
        <v>9.9452428235293988E-2</v>
      </c>
      <c r="Q663" s="38">
        <v>0.60819472352940984</v>
      </c>
      <c r="R663" s="32" t="s">
        <v>285</v>
      </c>
      <c r="S663" s="32"/>
      <c r="V663" s="8" t="s">
        <v>546</v>
      </c>
    </row>
    <row r="664" spans="1:22">
      <c r="A664" s="32" t="s">
        <v>146</v>
      </c>
      <c r="B664" s="32" t="s">
        <v>258</v>
      </c>
      <c r="C664" s="32" t="s">
        <v>1579</v>
      </c>
      <c r="D664" s="31">
        <v>42759</v>
      </c>
      <c r="E664" s="1">
        <f t="shared" si="34"/>
        <v>2017</v>
      </c>
      <c r="F664" s="1">
        <f t="shared" si="35"/>
        <v>1</v>
      </c>
      <c r="G664" s="4">
        <f t="shared" si="36"/>
        <v>24</v>
      </c>
      <c r="H664" s="6">
        <v>0.48472222222222222</v>
      </c>
      <c r="I664" s="28">
        <v>132.77600000000001</v>
      </c>
      <c r="J664" s="28">
        <v>38.46</v>
      </c>
      <c r="K664" s="33">
        <v>4.5</v>
      </c>
      <c r="L664" s="33">
        <v>5</v>
      </c>
      <c r="M664" s="10">
        <v>0</v>
      </c>
      <c r="N664" s="27">
        <v>11.583</v>
      </c>
      <c r="O664" s="30">
        <v>34.001596666666593</v>
      </c>
      <c r="P664" s="38">
        <v>0.10367960470588211</v>
      </c>
      <c r="Q664" s="38">
        <v>0.59365887058823752</v>
      </c>
      <c r="R664" s="32" t="s">
        <v>285</v>
      </c>
      <c r="S664" s="32"/>
      <c r="V664" s="8" t="s">
        <v>547</v>
      </c>
    </row>
    <row r="665" spans="1:22">
      <c r="A665" s="32" t="s">
        <v>146</v>
      </c>
      <c r="B665" s="32" t="s">
        <v>68</v>
      </c>
      <c r="C665" s="32" t="s">
        <v>1579</v>
      </c>
      <c r="D665" s="31">
        <v>42759</v>
      </c>
      <c r="E665" s="1">
        <f t="shared" si="34"/>
        <v>2017</v>
      </c>
      <c r="F665" s="1">
        <f t="shared" si="35"/>
        <v>1</v>
      </c>
      <c r="G665" s="4">
        <f t="shared" si="36"/>
        <v>24</v>
      </c>
      <c r="H665" s="6">
        <v>0.72916666666666663</v>
      </c>
      <c r="I665" s="28">
        <v>132.75085000000001</v>
      </c>
      <c r="J665" s="28">
        <v>38.747933333333336</v>
      </c>
      <c r="K665" s="33">
        <v>0</v>
      </c>
      <c r="L665" s="33">
        <v>0</v>
      </c>
      <c r="M665" s="33">
        <v>0</v>
      </c>
      <c r="N665" s="27">
        <v>11.5</v>
      </c>
      <c r="O665" s="30">
        <v>34.051499999999997</v>
      </c>
      <c r="P665" s="38">
        <v>5.329166117647044E-2</v>
      </c>
      <c r="Q665" s="38">
        <v>0.44188371764705892</v>
      </c>
      <c r="R665" s="32" t="s">
        <v>285</v>
      </c>
      <c r="S665" s="32"/>
      <c r="V665" s="8" t="s">
        <v>548</v>
      </c>
    </row>
    <row r="666" spans="1:22">
      <c r="A666" s="32" t="s">
        <v>146</v>
      </c>
      <c r="B666" s="32" t="s">
        <v>204</v>
      </c>
      <c r="C666" s="32" t="s">
        <v>1579</v>
      </c>
      <c r="D666" s="31">
        <v>42759</v>
      </c>
      <c r="E666" s="1">
        <f t="shared" si="34"/>
        <v>2017</v>
      </c>
      <c r="F666" s="1">
        <f t="shared" si="35"/>
        <v>1</v>
      </c>
      <c r="G666" s="4">
        <f t="shared" si="36"/>
        <v>24</v>
      </c>
      <c r="H666" s="6">
        <v>0.86249999999999993</v>
      </c>
      <c r="I666" s="28">
        <v>132.74965</v>
      </c>
      <c r="J666" s="28">
        <v>38.50116666666667</v>
      </c>
      <c r="K666" s="33">
        <v>0</v>
      </c>
      <c r="L666" s="33">
        <v>0</v>
      </c>
      <c r="M666" s="33">
        <v>0</v>
      </c>
      <c r="N666" s="27">
        <v>11.7</v>
      </c>
      <c r="O666" s="30">
        <v>34.030999999999999</v>
      </c>
      <c r="P666" s="38">
        <v>0.11044308705882333</v>
      </c>
      <c r="Q666" s="38">
        <v>0.45934990588235358</v>
      </c>
      <c r="R666" s="32" t="s">
        <v>285</v>
      </c>
      <c r="S666" s="32"/>
      <c r="V666" s="8" t="s">
        <v>549</v>
      </c>
    </row>
    <row r="667" spans="1:22">
      <c r="A667" s="32" t="s">
        <v>146</v>
      </c>
      <c r="B667" s="32" t="s">
        <v>259</v>
      </c>
      <c r="C667" s="32" t="s">
        <v>1579</v>
      </c>
      <c r="D667" s="31">
        <v>42760</v>
      </c>
      <c r="E667" s="1">
        <f t="shared" si="34"/>
        <v>2017</v>
      </c>
      <c r="F667" s="1">
        <f t="shared" si="35"/>
        <v>1</v>
      </c>
      <c r="G667" s="4">
        <f t="shared" si="36"/>
        <v>25</v>
      </c>
      <c r="H667" s="6">
        <v>0.31597222222222221</v>
      </c>
      <c r="I667" s="28">
        <v>132.761</v>
      </c>
      <c r="J667" s="28">
        <v>37.432000000000002</v>
      </c>
      <c r="K667" s="33">
        <v>4.5</v>
      </c>
      <c r="L667" s="33">
        <v>5</v>
      </c>
      <c r="M667" s="10">
        <v>0</v>
      </c>
      <c r="N667" s="27">
        <v>13.238</v>
      </c>
      <c r="O667" s="30">
        <v>34.277096666666594</v>
      </c>
      <c r="P667" s="38">
        <v>0.1629204635294117</v>
      </c>
      <c r="Q667" s="38">
        <v>0.9144205529411753</v>
      </c>
      <c r="R667" s="32" t="s">
        <v>285</v>
      </c>
      <c r="S667" s="32"/>
      <c r="V667" s="8" t="s">
        <v>550</v>
      </c>
    </row>
    <row r="668" spans="1:22">
      <c r="A668" s="32" t="s">
        <v>146</v>
      </c>
      <c r="B668" s="32" t="s">
        <v>207</v>
      </c>
      <c r="C668" s="32" t="s">
        <v>1579</v>
      </c>
      <c r="D668" s="31">
        <v>42760</v>
      </c>
      <c r="E668" s="1">
        <f t="shared" si="34"/>
        <v>2017</v>
      </c>
      <c r="F668" s="1">
        <f t="shared" si="35"/>
        <v>1</v>
      </c>
      <c r="G668" s="4">
        <f t="shared" si="36"/>
        <v>25</v>
      </c>
      <c r="H668" s="6">
        <v>0.72638888888888886</v>
      </c>
      <c r="I668" s="28">
        <v>132.25006666666667</v>
      </c>
      <c r="J668" s="28">
        <v>36.997666666666667</v>
      </c>
      <c r="K668" s="33">
        <v>0</v>
      </c>
      <c r="L668" s="33">
        <v>0</v>
      </c>
      <c r="M668" s="33">
        <v>0</v>
      </c>
      <c r="N668" s="27">
        <v>13.5</v>
      </c>
      <c r="O668" s="30">
        <v>34.291800000000002</v>
      </c>
      <c r="P668" s="38">
        <v>0.17248595999999994</v>
      </c>
      <c r="Q668" s="38">
        <v>0.92410340000000168</v>
      </c>
      <c r="R668" s="32" t="s">
        <v>285</v>
      </c>
      <c r="S668" s="32"/>
      <c r="V668" s="8" t="s">
        <v>551</v>
      </c>
    </row>
    <row r="669" spans="1:22">
      <c r="A669" s="32" t="s">
        <v>146</v>
      </c>
      <c r="B669" s="32" t="s">
        <v>206</v>
      </c>
      <c r="C669" s="32" t="s">
        <v>1579</v>
      </c>
      <c r="D669" s="31">
        <v>42760</v>
      </c>
      <c r="E669" s="1">
        <f t="shared" si="34"/>
        <v>2017</v>
      </c>
      <c r="F669" s="1">
        <f t="shared" si="35"/>
        <v>1</v>
      </c>
      <c r="G669" s="4">
        <f t="shared" si="36"/>
        <v>25</v>
      </c>
      <c r="H669" s="6">
        <v>0.84722222222222221</v>
      </c>
      <c r="I669" s="28">
        <v>132.24793333333332</v>
      </c>
      <c r="J669" s="28">
        <v>36.749183333333335</v>
      </c>
      <c r="K669" s="33">
        <v>0</v>
      </c>
      <c r="L669" s="33">
        <v>0</v>
      </c>
      <c r="M669" s="33">
        <v>0</v>
      </c>
      <c r="N669" s="27">
        <v>12</v>
      </c>
      <c r="O669" s="30">
        <v>34.148000000000003</v>
      </c>
      <c r="P669" s="38">
        <v>0.11717033647058828</v>
      </c>
      <c r="Q669" s="38">
        <v>0.56558324705882335</v>
      </c>
      <c r="R669" s="32" t="s">
        <v>285</v>
      </c>
      <c r="S669" s="32"/>
      <c r="V669" s="8" t="s">
        <v>552</v>
      </c>
    </row>
    <row r="670" spans="1:22">
      <c r="A670" s="32" t="s">
        <v>146</v>
      </c>
      <c r="B670" s="32" t="s">
        <v>260</v>
      </c>
      <c r="C670" s="32" t="s">
        <v>1579</v>
      </c>
      <c r="D670" s="31">
        <v>42760</v>
      </c>
      <c r="E670" s="1">
        <f t="shared" si="34"/>
        <v>2017</v>
      </c>
      <c r="F670" s="1">
        <f t="shared" si="35"/>
        <v>1</v>
      </c>
      <c r="G670" s="4">
        <f t="shared" si="36"/>
        <v>25</v>
      </c>
      <c r="H670" s="6">
        <v>0.97430555555555554</v>
      </c>
      <c r="I670" s="28">
        <v>132.25</v>
      </c>
      <c r="J670" s="28">
        <v>36.503999999999998</v>
      </c>
      <c r="K670" s="33">
        <v>4.5</v>
      </c>
      <c r="L670" s="33">
        <v>5</v>
      </c>
      <c r="M670" s="10">
        <v>0</v>
      </c>
      <c r="N670" s="27">
        <v>12.927999999999999</v>
      </c>
      <c r="O670" s="30">
        <v>34.139596666666598</v>
      </c>
      <c r="P670" s="38">
        <v>0.19982975294117677</v>
      </c>
      <c r="Q670" s="38">
        <v>0.61720579411764476</v>
      </c>
      <c r="R670" s="32" t="s">
        <v>285</v>
      </c>
      <c r="S670" s="32"/>
      <c r="V670" s="8" t="s">
        <v>553</v>
      </c>
    </row>
    <row r="671" spans="1:22">
      <c r="A671" s="32" t="s">
        <v>146</v>
      </c>
      <c r="B671" s="32" t="s">
        <v>261</v>
      </c>
      <c r="C671" s="32" t="s">
        <v>1579</v>
      </c>
      <c r="D671" s="31">
        <v>42761</v>
      </c>
      <c r="E671" s="1">
        <f t="shared" ref="E671:E734" si="37">YEAR(D671)</f>
        <v>2017</v>
      </c>
      <c r="F671" s="1">
        <f t="shared" ref="F671:F734" si="38">MONTH(D671)</f>
        <v>1</v>
      </c>
      <c r="G671" s="4">
        <f t="shared" ref="G671:G734" si="39">DAY(D671)</f>
        <v>26</v>
      </c>
      <c r="H671" s="6">
        <v>0.30972222222222223</v>
      </c>
      <c r="I671" s="28">
        <v>130.96899999999999</v>
      </c>
      <c r="J671" s="28">
        <v>35.225999999999999</v>
      </c>
      <c r="K671" s="33">
        <v>4.5</v>
      </c>
      <c r="L671" s="33">
        <v>5</v>
      </c>
      <c r="M671" s="10">
        <v>0</v>
      </c>
      <c r="N671" s="27">
        <v>15.419666666666599</v>
      </c>
      <c r="O671" s="30">
        <v>34.559763333333294</v>
      </c>
      <c r="P671" s="38">
        <v>0.25846672941176418</v>
      </c>
      <c r="Q671" s="38">
        <v>1.4024777411764706</v>
      </c>
      <c r="R671" s="32" t="s">
        <v>285</v>
      </c>
      <c r="S671" s="32"/>
      <c r="V671" s="8" t="s">
        <v>554</v>
      </c>
    </row>
    <row r="672" spans="1:22">
      <c r="A672" s="32" t="s">
        <v>146</v>
      </c>
      <c r="B672" s="32" t="s">
        <v>262</v>
      </c>
      <c r="C672" s="32" t="s">
        <v>1579</v>
      </c>
      <c r="D672" s="31">
        <v>42761</v>
      </c>
      <c r="E672" s="1">
        <f t="shared" si="37"/>
        <v>2017</v>
      </c>
      <c r="F672" s="1">
        <f t="shared" si="38"/>
        <v>1</v>
      </c>
      <c r="G672" s="4">
        <f t="shared" si="39"/>
        <v>26</v>
      </c>
      <c r="H672" s="6">
        <v>0.44791666666666669</v>
      </c>
      <c r="I672" s="28">
        <v>130.529</v>
      </c>
      <c r="J672" s="28">
        <v>34.646000000000001</v>
      </c>
      <c r="K672" s="33">
        <v>4.5</v>
      </c>
      <c r="L672" s="33">
        <v>5</v>
      </c>
      <c r="M672" s="10">
        <v>0</v>
      </c>
      <c r="N672" s="27">
        <v>15.947999999999999</v>
      </c>
      <c r="O672" s="30">
        <v>34.617429999999899</v>
      </c>
      <c r="P672" s="38">
        <v>0.25037470588235289</v>
      </c>
      <c r="Q672" s="38">
        <v>1.4800910882352909</v>
      </c>
      <c r="R672" s="32" t="s">
        <v>285</v>
      </c>
      <c r="S672" s="32"/>
      <c r="V672" s="8" t="s">
        <v>555</v>
      </c>
    </row>
    <row r="673" spans="1:22">
      <c r="A673" s="32" t="s">
        <v>147</v>
      </c>
      <c r="B673" s="32" t="s">
        <v>191</v>
      </c>
      <c r="C673" s="1" t="s">
        <v>1569</v>
      </c>
      <c r="D673" s="31">
        <v>42883</v>
      </c>
      <c r="E673" s="1">
        <f t="shared" si="37"/>
        <v>2017</v>
      </c>
      <c r="F673" s="1">
        <f t="shared" si="38"/>
        <v>5</v>
      </c>
      <c r="G673" s="4">
        <f t="shared" si="39"/>
        <v>28</v>
      </c>
      <c r="H673" s="6">
        <v>0.37361111111111112</v>
      </c>
      <c r="I673" s="28">
        <v>130.50800000000001</v>
      </c>
      <c r="J673" s="28">
        <v>35.146999999999998</v>
      </c>
      <c r="K673" s="33">
        <v>4.5</v>
      </c>
      <c r="L673" s="33">
        <v>5</v>
      </c>
      <c r="M673" s="10">
        <v>0</v>
      </c>
      <c r="N673" s="27">
        <v>19.541135666666602</v>
      </c>
      <c r="O673" s="30">
        <v>34.384046666666599</v>
      </c>
      <c r="P673" s="38">
        <v>0.20902084235294094</v>
      </c>
      <c r="Q673" s="38">
        <v>1.0703769352941173</v>
      </c>
      <c r="R673" s="32" t="s">
        <v>285</v>
      </c>
      <c r="S673" s="32"/>
      <c r="V673" s="8" t="s">
        <v>556</v>
      </c>
    </row>
    <row r="674" spans="1:22">
      <c r="A674" s="32" t="s">
        <v>147</v>
      </c>
      <c r="B674" s="32" t="s">
        <v>192</v>
      </c>
      <c r="C674" s="1" t="s">
        <v>1569</v>
      </c>
      <c r="D674" s="31">
        <v>42883</v>
      </c>
      <c r="E674" s="1">
        <f t="shared" si="37"/>
        <v>2017</v>
      </c>
      <c r="F674" s="1">
        <f t="shared" si="38"/>
        <v>5</v>
      </c>
      <c r="G674" s="4">
        <f t="shared" si="39"/>
        <v>28</v>
      </c>
      <c r="H674" s="6">
        <v>0.51388888888888895</v>
      </c>
      <c r="I674" s="28">
        <v>130.495</v>
      </c>
      <c r="J674" s="28">
        <v>34.973999999999997</v>
      </c>
      <c r="K674" s="33">
        <v>4.5</v>
      </c>
      <c r="L674" s="33">
        <v>5</v>
      </c>
      <c r="M674" s="10">
        <v>0</v>
      </c>
      <c r="N674" s="27">
        <v>19.817802333333301</v>
      </c>
      <c r="O674" s="30">
        <v>34.421880000000002</v>
      </c>
      <c r="P674" s="38">
        <v>0.23813522941176424</v>
      </c>
      <c r="Q674" s="38">
        <v>1.2623168341176463</v>
      </c>
      <c r="R674" s="32" t="s">
        <v>285</v>
      </c>
      <c r="S674" s="32"/>
      <c r="V674" s="8" t="s">
        <v>557</v>
      </c>
    </row>
    <row r="675" spans="1:22">
      <c r="A675" s="32" t="s">
        <v>147</v>
      </c>
      <c r="B675" s="32" t="s">
        <v>55</v>
      </c>
      <c r="C675" s="1" t="s">
        <v>1569</v>
      </c>
      <c r="D675" s="31">
        <v>42883</v>
      </c>
      <c r="E675" s="1">
        <f t="shared" si="37"/>
        <v>2017</v>
      </c>
      <c r="F675" s="1">
        <f t="shared" si="38"/>
        <v>5</v>
      </c>
      <c r="G675" s="4">
        <f t="shared" si="39"/>
        <v>28</v>
      </c>
      <c r="H675" s="6">
        <v>0.58333333333333337</v>
      </c>
      <c r="I675" s="28">
        <v>130.50800000000001</v>
      </c>
      <c r="J675" s="28">
        <v>34.835999999999999</v>
      </c>
      <c r="K675" s="33">
        <v>4.5</v>
      </c>
      <c r="L675" s="33">
        <v>5</v>
      </c>
      <c r="M675" s="10">
        <v>0</v>
      </c>
      <c r="N675" s="27">
        <v>20.111135666666598</v>
      </c>
      <c r="O675" s="30">
        <v>34.467880000000001</v>
      </c>
      <c r="P675" s="38">
        <v>0.22771323529411736</v>
      </c>
      <c r="Q675" s="38">
        <v>1.4095386529411762</v>
      </c>
      <c r="R675" s="32" t="s">
        <v>285</v>
      </c>
      <c r="S675" s="32"/>
      <c r="V675" s="8" t="s">
        <v>558</v>
      </c>
    </row>
    <row r="676" spans="1:22">
      <c r="A676" s="32" t="s">
        <v>147</v>
      </c>
      <c r="B676" s="32" t="s">
        <v>263</v>
      </c>
      <c r="C676" s="1" t="s">
        <v>1569</v>
      </c>
      <c r="D676" s="31">
        <v>42883</v>
      </c>
      <c r="E676" s="1">
        <f t="shared" si="37"/>
        <v>2017</v>
      </c>
      <c r="F676" s="1">
        <f t="shared" si="38"/>
        <v>5</v>
      </c>
      <c r="G676" s="4">
        <f t="shared" si="39"/>
        <v>28</v>
      </c>
      <c r="H676" s="6">
        <v>0.75</v>
      </c>
      <c r="I676" s="28">
        <v>130.26300000000001</v>
      </c>
      <c r="J676" s="28">
        <v>34.915999999999997</v>
      </c>
      <c r="K676" s="33">
        <v>4.5</v>
      </c>
      <c r="L676" s="33">
        <v>5</v>
      </c>
      <c r="M676" s="10">
        <v>0</v>
      </c>
      <c r="N676" s="27">
        <v>18.344469</v>
      </c>
      <c r="O676" s="30">
        <v>33.978380000000001</v>
      </c>
      <c r="P676" s="38">
        <v>0.13168114117647067</v>
      </c>
      <c r="Q676" s="38">
        <v>0.31229311176470809</v>
      </c>
      <c r="R676" s="32" t="s">
        <v>285</v>
      </c>
      <c r="S676" s="32"/>
      <c r="V676" s="8" t="s">
        <v>559</v>
      </c>
    </row>
    <row r="677" spans="1:22">
      <c r="A677" s="32" t="s">
        <v>147</v>
      </c>
      <c r="B677" s="32" t="s">
        <v>264</v>
      </c>
      <c r="C677" s="1" t="s">
        <v>1569</v>
      </c>
      <c r="D677" s="31">
        <v>42884</v>
      </c>
      <c r="E677" s="1">
        <f t="shared" si="37"/>
        <v>2017</v>
      </c>
      <c r="F677" s="1">
        <f t="shared" si="38"/>
        <v>5</v>
      </c>
      <c r="G677" s="4">
        <f t="shared" si="39"/>
        <v>29</v>
      </c>
      <c r="H677" s="6">
        <v>0.3125</v>
      </c>
      <c r="I677" s="28">
        <v>130.29599999999999</v>
      </c>
      <c r="J677" s="28">
        <v>34.68</v>
      </c>
      <c r="K677" s="33">
        <v>4.5</v>
      </c>
      <c r="L677" s="33">
        <v>5</v>
      </c>
      <c r="M677" s="10">
        <v>0</v>
      </c>
      <c r="N677" s="27">
        <v>19.091135666666599</v>
      </c>
      <c r="O677" s="30">
        <v>34.319713333333297</v>
      </c>
      <c r="P677" s="38">
        <v>0.2623002470588236</v>
      </c>
      <c r="Q677" s="38">
        <v>0.92994573058823349</v>
      </c>
      <c r="R677" s="32" t="s">
        <v>285</v>
      </c>
      <c r="S677" s="32"/>
      <c r="V677" s="8" t="s">
        <v>560</v>
      </c>
    </row>
    <row r="678" spans="1:22">
      <c r="A678" s="32" t="s">
        <v>147</v>
      </c>
      <c r="B678" s="32" t="s">
        <v>265</v>
      </c>
      <c r="C678" s="1" t="s">
        <v>1569</v>
      </c>
      <c r="D678" s="31">
        <v>42884</v>
      </c>
      <c r="E678" s="1">
        <f t="shared" si="37"/>
        <v>2017</v>
      </c>
      <c r="F678" s="1">
        <f t="shared" si="38"/>
        <v>5</v>
      </c>
      <c r="G678" s="4">
        <f t="shared" si="39"/>
        <v>29</v>
      </c>
      <c r="H678" s="6">
        <v>0.44097222222222227</v>
      </c>
      <c r="I678" s="28">
        <v>130.26</v>
      </c>
      <c r="J678" s="28">
        <v>34.331000000000003</v>
      </c>
      <c r="K678" s="33">
        <v>4.5</v>
      </c>
      <c r="L678" s="33">
        <v>5</v>
      </c>
      <c r="M678" s="10">
        <v>0</v>
      </c>
      <c r="N678" s="27">
        <v>20.046135666666601</v>
      </c>
      <c r="O678" s="30">
        <v>34.0882133333333</v>
      </c>
      <c r="P678" s="38">
        <v>0.15189715294117634</v>
      </c>
      <c r="Q678" s="38">
        <v>0.97497732941176452</v>
      </c>
      <c r="R678" s="32" t="s">
        <v>285</v>
      </c>
      <c r="S678" s="32"/>
      <c r="V678" s="8" t="s">
        <v>561</v>
      </c>
    </row>
    <row r="679" spans="1:22">
      <c r="A679" s="32" t="s">
        <v>147</v>
      </c>
      <c r="B679" s="32" t="s">
        <v>266</v>
      </c>
      <c r="C679" s="1" t="s">
        <v>1569</v>
      </c>
      <c r="D679" s="31">
        <v>42884</v>
      </c>
      <c r="E679" s="1">
        <f t="shared" si="37"/>
        <v>2017</v>
      </c>
      <c r="F679" s="1">
        <f t="shared" si="38"/>
        <v>5</v>
      </c>
      <c r="G679" s="4">
        <f t="shared" si="39"/>
        <v>29</v>
      </c>
      <c r="H679" s="6">
        <v>0.59027777777777779</v>
      </c>
      <c r="I679" s="28">
        <v>130.25899999999999</v>
      </c>
      <c r="J679" s="28">
        <v>34.003999999999998</v>
      </c>
      <c r="K679" s="33">
        <v>4.5</v>
      </c>
      <c r="L679" s="33">
        <v>5</v>
      </c>
      <c r="M679" s="10">
        <v>0</v>
      </c>
      <c r="N679" s="27">
        <v>20.4761356666666</v>
      </c>
      <c r="O679" s="30">
        <v>34.556713333333299</v>
      </c>
      <c r="P679" s="38">
        <v>0.27081415882352888</v>
      </c>
      <c r="Q679" s="38">
        <v>1.6127912682352932</v>
      </c>
      <c r="R679" s="32" t="s">
        <v>285</v>
      </c>
      <c r="S679" s="32"/>
      <c r="V679" s="8" t="s">
        <v>562</v>
      </c>
    </row>
    <row r="680" spans="1:22">
      <c r="A680" s="32" t="s">
        <v>147</v>
      </c>
      <c r="B680" s="32" t="s">
        <v>204</v>
      </c>
      <c r="C680" s="1" t="s">
        <v>1569</v>
      </c>
      <c r="D680" s="31">
        <v>42884</v>
      </c>
      <c r="E680" s="1">
        <f t="shared" si="37"/>
        <v>2017</v>
      </c>
      <c r="F680" s="1">
        <f t="shared" si="38"/>
        <v>5</v>
      </c>
      <c r="G680" s="4">
        <f t="shared" si="39"/>
        <v>29</v>
      </c>
      <c r="H680" s="6">
        <v>0.78472222222222221</v>
      </c>
      <c r="I680" s="28">
        <v>129.922</v>
      </c>
      <c r="J680" s="28">
        <v>33.930999999999997</v>
      </c>
      <c r="K680" s="33">
        <v>4.5</v>
      </c>
      <c r="L680" s="33">
        <v>5</v>
      </c>
      <c r="M680" s="10">
        <v>0</v>
      </c>
      <c r="N680" s="27">
        <v>20.594469</v>
      </c>
      <c r="O680" s="30">
        <v>34.108546666666598</v>
      </c>
      <c r="P680" s="38">
        <v>0.19633856470588262</v>
      </c>
      <c r="Q680" s="38">
        <v>1.0381587670588228</v>
      </c>
      <c r="R680" s="32" t="s">
        <v>285</v>
      </c>
      <c r="S680" s="32"/>
      <c r="V680" s="8" t="s">
        <v>563</v>
      </c>
    </row>
    <row r="681" spans="1:22">
      <c r="A681" s="32" t="s">
        <v>147</v>
      </c>
      <c r="B681" s="32" t="s">
        <v>203</v>
      </c>
      <c r="C681" s="1" t="s">
        <v>1569</v>
      </c>
      <c r="D681" s="31">
        <v>42885</v>
      </c>
      <c r="E681" s="1">
        <f t="shared" si="37"/>
        <v>2017</v>
      </c>
      <c r="F681" s="1">
        <f t="shared" si="38"/>
        <v>5</v>
      </c>
      <c r="G681" s="4">
        <f t="shared" si="39"/>
        <v>30</v>
      </c>
      <c r="H681" s="6">
        <v>0.28472222222222221</v>
      </c>
      <c r="I681" s="28">
        <v>130.00800000000001</v>
      </c>
      <c r="J681" s="28">
        <v>34.177999999999997</v>
      </c>
      <c r="K681" s="33">
        <v>4.5</v>
      </c>
      <c r="L681" s="33">
        <v>5</v>
      </c>
      <c r="M681" s="10">
        <v>0</v>
      </c>
      <c r="N681" s="27">
        <v>19.830183285714199</v>
      </c>
      <c r="O681" s="30">
        <v>34.285308571428502</v>
      </c>
      <c r="P681" s="38">
        <v>0.23677058823529351</v>
      </c>
      <c r="Q681" s="38">
        <v>1.301104702352939</v>
      </c>
      <c r="R681" s="32" t="s">
        <v>285</v>
      </c>
      <c r="S681" s="32"/>
      <c r="V681" s="8" t="s">
        <v>564</v>
      </c>
    </row>
    <row r="682" spans="1:22">
      <c r="A682" s="32" t="s">
        <v>147</v>
      </c>
      <c r="B682" s="32" t="s">
        <v>202</v>
      </c>
      <c r="C682" s="1" t="s">
        <v>1569</v>
      </c>
      <c r="D682" s="31">
        <v>42885</v>
      </c>
      <c r="E682" s="1">
        <f t="shared" si="37"/>
        <v>2017</v>
      </c>
      <c r="F682" s="1">
        <f t="shared" si="38"/>
        <v>5</v>
      </c>
      <c r="G682" s="4">
        <f t="shared" si="39"/>
        <v>30</v>
      </c>
      <c r="H682" s="6">
        <v>0.38541666666666669</v>
      </c>
      <c r="I682" s="28">
        <v>130.005</v>
      </c>
      <c r="J682" s="28">
        <v>34.335999999999999</v>
      </c>
      <c r="K682" s="33">
        <v>4.5</v>
      </c>
      <c r="L682" s="33">
        <v>5</v>
      </c>
      <c r="M682" s="10">
        <v>0</v>
      </c>
      <c r="N682" s="27">
        <v>19.6211356666666</v>
      </c>
      <c r="O682" s="30">
        <v>34.355879999999999</v>
      </c>
      <c r="P682" s="38">
        <v>0.21669949411764722</v>
      </c>
      <c r="Q682" s="38">
        <v>1.0630871811764706</v>
      </c>
      <c r="R682" s="32" t="s">
        <v>285</v>
      </c>
      <c r="S682" s="32"/>
      <c r="V682" s="8" t="s">
        <v>565</v>
      </c>
    </row>
    <row r="683" spans="1:22">
      <c r="A683" s="32" t="s">
        <v>147</v>
      </c>
      <c r="B683" s="32" t="s">
        <v>201</v>
      </c>
      <c r="C683" s="1" t="s">
        <v>1569</v>
      </c>
      <c r="D683" s="31">
        <v>42885</v>
      </c>
      <c r="E683" s="1">
        <f t="shared" si="37"/>
        <v>2017</v>
      </c>
      <c r="F683" s="1">
        <f t="shared" si="38"/>
        <v>5</v>
      </c>
      <c r="G683" s="4">
        <f t="shared" si="39"/>
        <v>30</v>
      </c>
      <c r="H683" s="6">
        <v>0.49305555555555558</v>
      </c>
      <c r="I683" s="28">
        <v>130.00700000000001</v>
      </c>
      <c r="J683" s="28">
        <v>34.508000000000003</v>
      </c>
      <c r="K683" s="33">
        <v>4.5</v>
      </c>
      <c r="L683" s="33">
        <v>5</v>
      </c>
      <c r="M683" s="10">
        <v>0</v>
      </c>
      <c r="N683" s="27">
        <v>19.206135666666601</v>
      </c>
      <c r="O683" s="30">
        <v>34.133213333333295</v>
      </c>
      <c r="P683" s="38">
        <v>0.16200000000000001</v>
      </c>
      <c r="Q683" s="38">
        <v>0.99299999999999999</v>
      </c>
      <c r="R683" s="32" t="s">
        <v>285</v>
      </c>
      <c r="S683" s="32"/>
      <c r="V683" s="8" t="s">
        <v>566</v>
      </c>
    </row>
    <row r="684" spans="1:22">
      <c r="A684" s="32" t="s">
        <v>147</v>
      </c>
      <c r="B684" s="32" t="s">
        <v>267</v>
      </c>
      <c r="C684" s="1" t="s">
        <v>1569</v>
      </c>
      <c r="D684" s="31">
        <v>42885</v>
      </c>
      <c r="E684" s="1">
        <f t="shared" si="37"/>
        <v>2017</v>
      </c>
      <c r="F684" s="1">
        <f t="shared" si="38"/>
        <v>5</v>
      </c>
      <c r="G684" s="4">
        <f t="shared" si="39"/>
        <v>30</v>
      </c>
      <c r="H684" s="6">
        <v>0.58333333333333337</v>
      </c>
      <c r="I684" s="28">
        <v>129.999</v>
      </c>
      <c r="J684" s="28">
        <v>34.665999999999997</v>
      </c>
      <c r="K684" s="33">
        <v>4.5</v>
      </c>
      <c r="L684" s="33">
        <v>5</v>
      </c>
      <c r="M684" s="10">
        <v>0</v>
      </c>
      <c r="N684" s="27">
        <v>19.311135666666601</v>
      </c>
      <c r="O684" s="30">
        <v>33.809379999999997</v>
      </c>
      <c r="P684" s="38">
        <v>0.122</v>
      </c>
      <c r="Q684" s="38">
        <v>0.16500000000000001</v>
      </c>
      <c r="R684" s="32" t="s">
        <v>285</v>
      </c>
      <c r="S684" s="32"/>
      <c r="V684" s="8" t="s">
        <v>567</v>
      </c>
    </row>
    <row r="685" spans="1:22">
      <c r="A685" s="32" t="s">
        <v>147</v>
      </c>
      <c r="B685" s="32" t="s">
        <v>199</v>
      </c>
      <c r="C685" s="1" t="s">
        <v>1569</v>
      </c>
      <c r="D685" s="31">
        <v>42886</v>
      </c>
      <c r="E685" s="1">
        <f t="shared" si="37"/>
        <v>2017</v>
      </c>
      <c r="F685" s="1">
        <f t="shared" si="38"/>
        <v>5</v>
      </c>
      <c r="G685" s="4">
        <f t="shared" si="39"/>
        <v>31</v>
      </c>
      <c r="H685" s="6">
        <v>0.28472222222222221</v>
      </c>
      <c r="I685" s="28">
        <v>130.005</v>
      </c>
      <c r="J685" s="28">
        <v>34.828000000000003</v>
      </c>
      <c r="K685" s="33">
        <v>4.5</v>
      </c>
      <c r="L685" s="33">
        <v>5</v>
      </c>
      <c r="M685" s="10">
        <v>0</v>
      </c>
      <c r="N685" s="27">
        <v>18.3378023333333</v>
      </c>
      <c r="O685" s="30">
        <v>33.445546666666601</v>
      </c>
      <c r="P685" s="38">
        <v>2.5000000000000001E-2</v>
      </c>
      <c r="Q685" s="38">
        <v>-0.245</v>
      </c>
      <c r="R685" s="32" t="s">
        <v>285</v>
      </c>
      <c r="S685" s="32"/>
      <c r="V685" s="8" t="s">
        <v>568</v>
      </c>
    </row>
    <row r="686" spans="1:22">
      <c r="A686" s="32" t="s">
        <v>147</v>
      </c>
      <c r="B686" s="32" t="s">
        <v>200</v>
      </c>
      <c r="C686" s="1" t="s">
        <v>1569</v>
      </c>
      <c r="D686" s="31">
        <v>42886</v>
      </c>
      <c r="E686" s="1">
        <f t="shared" si="37"/>
        <v>2017</v>
      </c>
      <c r="F686" s="1">
        <f t="shared" si="38"/>
        <v>5</v>
      </c>
      <c r="G686" s="4">
        <f t="shared" si="39"/>
        <v>31</v>
      </c>
      <c r="H686" s="6">
        <v>0.39583333333333331</v>
      </c>
      <c r="I686" s="28">
        <v>130.01</v>
      </c>
      <c r="J686" s="28">
        <v>34.991</v>
      </c>
      <c r="K686" s="33">
        <v>4.5</v>
      </c>
      <c r="L686" s="33">
        <v>5</v>
      </c>
      <c r="M686" s="10">
        <v>0</v>
      </c>
      <c r="N686" s="27">
        <v>18.054469000000001</v>
      </c>
      <c r="O686" s="30">
        <v>33.534379999999999</v>
      </c>
      <c r="P686" s="38">
        <v>4.5999999999999999E-2</v>
      </c>
      <c r="Q686" s="38">
        <v>-0.28399999999999997</v>
      </c>
      <c r="R686" s="32" t="s">
        <v>285</v>
      </c>
      <c r="S686" s="32"/>
      <c r="V686" s="8" t="s">
        <v>569</v>
      </c>
    </row>
    <row r="687" spans="1:22">
      <c r="A687" s="32" t="s">
        <v>147</v>
      </c>
      <c r="B687" s="32" t="s">
        <v>268</v>
      </c>
      <c r="C687" s="1" t="s">
        <v>1569</v>
      </c>
      <c r="D687" s="31">
        <v>42886</v>
      </c>
      <c r="E687" s="1">
        <f t="shared" si="37"/>
        <v>2017</v>
      </c>
      <c r="F687" s="1">
        <f t="shared" si="38"/>
        <v>5</v>
      </c>
      <c r="G687" s="4">
        <f t="shared" si="39"/>
        <v>31</v>
      </c>
      <c r="H687" s="6">
        <v>0.50138888888888888</v>
      </c>
      <c r="I687" s="28">
        <v>129.64599999999999</v>
      </c>
      <c r="J687" s="28">
        <v>35.003999999999998</v>
      </c>
      <c r="K687" s="33">
        <v>4.5</v>
      </c>
      <c r="L687" s="33">
        <v>5</v>
      </c>
      <c r="M687" s="10">
        <v>0</v>
      </c>
      <c r="N687" s="27">
        <v>18.7611356666666</v>
      </c>
      <c r="O687" s="30">
        <v>33.669046666666596</v>
      </c>
      <c r="P687" s="38">
        <v>6.8000000000000005E-2</v>
      </c>
      <c r="Q687" s="38">
        <v>0.18</v>
      </c>
      <c r="R687" s="32" t="s">
        <v>285</v>
      </c>
      <c r="S687" s="32"/>
      <c r="V687" s="8" t="s">
        <v>570</v>
      </c>
    </row>
    <row r="688" spans="1:22">
      <c r="A688" s="32" t="s">
        <v>147</v>
      </c>
      <c r="B688" s="32" t="s">
        <v>269</v>
      </c>
      <c r="C688" s="1" t="s">
        <v>1569</v>
      </c>
      <c r="D688" s="31">
        <v>42886</v>
      </c>
      <c r="E688" s="1">
        <f t="shared" si="37"/>
        <v>2017</v>
      </c>
      <c r="F688" s="1">
        <f t="shared" si="38"/>
        <v>5</v>
      </c>
      <c r="G688" s="4">
        <f t="shared" si="39"/>
        <v>31</v>
      </c>
      <c r="H688" s="6">
        <v>0.60763888888888895</v>
      </c>
      <c r="I688" s="28">
        <v>129.666</v>
      </c>
      <c r="J688" s="28">
        <v>34.661000000000001</v>
      </c>
      <c r="K688" s="33">
        <v>4.5</v>
      </c>
      <c r="L688" s="33">
        <v>5</v>
      </c>
      <c r="M688" s="10">
        <v>0</v>
      </c>
      <c r="N688" s="27">
        <v>19.329469</v>
      </c>
      <c r="O688" s="30">
        <v>33.845213333333298</v>
      </c>
      <c r="P688" s="38">
        <v>0.122</v>
      </c>
      <c r="Q688" s="38">
        <v>0.58799999999999997</v>
      </c>
      <c r="R688" s="32" t="s">
        <v>285</v>
      </c>
      <c r="S688" s="32"/>
      <c r="V688" s="8" t="s">
        <v>571</v>
      </c>
    </row>
    <row r="689" spans="1:22">
      <c r="A689" s="32" t="s">
        <v>147</v>
      </c>
      <c r="B689" s="32" t="s">
        <v>270</v>
      </c>
      <c r="C689" s="1" t="s">
        <v>1569</v>
      </c>
      <c r="D689" s="31">
        <v>42887</v>
      </c>
      <c r="E689" s="1">
        <f t="shared" si="37"/>
        <v>2017</v>
      </c>
      <c r="F689" s="1">
        <f t="shared" si="38"/>
        <v>6</v>
      </c>
      <c r="G689" s="4">
        <f t="shared" si="39"/>
        <v>1</v>
      </c>
      <c r="H689" s="6">
        <v>0.28680555555555554</v>
      </c>
      <c r="I689" s="28">
        <v>129.673</v>
      </c>
      <c r="J689" s="28">
        <v>34.335000000000001</v>
      </c>
      <c r="K689" s="33">
        <v>4.5</v>
      </c>
      <c r="L689" s="33">
        <v>5</v>
      </c>
      <c r="M689" s="10">
        <v>0</v>
      </c>
      <c r="N689" s="27">
        <v>19.527802333333302</v>
      </c>
      <c r="O689" s="30">
        <v>34.075379999999996</v>
      </c>
      <c r="P689" s="38">
        <v>0.20200000000000001</v>
      </c>
      <c r="Q689" s="38">
        <v>1.077</v>
      </c>
      <c r="R689" s="32" t="s">
        <v>285</v>
      </c>
      <c r="S689" s="32"/>
      <c r="V689" s="8" t="s">
        <v>572</v>
      </c>
    </row>
    <row r="690" spans="1:22">
      <c r="A690" s="32" t="s">
        <v>147</v>
      </c>
      <c r="B690" s="32" t="s">
        <v>271</v>
      </c>
      <c r="C690" s="1" t="s">
        <v>1569</v>
      </c>
      <c r="D690" s="31">
        <v>42887</v>
      </c>
      <c r="E690" s="1">
        <f t="shared" si="37"/>
        <v>2017</v>
      </c>
      <c r="F690" s="1">
        <f t="shared" si="38"/>
        <v>6</v>
      </c>
      <c r="G690" s="4">
        <f t="shared" si="39"/>
        <v>1</v>
      </c>
      <c r="H690" s="6">
        <v>0.4236111111111111</v>
      </c>
      <c r="I690" s="28">
        <v>129.66900000000001</v>
      </c>
      <c r="J690" s="28">
        <v>34</v>
      </c>
      <c r="K690" s="33">
        <v>4.5</v>
      </c>
      <c r="L690" s="33">
        <v>5</v>
      </c>
      <c r="M690" s="10">
        <v>0</v>
      </c>
      <c r="N690" s="27">
        <v>20.862802333333299</v>
      </c>
      <c r="O690" s="30">
        <v>34.042713333333296</v>
      </c>
      <c r="P690" s="38">
        <v>0.13400000000000001</v>
      </c>
      <c r="Q690" s="38">
        <v>0.82199999999999995</v>
      </c>
      <c r="R690" s="32" t="s">
        <v>285</v>
      </c>
      <c r="S690" s="32"/>
      <c r="V690" s="8" t="s">
        <v>573</v>
      </c>
    </row>
    <row r="691" spans="1:22">
      <c r="A691" s="32" t="s">
        <v>147</v>
      </c>
      <c r="B691" s="32" t="s">
        <v>207</v>
      </c>
      <c r="C691" s="1" t="s">
        <v>1569</v>
      </c>
      <c r="D691" s="31">
        <v>42887</v>
      </c>
      <c r="E691" s="1">
        <f t="shared" si="37"/>
        <v>2017</v>
      </c>
      <c r="F691" s="1">
        <f t="shared" si="38"/>
        <v>6</v>
      </c>
      <c r="G691" s="4">
        <f t="shared" si="39"/>
        <v>1</v>
      </c>
      <c r="H691" s="6">
        <v>0.58472222222222225</v>
      </c>
      <c r="I691" s="28">
        <v>129.33699999999999</v>
      </c>
      <c r="J691" s="28">
        <v>33.664999999999999</v>
      </c>
      <c r="K691" s="33">
        <v>4.5</v>
      </c>
      <c r="L691" s="33">
        <v>5</v>
      </c>
      <c r="M691" s="10">
        <v>0</v>
      </c>
      <c r="N691" s="27">
        <v>21.279468999999999</v>
      </c>
      <c r="O691" s="30">
        <v>34.3217133333333</v>
      </c>
      <c r="P691" s="38">
        <v>0.19900000000000001</v>
      </c>
      <c r="Q691" s="38">
        <v>1.288</v>
      </c>
      <c r="R691" s="32" t="s">
        <v>285</v>
      </c>
      <c r="S691" s="32"/>
      <c r="V691" s="8" t="s">
        <v>574</v>
      </c>
    </row>
    <row r="692" spans="1:22">
      <c r="A692" s="32" t="s">
        <v>147</v>
      </c>
      <c r="B692" s="32" t="s">
        <v>208</v>
      </c>
      <c r="C692" s="1" t="s">
        <v>1569</v>
      </c>
      <c r="D692" s="31">
        <v>42887</v>
      </c>
      <c r="E692" s="1">
        <f t="shared" si="37"/>
        <v>2017</v>
      </c>
      <c r="F692" s="1">
        <f t="shared" si="38"/>
        <v>6</v>
      </c>
      <c r="G692" s="4">
        <f t="shared" si="39"/>
        <v>1</v>
      </c>
      <c r="H692" s="6">
        <v>0.76041666666666663</v>
      </c>
      <c r="I692" s="28">
        <v>129.17099999999999</v>
      </c>
      <c r="J692" s="28">
        <v>33.588999999999999</v>
      </c>
      <c r="K692" s="33">
        <v>4.5</v>
      </c>
      <c r="L692" s="33">
        <v>5</v>
      </c>
      <c r="M692" s="10">
        <v>0</v>
      </c>
      <c r="N692" s="27">
        <v>21.312802333333298</v>
      </c>
      <c r="O692" s="30">
        <v>33.898713333333298</v>
      </c>
      <c r="P692" s="38">
        <v>0.14599999999999999</v>
      </c>
      <c r="Q692" s="38">
        <v>0.80900000000000005</v>
      </c>
      <c r="R692" s="32" t="s">
        <v>285</v>
      </c>
      <c r="S692" s="32"/>
      <c r="V692" s="8" t="s">
        <v>575</v>
      </c>
    </row>
    <row r="693" spans="1:22">
      <c r="A693" s="32" t="s">
        <v>147</v>
      </c>
      <c r="B693" s="32" t="s">
        <v>206</v>
      </c>
      <c r="C693" s="1" t="s">
        <v>1569</v>
      </c>
      <c r="D693" s="31">
        <v>42888</v>
      </c>
      <c r="E693" s="1">
        <f t="shared" si="37"/>
        <v>2017</v>
      </c>
      <c r="F693" s="1">
        <f t="shared" si="38"/>
        <v>6</v>
      </c>
      <c r="G693" s="4">
        <f t="shared" si="39"/>
        <v>2</v>
      </c>
      <c r="H693" s="6">
        <v>0.28958333333333336</v>
      </c>
      <c r="I693" s="28">
        <v>129.15700000000001</v>
      </c>
      <c r="J693" s="28">
        <v>33.838999999999999</v>
      </c>
      <c r="K693" s="33">
        <v>4.5</v>
      </c>
      <c r="L693" s="33">
        <v>5</v>
      </c>
      <c r="M693" s="10">
        <v>0</v>
      </c>
      <c r="N693" s="27">
        <v>20.307802333333299</v>
      </c>
      <c r="O693" s="30">
        <v>33.747046666666598</v>
      </c>
      <c r="P693" s="38">
        <v>9.6000000000000002E-2</v>
      </c>
      <c r="Q693" s="38">
        <v>0.433</v>
      </c>
      <c r="R693" s="32" t="s">
        <v>285</v>
      </c>
      <c r="S693" s="32"/>
      <c r="V693" s="8" t="s">
        <v>576</v>
      </c>
    </row>
    <row r="694" spans="1:22">
      <c r="A694" s="32" t="s">
        <v>147</v>
      </c>
      <c r="B694" s="32" t="s">
        <v>205</v>
      </c>
      <c r="C694" s="1" t="s">
        <v>1569</v>
      </c>
      <c r="D694" s="31">
        <v>42888</v>
      </c>
      <c r="E694" s="1">
        <f t="shared" si="37"/>
        <v>2017</v>
      </c>
      <c r="F694" s="1">
        <f t="shared" si="38"/>
        <v>6</v>
      </c>
      <c r="G694" s="4">
        <f t="shared" si="39"/>
        <v>2</v>
      </c>
      <c r="H694" s="6">
        <v>0.47569444444444442</v>
      </c>
      <c r="I694" s="28">
        <v>129.00299999999999</v>
      </c>
      <c r="J694" s="28">
        <v>33.957999999999998</v>
      </c>
      <c r="K694" s="33">
        <v>4.5</v>
      </c>
      <c r="L694" s="33">
        <v>5</v>
      </c>
      <c r="M694" s="10">
        <v>0</v>
      </c>
      <c r="N694" s="27">
        <v>20.5178023333333</v>
      </c>
      <c r="O694" s="30">
        <v>34.084046666666602</v>
      </c>
      <c r="P694" s="38">
        <v>0.126</v>
      </c>
      <c r="Q694" s="38">
        <v>0.9</v>
      </c>
      <c r="R694" s="32" t="s">
        <v>285</v>
      </c>
      <c r="S694" s="32"/>
      <c r="V694" s="8" t="s">
        <v>577</v>
      </c>
    </row>
    <row r="695" spans="1:22">
      <c r="A695" s="32" t="s">
        <v>147</v>
      </c>
      <c r="B695" s="32" t="s">
        <v>209</v>
      </c>
      <c r="C695" s="1" t="s">
        <v>1569</v>
      </c>
      <c r="D695" s="31">
        <v>42888</v>
      </c>
      <c r="E695" s="1">
        <f t="shared" si="37"/>
        <v>2017</v>
      </c>
      <c r="F695" s="1">
        <f t="shared" si="38"/>
        <v>6</v>
      </c>
      <c r="G695" s="4">
        <f t="shared" si="39"/>
        <v>2</v>
      </c>
      <c r="H695" s="6">
        <v>0.61458333333333337</v>
      </c>
      <c r="I695" s="28">
        <v>128.499</v>
      </c>
      <c r="J695" s="28">
        <v>33.590000000000003</v>
      </c>
      <c r="K695" s="33">
        <v>4.5</v>
      </c>
      <c r="L695" s="33">
        <v>5</v>
      </c>
      <c r="M695" s="10">
        <v>0</v>
      </c>
      <c r="N695" s="27">
        <v>21.112802333333299</v>
      </c>
      <c r="O695" s="30">
        <v>33.654879999999999</v>
      </c>
      <c r="P695" s="38">
        <v>4.2000000000000003E-2</v>
      </c>
      <c r="Q695" s="38">
        <v>0.29299999999999998</v>
      </c>
      <c r="R695" s="32" t="s">
        <v>285</v>
      </c>
      <c r="S695" s="32"/>
      <c r="V695" s="8" t="s">
        <v>578</v>
      </c>
    </row>
    <row r="696" spans="1:22">
      <c r="A696" s="32" t="s">
        <v>147</v>
      </c>
      <c r="B696" s="32" t="s">
        <v>210</v>
      </c>
      <c r="C696" s="1" t="s">
        <v>1569</v>
      </c>
      <c r="D696" s="31">
        <v>42889</v>
      </c>
      <c r="E696" s="1">
        <f t="shared" si="37"/>
        <v>2017</v>
      </c>
      <c r="F696" s="1">
        <f t="shared" si="38"/>
        <v>6</v>
      </c>
      <c r="G696" s="4">
        <f t="shared" si="39"/>
        <v>3</v>
      </c>
      <c r="H696" s="6">
        <v>0.28611111111111115</v>
      </c>
      <c r="I696" s="28">
        <v>128.33500000000001</v>
      </c>
      <c r="J696" s="28">
        <v>33.500999999999998</v>
      </c>
      <c r="K696" s="33">
        <v>4.5</v>
      </c>
      <c r="L696" s="33">
        <v>5</v>
      </c>
      <c r="M696" s="10">
        <v>0</v>
      </c>
      <c r="N696" s="27">
        <v>20.536135666666599</v>
      </c>
      <c r="O696" s="30">
        <v>33.297379999999997</v>
      </c>
      <c r="P696" s="38">
        <v>-4.1000000000000002E-2</v>
      </c>
      <c r="Q696" s="38">
        <v>-0.50900000000000001</v>
      </c>
      <c r="R696" s="32" t="s">
        <v>285</v>
      </c>
      <c r="S696" s="32"/>
      <c r="V696" s="8" t="s">
        <v>579</v>
      </c>
    </row>
    <row r="697" spans="1:22">
      <c r="A697" s="32" t="s">
        <v>147</v>
      </c>
      <c r="B697" s="32" t="s">
        <v>211</v>
      </c>
      <c r="C697" s="1" t="s">
        <v>1569</v>
      </c>
      <c r="D697" s="31">
        <v>42889</v>
      </c>
      <c r="E697" s="1">
        <f t="shared" si="37"/>
        <v>2017</v>
      </c>
      <c r="F697" s="1">
        <f t="shared" si="38"/>
        <v>6</v>
      </c>
      <c r="G697" s="4">
        <f t="shared" si="39"/>
        <v>3</v>
      </c>
      <c r="H697" s="6">
        <v>0.39583333333333331</v>
      </c>
      <c r="I697" s="28">
        <v>128.5</v>
      </c>
      <c r="J697" s="28">
        <v>33.332999999999998</v>
      </c>
      <c r="K697" s="33">
        <v>4.5</v>
      </c>
      <c r="L697" s="33">
        <v>5</v>
      </c>
      <c r="M697" s="10">
        <v>0</v>
      </c>
      <c r="N697" s="27">
        <v>20.9128023333333</v>
      </c>
      <c r="O697" s="30">
        <v>33.910879999999999</v>
      </c>
      <c r="P697" s="38">
        <v>0.124</v>
      </c>
      <c r="Q697" s="38">
        <v>0.66600000000000004</v>
      </c>
      <c r="R697" s="32" t="s">
        <v>285</v>
      </c>
      <c r="S697" s="32"/>
      <c r="V697" s="8" t="s">
        <v>580</v>
      </c>
    </row>
    <row r="698" spans="1:22">
      <c r="A698" s="32" t="s">
        <v>147</v>
      </c>
      <c r="B698" s="32" t="s">
        <v>212</v>
      </c>
      <c r="C698" s="1" t="s">
        <v>1569</v>
      </c>
      <c r="D698" s="31">
        <v>42889</v>
      </c>
      <c r="E698" s="1">
        <f t="shared" si="37"/>
        <v>2017</v>
      </c>
      <c r="F698" s="1">
        <f t="shared" si="38"/>
        <v>6</v>
      </c>
      <c r="G698" s="4">
        <f t="shared" si="39"/>
        <v>3</v>
      </c>
      <c r="H698" s="6">
        <v>0.51736111111111105</v>
      </c>
      <c r="I698" s="28">
        <v>128.667</v>
      </c>
      <c r="J698" s="28">
        <v>33.164999999999999</v>
      </c>
      <c r="K698" s="33">
        <v>4.5</v>
      </c>
      <c r="L698" s="33">
        <v>5</v>
      </c>
      <c r="M698" s="10">
        <v>0</v>
      </c>
      <c r="N698" s="27">
        <v>20.999469000000001</v>
      </c>
      <c r="O698" s="30">
        <v>34.426879999999997</v>
      </c>
      <c r="P698" s="38">
        <v>0.29611899176470513</v>
      </c>
      <c r="Q698" s="38">
        <v>1.4156255552941186</v>
      </c>
      <c r="R698" s="32" t="s">
        <v>285</v>
      </c>
      <c r="S698" s="32"/>
      <c r="U698" s="8" t="s">
        <v>1606</v>
      </c>
      <c r="V698" s="8" t="s">
        <v>581</v>
      </c>
    </row>
    <row r="699" spans="1:22">
      <c r="A699" s="32" t="s">
        <v>147</v>
      </c>
      <c r="B699" s="32" t="s">
        <v>216</v>
      </c>
      <c r="C699" s="1" t="s">
        <v>1569</v>
      </c>
      <c r="D699" s="31">
        <v>42889</v>
      </c>
      <c r="E699" s="1">
        <f t="shared" si="37"/>
        <v>2017</v>
      </c>
      <c r="F699" s="1">
        <f t="shared" si="38"/>
        <v>6</v>
      </c>
      <c r="G699" s="4">
        <f t="shared" si="39"/>
        <v>3</v>
      </c>
      <c r="H699" s="6">
        <v>0.70486111111111116</v>
      </c>
      <c r="I699" s="28">
        <v>128.41399999999999</v>
      </c>
      <c r="J699" s="28">
        <v>32.662999999999997</v>
      </c>
      <c r="K699" s="33">
        <v>4.5</v>
      </c>
      <c r="L699" s="33">
        <v>5</v>
      </c>
      <c r="M699" s="10">
        <v>0</v>
      </c>
      <c r="N699" s="27">
        <v>21.8861356666666</v>
      </c>
      <c r="O699" s="30">
        <v>33.256213333333299</v>
      </c>
      <c r="P699" s="38">
        <v>2.6241074117646868E-2</v>
      </c>
      <c r="Q699" s="38">
        <v>-0.27328603764706116</v>
      </c>
      <c r="R699" s="32" t="s">
        <v>285</v>
      </c>
      <c r="S699" s="32"/>
      <c r="V699" s="8" t="s">
        <v>582</v>
      </c>
    </row>
    <row r="700" spans="1:22">
      <c r="A700" s="32" t="s">
        <v>147</v>
      </c>
      <c r="B700" s="32" t="s">
        <v>213</v>
      </c>
      <c r="C700" s="1" t="s">
        <v>1569</v>
      </c>
      <c r="D700" s="31">
        <v>42890</v>
      </c>
      <c r="E700" s="1">
        <f t="shared" si="37"/>
        <v>2017</v>
      </c>
      <c r="F700" s="1">
        <f t="shared" si="38"/>
        <v>6</v>
      </c>
      <c r="G700" s="4">
        <f t="shared" si="39"/>
        <v>4</v>
      </c>
      <c r="H700" s="6">
        <v>0.28819444444444448</v>
      </c>
      <c r="I700" s="28">
        <v>127.914</v>
      </c>
      <c r="J700" s="28">
        <v>32.667000000000002</v>
      </c>
      <c r="K700" s="33">
        <v>4.5</v>
      </c>
      <c r="L700" s="33">
        <v>5</v>
      </c>
      <c r="M700" s="10">
        <v>0</v>
      </c>
      <c r="N700" s="27">
        <v>20.9828023333333</v>
      </c>
      <c r="O700" s="30">
        <v>32.862546666666596</v>
      </c>
      <c r="P700" s="38">
        <v>-7.7842683529411927E-2</v>
      </c>
      <c r="Q700" s="38">
        <v>-0.98304393058823525</v>
      </c>
      <c r="R700" s="32" t="s">
        <v>285</v>
      </c>
      <c r="S700" s="32"/>
      <c r="V700" s="8" t="s">
        <v>583</v>
      </c>
    </row>
    <row r="701" spans="1:22">
      <c r="A701" s="32" t="s">
        <v>147</v>
      </c>
      <c r="B701" s="32" t="s">
        <v>214</v>
      </c>
      <c r="C701" s="1" t="s">
        <v>1569</v>
      </c>
      <c r="D701" s="31">
        <v>42890</v>
      </c>
      <c r="E701" s="1">
        <f t="shared" si="37"/>
        <v>2017</v>
      </c>
      <c r="F701" s="1">
        <f t="shared" si="38"/>
        <v>6</v>
      </c>
      <c r="G701" s="4">
        <f t="shared" si="39"/>
        <v>4</v>
      </c>
      <c r="H701" s="6">
        <v>0.39027777777777778</v>
      </c>
      <c r="I701" s="28">
        <v>128.083</v>
      </c>
      <c r="J701" s="28">
        <v>32.670999999999999</v>
      </c>
      <c r="K701" s="33">
        <v>4.5</v>
      </c>
      <c r="L701" s="33">
        <v>5</v>
      </c>
      <c r="M701" s="10">
        <v>0</v>
      </c>
      <c r="N701" s="27">
        <v>21.402802333333302</v>
      </c>
      <c r="O701" s="30">
        <v>33.162046666666598</v>
      </c>
      <c r="P701" s="38">
        <v>-5.5149211764706774E-3</v>
      </c>
      <c r="Q701" s="38">
        <v>-0.70677342352941253</v>
      </c>
      <c r="R701" s="32" t="s">
        <v>285</v>
      </c>
      <c r="S701" s="32"/>
      <c r="V701" s="8" t="s">
        <v>584</v>
      </c>
    </row>
    <row r="702" spans="1:22">
      <c r="A702" s="32" t="s">
        <v>147</v>
      </c>
      <c r="B702" s="32" t="s">
        <v>215</v>
      </c>
      <c r="C702" s="1" t="s">
        <v>1569</v>
      </c>
      <c r="D702" s="31">
        <v>42890</v>
      </c>
      <c r="E702" s="1">
        <f t="shared" si="37"/>
        <v>2017</v>
      </c>
      <c r="F702" s="1">
        <f t="shared" si="38"/>
        <v>6</v>
      </c>
      <c r="G702" s="4">
        <f t="shared" si="39"/>
        <v>4</v>
      </c>
      <c r="H702" s="6">
        <v>0.50208333333333333</v>
      </c>
      <c r="I702" s="28">
        <v>128.25399999999999</v>
      </c>
      <c r="J702" s="28">
        <v>32.668999999999997</v>
      </c>
      <c r="K702" s="33">
        <v>4.5</v>
      </c>
      <c r="L702" s="33">
        <v>5</v>
      </c>
      <c r="M702" s="10">
        <v>0</v>
      </c>
      <c r="N702" s="27">
        <v>21.6761356666666</v>
      </c>
      <c r="O702" s="30">
        <v>33.245213333333297</v>
      </c>
      <c r="P702" s="38">
        <v>1.4134401176470135E-2</v>
      </c>
      <c r="Q702" s="38">
        <v>-0.30263349647058746</v>
      </c>
      <c r="R702" s="32" t="s">
        <v>285</v>
      </c>
      <c r="S702" s="32"/>
      <c r="V702" s="8" t="s">
        <v>585</v>
      </c>
    </row>
    <row r="703" spans="1:22">
      <c r="A703" s="32" t="s">
        <v>148</v>
      </c>
      <c r="B703" s="32">
        <v>6</v>
      </c>
      <c r="C703" s="32" t="s">
        <v>1571</v>
      </c>
      <c r="D703" s="31">
        <v>42911</v>
      </c>
      <c r="E703" s="1">
        <f t="shared" si="37"/>
        <v>2017</v>
      </c>
      <c r="F703" s="1">
        <f t="shared" si="38"/>
        <v>6</v>
      </c>
      <c r="G703" s="4">
        <f t="shared" si="39"/>
        <v>25</v>
      </c>
      <c r="H703" s="6">
        <v>0.7270833333333333</v>
      </c>
      <c r="I703" s="28">
        <v>126.49788333333335</v>
      </c>
      <c r="J703" s="28">
        <v>30.995049999999999</v>
      </c>
      <c r="K703" s="33">
        <v>0</v>
      </c>
      <c r="L703" s="33">
        <v>0</v>
      </c>
      <c r="M703" s="33">
        <v>0</v>
      </c>
      <c r="N703" s="27">
        <v>23.4</v>
      </c>
      <c r="O703" s="30">
        <v>31.203651194621013</v>
      </c>
      <c r="P703" s="38">
        <v>-0.54166357647058816</v>
      </c>
      <c r="Q703" s="38">
        <v>-3.8914830127450974</v>
      </c>
      <c r="R703" s="32" t="s">
        <v>285</v>
      </c>
      <c r="S703" s="32"/>
      <c r="V703" s="8" t="s">
        <v>586</v>
      </c>
    </row>
    <row r="704" spans="1:22">
      <c r="A704" s="32" t="s">
        <v>148</v>
      </c>
      <c r="B704" s="32">
        <v>7</v>
      </c>
      <c r="C704" s="32" t="s">
        <v>1571</v>
      </c>
      <c r="D704" s="31">
        <v>42911</v>
      </c>
      <c r="E704" s="1">
        <f t="shared" si="37"/>
        <v>2017</v>
      </c>
      <c r="F704" s="1">
        <f t="shared" si="38"/>
        <v>6</v>
      </c>
      <c r="G704" s="4">
        <f t="shared" si="39"/>
        <v>25</v>
      </c>
      <c r="H704" s="6">
        <v>0.84861111111111109</v>
      </c>
      <c r="I704" s="28">
        <v>126.99954999999999</v>
      </c>
      <c r="J704" s="28">
        <v>30.9999</v>
      </c>
      <c r="K704" s="33">
        <v>0</v>
      </c>
      <c r="L704" s="33">
        <v>0</v>
      </c>
      <c r="M704" s="33">
        <v>0</v>
      </c>
      <c r="N704" s="27">
        <v>23.2</v>
      </c>
      <c r="O704" s="30">
        <v>31.182587211964464</v>
      </c>
      <c r="P704" s="38">
        <v>-0.52215037411764698</v>
      </c>
      <c r="Q704" s="38">
        <v>-4.0511012223529406</v>
      </c>
      <c r="R704" s="32" t="s">
        <v>285</v>
      </c>
      <c r="S704" s="32"/>
      <c r="V704" s="8" t="s">
        <v>587</v>
      </c>
    </row>
    <row r="705" spans="1:22">
      <c r="A705" s="32" t="s">
        <v>148</v>
      </c>
      <c r="B705" s="32">
        <v>8</v>
      </c>
      <c r="C705" s="32" t="s">
        <v>1571</v>
      </c>
      <c r="D705" s="31">
        <v>42911</v>
      </c>
      <c r="E705" s="1">
        <f t="shared" si="37"/>
        <v>2017</v>
      </c>
      <c r="F705" s="1">
        <f t="shared" si="38"/>
        <v>6</v>
      </c>
      <c r="G705" s="4">
        <f t="shared" si="39"/>
        <v>25</v>
      </c>
      <c r="H705" s="6">
        <v>0.99861111111111101</v>
      </c>
      <c r="I705" s="28">
        <v>127.00141666666667</v>
      </c>
      <c r="J705" s="28">
        <v>30.501750000000001</v>
      </c>
      <c r="K705" s="33">
        <v>0</v>
      </c>
      <c r="L705" s="33">
        <v>0</v>
      </c>
      <c r="M705" s="33">
        <v>0</v>
      </c>
      <c r="N705" s="27">
        <v>23.1</v>
      </c>
      <c r="O705" s="30">
        <v>31.965371839165044</v>
      </c>
      <c r="P705" s="38">
        <v>-0.49521062470588251</v>
      </c>
      <c r="Q705" s="38">
        <v>-3.6871118541176484</v>
      </c>
      <c r="R705" s="32" t="s">
        <v>285</v>
      </c>
      <c r="S705" s="32"/>
      <c r="V705" s="8" t="s">
        <v>588</v>
      </c>
    </row>
    <row r="706" spans="1:22">
      <c r="A706" s="32" t="s">
        <v>148</v>
      </c>
      <c r="B706" s="32">
        <v>9</v>
      </c>
      <c r="C706" s="32" t="s">
        <v>1571</v>
      </c>
      <c r="D706" s="31">
        <v>42912</v>
      </c>
      <c r="E706" s="1">
        <f t="shared" si="37"/>
        <v>2017</v>
      </c>
      <c r="F706" s="1">
        <f t="shared" si="38"/>
        <v>6</v>
      </c>
      <c r="G706" s="4">
        <f t="shared" si="39"/>
        <v>26</v>
      </c>
      <c r="H706" s="6">
        <v>0.14166666666666666</v>
      </c>
      <c r="I706" s="28">
        <v>127.00253333333333</v>
      </c>
      <c r="J706" s="28">
        <v>29.998549999999998</v>
      </c>
      <c r="K706" s="33">
        <v>0</v>
      </c>
      <c r="L706" s="33">
        <v>0</v>
      </c>
      <c r="M706" s="33">
        <v>0</v>
      </c>
      <c r="N706" s="27">
        <v>23.7</v>
      </c>
      <c r="O706" s="30">
        <v>32.348092399151469</v>
      </c>
      <c r="P706" s="38">
        <v>-0.31242148235294143</v>
      </c>
      <c r="Q706" s="38">
        <v>-2.4538831070588234</v>
      </c>
      <c r="R706" s="32" t="s">
        <v>285</v>
      </c>
      <c r="S706" s="32"/>
      <c r="V706" s="8" t="s">
        <v>589</v>
      </c>
    </row>
    <row r="707" spans="1:22">
      <c r="A707" s="32" t="s">
        <v>148</v>
      </c>
      <c r="B707" s="32">
        <v>10</v>
      </c>
      <c r="C707" s="32" t="s">
        <v>1571</v>
      </c>
      <c r="D707" s="31">
        <v>42912</v>
      </c>
      <c r="E707" s="1">
        <f t="shared" si="37"/>
        <v>2017</v>
      </c>
      <c r="F707" s="1">
        <f t="shared" si="38"/>
        <v>6</v>
      </c>
      <c r="G707" s="4">
        <f t="shared" si="39"/>
        <v>26</v>
      </c>
      <c r="H707" s="6">
        <v>0.27152777777777776</v>
      </c>
      <c r="I707" s="28">
        <v>126.5003</v>
      </c>
      <c r="J707" s="28">
        <v>30.000116666666667</v>
      </c>
      <c r="K707" s="33">
        <v>0</v>
      </c>
      <c r="L707" s="33">
        <v>0</v>
      </c>
      <c r="M707" s="33">
        <v>0</v>
      </c>
      <c r="N707" s="27">
        <v>24</v>
      </c>
      <c r="O707" s="30">
        <v>33.03572002530116</v>
      </c>
      <c r="P707" s="38">
        <v>-0.16373040000000039</v>
      </c>
      <c r="Q707" s="38">
        <v>-1.6140836199999997</v>
      </c>
      <c r="R707" s="32" t="s">
        <v>285</v>
      </c>
      <c r="S707" s="32"/>
      <c r="V707" s="8" t="s">
        <v>590</v>
      </c>
    </row>
    <row r="708" spans="1:22">
      <c r="A708" s="32" t="s">
        <v>148</v>
      </c>
      <c r="B708" s="32">
        <v>11</v>
      </c>
      <c r="C708" s="32" t="s">
        <v>1571</v>
      </c>
      <c r="D708" s="31">
        <v>42912</v>
      </c>
      <c r="E708" s="1">
        <f t="shared" si="37"/>
        <v>2017</v>
      </c>
      <c r="F708" s="1">
        <f t="shared" si="38"/>
        <v>6</v>
      </c>
      <c r="G708" s="4">
        <f t="shared" si="39"/>
        <v>26</v>
      </c>
      <c r="H708" s="6">
        <v>0.38958333333333334</v>
      </c>
      <c r="I708" s="28">
        <v>125.99888333333332</v>
      </c>
      <c r="J708" s="28">
        <v>30.001333333333335</v>
      </c>
      <c r="K708" s="33">
        <v>0</v>
      </c>
      <c r="L708" s="33">
        <v>0</v>
      </c>
      <c r="M708" s="33">
        <v>0</v>
      </c>
      <c r="N708" s="27">
        <v>23.5</v>
      </c>
      <c r="O708" s="30">
        <v>31.392098774150014</v>
      </c>
      <c r="P708" s="38">
        <v>-0.70292173764705868</v>
      </c>
      <c r="Q708" s="38">
        <v>-5.3111932929411765</v>
      </c>
      <c r="R708" s="32" t="s">
        <v>285</v>
      </c>
      <c r="S708" s="32"/>
      <c r="V708" s="8" t="s">
        <v>591</v>
      </c>
    </row>
    <row r="709" spans="1:22">
      <c r="A709" s="32" t="s">
        <v>148</v>
      </c>
      <c r="B709" s="32">
        <v>12</v>
      </c>
      <c r="C709" s="32" t="s">
        <v>1571</v>
      </c>
      <c r="D709" s="31">
        <v>42912</v>
      </c>
      <c r="E709" s="1">
        <f t="shared" si="37"/>
        <v>2017</v>
      </c>
      <c r="F709" s="1">
        <f t="shared" si="38"/>
        <v>6</v>
      </c>
      <c r="G709" s="4">
        <f t="shared" si="39"/>
        <v>26</v>
      </c>
      <c r="H709" s="6">
        <v>0.5395833333333333</v>
      </c>
      <c r="I709" s="28">
        <v>125.50145000000001</v>
      </c>
      <c r="J709" s="28">
        <v>29.998833333333334</v>
      </c>
      <c r="K709" s="33">
        <v>0</v>
      </c>
      <c r="L709" s="33">
        <v>0</v>
      </c>
      <c r="M709" s="33">
        <v>0</v>
      </c>
      <c r="N709" s="27">
        <v>23.6</v>
      </c>
      <c r="O709" s="30">
        <v>32.164204545531675</v>
      </c>
      <c r="P709" s="38">
        <v>-0.49338501529411771</v>
      </c>
      <c r="Q709" s="38">
        <v>-3.975040465882353</v>
      </c>
      <c r="R709" s="32" t="s">
        <v>285</v>
      </c>
      <c r="S709" s="32"/>
      <c r="V709" s="8" t="s">
        <v>592</v>
      </c>
    </row>
    <row r="710" spans="1:22">
      <c r="A710" s="32" t="s">
        <v>148</v>
      </c>
      <c r="B710" s="32">
        <v>13</v>
      </c>
      <c r="C710" s="32" t="s">
        <v>1571</v>
      </c>
      <c r="D710" s="31">
        <v>42912</v>
      </c>
      <c r="E710" s="1">
        <f t="shared" si="37"/>
        <v>2017</v>
      </c>
      <c r="F710" s="1">
        <f t="shared" si="38"/>
        <v>6</v>
      </c>
      <c r="G710" s="4">
        <f t="shared" si="39"/>
        <v>26</v>
      </c>
      <c r="H710" s="6">
        <v>0.68263888888888891</v>
      </c>
      <c r="I710" s="28">
        <v>124.99968333333334</v>
      </c>
      <c r="J710" s="28">
        <v>29.999066666666668</v>
      </c>
      <c r="K710" s="33">
        <v>0</v>
      </c>
      <c r="L710" s="33">
        <v>0</v>
      </c>
      <c r="M710" s="33">
        <v>0</v>
      </c>
      <c r="N710" s="27">
        <v>23.8</v>
      </c>
      <c r="O710" s="30">
        <v>31.67309858574923</v>
      </c>
      <c r="P710" s="38">
        <v>-0.45699293294117638</v>
      </c>
      <c r="Q710" s="38">
        <v>-3.7331434588235295</v>
      </c>
      <c r="R710" s="32" t="s">
        <v>285</v>
      </c>
      <c r="S710" s="32"/>
      <c r="V710" s="8" t="s">
        <v>593</v>
      </c>
    </row>
    <row r="711" spans="1:22">
      <c r="A711" s="32" t="s">
        <v>148</v>
      </c>
      <c r="B711" s="32">
        <v>14</v>
      </c>
      <c r="C711" s="32" t="s">
        <v>1571</v>
      </c>
      <c r="D711" s="31">
        <v>42912</v>
      </c>
      <c r="E711" s="1">
        <f t="shared" si="37"/>
        <v>2017</v>
      </c>
      <c r="F711" s="1">
        <f t="shared" si="38"/>
        <v>6</v>
      </c>
      <c r="G711" s="4">
        <f t="shared" si="39"/>
        <v>26</v>
      </c>
      <c r="H711" s="6">
        <v>0.81041666666666667</v>
      </c>
      <c r="I711" s="28">
        <v>124.49743333333335</v>
      </c>
      <c r="J711" s="28">
        <v>29.999749999999999</v>
      </c>
      <c r="K711" s="33">
        <v>0</v>
      </c>
      <c r="L711" s="33">
        <v>0</v>
      </c>
      <c r="M711" s="33">
        <v>0</v>
      </c>
      <c r="N711" s="27">
        <v>24.5</v>
      </c>
      <c r="O711" s="30">
        <v>33.496215394727891</v>
      </c>
      <c r="P711" s="38">
        <v>-7.6353370588235547E-2</v>
      </c>
      <c r="Q711" s="38">
        <v>-0.97844539176470668</v>
      </c>
      <c r="R711" s="32" t="s">
        <v>285</v>
      </c>
      <c r="S711" s="32"/>
      <c r="V711" s="8" t="s">
        <v>594</v>
      </c>
    </row>
    <row r="712" spans="1:22">
      <c r="A712" s="32" t="s">
        <v>148</v>
      </c>
      <c r="B712" s="32">
        <v>15</v>
      </c>
      <c r="C712" s="32" t="s">
        <v>1571</v>
      </c>
      <c r="D712" s="31">
        <v>42912</v>
      </c>
      <c r="E712" s="1">
        <f t="shared" si="37"/>
        <v>2017</v>
      </c>
      <c r="F712" s="1">
        <f t="shared" si="38"/>
        <v>6</v>
      </c>
      <c r="G712" s="4">
        <f t="shared" si="39"/>
        <v>26</v>
      </c>
      <c r="H712" s="6">
        <v>0.93333333333333324</v>
      </c>
      <c r="I712" s="28">
        <v>124.00108333333333</v>
      </c>
      <c r="J712" s="28">
        <v>30.000699999999998</v>
      </c>
      <c r="K712" s="33">
        <v>0</v>
      </c>
      <c r="L712" s="33">
        <v>0</v>
      </c>
      <c r="M712" s="33">
        <v>0</v>
      </c>
      <c r="N712" s="27">
        <v>24.3</v>
      </c>
      <c r="O712" s="30">
        <v>33.814542933354076</v>
      </c>
      <c r="P712" s="38">
        <v>-7.7734588235294444E-2</v>
      </c>
      <c r="Q712" s="38">
        <v>-0.43661504470587964</v>
      </c>
      <c r="R712" s="32" t="s">
        <v>285</v>
      </c>
      <c r="S712" s="32"/>
      <c r="V712" s="8" t="s">
        <v>595</v>
      </c>
    </row>
    <row r="713" spans="1:22">
      <c r="A713" s="32" t="s">
        <v>148</v>
      </c>
      <c r="B713" s="32">
        <v>16</v>
      </c>
      <c r="C713" s="32" t="s">
        <v>1571</v>
      </c>
      <c r="D713" s="31">
        <v>42913</v>
      </c>
      <c r="E713" s="1">
        <f t="shared" si="37"/>
        <v>2017</v>
      </c>
      <c r="F713" s="1">
        <f t="shared" si="38"/>
        <v>6</v>
      </c>
      <c r="G713" s="4">
        <f t="shared" si="39"/>
        <v>27</v>
      </c>
      <c r="H713" s="6">
        <v>6.8749999999999992E-2</v>
      </c>
      <c r="I713" s="28">
        <v>124.24991666666668</v>
      </c>
      <c r="J713" s="28">
        <v>30.501983333333332</v>
      </c>
      <c r="K713" s="33">
        <v>0</v>
      </c>
      <c r="L713" s="33">
        <v>0</v>
      </c>
      <c r="M713" s="33">
        <v>0</v>
      </c>
      <c r="N713" s="27">
        <v>23.7</v>
      </c>
      <c r="O713" s="30">
        <v>32.79807657391666</v>
      </c>
      <c r="P713" s="38">
        <v>-0.24461884705882331</v>
      </c>
      <c r="Q713" s="38">
        <v>-1.6262029976470584</v>
      </c>
      <c r="R713" s="32" t="s">
        <v>285</v>
      </c>
      <c r="S713" s="32"/>
      <c r="V713" s="8" t="s">
        <v>596</v>
      </c>
    </row>
    <row r="714" spans="1:22">
      <c r="A714" s="32" t="s">
        <v>148</v>
      </c>
      <c r="B714" s="32">
        <v>17</v>
      </c>
      <c r="C714" s="32" t="s">
        <v>1571</v>
      </c>
      <c r="D714" s="31">
        <v>42913</v>
      </c>
      <c r="E714" s="1">
        <f t="shared" si="37"/>
        <v>2017</v>
      </c>
      <c r="F714" s="1">
        <f t="shared" si="38"/>
        <v>6</v>
      </c>
      <c r="G714" s="4">
        <f t="shared" si="39"/>
        <v>27</v>
      </c>
      <c r="H714" s="6">
        <v>0.14166666666666666</v>
      </c>
      <c r="I714" s="28">
        <v>124.49133333333333</v>
      </c>
      <c r="J714" s="28">
        <v>30.499616666666665</v>
      </c>
      <c r="K714" s="33">
        <v>0</v>
      </c>
      <c r="L714" s="33">
        <v>0</v>
      </c>
      <c r="M714" s="33">
        <v>0</v>
      </c>
      <c r="N714" s="27">
        <v>23.8</v>
      </c>
      <c r="O714" s="30">
        <v>32.944338764959824</v>
      </c>
      <c r="P714" s="38">
        <v>-0.20055613647058834</v>
      </c>
      <c r="Q714" s="38">
        <v>-1.4617003411764689</v>
      </c>
      <c r="R714" s="32" t="s">
        <v>285</v>
      </c>
      <c r="S714" s="32"/>
      <c r="V714" s="8" t="s">
        <v>597</v>
      </c>
    </row>
    <row r="715" spans="1:22">
      <c r="A715" s="32" t="s">
        <v>148</v>
      </c>
      <c r="B715" s="32">
        <v>18</v>
      </c>
      <c r="C715" s="32" t="s">
        <v>1571</v>
      </c>
      <c r="D715" s="31">
        <v>42913</v>
      </c>
      <c r="E715" s="1">
        <f t="shared" si="37"/>
        <v>2017</v>
      </c>
      <c r="F715" s="1">
        <f t="shared" si="38"/>
        <v>6</v>
      </c>
      <c r="G715" s="4">
        <f t="shared" si="39"/>
        <v>27</v>
      </c>
      <c r="H715" s="6">
        <v>0.24930555555555556</v>
      </c>
      <c r="I715" s="28">
        <v>124.99981666666667</v>
      </c>
      <c r="J715" s="28">
        <v>30.499533333333336</v>
      </c>
      <c r="K715" s="33">
        <v>0</v>
      </c>
      <c r="L715" s="33">
        <v>0</v>
      </c>
      <c r="M715" s="33">
        <v>0</v>
      </c>
      <c r="N715" s="27">
        <v>23.7</v>
      </c>
      <c r="O715" s="30">
        <v>32.521745676628882</v>
      </c>
      <c r="P715" s="38">
        <v>-0.26167190588235312</v>
      </c>
      <c r="Q715" s="38">
        <v>-2.0487042847058827</v>
      </c>
      <c r="R715" s="32" t="s">
        <v>285</v>
      </c>
      <c r="S715" s="32"/>
      <c r="V715" s="8" t="s">
        <v>598</v>
      </c>
    </row>
    <row r="716" spans="1:22">
      <c r="A716" s="32" t="s">
        <v>148</v>
      </c>
      <c r="B716" s="32">
        <v>19</v>
      </c>
      <c r="C716" s="32" t="s">
        <v>1571</v>
      </c>
      <c r="D716" s="31">
        <v>42913</v>
      </c>
      <c r="E716" s="1">
        <f t="shared" si="37"/>
        <v>2017</v>
      </c>
      <c r="F716" s="1">
        <f t="shared" si="38"/>
        <v>6</v>
      </c>
      <c r="G716" s="4">
        <f t="shared" si="39"/>
        <v>27</v>
      </c>
      <c r="H716" s="6">
        <v>0.50277777777777777</v>
      </c>
      <c r="I716" s="28">
        <v>125.50018333333334</v>
      </c>
      <c r="J716" s="28">
        <v>30.499333333333336</v>
      </c>
      <c r="K716" s="33">
        <v>0</v>
      </c>
      <c r="L716" s="33">
        <v>0</v>
      </c>
      <c r="M716" s="33">
        <v>0</v>
      </c>
      <c r="N716" s="27">
        <v>22.8</v>
      </c>
      <c r="O716" s="30">
        <v>31.786447206573708</v>
      </c>
      <c r="P716" s="38">
        <v>-0.40924967529411749</v>
      </c>
      <c r="Q716" s="38">
        <v>-3.0421292682352936</v>
      </c>
      <c r="R716" s="32" t="s">
        <v>285</v>
      </c>
      <c r="S716" s="32"/>
      <c r="V716" s="8" t="s">
        <v>599</v>
      </c>
    </row>
    <row r="717" spans="1:22">
      <c r="A717" s="32" t="s">
        <v>148</v>
      </c>
      <c r="B717" s="32">
        <v>20</v>
      </c>
      <c r="C717" s="32" t="s">
        <v>1571</v>
      </c>
      <c r="D717" s="31">
        <v>42913</v>
      </c>
      <c r="E717" s="1">
        <f t="shared" si="37"/>
        <v>2017</v>
      </c>
      <c r="F717" s="1">
        <f t="shared" si="38"/>
        <v>6</v>
      </c>
      <c r="G717" s="4">
        <f t="shared" si="39"/>
        <v>27</v>
      </c>
      <c r="H717" s="6">
        <v>0.62083333333333335</v>
      </c>
      <c r="I717" s="28">
        <v>126.00058333333332</v>
      </c>
      <c r="J717" s="28">
        <v>30.498666666666665</v>
      </c>
      <c r="K717" s="33">
        <v>0</v>
      </c>
      <c r="L717" s="33">
        <v>0</v>
      </c>
      <c r="M717" s="33">
        <v>0</v>
      </c>
      <c r="N717" s="27">
        <v>22.6</v>
      </c>
      <c r="O717" s="30">
        <v>31.276201526653765</v>
      </c>
      <c r="P717" s="38">
        <v>-0.58449528470588241</v>
      </c>
      <c r="Q717" s="38">
        <v>-4.2660032117647066</v>
      </c>
      <c r="R717" s="32" t="s">
        <v>285</v>
      </c>
      <c r="S717" s="32"/>
      <c r="V717" s="8" t="s">
        <v>600</v>
      </c>
    </row>
    <row r="718" spans="1:22">
      <c r="A718" s="32" t="s">
        <v>148</v>
      </c>
      <c r="B718" s="32">
        <v>21</v>
      </c>
      <c r="C718" s="32" t="s">
        <v>1571</v>
      </c>
      <c r="D718" s="31">
        <v>42913</v>
      </c>
      <c r="E718" s="1">
        <f t="shared" si="37"/>
        <v>2017</v>
      </c>
      <c r="F718" s="1">
        <f t="shared" si="38"/>
        <v>6</v>
      </c>
      <c r="G718" s="4">
        <f t="shared" si="39"/>
        <v>27</v>
      </c>
      <c r="H718" s="6">
        <v>0.7368055555555556</v>
      </c>
      <c r="I718" s="28">
        <v>126.49875</v>
      </c>
      <c r="J718" s="28">
        <v>30.50085</v>
      </c>
      <c r="K718" s="33">
        <v>0</v>
      </c>
      <c r="L718" s="33">
        <v>0</v>
      </c>
      <c r="M718" s="33">
        <v>0</v>
      </c>
      <c r="N718" s="27">
        <v>23.4</v>
      </c>
      <c r="O718" s="30">
        <v>30.699003617452146</v>
      </c>
      <c r="P718" s="38">
        <v>-0.86085057411764698</v>
      </c>
      <c r="Q718" s="38">
        <v>-6.5629541152941169</v>
      </c>
      <c r="R718" s="32" t="s">
        <v>285</v>
      </c>
      <c r="S718" s="32"/>
      <c r="V718" s="8" t="s">
        <v>601</v>
      </c>
    </row>
    <row r="719" spans="1:22">
      <c r="A719" s="32" t="s">
        <v>148</v>
      </c>
      <c r="B719" s="32">
        <v>22</v>
      </c>
      <c r="C719" s="32" t="s">
        <v>1571</v>
      </c>
      <c r="D719" s="31">
        <v>42913</v>
      </c>
      <c r="E719" s="1">
        <f t="shared" si="37"/>
        <v>2017</v>
      </c>
      <c r="F719" s="1">
        <f t="shared" si="38"/>
        <v>6</v>
      </c>
      <c r="G719" s="4">
        <f t="shared" si="39"/>
        <v>27</v>
      </c>
      <c r="H719" s="6">
        <v>0.93194444444444446</v>
      </c>
      <c r="I719" s="28">
        <v>125.99848333333334</v>
      </c>
      <c r="J719" s="28">
        <v>30.999616666666665</v>
      </c>
      <c r="K719" s="33">
        <v>0</v>
      </c>
      <c r="L719" s="33">
        <v>0</v>
      </c>
      <c r="M719" s="33">
        <v>0</v>
      </c>
      <c r="N719" s="27">
        <v>23.4</v>
      </c>
      <c r="O719" s="30">
        <v>31.073914565927939</v>
      </c>
      <c r="P719" s="38">
        <v>-0.57835618352941154</v>
      </c>
      <c r="Q719" s="38">
        <v>-3.9973535788235299</v>
      </c>
      <c r="R719" s="32" t="s">
        <v>285</v>
      </c>
      <c r="S719" s="32"/>
      <c r="V719" s="8" t="s">
        <v>602</v>
      </c>
    </row>
    <row r="720" spans="1:22">
      <c r="A720" s="32" t="s">
        <v>148</v>
      </c>
      <c r="B720" s="32">
        <v>23</v>
      </c>
      <c r="C720" s="32" t="s">
        <v>1571</v>
      </c>
      <c r="D720" s="31">
        <v>42914</v>
      </c>
      <c r="E720" s="1">
        <f t="shared" si="37"/>
        <v>2017</v>
      </c>
      <c r="F720" s="1">
        <f t="shared" si="38"/>
        <v>6</v>
      </c>
      <c r="G720" s="4">
        <f t="shared" si="39"/>
        <v>28</v>
      </c>
      <c r="H720" s="6">
        <v>0.40763888888888888</v>
      </c>
      <c r="I720" s="28">
        <v>126.74951666666666</v>
      </c>
      <c r="J720" s="28">
        <v>31.750316666666667</v>
      </c>
      <c r="K720" s="33">
        <v>0</v>
      </c>
      <c r="L720" s="33">
        <v>0</v>
      </c>
      <c r="M720" s="33">
        <v>0</v>
      </c>
      <c r="N720" s="27">
        <v>24.1</v>
      </c>
      <c r="O720" s="30">
        <v>31.418240575734426</v>
      </c>
      <c r="P720" s="38">
        <v>-0.51847302117647009</v>
      </c>
      <c r="Q720" s="38">
        <v>-3.7222487929411763</v>
      </c>
      <c r="R720" s="32" t="s">
        <v>285</v>
      </c>
      <c r="S720" s="32"/>
      <c r="V720" s="8" t="s">
        <v>603</v>
      </c>
    </row>
    <row r="721" spans="1:22">
      <c r="A721" s="32" t="s">
        <v>148</v>
      </c>
      <c r="B721" s="32" t="s">
        <v>272</v>
      </c>
      <c r="C721" s="32" t="s">
        <v>1571</v>
      </c>
      <c r="D721" s="31">
        <v>42915</v>
      </c>
      <c r="E721" s="1">
        <f t="shared" si="37"/>
        <v>2017</v>
      </c>
      <c r="F721" s="1">
        <f t="shared" si="38"/>
        <v>6</v>
      </c>
      <c r="G721" s="4">
        <f t="shared" si="39"/>
        <v>29</v>
      </c>
      <c r="H721" s="6">
        <v>1.3888888888888889E-3</v>
      </c>
      <c r="I721" s="28">
        <v>127.24956666666665</v>
      </c>
      <c r="J721" s="28">
        <v>31.749916666666667</v>
      </c>
      <c r="K721" s="33">
        <v>0</v>
      </c>
      <c r="L721" s="33">
        <v>0</v>
      </c>
      <c r="M721" s="33">
        <v>0</v>
      </c>
      <c r="N721" s="27">
        <v>24.1</v>
      </c>
      <c r="O721" s="30">
        <v>31.510008429429501</v>
      </c>
      <c r="P721" s="38">
        <v>-0.3202027905882352</v>
      </c>
      <c r="Q721" s="38">
        <v>-2.4266650164705874</v>
      </c>
      <c r="R721" s="32" t="s">
        <v>285</v>
      </c>
      <c r="S721" s="32">
        <v>1</v>
      </c>
      <c r="V721" s="8" t="s">
        <v>604</v>
      </c>
    </row>
    <row r="722" spans="1:22">
      <c r="A722" s="32" t="s">
        <v>148</v>
      </c>
      <c r="B722" s="32" t="s">
        <v>272</v>
      </c>
      <c r="C722" s="32" t="s">
        <v>1571</v>
      </c>
      <c r="D722" s="31">
        <v>42915</v>
      </c>
      <c r="E722" s="1">
        <f t="shared" si="37"/>
        <v>2017</v>
      </c>
      <c r="F722" s="1">
        <f t="shared" si="38"/>
        <v>6</v>
      </c>
      <c r="G722" s="4">
        <f t="shared" si="39"/>
        <v>29</v>
      </c>
      <c r="H722" s="6">
        <v>1.3888888888888889E-3</v>
      </c>
      <c r="I722" s="28">
        <v>127.24956666666665</v>
      </c>
      <c r="J722" s="28">
        <v>31.749916666666667</v>
      </c>
      <c r="K722" s="33">
        <v>10</v>
      </c>
      <c r="L722" s="33">
        <v>10</v>
      </c>
      <c r="M722" s="33">
        <v>0</v>
      </c>
      <c r="N722" s="27">
        <v>23.2925</v>
      </c>
      <c r="O722" s="30">
        <v>33.491653199227024</v>
      </c>
      <c r="P722" s="38">
        <v>-1.6957519999999837E-2</v>
      </c>
      <c r="Q722" s="38">
        <v>-0.48735263999999923</v>
      </c>
      <c r="R722" s="32" t="s">
        <v>285</v>
      </c>
      <c r="S722" s="32">
        <v>1</v>
      </c>
      <c r="U722" s="8" t="s">
        <v>1607</v>
      </c>
      <c r="V722" s="8" t="s">
        <v>605</v>
      </c>
    </row>
    <row r="723" spans="1:22">
      <c r="A723" s="32" t="s">
        <v>148</v>
      </c>
      <c r="B723" s="32" t="s">
        <v>272</v>
      </c>
      <c r="C723" s="32" t="s">
        <v>1571</v>
      </c>
      <c r="D723" s="31">
        <v>42915</v>
      </c>
      <c r="E723" s="1">
        <f t="shared" si="37"/>
        <v>2017</v>
      </c>
      <c r="F723" s="1">
        <f t="shared" si="38"/>
        <v>6</v>
      </c>
      <c r="G723" s="4">
        <f t="shared" si="39"/>
        <v>29</v>
      </c>
      <c r="H723" s="6">
        <v>1.3888888888888889E-3</v>
      </c>
      <c r="I723" s="28">
        <v>127.24956666666665</v>
      </c>
      <c r="J723" s="28">
        <v>31.749916666666667</v>
      </c>
      <c r="K723" s="33">
        <v>20</v>
      </c>
      <c r="L723" s="33">
        <v>20</v>
      </c>
      <c r="M723" s="33">
        <v>0</v>
      </c>
      <c r="N723" s="27">
        <v>20.791</v>
      </c>
      <c r="O723" s="30">
        <v>34.051185418763474</v>
      </c>
      <c r="P723" s="38">
        <v>0.12414607058823579</v>
      </c>
      <c r="Q723" s="38">
        <v>0.3708484164705883</v>
      </c>
      <c r="R723" s="32" t="s">
        <v>285</v>
      </c>
      <c r="S723" s="32">
        <v>1</v>
      </c>
      <c r="U723" s="8" t="s">
        <v>1608</v>
      </c>
      <c r="V723" s="8" t="s">
        <v>606</v>
      </c>
    </row>
    <row r="724" spans="1:22">
      <c r="A724" s="32" t="s">
        <v>148</v>
      </c>
      <c r="B724" s="32" t="s">
        <v>272</v>
      </c>
      <c r="C724" s="32" t="s">
        <v>1571</v>
      </c>
      <c r="D724" s="31">
        <v>42915</v>
      </c>
      <c r="E724" s="1">
        <f t="shared" si="37"/>
        <v>2017</v>
      </c>
      <c r="F724" s="1">
        <f t="shared" si="38"/>
        <v>6</v>
      </c>
      <c r="G724" s="4">
        <f t="shared" si="39"/>
        <v>29</v>
      </c>
      <c r="H724" s="6">
        <v>1.3888888888888889E-3</v>
      </c>
      <c r="I724" s="28">
        <v>127.24956666666665</v>
      </c>
      <c r="J724" s="28">
        <v>31.749916666666667</v>
      </c>
      <c r="K724" s="33">
        <v>30</v>
      </c>
      <c r="L724" s="33">
        <v>30</v>
      </c>
      <c r="M724" s="33">
        <v>0</v>
      </c>
      <c r="N724" s="27">
        <v>20.930700000000002</v>
      </c>
      <c r="O724" s="30">
        <v>34.488633070026012</v>
      </c>
      <c r="P724" s="38">
        <v>0.20381078117647067</v>
      </c>
      <c r="Q724" s="38">
        <v>1.3031223529411768</v>
      </c>
      <c r="R724" s="32" t="s">
        <v>285</v>
      </c>
      <c r="S724" s="32">
        <v>1</v>
      </c>
      <c r="U724" s="8" t="s">
        <v>1609</v>
      </c>
      <c r="V724" s="8" t="s">
        <v>607</v>
      </c>
    </row>
    <row r="725" spans="1:22">
      <c r="A725" s="32" t="s">
        <v>148</v>
      </c>
      <c r="B725" s="32" t="s">
        <v>272</v>
      </c>
      <c r="C725" s="32" t="s">
        <v>1571</v>
      </c>
      <c r="D725" s="31">
        <v>42915</v>
      </c>
      <c r="E725" s="1">
        <f t="shared" si="37"/>
        <v>2017</v>
      </c>
      <c r="F725" s="1">
        <f t="shared" si="38"/>
        <v>6</v>
      </c>
      <c r="G725" s="4">
        <f t="shared" si="39"/>
        <v>29</v>
      </c>
      <c r="H725" s="6">
        <v>1.3888888888888889E-3</v>
      </c>
      <c r="I725" s="28">
        <v>127.24956666666665</v>
      </c>
      <c r="J725" s="28">
        <v>31.749916666666667</v>
      </c>
      <c r="K725" s="33">
        <v>50</v>
      </c>
      <c r="L725" s="33">
        <v>50</v>
      </c>
      <c r="M725" s="33">
        <v>0</v>
      </c>
      <c r="N725" s="27">
        <v>19.640699999999999</v>
      </c>
      <c r="O725" s="30">
        <v>34.701618063288237</v>
      </c>
      <c r="P725" s="38">
        <v>0.27920325176470584</v>
      </c>
      <c r="Q725" s="38">
        <v>1.5759908894117629</v>
      </c>
      <c r="R725" s="32" t="s">
        <v>285</v>
      </c>
      <c r="S725" s="32">
        <v>1</v>
      </c>
      <c r="U725" s="8" t="s">
        <v>1610</v>
      </c>
      <c r="V725" s="8" t="s">
        <v>608</v>
      </c>
    </row>
    <row r="726" spans="1:22">
      <c r="A726" s="32" t="s">
        <v>148</v>
      </c>
      <c r="B726" s="32" t="s">
        <v>272</v>
      </c>
      <c r="C726" s="32" t="s">
        <v>1571</v>
      </c>
      <c r="D726" s="31">
        <v>42915</v>
      </c>
      <c r="E726" s="1">
        <f t="shared" si="37"/>
        <v>2017</v>
      </c>
      <c r="F726" s="1">
        <f t="shared" si="38"/>
        <v>6</v>
      </c>
      <c r="G726" s="4">
        <f t="shared" si="39"/>
        <v>29</v>
      </c>
      <c r="H726" s="6">
        <v>1.3888888888888889E-3</v>
      </c>
      <c r="I726" s="28">
        <v>127.24956666666665</v>
      </c>
      <c r="J726" s="28">
        <v>31.749916666666667</v>
      </c>
      <c r="K726" s="33">
        <v>75</v>
      </c>
      <c r="L726" s="33">
        <v>75</v>
      </c>
      <c r="M726" s="33">
        <v>0</v>
      </c>
      <c r="N726" s="27">
        <v>17.8504</v>
      </c>
      <c r="O726" s="30">
        <v>34.429930192902326</v>
      </c>
      <c r="P726" s="38">
        <v>0.18268892235294154</v>
      </c>
      <c r="Q726" s="38">
        <v>1.1437953458823529</v>
      </c>
      <c r="R726" s="32" t="s">
        <v>285</v>
      </c>
      <c r="S726" s="32">
        <v>1</v>
      </c>
      <c r="U726" s="8" t="s">
        <v>1611</v>
      </c>
      <c r="V726" s="8" t="s">
        <v>609</v>
      </c>
    </row>
    <row r="727" spans="1:22">
      <c r="A727" s="32" t="s">
        <v>148</v>
      </c>
      <c r="B727" s="32" t="s">
        <v>272</v>
      </c>
      <c r="C727" s="32" t="s">
        <v>1571</v>
      </c>
      <c r="D727" s="31">
        <v>42915</v>
      </c>
      <c r="E727" s="1">
        <f t="shared" si="37"/>
        <v>2017</v>
      </c>
      <c r="F727" s="1">
        <f t="shared" si="38"/>
        <v>6</v>
      </c>
      <c r="G727" s="4">
        <f t="shared" si="39"/>
        <v>29</v>
      </c>
      <c r="H727" s="6">
        <v>1.3888888888888889E-3</v>
      </c>
      <c r="I727" s="28">
        <v>127.24956666666665</v>
      </c>
      <c r="J727" s="28">
        <v>31.749916666666667</v>
      </c>
      <c r="K727" s="33">
        <v>100</v>
      </c>
      <c r="L727" s="33">
        <v>100</v>
      </c>
      <c r="M727" s="33">
        <v>0</v>
      </c>
      <c r="N727" s="27">
        <v>14.704000000000001</v>
      </c>
      <c r="O727" s="30">
        <v>34.301151747016476</v>
      </c>
      <c r="P727" s="38">
        <v>0.15595451294117635</v>
      </c>
      <c r="Q727" s="38">
        <v>0.70611292235294165</v>
      </c>
      <c r="R727" s="32" t="s">
        <v>285</v>
      </c>
      <c r="S727" s="32">
        <v>1</v>
      </c>
      <c r="U727" s="8" t="s">
        <v>1612</v>
      </c>
      <c r="V727" s="8" t="s">
        <v>610</v>
      </c>
    </row>
    <row r="728" spans="1:22">
      <c r="A728" s="32" t="s">
        <v>148</v>
      </c>
      <c r="B728" s="32" t="s">
        <v>272</v>
      </c>
      <c r="C728" s="32" t="s">
        <v>1571</v>
      </c>
      <c r="D728" s="31">
        <v>42915</v>
      </c>
      <c r="E728" s="1">
        <f t="shared" si="37"/>
        <v>2017</v>
      </c>
      <c r="F728" s="1">
        <f t="shared" si="38"/>
        <v>6</v>
      </c>
      <c r="G728" s="4">
        <f t="shared" si="39"/>
        <v>29</v>
      </c>
      <c r="H728" s="6">
        <v>1.3888888888888889E-3</v>
      </c>
      <c r="I728" s="28">
        <v>127.24956666666665</v>
      </c>
      <c r="J728" s="28">
        <v>31.749916666666667</v>
      </c>
      <c r="K728" s="33">
        <v>122</v>
      </c>
      <c r="L728" s="33">
        <v>122</v>
      </c>
      <c r="M728" s="33">
        <v>0</v>
      </c>
      <c r="N728" s="27">
        <v>14.5358</v>
      </c>
      <c r="O728" s="30">
        <v>34.36515999789394</v>
      </c>
      <c r="P728" s="38">
        <v>0.15921327647058803</v>
      </c>
      <c r="Q728" s="38">
        <v>0.73151981411764666</v>
      </c>
      <c r="R728" s="32" t="s">
        <v>285</v>
      </c>
      <c r="S728" s="32">
        <v>1</v>
      </c>
      <c r="V728" s="8" t="s">
        <v>611</v>
      </c>
    </row>
    <row r="729" spans="1:22">
      <c r="A729" s="32" t="s">
        <v>148</v>
      </c>
      <c r="B729" s="32">
        <v>27</v>
      </c>
      <c r="C729" s="32" t="s">
        <v>1571</v>
      </c>
      <c r="D729" s="31">
        <v>42915</v>
      </c>
      <c r="E729" s="1">
        <f t="shared" si="37"/>
        <v>2017</v>
      </c>
      <c r="F729" s="1">
        <f t="shared" si="38"/>
        <v>6</v>
      </c>
      <c r="G729" s="4">
        <f t="shared" si="39"/>
        <v>29</v>
      </c>
      <c r="H729" s="6">
        <v>0.85902777777777783</v>
      </c>
      <c r="I729" s="28">
        <v>127.75023333333334</v>
      </c>
      <c r="J729" s="28">
        <v>31.750133333333334</v>
      </c>
      <c r="K729" s="33">
        <v>0</v>
      </c>
      <c r="L729" s="33">
        <v>0</v>
      </c>
      <c r="M729" s="33">
        <v>0</v>
      </c>
      <c r="N729" s="27">
        <v>24.3</v>
      </c>
      <c r="O729" s="30">
        <v>32.342976493763167</v>
      </c>
      <c r="P729" s="38">
        <v>-0.33455458823529405</v>
      </c>
      <c r="Q729" s="38">
        <v>-2.5100141670588236</v>
      </c>
      <c r="R729" s="32" t="s">
        <v>285</v>
      </c>
      <c r="S729" s="32"/>
      <c r="V729" s="8" t="s">
        <v>612</v>
      </c>
    </row>
    <row r="730" spans="1:22">
      <c r="A730" s="32" t="s">
        <v>148</v>
      </c>
      <c r="B730" s="32">
        <v>29</v>
      </c>
      <c r="C730" s="32" t="s">
        <v>1571</v>
      </c>
      <c r="D730" s="31">
        <v>42915</v>
      </c>
      <c r="E730" s="1">
        <f t="shared" si="37"/>
        <v>2017</v>
      </c>
      <c r="F730" s="1">
        <f t="shared" si="38"/>
        <v>6</v>
      </c>
      <c r="G730" s="4">
        <f t="shared" si="39"/>
        <v>29</v>
      </c>
      <c r="H730" s="6">
        <v>0.99444444444444446</v>
      </c>
      <c r="I730" s="28">
        <v>128.25238333333334</v>
      </c>
      <c r="J730" s="28">
        <v>31.741383333333332</v>
      </c>
      <c r="K730" s="33">
        <v>0</v>
      </c>
      <c r="L730" s="33">
        <v>0</v>
      </c>
      <c r="M730" s="33">
        <v>0</v>
      </c>
      <c r="N730" s="27">
        <v>25.1</v>
      </c>
      <c r="O730" s="30">
        <v>33.79163201713564</v>
      </c>
      <c r="P730" s="38">
        <v>-3.1277529411768423E-3</v>
      </c>
      <c r="Q730" s="38">
        <v>-5.1806428235293467E-2</v>
      </c>
      <c r="R730" s="32" t="s">
        <v>285</v>
      </c>
      <c r="S730" s="32"/>
      <c r="V730" s="8" t="s">
        <v>613</v>
      </c>
    </row>
    <row r="731" spans="1:22">
      <c r="A731" s="32" t="s">
        <v>148</v>
      </c>
      <c r="B731" s="32" t="s">
        <v>273</v>
      </c>
      <c r="C731" s="32" t="s">
        <v>1571</v>
      </c>
      <c r="D731" s="31">
        <v>42917</v>
      </c>
      <c r="E731" s="1">
        <f t="shared" si="37"/>
        <v>2017</v>
      </c>
      <c r="F731" s="1">
        <f t="shared" si="38"/>
        <v>7</v>
      </c>
      <c r="G731" s="4">
        <f t="shared" si="39"/>
        <v>1</v>
      </c>
      <c r="H731" s="6">
        <v>0</v>
      </c>
      <c r="I731" s="28">
        <v>128.75143333333335</v>
      </c>
      <c r="J731" s="28">
        <v>31.748983333333335</v>
      </c>
      <c r="K731" s="33">
        <v>0</v>
      </c>
      <c r="L731" s="33">
        <v>0</v>
      </c>
      <c r="M731" s="33">
        <v>0</v>
      </c>
      <c r="N731" s="27">
        <v>25</v>
      </c>
      <c r="O731" s="30">
        <v>33.702172353922279</v>
      </c>
      <c r="P731" s="38">
        <v>2.2332582352941222E-2</v>
      </c>
      <c r="Q731" s="38">
        <v>0.10093855058823564</v>
      </c>
      <c r="R731" s="32" t="s">
        <v>285</v>
      </c>
      <c r="S731" s="32">
        <v>1</v>
      </c>
      <c r="V731" s="8" t="s">
        <v>614</v>
      </c>
    </row>
    <row r="732" spans="1:22">
      <c r="A732" s="32" t="s">
        <v>148</v>
      </c>
      <c r="B732" s="32" t="s">
        <v>273</v>
      </c>
      <c r="C732" s="32" t="s">
        <v>1571</v>
      </c>
      <c r="D732" s="31">
        <v>42917</v>
      </c>
      <c r="E732" s="1">
        <f t="shared" si="37"/>
        <v>2017</v>
      </c>
      <c r="F732" s="1">
        <f t="shared" si="38"/>
        <v>7</v>
      </c>
      <c r="G732" s="4">
        <f t="shared" si="39"/>
        <v>1</v>
      </c>
      <c r="H732" s="6">
        <v>0</v>
      </c>
      <c r="I732" s="28">
        <v>128.75143333333335</v>
      </c>
      <c r="J732" s="28">
        <v>31.748983333333335</v>
      </c>
      <c r="K732" s="33">
        <v>10</v>
      </c>
      <c r="L732" s="33">
        <v>10</v>
      </c>
      <c r="M732" s="33">
        <v>0</v>
      </c>
      <c r="N732" s="27">
        <v>25.180399999999999</v>
      </c>
      <c r="O732" s="30">
        <v>33.834787933467894</v>
      </c>
      <c r="P732" s="38">
        <v>7.5035117647058724E-2</v>
      </c>
      <c r="Q732" s="38">
        <v>0.33104936941176533</v>
      </c>
      <c r="R732" s="32" t="s">
        <v>285</v>
      </c>
      <c r="S732" s="32">
        <v>1</v>
      </c>
      <c r="V732" s="8" t="s">
        <v>615</v>
      </c>
    </row>
    <row r="733" spans="1:22">
      <c r="A733" s="32" t="s">
        <v>148</v>
      </c>
      <c r="B733" s="32" t="s">
        <v>273</v>
      </c>
      <c r="C733" s="32" t="s">
        <v>1571</v>
      </c>
      <c r="D733" s="31">
        <v>42917</v>
      </c>
      <c r="E733" s="1">
        <f t="shared" si="37"/>
        <v>2017</v>
      </c>
      <c r="F733" s="1">
        <f t="shared" si="38"/>
        <v>7</v>
      </c>
      <c r="G733" s="4">
        <f t="shared" si="39"/>
        <v>1</v>
      </c>
      <c r="H733" s="6">
        <v>0</v>
      </c>
      <c r="I733" s="28">
        <v>128.75143333333335</v>
      </c>
      <c r="J733" s="28">
        <v>31.748983333333335</v>
      </c>
      <c r="K733" s="33">
        <v>20</v>
      </c>
      <c r="L733" s="33">
        <v>20</v>
      </c>
      <c r="M733" s="33">
        <v>0</v>
      </c>
      <c r="N733" s="27">
        <v>23.770499999999998</v>
      </c>
      <c r="O733" s="30">
        <v>33.911288200653665</v>
      </c>
      <c r="P733" s="38">
        <v>0.11696275294117631</v>
      </c>
      <c r="Q733" s="38">
        <v>0.5819743482352937</v>
      </c>
      <c r="R733" s="32" t="s">
        <v>285</v>
      </c>
      <c r="S733" s="32">
        <v>1</v>
      </c>
      <c r="V733" s="8" t="s">
        <v>616</v>
      </c>
    </row>
    <row r="734" spans="1:22">
      <c r="A734" s="32" t="s">
        <v>148</v>
      </c>
      <c r="B734" s="32" t="s">
        <v>273</v>
      </c>
      <c r="C734" s="32" t="s">
        <v>1571</v>
      </c>
      <c r="D734" s="31">
        <v>42917</v>
      </c>
      <c r="E734" s="1">
        <f t="shared" si="37"/>
        <v>2017</v>
      </c>
      <c r="F734" s="1">
        <f t="shared" si="38"/>
        <v>7</v>
      </c>
      <c r="G734" s="4">
        <f t="shared" si="39"/>
        <v>1</v>
      </c>
      <c r="H734" s="6">
        <v>0</v>
      </c>
      <c r="I734" s="28">
        <v>128.75143333333335</v>
      </c>
      <c r="J734" s="28">
        <v>31.748983333333335</v>
      </c>
      <c r="K734" s="33">
        <v>30</v>
      </c>
      <c r="L734" s="33">
        <v>30</v>
      </c>
      <c r="M734" s="33">
        <v>0</v>
      </c>
      <c r="N734" s="27">
        <v>22.718399999999999</v>
      </c>
      <c r="O734" s="30">
        <v>33.95353765290114</v>
      </c>
      <c r="P734" s="38">
        <v>8.3669388235293907E-2</v>
      </c>
      <c r="Q734" s="38">
        <v>0.46727700705882214</v>
      </c>
      <c r="R734" s="32" t="s">
        <v>285</v>
      </c>
      <c r="S734" s="32">
        <v>1</v>
      </c>
      <c r="V734" s="8" t="s">
        <v>617</v>
      </c>
    </row>
    <row r="735" spans="1:22">
      <c r="A735" s="32" t="s">
        <v>148</v>
      </c>
      <c r="B735" s="32" t="s">
        <v>273</v>
      </c>
      <c r="C735" s="32" t="s">
        <v>1571</v>
      </c>
      <c r="D735" s="31">
        <v>42917</v>
      </c>
      <c r="E735" s="1">
        <f t="shared" ref="E735:E795" si="40">YEAR(D735)</f>
        <v>2017</v>
      </c>
      <c r="F735" s="1">
        <f t="shared" ref="F735:F795" si="41">MONTH(D735)</f>
        <v>7</v>
      </c>
      <c r="G735" s="4">
        <f t="shared" ref="G735:G795" si="42">DAY(D735)</f>
        <v>1</v>
      </c>
      <c r="H735" s="6">
        <v>0</v>
      </c>
      <c r="I735" s="28">
        <v>128.75143333333335</v>
      </c>
      <c r="J735" s="28">
        <v>31.748983333333335</v>
      </c>
      <c r="K735" s="33">
        <v>50</v>
      </c>
      <c r="L735" s="33">
        <v>50</v>
      </c>
      <c r="M735" s="33">
        <v>0</v>
      </c>
      <c r="N735" s="27">
        <v>20.7514</v>
      </c>
      <c r="O735" s="30">
        <v>34.120225162635641</v>
      </c>
      <c r="P735" s="38">
        <v>0.11913327941176455</v>
      </c>
      <c r="Q735" s="38">
        <v>0.87112984901960822</v>
      </c>
      <c r="R735" s="32" t="s">
        <v>285</v>
      </c>
      <c r="S735" s="32">
        <v>1</v>
      </c>
      <c r="V735" s="8" t="s">
        <v>618</v>
      </c>
    </row>
    <row r="736" spans="1:22">
      <c r="A736" s="32" t="s">
        <v>148</v>
      </c>
      <c r="B736" s="32" t="s">
        <v>273</v>
      </c>
      <c r="C736" s="32" t="s">
        <v>1571</v>
      </c>
      <c r="D736" s="31">
        <v>42917</v>
      </c>
      <c r="E736" s="1">
        <f t="shared" si="40"/>
        <v>2017</v>
      </c>
      <c r="F736" s="1">
        <f t="shared" si="41"/>
        <v>7</v>
      </c>
      <c r="G736" s="4">
        <f t="shared" si="42"/>
        <v>1</v>
      </c>
      <c r="H736" s="6">
        <v>0</v>
      </c>
      <c r="I736" s="28">
        <v>128.75143333333335</v>
      </c>
      <c r="J736" s="28">
        <v>31.748983333333335</v>
      </c>
      <c r="K736" s="33">
        <v>75</v>
      </c>
      <c r="L736" s="33">
        <v>75</v>
      </c>
      <c r="M736" s="33">
        <v>0</v>
      </c>
      <c r="N736" s="27">
        <v>19.7667</v>
      </c>
      <c r="O736" s="30">
        <v>34.621553982221947</v>
      </c>
      <c r="P736" s="38">
        <v>0.22560866470588237</v>
      </c>
      <c r="Q736" s="38">
        <v>1.6150820611764711</v>
      </c>
      <c r="R736" s="32" t="s">
        <v>285</v>
      </c>
      <c r="S736" s="32">
        <v>1</v>
      </c>
      <c r="V736" s="8" t="s">
        <v>619</v>
      </c>
    </row>
    <row r="737" spans="1:22">
      <c r="A737" s="32" t="s">
        <v>148</v>
      </c>
      <c r="B737" s="32" t="s">
        <v>273</v>
      </c>
      <c r="C737" s="32" t="s">
        <v>1571</v>
      </c>
      <c r="D737" s="31">
        <v>42917</v>
      </c>
      <c r="E737" s="1">
        <f t="shared" si="40"/>
        <v>2017</v>
      </c>
      <c r="F737" s="1">
        <f t="shared" si="41"/>
        <v>7</v>
      </c>
      <c r="G737" s="4">
        <f t="shared" si="42"/>
        <v>1</v>
      </c>
      <c r="H737" s="6">
        <v>0</v>
      </c>
      <c r="I737" s="28">
        <v>128.75143333333335</v>
      </c>
      <c r="J737" s="28">
        <v>31.748983333333335</v>
      </c>
      <c r="K737" s="33">
        <v>100</v>
      </c>
      <c r="L737" s="33">
        <v>100</v>
      </c>
      <c r="M737" s="33">
        <v>0</v>
      </c>
      <c r="N737" s="27">
        <v>18.6218</v>
      </c>
      <c r="O737" s="30">
        <v>34.660011755128934</v>
      </c>
      <c r="P737" s="38">
        <v>0.27973429999999944</v>
      </c>
      <c r="Q737" s="38">
        <v>1.6904611999999997</v>
      </c>
      <c r="R737" s="32" t="s">
        <v>285</v>
      </c>
      <c r="S737" s="32">
        <v>1</v>
      </c>
      <c r="V737" s="8" t="s">
        <v>620</v>
      </c>
    </row>
    <row r="738" spans="1:22">
      <c r="A738" s="32" t="s">
        <v>148</v>
      </c>
      <c r="B738" s="32" t="s">
        <v>273</v>
      </c>
      <c r="C738" s="32" t="s">
        <v>1571</v>
      </c>
      <c r="D738" s="31">
        <v>42917</v>
      </c>
      <c r="E738" s="1">
        <f t="shared" si="40"/>
        <v>2017</v>
      </c>
      <c r="F738" s="1">
        <f t="shared" si="41"/>
        <v>7</v>
      </c>
      <c r="G738" s="4">
        <f t="shared" si="42"/>
        <v>1</v>
      </c>
      <c r="H738" s="6">
        <v>0</v>
      </c>
      <c r="I738" s="28">
        <v>128.75143333333335</v>
      </c>
      <c r="J738" s="28">
        <v>31.748983333333335</v>
      </c>
      <c r="K738" s="33">
        <v>125</v>
      </c>
      <c r="L738" s="33">
        <v>125</v>
      </c>
      <c r="M738" s="33">
        <v>0</v>
      </c>
      <c r="N738" s="27">
        <v>17.142600000000002</v>
      </c>
      <c r="O738" s="30">
        <v>34.644044093335211</v>
      </c>
      <c r="P738" s="38">
        <v>0.26555113529411756</v>
      </c>
      <c r="Q738" s="38">
        <v>1.6140540588235304</v>
      </c>
      <c r="R738" s="32" t="s">
        <v>285</v>
      </c>
      <c r="S738" s="32">
        <v>1</v>
      </c>
      <c r="V738" s="8" t="s">
        <v>621</v>
      </c>
    </row>
    <row r="739" spans="1:22">
      <c r="A739" s="32" t="s">
        <v>148</v>
      </c>
      <c r="B739" s="32" t="s">
        <v>273</v>
      </c>
      <c r="C739" s="32" t="s">
        <v>1571</v>
      </c>
      <c r="D739" s="31">
        <v>42917</v>
      </c>
      <c r="E739" s="1">
        <f t="shared" si="40"/>
        <v>2017</v>
      </c>
      <c r="F739" s="1">
        <f t="shared" si="41"/>
        <v>7</v>
      </c>
      <c r="G739" s="4">
        <f t="shared" si="42"/>
        <v>1</v>
      </c>
      <c r="H739" s="6">
        <v>0</v>
      </c>
      <c r="I739" s="28">
        <v>128.75143333333335</v>
      </c>
      <c r="J739" s="28">
        <v>31.748983333333335</v>
      </c>
      <c r="K739" s="33">
        <v>150</v>
      </c>
      <c r="L739" s="33">
        <v>150</v>
      </c>
      <c r="M739" s="33">
        <v>0</v>
      </c>
      <c r="N739" s="27">
        <v>16.0746</v>
      </c>
      <c r="O739" s="30">
        <v>34.626702342062472</v>
      </c>
      <c r="P739" s="38">
        <v>0.25096137058823498</v>
      </c>
      <c r="Q739" s="38">
        <v>1.3049603176470601</v>
      </c>
      <c r="R739" s="32" t="s">
        <v>285</v>
      </c>
      <c r="S739" s="32">
        <v>1</v>
      </c>
      <c r="V739" s="8" t="s">
        <v>622</v>
      </c>
    </row>
    <row r="740" spans="1:22">
      <c r="A740" s="32" t="s">
        <v>148</v>
      </c>
      <c r="B740" s="32" t="s">
        <v>273</v>
      </c>
      <c r="C740" s="32" t="s">
        <v>1571</v>
      </c>
      <c r="D740" s="31">
        <v>42917</v>
      </c>
      <c r="E740" s="1">
        <f t="shared" si="40"/>
        <v>2017</v>
      </c>
      <c r="F740" s="1">
        <f t="shared" si="41"/>
        <v>7</v>
      </c>
      <c r="G740" s="4">
        <f t="shared" si="42"/>
        <v>1</v>
      </c>
      <c r="H740" s="6">
        <v>0</v>
      </c>
      <c r="I740" s="28">
        <v>128.75143333333335</v>
      </c>
      <c r="J740" s="28">
        <v>31.748983333333335</v>
      </c>
      <c r="K740" s="33">
        <v>200</v>
      </c>
      <c r="L740" s="33">
        <v>200</v>
      </c>
      <c r="M740" s="33">
        <v>0</v>
      </c>
      <c r="N740" s="27">
        <v>14.614000000000001</v>
      </c>
      <c r="O740" s="30">
        <v>34.570370089194341</v>
      </c>
      <c r="P740" s="38">
        <v>0.18920600588235259</v>
      </c>
      <c r="Q740" s="38">
        <v>1.0869776164705893</v>
      </c>
      <c r="R740" s="32" t="s">
        <v>285</v>
      </c>
      <c r="S740" s="32">
        <v>1</v>
      </c>
      <c r="V740" s="8" t="s">
        <v>623</v>
      </c>
    </row>
    <row r="741" spans="1:22">
      <c r="A741" s="32" t="s">
        <v>148</v>
      </c>
      <c r="B741" s="32" t="s">
        <v>273</v>
      </c>
      <c r="C741" s="32" t="s">
        <v>1571</v>
      </c>
      <c r="D741" s="31">
        <v>42917</v>
      </c>
      <c r="E741" s="1">
        <f t="shared" si="40"/>
        <v>2017</v>
      </c>
      <c r="F741" s="1">
        <f t="shared" si="41"/>
        <v>7</v>
      </c>
      <c r="G741" s="4">
        <f t="shared" si="42"/>
        <v>1</v>
      </c>
      <c r="H741" s="6">
        <v>0</v>
      </c>
      <c r="I741" s="28">
        <v>128.75143333333335</v>
      </c>
      <c r="J741" s="28">
        <v>31.748983333333335</v>
      </c>
      <c r="K741" s="33">
        <v>300</v>
      </c>
      <c r="L741" s="33">
        <v>300</v>
      </c>
      <c r="M741" s="33">
        <v>0</v>
      </c>
      <c r="N741" s="27">
        <v>12.0878</v>
      </c>
      <c r="O741" s="30">
        <v>34.456819770669519</v>
      </c>
      <c r="P741" s="38">
        <v>0.16865277450980409</v>
      </c>
      <c r="Q741" s="38">
        <v>0.64750083529411739</v>
      </c>
      <c r="R741" s="32" t="s">
        <v>285</v>
      </c>
      <c r="S741" s="32">
        <v>1</v>
      </c>
      <c r="V741" s="8" t="s">
        <v>624</v>
      </c>
    </row>
    <row r="742" spans="1:22">
      <c r="A742" s="32" t="s">
        <v>148</v>
      </c>
      <c r="B742" s="32" t="s">
        <v>273</v>
      </c>
      <c r="C742" s="32" t="s">
        <v>1571</v>
      </c>
      <c r="D742" s="31">
        <v>42917</v>
      </c>
      <c r="E742" s="1">
        <f t="shared" si="40"/>
        <v>2017</v>
      </c>
      <c r="F742" s="1">
        <f t="shared" si="41"/>
        <v>7</v>
      </c>
      <c r="G742" s="4">
        <f t="shared" si="42"/>
        <v>1</v>
      </c>
      <c r="H742" s="6">
        <v>0</v>
      </c>
      <c r="I742" s="28">
        <v>128.75143333333335</v>
      </c>
      <c r="J742" s="28">
        <v>31.748983333333335</v>
      </c>
      <c r="K742" s="33">
        <v>500</v>
      </c>
      <c r="L742" s="33">
        <v>500</v>
      </c>
      <c r="M742" s="33">
        <v>0</v>
      </c>
      <c r="N742" s="27">
        <v>7.7553999999999998</v>
      </c>
      <c r="O742" s="30">
        <v>34.346468130610468</v>
      </c>
      <c r="P742" s="38">
        <v>-5.0998923529411933E-2</v>
      </c>
      <c r="Q742" s="38">
        <v>-0.59096478588235257</v>
      </c>
      <c r="R742" s="32" t="s">
        <v>285</v>
      </c>
      <c r="S742" s="32">
        <v>1</v>
      </c>
      <c r="V742" s="8" t="s">
        <v>625</v>
      </c>
    </row>
    <row r="743" spans="1:22">
      <c r="A743" s="32" t="s">
        <v>148</v>
      </c>
      <c r="B743" s="32">
        <v>33</v>
      </c>
      <c r="C743" s="32" t="s">
        <v>1571</v>
      </c>
      <c r="D743" s="31">
        <v>42917</v>
      </c>
      <c r="E743" s="1">
        <f t="shared" si="40"/>
        <v>2017</v>
      </c>
      <c r="F743" s="1">
        <f t="shared" si="41"/>
        <v>7</v>
      </c>
      <c r="G743" s="4">
        <f t="shared" si="42"/>
        <v>1</v>
      </c>
      <c r="H743" s="6">
        <v>0.4145833333333333</v>
      </c>
      <c r="I743" s="28">
        <v>129.24976666666666</v>
      </c>
      <c r="J743" s="28">
        <v>31.749083333333331</v>
      </c>
      <c r="K743" s="33">
        <v>0</v>
      </c>
      <c r="L743" s="33">
        <v>0</v>
      </c>
      <c r="M743" s="33">
        <v>0</v>
      </c>
      <c r="N743" s="27">
        <v>25.6</v>
      </c>
      <c r="O743" s="30">
        <v>34.036464443453646</v>
      </c>
      <c r="P743" s="38">
        <v>0.12131195411764728</v>
      </c>
      <c r="Q743" s="38">
        <v>0.14862355882353029</v>
      </c>
      <c r="R743" s="32" t="s">
        <v>285</v>
      </c>
      <c r="S743" s="32"/>
      <c r="V743" s="8" t="s">
        <v>626</v>
      </c>
    </row>
    <row r="744" spans="1:22">
      <c r="A744" s="32" t="s">
        <v>148</v>
      </c>
      <c r="B744" s="32">
        <v>35</v>
      </c>
      <c r="C744" s="32" t="s">
        <v>1571</v>
      </c>
      <c r="D744" s="31">
        <v>42917</v>
      </c>
      <c r="E744" s="1">
        <f t="shared" si="40"/>
        <v>2017</v>
      </c>
      <c r="F744" s="1">
        <f t="shared" si="41"/>
        <v>7</v>
      </c>
      <c r="G744" s="4">
        <f t="shared" si="42"/>
        <v>1</v>
      </c>
      <c r="H744" s="6">
        <v>0.58472222222222225</v>
      </c>
      <c r="I744" s="28">
        <v>129.66651666666667</v>
      </c>
      <c r="J744" s="28">
        <v>31.750250000000001</v>
      </c>
      <c r="K744" s="33">
        <v>0</v>
      </c>
      <c r="L744" s="33">
        <v>0</v>
      </c>
      <c r="M744" s="33">
        <v>0</v>
      </c>
      <c r="N744" s="27">
        <v>24.3</v>
      </c>
      <c r="O744" s="30">
        <v>33.895444019565545</v>
      </c>
      <c r="P744" s="38">
        <v>0.13670327294117657</v>
      </c>
      <c r="Q744" s="38">
        <v>0.12455235058823533</v>
      </c>
      <c r="R744" s="32" t="s">
        <v>285</v>
      </c>
      <c r="S744" s="32"/>
      <c r="V744" s="8" t="s">
        <v>627</v>
      </c>
    </row>
    <row r="745" spans="1:22">
      <c r="A745" s="32" t="s">
        <v>149</v>
      </c>
      <c r="B745" s="32" t="s">
        <v>220</v>
      </c>
      <c r="C745" s="32" t="s">
        <v>1573</v>
      </c>
      <c r="D745" s="31">
        <v>42972</v>
      </c>
      <c r="E745" s="1">
        <f t="shared" si="40"/>
        <v>2017</v>
      </c>
      <c r="F745" s="1">
        <f t="shared" si="41"/>
        <v>8</v>
      </c>
      <c r="G745" s="4">
        <f t="shared" si="42"/>
        <v>25</v>
      </c>
      <c r="H745" s="6">
        <v>0.72958333333333336</v>
      </c>
      <c r="I745" s="28">
        <v>136.04116666666667</v>
      </c>
      <c r="J745" s="28">
        <v>37.819499999999998</v>
      </c>
      <c r="K745" s="33">
        <v>0</v>
      </c>
      <c r="L745" s="33">
        <v>0</v>
      </c>
      <c r="M745" s="33">
        <v>0</v>
      </c>
      <c r="N745" s="27">
        <v>26.9</v>
      </c>
      <c r="O745" s="30">
        <v>32.883316364561253</v>
      </c>
      <c r="P745" s="38">
        <v>-0.17080874823529379</v>
      </c>
      <c r="Q745" s="38">
        <v>-1.6015746376470572</v>
      </c>
      <c r="R745" s="32" t="s">
        <v>285</v>
      </c>
      <c r="S745" s="32"/>
      <c r="T745" s="7"/>
      <c r="V745" s="8" t="s">
        <v>628</v>
      </c>
    </row>
    <row r="746" spans="1:22">
      <c r="A746" s="32" t="s">
        <v>149</v>
      </c>
      <c r="B746" s="32" t="s">
        <v>220</v>
      </c>
      <c r="C746" s="32" t="s">
        <v>1573</v>
      </c>
      <c r="D746" s="31">
        <v>42972</v>
      </c>
      <c r="E746" s="1">
        <f t="shared" si="40"/>
        <v>2017</v>
      </c>
      <c r="F746" s="1">
        <f t="shared" si="41"/>
        <v>8</v>
      </c>
      <c r="G746" s="4">
        <f t="shared" si="42"/>
        <v>25</v>
      </c>
      <c r="H746" s="6">
        <v>0.72958333333333336</v>
      </c>
      <c r="I746" s="28">
        <v>136.04116666666667</v>
      </c>
      <c r="J746" s="28">
        <v>37.819499999999998</v>
      </c>
      <c r="K746" s="33">
        <v>20</v>
      </c>
      <c r="L746" s="33">
        <v>20</v>
      </c>
      <c r="M746" s="33">
        <v>0</v>
      </c>
      <c r="N746" s="27">
        <v>25.766999999999999</v>
      </c>
      <c r="O746" s="30">
        <v>34.082000000000001</v>
      </c>
      <c r="P746" s="38">
        <v>8.0336950588235423E-2</v>
      </c>
      <c r="Q746" s="38">
        <v>-0.24867306588235216</v>
      </c>
      <c r="R746" s="32" t="s">
        <v>285</v>
      </c>
      <c r="S746" s="32"/>
      <c r="T746" s="7"/>
      <c r="V746" s="8" t="s">
        <v>629</v>
      </c>
    </row>
    <row r="747" spans="1:22">
      <c r="A747" s="32" t="s">
        <v>149</v>
      </c>
      <c r="B747" s="32" t="s">
        <v>220</v>
      </c>
      <c r="C747" s="32" t="s">
        <v>1573</v>
      </c>
      <c r="D747" s="31">
        <v>42972</v>
      </c>
      <c r="E747" s="1">
        <f t="shared" si="40"/>
        <v>2017</v>
      </c>
      <c r="F747" s="1">
        <f t="shared" si="41"/>
        <v>8</v>
      </c>
      <c r="G747" s="4">
        <f t="shared" si="42"/>
        <v>25</v>
      </c>
      <c r="H747" s="6">
        <v>0.72958333333333336</v>
      </c>
      <c r="I747" s="28">
        <v>136.04116666666667</v>
      </c>
      <c r="J747" s="28">
        <v>37.819499999999998</v>
      </c>
      <c r="K747" s="33">
        <v>50</v>
      </c>
      <c r="L747" s="33">
        <v>50</v>
      </c>
      <c r="M747" s="33">
        <v>0</v>
      </c>
      <c r="N747" s="27">
        <v>15.62</v>
      </c>
      <c r="O747" s="30">
        <v>34.488</v>
      </c>
      <c r="P747" s="38">
        <v>0.29674638941176457</v>
      </c>
      <c r="Q747" s="38">
        <v>1.0573377458823554</v>
      </c>
      <c r="R747" s="32" t="s">
        <v>285</v>
      </c>
      <c r="S747" s="32"/>
      <c r="T747" s="7"/>
      <c r="U747" s="8" t="s">
        <v>1613</v>
      </c>
      <c r="V747" s="8" t="s">
        <v>630</v>
      </c>
    </row>
    <row r="748" spans="1:22">
      <c r="A748" s="32" t="s">
        <v>149</v>
      </c>
      <c r="B748" s="32" t="s">
        <v>221</v>
      </c>
      <c r="C748" s="32" t="s">
        <v>1573</v>
      </c>
      <c r="D748" s="31">
        <v>42972</v>
      </c>
      <c r="E748" s="1">
        <f t="shared" si="40"/>
        <v>2017</v>
      </c>
      <c r="F748" s="1">
        <f t="shared" si="41"/>
        <v>8</v>
      </c>
      <c r="G748" s="4">
        <f t="shared" si="42"/>
        <v>25</v>
      </c>
      <c r="H748" s="6">
        <v>0.61736111111111114</v>
      </c>
      <c r="I748" s="28">
        <v>135.79666666666665</v>
      </c>
      <c r="J748" s="28">
        <v>37.945666666666668</v>
      </c>
      <c r="K748" s="33">
        <v>0</v>
      </c>
      <c r="L748" s="33">
        <v>0</v>
      </c>
      <c r="M748" s="33">
        <v>0</v>
      </c>
      <c r="N748" s="27">
        <v>25.6</v>
      </c>
      <c r="O748" s="30">
        <v>34.050728732191949</v>
      </c>
      <c r="P748" s="19">
        <v>5.7171342352940746E-2</v>
      </c>
      <c r="Q748" s="19">
        <v>-0.1555177647058823</v>
      </c>
      <c r="R748" s="32" t="s">
        <v>285</v>
      </c>
      <c r="S748" s="32"/>
      <c r="T748" s="7"/>
      <c r="U748" s="17" t="s">
        <v>1614</v>
      </c>
      <c r="V748" s="8" t="s">
        <v>631</v>
      </c>
    </row>
    <row r="749" spans="1:22">
      <c r="A749" s="32" t="s">
        <v>149</v>
      </c>
      <c r="B749" s="32" t="s">
        <v>221</v>
      </c>
      <c r="C749" s="32" t="s">
        <v>1573</v>
      </c>
      <c r="D749" s="31">
        <v>42972</v>
      </c>
      <c r="E749" s="1">
        <f t="shared" si="40"/>
        <v>2017</v>
      </c>
      <c r="F749" s="1">
        <f t="shared" si="41"/>
        <v>8</v>
      </c>
      <c r="G749" s="4">
        <f t="shared" si="42"/>
        <v>25</v>
      </c>
      <c r="H749" s="6">
        <v>0.61736111111111114</v>
      </c>
      <c r="I749" s="28">
        <v>135.79666666666665</v>
      </c>
      <c r="J749" s="28">
        <v>37.945666666666668</v>
      </c>
      <c r="K749" s="33">
        <v>20</v>
      </c>
      <c r="L749" s="33">
        <v>20</v>
      </c>
      <c r="M749" s="33">
        <v>0</v>
      </c>
      <c r="N749" s="27">
        <v>22.238</v>
      </c>
      <c r="O749" s="30">
        <v>34.14</v>
      </c>
      <c r="P749" s="38">
        <v>0.11027324705882369</v>
      </c>
      <c r="Q749" s="38">
        <v>-8.5841830588236689E-2</v>
      </c>
      <c r="R749" s="32" t="s">
        <v>285</v>
      </c>
      <c r="S749" s="32"/>
      <c r="T749" s="7"/>
      <c r="U749" s="8" t="s">
        <v>1613</v>
      </c>
      <c r="V749" s="8" t="s">
        <v>632</v>
      </c>
    </row>
    <row r="750" spans="1:22">
      <c r="A750" s="32" t="s">
        <v>149</v>
      </c>
      <c r="B750" s="32" t="s">
        <v>221</v>
      </c>
      <c r="C750" s="32" t="s">
        <v>1573</v>
      </c>
      <c r="D750" s="31">
        <v>42972</v>
      </c>
      <c r="E750" s="1">
        <f t="shared" si="40"/>
        <v>2017</v>
      </c>
      <c r="F750" s="1">
        <f t="shared" si="41"/>
        <v>8</v>
      </c>
      <c r="G750" s="4">
        <f t="shared" si="42"/>
        <v>25</v>
      </c>
      <c r="H750" s="6">
        <v>0.61736111111111114</v>
      </c>
      <c r="I750" s="28">
        <v>135.79666666666665</v>
      </c>
      <c r="J750" s="28">
        <v>37.945666666666668</v>
      </c>
      <c r="K750" s="33">
        <v>50</v>
      </c>
      <c r="L750" s="33">
        <v>50</v>
      </c>
      <c r="M750" s="33">
        <v>0</v>
      </c>
      <c r="N750" s="27">
        <v>15.385</v>
      </c>
      <c r="O750" s="30">
        <v>34.523000000000003</v>
      </c>
      <c r="P750" s="38">
        <v>0.25631546235294156</v>
      </c>
      <c r="Q750" s="38">
        <v>1.3039951964705878</v>
      </c>
      <c r="R750" s="32" t="s">
        <v>285</v>
      </c>
      <c r="S750" s="32"/>
      <c r="T750" s="7"/>
      <c r="U750" s="8" t="s">
        <v>1613</v>
      </c>
      <c r="V750" s="8" t="s">
        <v>633</v>
      </c>
    </row>
    <row r="751" spans="1:22">
      <c r="A751" s="32" t="s">
        <v>149</v>
      </c>
      <c r="B751" s="32" t="s">
        <v>274</v>
      </c>
      <c r="C751" s="32" t="s">
        <v>1573</v>
      </c>
      <c r="D751" s="31">
        <v>42973</v>
      </c>
      <c r="E751" s="1">
        <f t="shared" si="40"/>
        <v>2017</v>
      </c>
      <c r="F751" s="1">
        <f t="shared" si="41"/>
        <v>8</v>
      </c>
      <c r="G751" s="4">
        <f t="shared" si="42"/>
        <v>26</v>
      </c>
      <c r="H751" s="6">
        <v>0.63534722222222217</v>
      </c>
      <c r="I751" s="28">
        <v>136.00049999999999</v>
      </c>
      <c r="J751" s="28">
        <v>39.590166666666669</v>
      </c>
      <c r="K751" s="33">
        <v>0</v>
      </c>
      <c r="L751" s="33">
        <v>0</v>
      </c>
      <c r="M751" s="33">
        <v>0</v>
      </c>
      <c r="N751" s="27">
        <v>25.2</v>
      </c>
      <c r="O751" s="30">
        <v>33.88884029008365</v>
      </c>
      <c r="P751" s="38">
        <v>1.1287601176471096E-2</v>
      </c>
      <c r="Q751" s="38">
        <v>-0.18590481176470242</v>
      </c>
      <c r="R751" s="32" t="s">
        <v>285</v>
      </c>
      <c r="S751" s="32"/>
      <c r="T751" s="7"/>
      <c r="V751" s="8" t="s">
        <v>634</v>
      </c>
    </row>
    <row r="752" spans="1:22">
      <c r="A752" s="32" t="s">
        <v>149</v>
      </c>
      <c r="B752" s="32" t="s">
        <v>274</v>
      </c>
      <c r="C752" s="32" t="s">
        <v>1573</v>
      </c>
      <c r="D752" s="31">
        <v>42973</v>
      </c>
      <c r="E752" s="1">
        <f t="shared" si="40"/>
        <v>2017</v>
      </c>
      <c r="F752" s="1">
        <f t="shared" si="41"/>
        <v>8</v>
      </c>
      <c r="G752" s="4">
        <f t="shared" si="42"/>
        <v>26</v>
      </c>
      <c r="H752" s="6">
        <v>0.63534722222222217</v>
      </c>
      <c r="I752" s="28">
        <v>136.00049999999999</v>
      </c>
      <c r="J752" s="28">
        <v>39.590166666666669</v>
      </c>
      <c r="K752" s="33">
        <v>20</v>
      </c>
      <c r="L752" s="33">
        <v>20</v>
      </c>
      <c r="M752" s="33">
        <v>0</v>
      </c>
      <c r="N752" s="27">
        <v>20.995999999999999</v>
      </c>
      <c r="O752" s="30">
        <v>34.316000000000003</v>
      </c>
      <c r="P752" s="38">
        <v>0.17096800000000001</v>
      </c>
      <c r="Q752" s="38">
        <v>0.62519175999999987</v>
      </c>
      <c r="R752" s="32" t="s">
        <v>285</v>
      </c>
      <c r="S752" s="32"/>
      <c r="T752" s="7"/>
      <c r="V752" s="8" t="s">
        <v>635</v>
      </c>
    </row>
    <row r="753" spans="1:22">
      <c r="A753" s="32" t="s">
        <v>149</v>
      </c>
      <c r="B753" s="32" t="s">
        <v>274</v>
      </c>
      <c r="C753" s="32" t="s">
        <v>1573</v>
      </c>
      <c r="D753" s="31">
        <v>42973</v>
      </c>
      <c r="E753" s="1">
        <f t="shared" si="40"/>
        <v>2017</v>
      </c>
      <c r="F753" s="1">
        <f t="shared" si="41"/>
        <v>8</v>
      </c>
      <c r="G753" s="4">
        <f t="shared" si="42"/>
        <v>26</v>
      </c>
      <c r="H753" s="6">
        <v>0.63534722222222217</v>
      </c>
      <c r="I753" s="28">
        <v>136.00049999999999</v>
      </c>
      <c r="J753" s="28">
        <v>39.590166666666669</v>
      </c>
      <c r="K753" s="33">
        <v>50</v>
      </c>
      <c r="L753" s="33">
        <v>50</v>
      </c>
      <c r="M753" s="33">
        <v>0</v>
      </c>
      <c r="N753" s="27">
        <v>12.144</v>
      </c>
      <c r="O753" s="30">
        <v>34.290999999999997</v>
      </c>
      <c r="P753" s="38">
        <v>0.19211443882352985</v>
      </c>
      <c r="Q753" s="38">
        <v>0.74514217176470687</v>
      </c>
      <c r="R753" s="32" t="s">
        <v>285</v>
      </c>
      <c r="S753" s="32"/>
      <c r="T753" s="7"/>
      <c r="V753" s="8" t="s">
        <v>636</v>
      </c>
    </row>
    <row r="754" spans="1:22">
      <c r="A754" s="32" t="s">
        <v>149</v>
      </c>
      <c r="B754" s="32" t="s">
        <v>275</v>
      </c>
      <c r="C754" s="32" t="s">
        <v>1573</v>
      </c>
      <c r="D754" s="31">
        <v>42974</v>
      </c>
      <c r="E754" s="1">
        <f t="shared" si="40"/>
        <v>2017</v>
      </c>
      <c r="F754" s="1">
        <f t="shared" si="41"/>
        <v>8</v>
      </c>
      <c r="G754" s="4">
        <f t="shared" si="42"/>
        <v>27</v>
      </c>
      <c r="H754" s="6">
        <v>0.55700231481481477</v>
      </c>
      <c r="I754" s="28">
        <v>135.999</v>
      </c>
      <c r="J754" s="28">
        <v>40.176833333333335</v>
      </c>
      <c r="K754" s="33">
        <v>0</v>
      </c>
      <c r="L754" s="33">
        <v>0</v>
      </c>
      <c r="M754" s="33">
        <v>0</v>
      </c>
      <c r="N754" s="27">
        <v>25.6</v>
      </c>
      <c r="O754" s="30">
        <v>33.779514213477469</v>
      </c>
      <c r="P754" s="38">
        <v>2.0632221176470678E-2</v>
      </c>
      <c r="Q754" s="38">
        <v>-0.43459224470588165</v>
      </c>
      <c r="R754" s="32" t="s">
        <v>285</v>
      </c>
      <c r="S754" s="32"/>
      <c r="T754" s="7"/>
      <c r="U754" s="17" t="s">
        <v>1615</v>
      </c>
      <c r="V754" s="8" t="s">
        <v>637</v>
      </c>
    </row>
    <row r="755" spans="1:22">
      <c r="A755" s="32" t="s">
        <v>149</v>
      </c>
      <c r="B755" s="32" t="s">
        <v>275</v>
      </c>
      <c r="C755" s="32" t="s">
        <v>1573</v>
      </c>
      <c r="D755" s="31">
        <v>42974</v>
      </c>
      <c r="E755" s="1">
        <f t="shared" si="40"/>
        <v>2017</v>
      </c>
      <c r="F755" s="1">
        <f t="shared" si="41"/>
        <v>8</v>
      </c>
      <c r="G755" s="4">
        <f t="shared" si="42"/>
        <v>27</v>
      </c>
      <c r="H755" s="6">
        <v>0.55700231481481477</v>
      </c>
      <c r="I755" s="28">
        <v>135.999</v>
      </c>
      <c r="J755" s="28">
        <v>40.176833333333335</v>
      </c>
      <c r="K755" s="33">
        <v>20</v>
      </c>
      <c r="L755" s="33">
        <v>20</v>
      </c>
      <c r="M755" s="33">
        <v>0</v>
      </c>
      <c r="N755" s="27">
        <v>25.234999999999999</v>
      </c>
      <c r="O755" s="30">
        <v>33.765999999999998</v>
      </c>
      <c r="P755" s="38">
        <v>2.1467876470588232E-2</v>
      </c>
      <c r="Q755" s="38">
        <v>-0.57752262470588356</v>
      </c>
      <c r="R755" s="32" t="s">
        <v>285</v>
      </c>
      <c r="S755" s="32"/>
      <c r="T755" s="7"/>
      <c r="V755" s="8" t="s">
        <v>638</v>
      </c>
    </row>
    <row r="756" spans="1:22">
      <c r="A756" s="32" t="s">
        <v>149</v>
      </c>
      <c r="B756" s="32" t="s">
        <v>275</v>
      </c>
      <c r="C756" s="32" t="s">
        <v>1573</v>
      </c>
      <c r="D756" s="31">
        <v>42974</v>
      </c>
      <c r="E756" s="1">
        <f t="shared" si="40"/>
        <v>2017</v>
      </c>
      <c r="F756" s="1">
        <f t="shared" si="41"/>
        <v>8</v>
      </c>
      <c r="G756" s="4">
        <f t="shared" si="42"/>
        <v>27</v>
      </c>
      <c r="H756" s="6">
        <v>0.55700231481481477</v>
      </c>
      <c r="I756" s="28">
        <v>135.999</v>
      </c>
      <c r="J756" s="28">
        <v>40.176833333333335</v>
      </c>
      <c r="K756" s="33">
        <v>50</v>
      </c>
      <c r="L756" s="33">
        <v>50</v>
      </c>
      <c r="M756" s="33">
        <v>0</v>
      </c>
      <c r="N756" s="27">
        <v>6.9039999999999999</v>
      </c>
      <c r="O756" s="30">
        <v>33.932000000000002</v>
      </c>
      <c r="P756" s="38">
        <v>3.1309615294117465E-2</v>
      </c>
      <c r="Q756" s="38">
        <v>-0.44791823294117528</v>
      </c>
      <c r="R756" s="32" t="s">
        <v>285</v>
      </c>
      <c r="S756" s="32"/>
      <c r="T756" s="7"/>
      <c r="V756" s="8" t="s">
        <v>639</v>
      </c>
    </row>
    <row r="757" spans="1:22">
      <c r="A757" s="32" t="s">
        <v>149</v>
      </c>
      <c r="B757" s="32" t="s">
        <v>276</v>
      </c>
      <c r="C757" s="32" t="s">
        <v>1573</v>
      </c>
      <c r="D757" s="31">
        <v>42975</v>
      </c>
      <c r="E757" s="1">
        <f t="shared" si="40"/>
        <v>2017</v>
      </c>
      <c r="F757" s="1">
        <f t="shared" si="41"/>
        <v>8</v>
      </c>
      <c r="G757" s="4">
        <f t="shared" si="42"/>
        <v>28</v>
      </c>
      <c r="H757" s="6">
        <v>0.56967592592592597</v>
      </c>
      <c r="I757" s="28">
        <v>135.99866666666668</v>
      </c>
      <c r="J757" s="28">
        <v>38.491500000000002</v>
      </c>
      <c r="K757" s="33">
        <v>0</v>
      </c>
      <c r="L757" s="33">
        <v>0</v>
      </c>
      <c r="M757" s="33">
        <v>0</v>
      </c>
      <c r="N757" s="27">
        <v>26.1</v>
      </c>
      <c r="O757" s="30">
        <v>33.846258203453047</v>
      </c>
      <c r="P757" s="38">
        <v>-8.5893258823526164E-3</v>
      </c>
      <c r="Q757" s="38">
        <v>-0.679845541176471</v>
      </c>
      <c r="R757" s="32" t="s">
        <v>285</v>
      </c>
      <c r="S757" s="32"/>
      <c r="T757" s="7"/>
      <c r="V757" s="8" t="s">
        <v>640</v>
      </c>
    </row>
    <row r="758" spans="1:22">
      <c r="A758" s="32" t="s">
        <v>149</v>
      </c>
      <c r="B758" s="32" t="s">
        <v>276</v>
      </c>
      <c r="C758" s="32" t="s">
        <v>1573</v>
      </c>
      <c r="D758" s="31">
        <v>42975</v>
      </c>
      <c r="E758" s="1">
        <f t="shared" si="40"/>
        <v>2017</v>
      </c>
      <c r="F758" s="1">
        <f t="shared" si="41"/>
        <v>8</v>
      </c>
      <c r="G758" s="4">
        <f t="shared" si="42"/>
        <v>28</v>
      </c>
      <c r="H758" s="6">
        <v>0.56967592592592597</v>
      </c>
      <c r="I758" s="28">
        <v>135.99866666666668</v>
      </c>
      <c r="J758" s="28">
        <v>38.491500000000002</v>
      </c>
      <c r="K758" s="33">
        <v>20</v>
      </c>
      <c r="L758" s="33">
        <v>20</v>
      </c>
      <c r="M758" s="33">
        <v>0</v>
      </c>
      <c r="N758" s="27">
        <v>21.224</v>
      </c>
      <c r="O758" s="30">
        <v>34.359000000000002</v>
      </c>
      <c r="P758" s="20">
        <v>9.6767978823529388E-2</v>
      </c>
      <c r="Q758" s="20">
        <v>0.4774997882352956</v>
      </c>
      <c r="R758" s="32" t="s">
        <v>285</v>
      </c>
      <c r="S758" s="32"/>
      <c r="T758" s="7"/>
      <c r="U758" s="8" t="s">
        <v>1616</v>
      </c>
      <c r="V758" s="60" t="s">
        <v>641</v>
      </c>
    </row>
    <row r="759" spans="1:22">
      <c r="A759" s="32" t="s">
        <v>149</v>
      </c>
      <c r="B759" s="32" t="s">
        <v>276</v>
      </c>
      <c r="C759" s="32" t="s">
        <v>1573</v>
      </c>
      <c r="D759" s="31">
        <v>42975</v>
      </c>
      <c r="E759" s="1">
        <f t="shared" si="40"/>
        <v>2017</v>
      </c>
      <c r="F759" s="1">
        <f t="shared" si="41"/>
        <v>8</v>
      </c>
      <c r="G759" s="4">
        <f t="shared" si="42"/>
        <v>28</v>
      </c>
      <c r="H759" s="6">
        <v>0.56967592592592597</v>
      </c>
      <c r="I759" s="28">
        <v>135.99866666666668</v>
      </c>
      <c r="J759" s="28">
        <v>38.491500000000002</v>
      </c>
      <c r="K759" s="33">
        <v>50</v>
      </c>
      <c r="L759" s="33">
        <v>50</v>
      </c>
      <c r="M759" s="33">
        <v>0</v>
      </c>
      <c r="N759" s="27">
        <v>11.233000000000001</v>
      </c>
      <c r="O759" s="30">
        <v>34.252000000000002</v>
      </c>
      <c r="P759" s="20">
        <v>0.14258847058823521</v>
      </c>
      <c r="Q759" s="20">
        <v>0.52386010588235443</v>
      </c>
      <c r="R759" s="32" t="s">
        <v>285</v>
      </c>
      <c r="S759" s="32"/>
      <c r="T759" s="7"/>
      <c r="V759" s="60" t="s">
        <v>642</v>
      </c>
    </row>
    <row r="760" spans="1:22">
      <c r="A760" s="32" t="s">
        <v>149</v>
      </c>
      <c r="B760" s="32" t="s">
        <v>233</v>
      </c>
      <c r="C760" s="32" t="s">
        <v>1569</v>
      </c>
      <c r="D760" s="31">
        <v>42983</v>
      </c>
      <c r="E760" s="1">
        <f t="shared" si="40"/>
        <v>2017</v>
      </c>
      <c r="F760" s="1">
        <f t="shared" si="41"/>
        <v>9</v>
      </c>
      <c r="G760" s="4">
        <f t="shared" si="42"/>
        <v>5</v>
      </c>
      <c r="H760" s="6">
        <v>0.72986111111111107</v>
      </c>
      <c r="I760" s="28">
        <v>130.4025</v>
      </c>
      <c r="J760" s="28">
        <v>34.464166666666664</v>
      </c>
      <c r="K760" s="33">
        <v>0</v>
      </c>
      <c r="L760" s="33">
        <v>0</v>
      </c>
      <c r="M760" s="33">
        <v>0</v>
      </c>
      <c r="N760" s="27">
        <v>27.3</v>
      </c>
      <c r="O760" s="30">
        <v>31.744054708203372</v>
      </c>
      <c r="P760" s="20">
        <v>-0.43405605764705868</v>
      </c>
      <c r="Q760" s="20">
        <v>-3.0844408764705875</v>
      </c>
      <c r="R760" s="32" t="s">
        <v>285</v>
      </c>
      <c r="S760" s="32"/>
      <c r="T760" s="7"/>
      <c r="V760" s="60" t="s">
        <v>643</v>
      </c>
    </row>
    <row r="761" spans="1:22">
      <c r="A761" s="32" t="s">
        <v>149</v>
      </c>
      <c r="B761" s="32" t="s">
        <v>233</v>
      </c>
      <c r="C761" s="32" t="s">
        <v>1569</v>
      </c>
      <c r="D761" s="31">
        <v>42983</v>
      </c>
      <c r="E761" s="1">
        <f t="shared" si="40"/>
        <v>2017</v>
      </c>
      <c r="F761" s="1">
        <f t="shared" si="41"/>
        <v>9</v>
      </c>
      <c r="G761" s="4">
        <f t="shared" si="42"/>
        <v>5</v>
      </c>
      <c r="H761" s="6">
        <v>0.72986111111111107</v>
      </c>
      <c r="I761" s="28">
        <v>130.4025</v>
      </c>
      <c r="J761" s="28">
        <v>34.464166666666664</v>
      </c>
      <c r="K761" s="33">
        <v>20</v>
      </c>
      <c r="L761" s="33">
        <v>20</v>
      </c>
      <c r="M761" s="33">
        <v>0</v>
      </c>
      <c r="N761" s="27">
        <v>26.706</v>
      </c>
      <c r="O761" s="30">
        <v>31.768000000000001</v>
      </c>
      <c r="P761" s="20">
        <v>-0.42108278588235293</v>
      </c>
      <c r="Q761" s="20">
        <v>-3.247199118823529</v>
      </c>
      <c r="R761" s="32" t="s">
        <v>285</v>
      </c>
      <c r="S761" s="32"/>
      <c r="T761" s="7"/>
      <c r="V761" s="60" t="s">
        <v>644</v>
      </c>
    </row>
    <row r="762" spans="1:22">
      <c r="A762" s="32" t="s">
        <v>149</v>
      </c>
      <c r="B762" s="32" t="s">
        <v>233</v>
      </c>
      <c r="C762" s="32" t="s">
        <v>1569</v>
      </c>
      <c r="D762" s="31">
        <v>42983</v>
      </c>
      <c r="E762" s="1">
        <f t="shared" si="40"/>
        <v>2017</v>
      </c>
      <c r="F762" s="1">
        <f t="shared" si="41"/>
        <v>9</v>
      </c>
      <c r="G762" s="4">
        <f t="shared" si="42"/>
        <v>5</v>
      </c>
      <c r="H762" s="6">
        <v>0.72986111111111107</v>
      </c>
      <c r="I762" s="28">
        <v>130.4025</v>
      </c>
      <c r="J762" s="28">
        <v>34.464166666666664</v>
      </c>
      <c r="K762" s="33">
        <v>50</v>
      </c>
      <c r="L762" s="33">
        <v>50</v>
      </c>
      <c r="M762" s="33">
        <v>0</v>
      </c>
      <c r="N762" s="27">
        <v>20.981999999999999</v>
      </c>
      <c r="O762" s="30">
        <v>34.582999999999998</v>
      </c>
      <c r="P762" s="20">
        <v>0.2480188058823527</v>
      </c>
      <c r="Q762" s="20">
        <v>1.4585349788235309</v>
      </c>
      <c r="R762" s="32" t="s">
        <v>285</v>
      </c>
      <c r="S762" s="32"/>
      <c r="T762" s="7"/>
      <c r="V762" s="60" t="s">
        <v>645</v>
      </c>
    </row>
    <row r="763" spans="1:22">
      <c r="A763" s="32" t="s">
        <v>149</v>
      </c>
      <c r="B763" s="32" t="s">
        <v>277</v>
      </c>
      <c r="C763" s="32" t="s">
        <v>1569</v>
      </c>
      <c r="D763" s="31">
        <v>42984</v>
      </c>
      <c r="E763" s="1">
        <f t="shared" si="40"/>
        <v>2017</v>
      </c>
      <c r="F763" s="1">
        <f t="shared" si="41"/>
        <v>9</v>
      </c>
      <c r="G763" s="4">
        <f t="shared" si="42"/>
        <v>6</v>
      </c>
      <c r="H763" s="6">
        <v>0.65590277777777783</v>
      </c>
      <c r="I763" s="28">
        <v>130.52199999999999</v>
      </c>
      <c r="J763" s="28">
        <v>34.834333333333333</v>
      </c>
      <c r="K763" s="33">
        <v>0</v>
      </c>
      <c r="L763" s="33">
        <v>0</v>
      </c>
      <c r="M763" s="33">
        <v>0</v>
      </c>
      <c r="N763" s="27">
        <v>26.6</v>
      </c>
      <c r="O763" s="30">
        <v>32.160837288263878</v>
      </c>
      <c r="P763" s="20">
        <v>-0.36208500235294139</v>
      </c>
      <c r="Q763" s="20">
        <v>-2.5697719835294111</v>
      </c>
      <c r="R763" s="32" t="s">
        <v>285</v>
      </c>
      <c r="S763" s="32"/>
      <c r="V763" s="60" t="s">
        <v>646</v>
      </c>
    </row>
    <row r="764" spans="1:22">
      <c r="A764" s="32" t="s">
        <v>149</v>
      </c>
      <c r="B764" s="32" t="s">
        <v>277</v>
      </c>
      <c r="C764" s="32" t="s">
        <v>1569</v>
      </c>
      <c r="D764" s="31">
        <v>42984</v>
      </c>
      <c r="E764" s="1">
        <f t="shared" si="40"/>
        <v>2017</v>
      </c>
      <c r="F764" s="1">
        <f t="shared" si="41"/>
        <v>9</v>
      </c>
      <c r="G764" s="4">
        <f t="shared" si="42"/>
        <v>6</v>
      </c>
      <c r="H764" s="6">
        <v>0.65590277777777783</v>
      </c>
      <c r="I764" s="28">
        <v>130.52199999999999</v>
      </c>
      <c r="J764" s="28">
        <v>34.834333333333333</v>
      </c>
      <c r="K764" s="33">
        <v>20</v>
      </c>
      <c r="L764" s="33">
        <v>20</v>
      </c>
      <c r="M764" s="33">
        <v>0</v>
      </c>
      <c r="N764" s="27">
        <v>25.922000000000001</v>
      </c>
      <c r="O764" s="30">
        <v>32.890999999999998</v>
      </c>
      <c r="P764" s="20">
        <v>-0.27579654352941163</v>
      </c>
      <c r="Q764" s="20">
        <v>-2.0280268152941181</v>
      </c>
      <c r="R764" s="32" t="s">
        <v>285</v>
      </c>
      <c r="S764" s="32"/>
      <c r="T764" s="65" t="s">
        <v>1617</v>
      </c>
      <c r="U764" s="8" t="s">
        <v>1618</v>
      </c>
      <c r="V764" s="60" t="s">
        <v>647</v>
      </c>
    </row>
    <row r="765" spans="1:22">
      <c r="A765" s="32" t="s">
        <v>149</v>
      </c>
      <c r="B765" s="32" t="s">
        <v>277</v>
      </c>
      <c r="C765" s="32" t="s">
        <v>1569</v>
      </c>
      <c r="D765" s="31">
        <v>42984</v>
      </c>
      <c r="E765" s="1">
        <f t="shared" si="40"/>
        <v>2017</v>
      </c>
      <c r="F765" s="1">
        <f t="shared" si="41"/>
        <v>9</v>
      </c>
      <c r="G765" s="4">
        <f t="shared" si="42"/>
        <v>6</v>
      </c>
      <c r="H765" s="6">
        <v>0.65590277777777783</v>
      </c>
      <c r="I765" s="28">
        <v>130.52199999999999</v>
      </c>
      <c r="J765" s="28">
        <v>34.834333333333333</v>
      </c>
      <c r="K765" s="33">
        <v>50</v>
      </c>
      <c r="L765" s="33">
        <v>50</v>
      </c>
      <c r="M765" s="33">
        <v>0</v>
      </c>
      <c r="N765" s="27">
        <v>17.640999999999998</v>
      </c>
      <c r="O765" s="30">
        <v>34.209000000000003</v>
      </c>
      <c r="P765" s="20">
        <v>0.15094128941176477</v>
      </c>
      <c r="Q765" s="20">
        <v>0.85118013411764615</v>
      </c>
      <c r="R765" s="32" t="s">
        <v>285</v>
      </c>
      <c r="S765" s="32"/>
      <c r="T765" s="65" t="s">
        <v>1617</v>
      </c>
      <c r="U765" s="8" t="s">
        <v>1618</v>
      </c>
      <c r="V765" s="60" t="s">
        <v>648</v>
      </c>
    </row>
    <row r="766" spans="1:22">
      <c r="A766" s="32" t="s">
        <v>149</v>
      </c>
      <c r="B766" s="32" t="s">
        <v>236</v>
      </c>
      <c r="C766" s="32" t="s">
        <v>1569</v>
      </c>
      <c r="D766" s="31">
        <v>42985</v>
      </c>
      <c r="E766" s="1">
        <f t="shared" si="40"/>
        <v>2017</v>
      </c>
      <c r="F766" s="1">
        <f t="shared" si="41"/>
        <v>9</v>
      </c>
      <c r="G766" s="4">
        <f t="shared" si="42"/>
        <v>7</v>
      </c>
      <c r="H766" s="6">
        <v>0.75423611111111111</v>
      </c>
      <c r="I766" s="28">
        <v>130.148</v>
      </c>
      <c r="J766" s="28">
        <v>34.129333333333335</v>
      </c>
      <c r="K766" s="33">
        <v>0</v>
      </c>
      <c r="L766" s="33">
        <v>0</v>
      </c>
      <c r="M766" s="33">
        <v>0</v>
      </c>
      <c r="N766" s="27">
        <v>26.6</v>
      </c>
      <c r="O766" s="30">
        <v>31.839058396503866</v>
      </c>
      <c r="P766" s="20">
        <v>-0.47377995176470544</v>
      </c>
      <c r="Q766" s="20">
        <v>-3.1292635576470573</v>
      </c>
      <c r="R766" s="32" t="s">
        <v>285</v>
      </c>
      <c r="S766" s="32"/>
      <c r="T766" s="7"/>
      <c r="V766" s="60" t="s">
        <v>649</v>
      </c>
    </row>
    <row r="767" spans="1:22">
      <c r="A767" s="32" t="s">
        <v>149</v>
      </c>
      <c r="B767" s="32" t="s">
        <v>236</v>
      </c>
      <c r="C767" s="32" t="s">
        <v>1569</v>
      </c>
      <c r="D767" s="31">
        <v>42985</v>
      </c>
      <c r="E767" s="1">
        <f t="shared" si="40"/>
        <v>2017</v>
      </c>
      <c r="F767" s="1">
        <f t="shared" si="41"/>
        <v>9</v>
      </c>
      <c r="G767" s="4">
        <f t="shared" si="42"/>
        <v>7</v>
      </c>
      <c r="H767" s="6">
        <v>0.75423611111111111</v>
      </c>
      <c r="I767" s="28">
        <v>130.148</v>
      </c>
      <c r="J767" s="28">
        <v>34.129333333333335</v>
      </c>
      <c r="K767" s="33">
        <v>20</v>
      </c>
      <c r="L767" s="33">
        <v>20</v>
      </c>
      <c r="M767" s="33">
        <v>0</v>
      </c>
      <c r="N767" s="27">
        <v>26.152999999999999</v>
      </c>
      <c r="O767" s="30">
        <v>33.529000000000003</v>
      </c>
      <c r="P767" s="20">
        <v>-7.2760640000000043E-2</v>
      </c>
      <c r="Q767" s="20">
        <v>-0.72835404000000104</v>
      </c>
      <c r="R767" s="32" t="s">
        <v>285</v>
      </c>
      <c r="S767" s="32"/>
      <c r="T767" s="7"/>
      <c r="V767" s="60" t="s">
        <v>650</v>
      </c>
    </row>
    <row r="768" spans="1:22">
      <c r="A768" s="32" t="s">
        <v>149</v>
      </c>
      <c r="B768" s="32" t="s">
        <v>236</v>
      </c>
      <c r="C768" s="32" t="s">
        <v>1569</v>
      </c>
      <c r="D768" s="31">
        <v>42985</v>
      </c>
      <c r="E768" s="1">
        <f t="shared" si="40"/>
        <v>2017</v>
      </c>
      <c r="F768" s="1">
        <f t="shared" si="41"/>
        <v>9</v>
      </c>
      <c r="G768" s="4">
        <f t="shared" si="42"/>
        <v>7</v>
      </c>
      <c r="H768" s="6">
        <v>0.75423611111111111</v>
      </c>
      <c r="I768" s="28">
        <v>130.148</v>
      </c>
      <c r="J768" s="28">
        <v>34.129333333333335</v>
      </c>
      <c r="K768" s="33">
        <v>50</v>
      </c>
      <c r="L768" s="33">
        <v>50</v>
      </c>
      <c r="M768" s="33">
        <v>0</v>
      </c>
      <c r="N768" s="27">
        <v>23.873000000000001</v>
      </c>
      <c r="O768" s="30">
        <v>33.969000000000001</v>
      </c>
      <c r="P768" s="20">
        <v>0.15749393176470572</v>
      </c>
      <c r="Q768" s="20">
        <v>0.23466883764705848</v>
      </c>
      <c r="R768" s="32" t="s">
        <v>285</v>
      </c>
      <c r="S768" s="32"/>
      <c r="T768" s="7"/>
      <c r="V768" s="60" t="s">
        <v>651</v>
      </c>
    </row>
    <row r="769" spans="1:22">
      <c r="A769" s="32" t="s">
        <v>149</v>
      </c>
      <c r="B769" s="32" t="s">
        <v>138</v>
      </c>
      <c r="C769" s="32" t="s">
        <v>1569</v>
      </c>
      <c r="D769" s="31">
        <v>42986</v>
      </c>
      <c r="E769" s="1">
        <f t="shared" si="40"/>
        <v>2017</v>
      </c>
      <c r="F769" s="1">
        <f t="shared" si="41"/>
        <v>9</v>
      </c>
      <c r="G769" s="4">
        <f t="shared" si="42"/>
        <v>8</v>
      </c>
      <c r="H769" s="6">
        <v>0.7333912037037037</v>
      </c>
      <c r="I769" s="28">
        <v>129.79933333333332</v>
      </c>
      <c r="J769" s="28">
        <v>34.19016666666667</v>
      </c>
      <c r="K769" s="33">
        <v>0</v>
      </c>
      <c r="L769" s="33">
        <v>0</v>
      </c>
      <c r="M769" s="33">
        <v>0</v>
      </c>
      <c r="N769" s="27">
        <v>27.4</v>
      </c>
      <c r="O769" s="30">
        <v>31.64267416444628</v>
      </c>
      <c r="P769" s="20">
        <v>-0.35345615647058826</v>
      </c>
      <c r="Q769" s="20">
        <v>-2.7354667647058815</v>
      </c>
      <c r="R769" s="32" t="s">
        <v>285</v>
      </c>
      <c r="S769" s="32"/>
      <c r="T769" s="7"/>
      <c r="V769" s="60" t="s">
        <v>652</v>
      </c>
    </row>
    <row r="770" spans="1:22">
      <c r="A770" s="32" t="s">
        <v>149</v>
      </c>
      <c r="B770" s="32" t="s">
        <v>138</v>
      </c>
      <c r="C770" s="32" t="s">
        <v>1569</v>
      </c>
      <c r="D770" s="31">
        <v>42986</v>
      </c>
      <c r="E770" s="1">
        <f t="shared" si="40"/>
        <v>2017</v>
      </c>
      <c r="F770" s="1">
        <f t="shared" si="41"/>
        <v>9</v>
      </c>
      <c r="G770" s="4">
        <f t="shared" si="42"/>
        <v>8</v>
      </c>
      <c r="H770" s="6">
        <v>0.7333912037037037</v>
      </c>
      <c r="I770" s="28">
        <v>129.79933333333332</v>
      </c>
      <c r="J770" s="28">
        <v>34.19016666666667</v>
      </c>
      <c r="K770" s="33">
        <v>20</v>
      </c>
      <c r="L770" s="33">
        <v>20</v>
      </c>
      <c r="M770" s="33">
        <v>0</v>
      </c>
      <c r="N770" s="27">
        <v>27.486999999999998</v>
      </c>
      <c r="O770" s="30">
        <v>32.237000000000002</v>
      </c>
      <c r="P770" s="20">
        <v>-0.37557432470588226</v>
      </c>
      <c r="Q770" s="20">
        <v>-2.5782578870588226</v>
      </c>
      <c r="R770" s="32" t="s">
        <v>285</v>
      </c>
      <c r="S770" s="32"/>
      <c r="T770" s="7"/>
      <c r="V770" s="60" t="s">
        <v>653</v>
      </c>
    </row>
    <row r="771" spans="1:22">
      <c r="A771" s="32" t="s">
        <v>149</v>
      </c>
      <c r="B771" s="32" t="s">
        <v>138</v>
      </c>
      <c r="C771" s="32" t="s">
        <v>1569</v>
      </c>
      <c r="D771" s="31">
        <v>42986</v>
      </c>
      <c r="E771" s="1">
        <f t="shared" si="40"/>
        <v>2017</v>
      </c>
      <c r="F771" s="1">
        <f t="shared" si="41"/>
        <v>9</v>
      </c>
      <c r="G771" s="4">
        <f t="shared" si="42"/>
        <v>8</v>
      </c>
      <c r="H771" s="6">
        <v>0.7333912037037037</v>
      </c>
      <c r="I771" s="28">
        <v>129.79933333333332</v>
      </c>
      <c r="J771" s="28">
        <v>34.19016666666667</v>
      </c>
      <c r="K771" s="33">
        <v>50</v>
      </c>
      <c r="L771" s="33">
        <v>50</v>
      </c>
      <c r="M771" s="33">
        <v>0</v>
      </c>
      <c r="N771" s="27">
        <v>19.782</v>
      </c>
      <c r="O771" s="30">
        <v>33.942999999999998</v>
      </c>
      <c r="P771" s="20">
        <v>2.0752527058823356E-2</v>
      </c>
      <c r="Q771" s="20">
        <v>-0.26461212941176449</v>
      </c>
      <c r="R771" s="32" t="s">
        <v>285</v>
      </c>
      <c r="S771" s="32"/>
      <c r="T771" s="7"/>
      <c r="V771" s="60" t="s">
        <v>654</v>
      </c>
    </row>
    <row r="772" spans="1:22">
      <c r="A772" s="32" t="s">
        <v>149</v>
      </c>
      <c r="B772" s="32" t="s">
        <v>140</v>
      </c>
      <c r="C772" s="32" t="s">
        <v>1569</v>
      </c>
      <c r="D772" s="31">
        <v>42987</v>
      </c>
      <c r="E772" s="1">
        <f t="shared" si="40"/>
        <v>2017</v>
      </c>
      <c r="F772" s="1">
        <f t="shared" si="41"/>
        <v>9</v>
      </c>
      <c r="G772" s="4">
        <f t="shared" si="42"/>
        <v>9</v>
      </c>
      <c r="H772" s="6">
        <v>0.76504629629629628</v>
      </c>
      <c r="I772" s="28">
        <v>128.3005</v>
      </c>
      <c r="J772" s="28">
        <v>33.165500000000002</v>
      </c>
      <c r="K772" s="33">
        <v>0</v>
      </c>
      <c r="L772" s="33">
        <v>0</v>
      </c>
      <c r="M772" s="33">
        <v>0</v>
      </c>
      <c r="N772" s="27">
        <v>27.1</v>
      </c>
      <c r="O772" s="30">
        <v>32.453827579610547</v>
      </c>
      <c r="P772" s="20">
        <v>-0.23150020117647063</v>
      </c>
      <c r="Q772" s="20">
        <v>-1.6182062317647059</v>
      </c>
      <c r="R772" s="32" t="s">
        <v>285</v>
      </c>
      <c r="S772" s="32"/>
      <c r="T772" s="7"/>
      <c r="V772" s="60" t="s">
        <v>655</v>
      </c>
    </row>
    <row r="773" spans="1:22">
      <c r="A773" s="32" t="s">
        <v>149</v>
      </c>
      <c r="B773" s="32" t="s">
        <v>140</v>
      </c>
      <c r="C773" s="32" t="s">
        <v>1569</v>
      </c>
      <c r="D773" s="31">
        <v>42987</v>
      </c>
      <c r="E773" s="1">
        <f t="shared" si="40"/>
        <v>2017</v>
      </c>
      <c r="F773" s="1">
        <f t="shared" si="41"/>
        <v>9</v>
      </c>
      <c r="G773" s="4">
        <f t="shared" si="42"/>
        <v>9</v>
      </c>
      <c r="H773" s="6">
        <v>0.76504629629629628</v>
      </c>
      <c r="I773" s="28">
        <v>128.3005</v>
      </c>
      <c r="J773" s="28">
        <v>33.165500000000002</v>
      </c>
      <c r="K773" s="33">
        <v>20</v>
      </c>
      <c r="L773" s="33">
        <v>20</v>
      </c>
      <c r="M773" s="33">
        <v>0</v>
      </c>
      <c r="N773" s="27">
        <v>26.855</v>
      </c>
      <c r="O773" s="30">
        <v>32.859000000000002</v>
      </c>
      <c r="P773" s="20">
        <v>-0.27660488823529406</v>
      </c>
      <c r="Q773" s="20">
        <v>-1.6322520470588238</v>
      </c>
      <c r="R773" s="32" t="s">
        <v>285</v>
      </c>
      <c r="S773" s="32"/>
      <c r="T773" s="7"/>
      <c r="V773" s="60" t="s">
        <v>656</v>
      </c>
    </row>
    <row r="774" spans="1:22">
      <c r="A774" s="32" t="s">
        <v>149</v>
      </c>
      <c r="B774" s="32" t="s">
        <v>140</v>
      </c>
      <c r="C774" s="32" t="s">
        <v>1569</v>
      </c>
      <c r="D774" s="31">
        <v>42987</v>
      </c>
      <c r="E774" s="1">
        <f t="shared" si="40"/>
        <v>2017</v>
      </c>
      <c r="F774" s="1">
        <f t="shared" si="41"/>
        <v>9</v>
      </c>
      <c r="G774" s="4">
        <f t="shared" si="42"/>
        <v>9</v>
      </c>
      <c r="H774" s="6">
        <v>0.76504629629629628</v>
      </c>
      <c r="I774" s="28">
        <v>128.3005</v>
      </c>
      <c r="J774" s="28">
        <v>33.165500000000002</v>
      </c>
      <c r="K774" s="33">
        <v>50</v>
      </c>
      <c r="L774" s="33">
        <v>50</v>
      </c>
      <c r="M774" s="33">
        <v>0</v>
      </c>
      <c r="N774" s="27">
        <v>25.141999999999999</v>
      </c>
      <c r="O774" s="30">
        <v>34.244999999999997</v>
      </c>
      <c r="P774" s="20">
        <v>0.35769319411764711</v>
      </c>
      <c r="Q774" s="20">
        <v>1.297598023529412</v>
      </c>
      <c r="R774" s="32" t="s">
        <v>285</v>
      </c>
      <c r="S774" s="32"/>
      <c r="T774" s="7"/>
      <c r="V774" s="60" t="s">
        <v>657</v>
      </c>
    </row>
    <row r="775" spans="1:22">
      <c r="A775" s="32" t="s">
        <v>149</v>
      </c>
      <c r="B775" s="32" t="s">
        <v>243</v>
      </c>
      <c r="C775" s="32" t="s">
        <v>1569</v>
      </c>
      <c r="D775" s="31">
        <v>42988</v>
      </c>
      <c r="E775" s="1">
        <f t="shared" si="40"/>
        <v>2017</v>
      </c>
      <c r="F775" s="1">
        <f t="shared" si="41"/>
        <v>9</v>
      </c>
      <c r="G775" s="4">
        <f t="shared" si="42"/>
        <v>10</v>
      </c>
      <c r="H775" s="6">
        <v>0.71875</v>
      </c>
      <c r="I775" s="28">
        <v>128.66116666666667</v>
      </c>
      <c r="J775" s="28">
        <v>33.664499999999997</v>
      </c>
      <c r="K775" s="33">
        <v>0</v>
      </c>
      <c r="L775" s="33">
        <v>0</v>
      </c>
      <c r="M775" s="33">
        <v>0</v>
      </c>
      <c r="N775" s="27">
        <v>28</v>
      </c>
      <c r="O775" s="30">
        <v>32.474664254174854</v>
      </c>
      <c r="P775" s="20">
        <v>-0.17614362352941204</v>
      </c>
      <c r="Q775" s="20">
        <v>-1.1541879058823534</v>
      </c>
      <c r="R775" s="32" t="s">
        <v>285</v>
      </c>
      <c r="S775" s="32"/>
      <c r="T775" s="7"/>
      <c r="V775" s="60" t="s">
        <v>658</v>
      </c>
    </row>
    <row r="776" spans="1:22">
      <c r="A776" s="32" t="s">
        <v>149</v>
      </c>
      <c r="B776" s="32" t="s">
        <v>243</v>
      </c>
      <c r="C776" s="32" t="s">
        <v>1569</v>
      </c>
      <c r="D776" s="31">
        <v>42988</v>
      </c>
      <c r="E776" s="1">
        <f t="shared" si="40"/>
        <v>2017</v>
      </c>
      <c r="F776" s="1">
        <f t="shared" si="41"/>
        <v>9</v>
      </c>
      <c r="G776" s="4">
        <f t="shared" si="42"/>
        <v>10</v>
      </c>
      <c r="H776" s="6">
        <v>0.71875</v>
      </c>
      <c r="I776" s="28">
        <v>128.66116666666667</v>
      </c>
      <c r="J776" s="28">
        <v>33.664499999999997</v>
      </c>
      <c r="K776" s="33">
        <v>20</v>
      </c>
      <c r="L776" s="33">
        <v>20</v>
      </c>
      <c r="M776" s="33">
        <v>0</v>
      </c>
      <c r="N776" s="27">
        <v>28.387</v>
      </c>
      <c r="O776" s="30">
        <v>33.267000000000003</v>
      </c>
      <c r="P776" s="38">
        <v>-0.13290693176470603</v>
      </c>
      <c r="Q776" s="38">
        <v>-1.1281877929411763</v>
      </c>
      <c r="R776" s="32" t="s">
        <v>285</v>
      </c>
      <c r="S776" s="32"/>
      <c r="T776" s="7"/>
      <c r="U776" s="17" t="s">
        <v>1615</v>
      </c>
      <c r="V776" s="60" t="s">
        <v>659</v>
      </c>
    </row>
    <row r="777" spans="1:22">
      <c r="A777" s="32" t="s">
        <v>149</v>
      </c>
      <c r="B777" s="32" t="s">
        <v>243</v>
      </c>
      <c r="C777" s="32" t="s">
        <v>1569</v>
      </c>
      <c r="D777" s="31">
        <v>42988</v>
      </c>
      <c r="E777" s="1">
        <f t="shared" si="40"/>
        <v>2017</v>
      </c>
      <c r="F777" s="1">
        <f t="shared" si="41"/>
        <v>9</v>
      </c>
      <c r="G777" s="4">
        <f t="shared" si="42"/>
        <v>10</v>
      </c>
      <c r="H777" s="6">
        <v>0.71875</v>
      </c>
      <c r="I777" s="28">
        <v>128.66116666666667</v>
      </c>
      <c r="J777" s="28">
        <v>33.664499999999997</v>
      </c>
      <c r="K777" s="33">
        <v>50</v>
      </c>
      <c r="L777" s="33">
        <v>50</v>
      </c>
      <c r="M777" s="33">
        <v>0</v>
      </c>
      <c r="N777" s="27">
        <v>24.065000000000001</v>
      </c>
      <c r="O777" s="30">
        <v>34.417000000000002</v>
      </c>
      <c r="P777" s="20">
        <v>0.16343594117647053</v>
      </c>
      <c r="Q777" s="20">
        <v>1.2372370352941182</v>
      </c>
      <c r="R777" s="32" t="s">
        <v>285</v>
      </c>
      <c r="S777" s="32"/>
      <c r="T777" s="7"/>
      <c r="V777" s="60" t="s">
        <v>660</v>
      </c>
    </row>
    <row r="778" spans="1:22">
      <c r="A778" s="32" t="s">
        <v>149</v>
      </c>
      <c r="B778" s="32" t="s">
        <v>244</v>
      </c>
      <c r="C778" s="32" t="s">
        <v>1569</v>
      </c>
      <c r="D778" s="31">
        <v>42996</v>
      </c>
      <c r="E778" s="1">
        <f t="shared" si="40"/>
        <v>2017</v>
      </c>
      <c r="F778" s="1">
        <f t="shared" si="41"/>
        <v>9</v>
      </c>
      <c r="G778" s="4">
        <f t="shared" si="42"/>
        <v>18</v>
      </c>
      <c r="H778" s="6">
        <v>0.78680555555555554</v>
      </c>
      <c r="I778" s="28">
        <v>127.9885</v>
      </c>
      <c r="J778" s="28">
        <v>32.487000000000002</v>
      </c>
      <c r="K778" s="33">
        <v>0</v>
      </c>
      <c r="L778" s="33">
        <v>0</v>
      </c>
      <c r="M778" s="33">
        <v>0</v>
      </c>
      <c r="N778" s="27">
        <v>27.7</v>
      </c>
      <c r="O778" s="30">
        <v>33.522965282965409</v>
      </c>
      <c r="P778" s="20">
        <v>4.6775523529411611E-2</v>
      </c>
      <c r="Q778" s="20">
        <v>0.32811430588235346</v>
      </c>
      <c r="R778" s="32" t="s">
        <v>285</v>
      </c>
      <c r="S778" s="32"/>
      <c r="T778" s="7"/>
      <c r="V778" s="60" t="s">
        <v>661</v>
      </c>
    </row>
    <row r="779" spans="1:22">
      <c r="A779" s="32" t="s">
        <v>149</v>
      </c>
      <c r="B779" s="32" t="s">
        <v>244</v>
      </c>
      <c r="C779" s="32" t="s">
        <v>1569</v>
      </c>
      <c r="D779" s="31">
        <v>42996</v>
      </c>
      <c r="E779" s="1">
        <f t="shared" si="40"/>
        <v>2017</v>
      </c>
      <c r="F779" s="1">
        <f t="shared" si="41"/>
        <v>9</v>
      </c>
      <c r="G779" s="4">
        <f t="shared" si="42"/>
        <v>18</v>
      </c>
      <c r="H779" s="6">
        <v>0.78680555555555554</v>
      </c>
      <c r="I779" s="28">
        <v>127.9885</v>
      </c>
      <c r="J779" s="28">
        <v>32.487000000000002</v>
      </c>
      <c r="K779" s="33">
        <v>20</v>
      </c>
      <c r="L779" s="33">
        <v>20</v>
      </c>
      <c r="M779" s="33">
        <v>0</v>
      </c>
      <c r="N779" s="27">
        <v>27.646999999999998</v>
      </c>
      <c r="O779" s="30">
        <v>34.048999999999999</v>
      </c>
      <c r="P779" s="20">
        <v>0.13829350588235267</v>
      </c>
      <c r="Q779" s="20">
        <v>0.46963077647058959</v>
      </c>
      <c r="R779" s="32" t="s">
        <v>285</v>
      </c>
      <c r="S779" s="32"/>
      <c r="T779" s="7"/>
      <c r="V779" s="60" t="s">
        <v>662</v>
      </c>
    </row>
    <row r="780" spans="1:22">
      <c r="A780" s="32" t="s">
        <v>149</v>
      </c>
      <c r="B780" s="32" t="s">
        <v>244</v>
      </c>
      <c r="C780" s="32" t="s">
        <v>1569</v>
      </c>
      <c r="D780" s="31">
        <v>42996</v>
      </c>
      <c r="E780" s="1">
        <f t="shared" si="40"/>
        <v>2017</v>
      </c>
      <c r="F780" s="1">
        <f t="shared" si="41"/>
        <v>9</v>
      </c>
      <c r="G780" s="4">
        <f t="shared" si="42"/>
        <v>18</v>
      </c>
      <c r="H780" s="6">
        <v>0.78680555555555554</v>
      </c>
      <c r="I780" s="28">
        <v>127.9885</v>
      </c>
      <c r="J780" s="28">
        <v>32.487000000000002</v>
      </c>
      <c r="K780" s="33">
        <v>50</v>
      </c>
      <c r="L780" s="33">
        <v>50</v>
      </c>
      <c r="M780" s="33">
        <v>0</v>
      </c>
      <c r="N780" s="27">
        <v>27.62</v>
      </c>
      <c r="O780" s="30">
        <v>34.07</v>
      </c>
      <c r="P780" s="20">
        <v>8.1451835294117592E-2</v>
      </c>
      <c r="Q780" s="20">
        <v>0.33599505882352965</v>
      </c>
      <c r="R780" s="32" t="s">
        <v>285</v>
      </c>
      <c r="S780" s="32"/>
      <c r="T780" s="7"/>
      <c r="V780" s="60" t="s">
        <v>663</v>
      </c>
    </row>
    <row r="781" spans="1:22">
      <c r="A781" s="32" t="s">
        <v>149</v>
      </c>
      <c r="B781" s="32" t="s">
        <v>278</v>
      </c>
      <c r="C781" s="32" t="s">
        <v>1569</v>
      </c>
      <c r="D781" s="31">
        <v>42997</v>
      </c>
      <c r="E781" s="1">
        <f t="shared" si="40"/>
        <v>2017</v>
      </c>
      <c r="F781" s="1">
        <f t="shared" si="41"/>
        <v>9</v>
      </c>
      <c r="G781" s="4">
        <f t="shared" si="42"/>
        <v>19</v>
      </c>
      <c r="H781" s="6">
        <v>0.66736111111111107</v>
      </c>
      <c r="I781" s="28">
        <v>128.49683333333334</v>
      </c>
      <c r="J781" s="28">
        <v>31.499166666666667</v>
      </c>
      <c r="K781" s="33">
        <v>0</v>
      </c>
      <c r="L781" s="33">
        <v>0</v>
      </c>
      <c r="M781" s="33">
        <v>0</v>
      </c>
      <c r="N781" s="27">
        <v>28.2</v>
      </c>
      <c r="O781" s="30">
        <v>32.859969109714243</v>
      </c>
      <c r="P781" s="20">
        <v>-7.1885682352941238E-2</v>
      </c>
      <c r="Q781" s="20">
        <v>-0.66362847058823426</v>
      </c>
      <c r="R781" s="32" t="s">
        <v>285</v>
      </c>
      <c r="S781" s="32"/>
      <c r="T781" s="7"/>
      <c r="V781" s="60" t="s">
        <v>664</v>
      </c>
    </row>
    <row r="782" spans="1:22">
      <c r="A782" s="32" t="s">
        <v>149</v>
      </c>
      <c r="B782" s="32" t="s">
        <v>278</v>
      </c>
      <c r="C782" s="32" t="s">
        <v>1569</v>
      </c>
      <c r="D782" s="31">
        <v>42997</v>
      </c>
      <c r="E782" s="1">
        <f t="shared" si="40"/>
        <v>2017</v>
      </c>
      <c r="F782" s="1">
        <f t="shared" si="41"/>
        <v>9</v>
      </c>
      <c r="G782" s="4">
        <f t="shared" si="42"/>
        <v>19</v>
      </c>
      <c r="H782" s="6">
        <v>0.66736111111111107</v>
      </c>
      <c r="I782" s="28">
        <v>128.49683333333334</v>
      </c>
      <c r="J782" s="28">
        <v>31.499166666666667</v>
      </c>
      <c r="K782" s="33">
        <v>20</v>
      </c>
      <c r="L782" s="33">
        <v>20</v>
      </c>
      <c r="M782" s="33">
        <v>0</v>
      </c>
      <c r="N782" s="27">
        <v>27.893000000000001</v>
      </c>
      <c r="O782" s="30">
        <v>33.451000000000001</v>
      </c>
      <c r="P782" s="20">
        <v>-7.4621700000000013E-2</v>
      </c>
      <c r="Q782" s="20">
        <v>-0.66319839999999886</v>
      </c>
      <c r="R782" s="32" t="s">
        <v>285</v>
      </c>
      <c r="S782" s="32"/>
      <c r="T782" s="7"/>
      <c r="V782" s="60" t="s">
        <v>665</v>
      </c>
    </row>
    <row r="783" spans="1:22">
      <c r="A783" s="32" t="s">
        <v>149</v>
      </c>
      <c r="B783" s="32" t="s">
        <v>278</v>
      </c>
      <c r="C783" s="32" t="s">
        <v>1569</v>
      </c>
      <c r="D783" s="31">
        <v>42997</v>
      </c>
      <c r="E783" s="1">
        <f t="shared" si="40"/>
        <v>2017</v>
      </c>
      <c r="F783" s="1">
        <f t="shared" si="41"/>
        <v>9</v>
      </c>
      <c r="G783" s="4">
        <f t="shared" si="42"/>
        <v>19</v>
      </c>
      <c r="H783" s="6">
        <v>0.66736111111111107</v>
      </c>
      <c r="I783" s="28">
        <v>128.49683333333334</v>
      </c>
      <c r="J783" s="28">
        <v>31.499166666666667</v>
      </c>
      <c r="K783" s="33">
        <v>50</v>
      </c>
      <c r="L783" s="33">
        <v>50</v>
      </c>
      <c r="M783" s="33">
        <v>0</v>
      </c>
      <c r="N783" s="27">
        <v>27.844999999999999</v>
      </c>
      <c r="O783" s="30">
        <v>33.460999999999999</v>
      </c>
      <c r="P783" s="20">
        <v>-1.322401764705905E-2</v>
      </c>
      <c r="Q783" s="20">
        <v>-0.44600112941176384</v>
      </c>
      <c r="R783" s="32" t="s">
        <v>285</v>
      </c>
      <c r="S783" s="32"/>
      <c r="T783" s="7"/>
      <c r="V783" s="60" t="s">
        <v>666</v>
      </c>
    </row>
    <row r="784" spans="1:22">
      <c r="A784" s="32" t="s">
        <v>149</v>
      </c>
      <c r="B784" s="32" t="s">
        <v>249</v>
      </c>
      <c r="C784" s="32" t="s">
        <v>1569</v>
      </c>
      <c r="D784" s="31">
        <v>42998</v>
      </c>
      <c r="E784" s="1">
        <f t="shared" si="40"/>
        <v>2017</v>
      </c>
      <c r="F784" s="1">
        <f t="shared" si="41"/>
        <v>9</v>
      </c>
      <c r="G784" s="4">
        <f t="shared" si="42"/>
        <v>20</v>
      </c>
      <c r="H784" s="6">
        <v>0.71300925925925929</v>
      </c>
      <c r="I784" s="28">
        <v>129.52783333333332</v>
      </c>
      <c r="J784" s="28">
        <v>32.160833333333336</v>
      </c>
      <c r="K784" s="33">
        <v>0</v>
      </c>
      <c r="L784" s="33">
        <v>0</v>
      </c>
      <c r="M784" s="33">
        <v>0</v>
      </c>
      <c r="N784" s="27">
        <v>26.8</v>
      </c>
      <c r="O784" s="30">
        <v>33.01344279805916</v>
      </c>
      <c r="P784" s="20">
        <v>-7.5381035294117549E-2</v>
      </c>
      <c r="Q784" s="20">
        <v>-0.33689105882352877</v>
      </c>
      <c r="R784" s="32" t="s">
        <v>285</v>
      </c>
      <c r="S784" s="32"/>
      <c r="T784" s="7"/>
      <c r="V784" s="60" t="s">
        <v>667</v>
      </c>
    </row>
    <row r="785" spans="1:22">
      <c r="A785" s="32" t="s">
        <v>149</v>
      </c>
      <c r="B785" s="32" t="s">
        <v>249</v>
      </c>
      <c r="C785" s="32" t="s">
        <v>1569</v>
      </c>
      <c r="D785" s="31">
        <v>42998</v>
      </c>
      <c r="E785" s="1">
        <f t="shared" si="40"/>
        <v>2017</v>
      </c>
      <c r="F785" s="1">
        <f t="shared" si="41"/>
        <v>9</v>
      </c>
      <c r="G785" s="4">
        <f t="shared" si="42"/>
        <v>20</v>
      </c>
      <c r="H785" s="6">
        <v>0.71300925925925929</v>
      </c>
      <c r="I785" s="28">
        <v>129.52783333333332</v>
      </c>
      <c r="J785" s="28">
        <v>32.160833333333336</v>
      </c>
      <c r="K785" s="33">
        <v>20</v>
      </c>
      <c r="L785" s="33">
        <v>20</v>
      </c>
      <c r="M785" s="33">
        <v>0</v>
      </c>
      <c r="N785" s="27">
        <v>27.117999999999999</v>
      </c>
      <c r="O785" s="30">
        <v>33.734000000000002</v>
      </c>
      <c r="P785" s="20">
        <v>-9.7992352941176586E-2</v>
      </c>
      <c r="Q785" s="20">
        <v>-0.56291058823529383</v>
      </c>
      <c r="R785" s="32" t="s">
        <v>285</v>
      </c>
      <c r="S785" s="32"/>
      <c r="T785" s="7"/>
      <c r="V785" s="60" t="s">
        <v>668</v>
      </c>
    </row>
    <row r="786" spans="1:22">
      <c r="A786" s="32" t="s">
        <v>149</v>
      </c>
      <c r="B786" s="32" t="s">
        <v>249</v>
      </c>
      <c r="C786" s="32" t="s">
        <v>1569</v>
      </c>
      <c r="D786" s="31">
        <v>42998</v>
      </c>
      <c r="E786" s="1">
        <f t="shared" si="40"/>
        <v>2017</v>
      </c>
      <c r="F786" s="1">
        <f t="shared" si="41"/>
        <v>9</v>
      </c>
      <c r="G786" s="4">
        <f t="shared" si="42"/>
        <v>20</v>
      </c>
      <c r="H786" s="6">
        <v>0.71300925925925929</v>
      </c>
      <c r="I786" s="28">
        <v>129.52783333333332</v>
      </c>
      <c r="J786" s="28">
        <v>32.160833333333336</v>
      </c>
      <c r="K786" s="33">
        <v>50</v>
      </c>
      <c r="L786" s="33">
        <v>50</v>
      </c>
      <c r="M786" s="33">
        <v>0</v>
      </c>
      <c r="N786" s="27">
        <v>24.620999999999999</v>
      </c>
      <c r="O786" s="30">
        <v>33.978999999999999</v>
      </c>
      <c r="P786" s="20">
        <v>8.7574729411764807E-2</v>
      </c>
      <c r="Q786" s="20">
        <v>0.52254108235294261</v>
      </c>
      <c r="R786" s="32" t="s">
        <v>285</v>
      </c>
      <c r="S786" s="32"/>
      <c r="T786" s="7"/>
      <c r="V786" s="60" t="s">
        <v>669</v>
      </c>
    </row>
    <row r="787" spans="1:22">
      <c r="A787" s="32" t="s">
        <v>149</v>
      </c>
      <c r="B787" s="32" t="s">
        <v>219</v>
      </c>
      <c r="C787" s="32" t="s">
        <v>1573</v>
      </c>
      <c r="D787" s="31">
        <v>42972</v>
      </c>
      <c r="E787" s="1">
        <f t="shared" si="40"/>
        <v>2017</v>
      </c>
      <c r="F787" s="1">
        <f t="shared" si="41"/>
        <v>8</v>
      </c>
      <c r="G787" s="4">
        <f t="shared" si="42"/>
        <v>25</v>
      </c>
      <c r="H787" s="6">
        <v>0.56736111111111109</v>
      </c>
      <c r="I787" s="28">
        <v>135.99950000000001</v>
      </c>
      <c r="J787" s="28">
        <v>38.093499999999999</v>
      </c>
      <c r="K787" s="33">
        <v>0</v>
      </c>
      <c r="L787" s="33">
        <v>0</v>
      </c>
      <c r="M787" s="33">
        <v>0</v>
      </c>
      <c r="N787" s="27">
        <v>27.1</v>
      </c>
      <c r="O787" s="30">
        <v>32.99423472375139</v>
      </c>
      <c r="P787" s="20">
        <v>-0.17558918823529468</v>
      </c>
      <c r="Q787" s="20">
        <v>-1.3830784470588231</v>
      </c>
      <c r="R787" s="32" t="s">
        <v>285</v>
      </c>
      <c r="S787" s="32"/>
      <c r="T787" s="7"/>
      <c r="V787" s="60" t="s">
        <v>670</v>
      </c>
    </row>
    <row r="788" spans="1:22">
      <c r="A788" s="32" t="s">
        <v>149</v>
      </c>
      <c r="B788" s="32" t="s">
        <v>219</v>
      </c>
      <c r="C788" s="32" t="s">
        <v>1573</v>
      </c>
      <c r="D788" s="31">
        <v>42972</v>
      </c>
      <c r="E788" s="1">
        <f t="shared" si="40"/>
        <v>2017</v>
      </c>
      <c r="F788" s="1">
        <f t="shared" si="41"/>
        <v>8</v>
      </c>
      <c r="G788" s="4">
        <f t="shared" si="42"/>
        <v>25</v>
      </c>
      <c r="H788" s="6">
        <v>0.56736111111111109</v>
      </c>
      <c r="I788" s="28">
        <v>135.99950000000001</v>
      </c>
      <c r="J788" s="28">
        <v>38.093499999999999</v>
      </c>
      <c r="K788" s="33">
        <v>20</v>
      </c>
      <c r="L788" s="33">
        <v>20</v>
      </c>
      <c r="M788" s="33">
        <v>0</v>
      </c>
      <c r="N788" s="27">
        <v>23.126999999999999</v>
      </c>
      <c r="O788" s="30">
        <v>34.213000000000001</v>
      </c>
      <c r="P788" s="20">
        <v>3.2038405882353072E-2</v>
      </c>
      <c r="Q788" s="20">
        <v>-8.1133352941176184E-2</v>
      </c>
      <c r="R788" s="32" t="s">
        <v>285</v>
      </c>
      <c r="S788" s="32"/>
      <c r="T788" s="7"/>
      <c r="V788" s="60" t="s">
        <v>671</v>
      </c>
    </row>
    <row r="789" spans="1:22">
      <c r="A789" s="32" t="s">
        <v>149</v>
      </c>
      <c r="B789" s="32" t="s">
        <v>219</v>
      </c>
      <c r="C789" s="32" t="s">
        <v>1573</v>
      </c>
      <c r="D789" s="31">
        <v>42972</v>
      </c>
      <c r="E789" s="1">
        <f t="shared" si="40"/>
        <v>2017</v>
      </c>
      <c r="F789" s="1">
        <f t="shared" si="41"/>
        <v>8</v>
      </c>
      <c r="G789" s="4">
        <f t="shared" si="42"/>
        <v>25</v>
      </c>
      <c r="H789" s="6">
        <v>0.56736111111111109</v>
      </c>
      <c r="I789" s="28">
        <v>135.99950000000001</v>
      </c>
      <c r="J789" s="28">
        <v>38.093499999999999</v>
      </c>
      <c r="K789" s="33">
        <v>50</v>
      </c>
      <c r="L789" s="33">
        <v>50</v>
      </c>
      <c r="M789" s="33">
        <v>0</v>
      </c>
      <c r="N789" s="27">
        <v>14.102</v>
      </c>
      <c r="O789" s="30">
        <v>34.43</v>
      </c>
      <c r="P789" s="20">
        <v>0.14267214705882325</v>
      </c>
      <c r="Q789" s="20">
        <v>0.90016017647058888</v>
      </c>
      <c r="R789" s="32" t="s">
        <v>285</v>
      </c>
      <c r="S789" s="32"/>
      <c r="T789" s="7"/>
      <c r="V789" s="60" t="s">
        <v>672</v>
      </c>
    </row>
    <row r="790" spans="1:22">
      <c r="A790" s="32" t="s">
        <v>149</v>
      </c>
      <c r="B790" s="32" t="s">
        <v>231</v>
      </c>
      <c r="C790" s="32" t="s">
        <v>1573</v>
      </c>
      <c r="D790" s="31">
        <v>42976</v>
      </c>
      <c r="E790" s="1">
        <f t="shared" si="40"/>
        <v>2017</v>
      </c>
      <c r="F790" s="1">
        <f t="shared" si="41"/>
        <v>8</v>
      </c>
      <c r="G790" s="4">
        <f t="shared" si="42"/>
        <v>29</v>
      </c>
      <c r="H790" s="6">
        <v>0.60028935185185184</v>
      </c>
      <c r="I790" s="28">
        <v>136.00266666666667</v>
      </c>
      <c r="J790" s="28">
        <v>36.991999999999997</v>
      </c>
      <c r="K790" s="33">
        <v>0</v>
      </c>
      <c r="L790" s="33">
        <v>0</v>
      </c>
      <c r="M790" s="33">
        <v>0</v>
      </c>
      <c r="N790" s="27">
        <v>28.1</v>
      </c>
      <c r="O790" s="30">
        <v>32.469003654172099</v>
      </c>
      <c r="P790" s="20">
        <v>-0.3117010117647061</v>
      </c>
      <c r="Q790" s="20">
        <v>-2.2353455541176475</v>
      </c>
      <c r="R790" s="32" t="s">
        <v>285</v>
      </c>
      <c r="S790" s="32"/>
      <c r="T790" s="7"/>
      <c r="V790" s="60" t="s">
        <v>673</v>
      </c>
    </row>
    <row r="791" spans="1:22">
      <c r="A791" s="32" t="s">
        <v>149</v>
      </c>
      <c r="B791" s="32" t="s">
        <v>231</v>
      </c>
      <c r="C791" s="32" t="s">
        <v>1573</v>
      </c>
      <c r="D791" s="31">
        <v>42976</v>
      </c>
      <c r="E791" s="1">
        <f t="shared" si="40"/>
        <v>2017</v>
      </c>
      <c r="F791" s="1">
        <f t="shared" si="41"/>
        <v>8</v>
      </c>
      <c r="G791" s="4">
        <f t="shared" si="42"/>
        <v>29</v>
      </c>
      <c r="H791" s="6">
        <v>0.60028935185185184</v>
      </c>
      <c r="I791" s="28">
        <v>136.00266666666667</v>
      </c>
      <c r="J791" s="28">
        <v>36.991999999999997</v>
      </c>
      <c r="K791" s="33">
        <v>20</v>
      </c>
      <c r="L791" s="33">
        <v>20</v>
      </c>
      <c r="M791" s="33">
        <v>0</v>
      </c>
      <c r="N791" s="27">
        <v>22.966999999999999</v>
      </c>
      <c r="O791" s="30">
        <v>33.671999999999997</v>
      </c>
      <c r="P791" s="20">
        <v>-0.11828387058823497</v>
      </c>
      <c r="Q791" s="20">
        <v>-1.0400487447058824</v>
      </c>
      <c r="R791" s="32" t="s">
        <v>285</v>
      </c>
      <c r="S791" s="32"/>
      <c r="T791" s="7"/>
      <c r="V791" s="60" t="s">
        <v>674</v>
      </c>
    </row>
    <row r="792" spans="1:22">
      <c r="A792" s="32" t="s">
        <v>149</v>
      </c>
      <c r="B792" s="32" t="s">
        <v>231</v>
      </c>
      <c r="C792" s="32" t="s">
        <v>1573</v>
      </c>
      <c r="D792" s="31">
        <v>42976</v>
      </c>
      <c r="E792" s="1">
        <f t="shared" si="40"/>
        <v>2017</v>
      </c>
      <c r="F792" s="1">
        <f t="shared" si="41"/>
        <v>8</v>
      </c>
      <c r="G792" s="4">
        <f t="shared" si="42"/>
        <v>29</v>
      </c>
      <c r="H792" s="6">
        <v>0.60028935185185184</v>
      </c>
      <c r="I792" s="28">
        <v>136.00266666666667</v>
      </c>
      <c r="J792" s="28">
        <v>36.991999999999997</v>
      </c>
      <c r="K792" s="33">
        <v>50</v>
      </c>
      <c r="L792" s="33">
        <v>50</v>
      </c>
      <c r="M792" s="33">
        <v>0</v>
      </c>
      <c r="N792" s="27">
        <v>19.843</v>
      </c>
      <c r="O792" s="30">
        <v>34.311999999999998</v>
      </c>
      <c r="P792" s="20">
        <v>0.11836007058823528</v>
      </c>
      <c r="Q792" s="20">
        <v>0.50705050470588198</v>
      </c>
      <c r="R792" s="32" t="s">
        <v>285</v>
      </c>
      <c r="S792" s="32"/>
      <c r="T792" s="7"/>
      <c r="V792" s="60" t="s">
        <v>675</v>
      </c>
    </row>
    <row r="793" spans="1:22">
      <c r="A793" s="32" t="s">
        <v>149</v>
      </c>
      <c r="B793" s="32" t="s">
        <v>241</v>
      </c>
      <c r="C793" s="32" t="s">
        <v>1568</v>
      </c>
      <c r="D793" s="31">
        <v>42992</v>
      </c>
      <c r="E793" s="1">
        <f t="shared" si="40"/>
        <v>2017</v>
      </c>
      <c r="F793" s="1">
        <f t="shared" si="41"/>
        <v>9</v>
      </c>
      <c r="G793" s="4">
        <f t="shared" si="42"/>
        <v>14</v>
      </c>
      <c r="H793" s="6">
        <v>0.59027777777777779</v>
      </c>
      <c r="I793" s="28">
        <v>127.98966666666666</v>
      </c>
      <c r="J793" s="28">
        <v>32.668999999999997</v>
      </c>
      <c r="K793" s="33">
        <v>0</v>
      </c>
      <c r="L793" s="33">
        <v>0</v>
      </c>
      <c r="M793" s="33">
        <v>0</v>
      </c>
      <c r="N793" s="27">
        <v>27.7</v>
      </c>
      <c r="O793" s="30">
        <v>33.0254509298572</v>
      </c>
      <c r="P793" s="20">
        <v>-0.11518938823529434</v>
      </c>
      <c r="Q793" s="20">
        <v>-1.0184951258823531</v>
      </c>
      <c r="R793" s="32" t="s">
        <v>285</v>
      </c>
      <c r="S793" s="32"/>
      <c r="T793" s="7"/>
      <c r="V793" s="60" t="s">
        <v>676</v>
      </c>
    </row>
    <row r="794" spans="1:22">
      <c r="A794" s="32" t="s">
        <v>149</v>
      </c>
      <c r="B794" s="32" t="s">
        <v>91</v>
      </c>
      <c r="C794" s="32" t="s">
        <v>1565</v>
      </c>
      <c r="D794" s="31">
        <v>42970</v>
      </c>
      <c r="E794" s="1">
        <f t="shared" si="40"/>
        <v>2017</v>
      </c>
      <c r="F794" s="1">
        <f t="shared" si="41"/>
        <v>8</v>
      </c>
      <c r="G794" s="4">
        <f t="shared" si="42"/>
        <v>23</v>
      </c>
      <c r="H794" s="6">
        <v>0.70416666666666661</v>
      </c>
      <c r="I794" s="28">
        <v>129.39699999999999</v>
      </c>
      <c r="J794" s="28">
        <v>33.015999999999998</v>
      </c>
      <c r="K794" s="33">
        <v>4.5</v>
      </c>
      <c r="L794" s="33">
        <v>5</v>
      </c>
      <c r="M794" s="10">
        <v>0</v>
      </c>
      <c r="N794" s="27">
        <v>25.665447333333301</v>
      </c>
      <c r="O794" s="30">
        <v>33.6570166666666</v>
      </c>
      <c r="P794" s="20">
        <v>1.7261652941176431E-2</v>
      </c>
      <c r="Q794" s="20">
        <v>-0.23027835647059014</v>
      </c>
      <c r="R794" s="32" t="s">
        <v>285</v>
      </c>
      <c r="S794" s="32"/>
      <c r="V794" s="60" t="s">
        <v>677</v>
      </c>
    </row>
    <row r="795" spans="1:22">
      <c r="A795" s="32" t="s">
        <v>149</v>
      </c>
      <c r="B795" s="32" t="s">
        <v>92</v>
      </c>
      <c r="C795" s="32" t="s">
        <v>1565</v>
      </c>
      <c r="D795" s="31">
        <v>42970</v>
      </c>
      <c r="E795" s="1">
        <f t="shared" si="40"/>
        <v>2017</v>
      </c>
      <c r="F795" s="1">
        <f t="shared" si="41"/>
        <v>8</v>
      </c>
      <c r="G795" s="4">
        <f t="shared" si="42"/>
        <v>23</v>
      </c>
      <c r="H795" s="6">
        <v>0.9555555555555556</v>
      </c>
      <c r="I795" s="28">
        <v>129.74700000000001</v>
      </c>
      <c r="J795" s="28">
        <v>34.064</v>
      </c>
      <c r="K795" s="33">
        <v>4.5</v>
      </c>
      <c r="L795" s="33">
        <v>5</v>
      </c>
      <c r="M795" s="10">
        <v>0</v>
      </c>
      <c r="N795" s="27">
        <v>28.888780666666598</v>
      </c>
      <c r="O795" s="30">
        <v>32.086683333333298</v>
      </c>
      <c r="P795" s="20">
        <v>-0.39495218235294094</v>
      </c>
      <c r="Q795" s="20">
        <v>-2.6667663188235293</v>
      </c>
      <c r="R795" s="32" t="s">
        <v>285</v>
      </c>
      <c r="S795" s="32"/>
      <c r="V795" s="60" t="s">
        <v>678</v>
      </c>
    </row>
    <row r="796" spans="1:22">
      <c r="A796" s="32" t="s">
        <v>149</v>
      </c>
      <c r="B796" s="32" t="s">
        <v>93</v>
      </c>
      <c r="C796" s="32" t="s">
        <v>1565</v>
      </c>
      <c r="D796" s="31">
        <v>42971</v>
      </c>
      <c r="E796" s="1">
        <f t="shared" ref="E796:E804" si="43">YEAR(D796)</f>
        <v>2017</v>
      </c>
      <c r="F796" s="1">
        <f t="shared" ref="F796:F804" si="44">MONTH(D796)</f>
        <v>8</v>
      </c>
      <c r="G796" s="4">
        <f t="shared" ref="G796:G804" si="45">DAY(D796)</f>
        <v>24</v>
      </c>
      <c r="H796" s="6">
        <v>0.15</v>
      </c>
      <c r="I796" s="28">
        <v>130.74</v>
      </c>
      <c r="J796" s="28">
        <v>34.707999999999998</v>
      </c>
      <c r="K796" s="33">
        <v>4.5</v>
      </c>
      <c r="L796" s="33">
        <v>5</v>
      </c>
      <c r="M796" s="10">
        <v>0</v>
      </c>
      <c r="N796" s="27">
        <v>28.930447333333301</v>
      </c>
      <c r="O796" s="30">
        <v>32.118516666666601</v>
      </c>
      <c r="P796" s="38">
        <v>-0.34207256470588243</v>
      </c>
      <c r="Q796" s="38">
        <v>-2.5837633411764704</v>
      </c>
      <c r="R796" s="32" t="s">
        <v>285</v>
      </c>
      <c r="S796" s="32"/>
      <c r="U796" s="17" t="s">
        <v>1615</v>
      </c>
      <c r="V796" s="60" t="s">
        <v>679</v>
      </c>
    </row>
    <row r="797" spans="1:22">
      <c r="A797" s="32" t="s">
        <v>149</v>
      </c>
      <c r="B797" s="32" t="s">
        <v>94</v>
      </c>
      <c r="C797" s="32" t="s">
        <v>1565</v>
      </c>
      <c r="D797" s="31">
        <v>42971</v>
      </c>
      <c r="E797" s="1">
        <f t="shared" si="43"/>
        <v>2017</v>
      </c>
      <c r="F797" s="1">
        <f t="shared" si="44"/>
        <v>8</v>
      </c>
      <c r="G797" s="4">
        <f t="shared" si="45"/>
        <v>24</v>
      </c>
      <c r="H797" s="6">
        <v>0.32013888888888892</v>
      </c>
      <c r="I797" s="28">
        <v>131.67599999999999</v>
      </c>
      <c r="J797" s="28">
        <v>35.183</v>
      </c>
      <c r="K797" s="33">
        <v>4.5</v>
      </c>
      <c r="L797" s="33">
        <v>5</v>
      </c>
      <c r="M797" s="10">
        <v>0</v>
      </c>
      <c r="N797" s="27">
        <v>27.978780666666601</v>
      </c>
      <c r="O797" s="30">
        <v>32.125016666666603</v>
      </c>
      <c r="P797" s="20">
        <v>-0.33293059999999985</v>
      </c>
      <c r="Q797" s="20">
        <v>-2.8181526199999993</v>
      </c>
      <c r="R797" s="32" t="s">
        <v>285</v>
      </c>
      <c r="S797" s="32"/>
      <c r="V797" s="60" t="s">
        <v>680</v>
      </c>
    </row>
    <row r="798" spans="1:22">
      <c r="A798" s="32" t="s">
        <v>149</v>
      </c>
      <c r="B798" s="32" t="s">
        <v>95</v>
      </c>
      <c r="C798" s="32" t="s">
        <v>1565</v>
      </c>
      <c r="D798" s="31">
        <v>42971</v>
      </c>
      <c r="E798" s="1">
        <f t="shared" si="43"/>
        <v>2017</v>
      </c>
      <c r="F798" s="1">
        <f t="shared" si="44"/>
        <v>8</v>
      </c>
      <c r="G798" s="4">
        <f t="shared" si="45"/>
        <v>24</v>
      </c>
      <c r="H798" s="6">
        <v>0.50972222222222219</v>
      </c>
      <c r="I798" s="28">
        <v>132.70400000000001</v>
      </c>
      <c r="J798" s="28">
        <v>35.698999999999998</v>
      </c>
      <c r="K798" s="33">
        <v>4.5</v>
      </c>
      <c r="L798" s="33">
        <v>5</v>
      </c>
      <c r="M798" s="10">
        <v>0</v>
      </c>
      <c r="N798" s="27">
        <v>28.153780666666599</v>
      </c>
      <c r="O798" s="30">
        <v>32.912683333333298</v>
      </c>
      <c r="P798" s="20">
        <v>-0.19293525882352935</v>
      </c>
      <c r="Q798" s="20">
        <v>-1.6876095705882355</v>
      </c>
      <c r="R798" s="32" t="s">
        <v>285</v>
      </c>
      <c r="S798" s="32"/>
      <c r="V798" s="60" t="s">
        <v>681</v>
      </c>
    </row>
    <row r="799" spans="1:22">
      <c r="A799" s="32" t="s">
        <v>149</v>
      </c>
      <c r="B799" s="32" t="s">
        <v>96</v>
      </c>
      <c r="C799" s="32" t="s">
        <v>1565</v>
      </c>
      <c r="D799" s="31">
        <v>42971</v>
      </c>
      <c r="E799" s="1">
        <f t="shared" si="43"/>
        <v>2017</v>
      </c>
      <c r="F799" s="1">
        <f t="shared" si="44"/>
        <v>8</v>
      </c>
      <c r="G799" s="4">
        <f t="shared" si="45"/>
        <v>24</v>
      </c>
      <c r="H799" s="6">
        <v>0.67083333333333339</v>
      </c>
      <c r="I799" s="28">
        <v>133.60599999999999</v>
      </c>
      <c r="J799" s="28">
        <v>36.103000000000002</v>
      </c>
      <c r="K799" s="33">
        <v>4.5</v>
      </c>
      <c r="L799" s="33">
        <v>5</v>
      </c>
      <c r="M799" s="10">
        <v>0</v>
      </c>
      <c r="N799" s="27">
        <v>27.647113999999998</v>
      </c>
      <c r="O799" s="30">
        <v>32.720683333333298</v>
      </c>
      <c r="P799" s="20">
        <v>-0.21830281764705872</v>
      </c>
      <c r="Q799" s="20">
        <v>-1.6795966411764711</v>
      </c>
      <c r="R799" s="32" t="s">
        <v>285</v>
      </c>
      <c r="S799" s="32"/>
      <c r="V799" s="60" t="s">
        <v>682</v>
      </c>
    </row>
    <row r="800" spans="1:22">
      <c r="A800" s="32" t="s">
        <v>149</v>
      </c>
      <c r="B800" s="32" t="s">
        <v>97</v>
      </c>
      <c r="C800" s="32" t="s">
        <v>1565</v>
      </c>
      <c r="D800" s="31">
        <v>42971</v>
      </c>
      <c r="E800" s="1">
        <f t="shared" si="43"/>
        <v>2017</v>
      </c>
      <c r="F800" s="1">
        <f t="shared" si="44"/>
        <v>8</v>
      </c>
      <c r="G800" s="4">
        <f t="shared" si="45"/>
        <v>24</v>
      </c>
      <c r="H800" s="6">
        <v>0.8569444444444444</v>
      </c>
      <c r="I800" s="28">
        <v>134.37899999999999</v>
      </c>
      <c r="J800" s="28">
        <v>36.744999999999997</v>
      </c>
      <c r="K800" s="33">
        <v>4.5</v>
      </c>
      <c r="L800" s="33">
        <v>5</v>
      </c>
      <c r="M800" s="10">
        <v>0</v>
      </c>
      <c r="N800" s="27">
        <v>27.700447333333301</v>
      </c>
      <c r="O800" s="30">
        <v>32.815516666666603</v>
      </c>
      <c r="P800" s="20">
        <v>-0.20778397647058799</v>
      </c>
      <c r="Q800" s="20">
        <v>-1.8678191917647062</v>
      </c>
      <c r="R800" s="32" t="s">
        <v>285</v>
      </c>
      <c r="S800" s="32"/>
      <c r="V800" s="60" t="s">
        <v>683</v>
      </c>
    </row>
    <row r="801" spans="1:22">
      <c r="A801" s="32" t="s">
        <v>149</v>
      </c>
      <c r="B801" s="32" t="s">
        <v>98</v>
      </c>
      <c r="C801" s="32" t="s">
        <v>1565</v>
      </c>
      <c r="D801" s="31">
        <v>42977</v>
      </c>
      <c r="E801" s="1">
        <f t="shared" si="43"/>
        <v>2017</v>
      </c>
      <c r="F801" s="1">
        <f t="shared" si="44"/>
        <v>8</v>
      </c>
      <c r="G801" s="4">
        <f t="shared" si="45"/>
        <v>30</v>
      </c>
      <c r="H801" s="6">
        <v>0.20416666666666669</v>
      </c>
      <c r="I801" s="28">
        <v>134.749</v>
      </c>
      <c r="J801" s="28">
        <v>36.664999999999999</v>
      </c>
      <c r="K801" s="33">
        <v>4.5</v>
      </c>
      <c r="L801" s="33">
        <v>5</v>
      </c>
      <c r="M801" s="10">
        <v>0</v>
      </c>
      <c r="N801" s="27">
        <v>27.297114000000001</v>
      </c>
      <c r="O801" s="30">
        <v>33.239849999999997</v>
      </c>
      <c r="P801" s="38">
        <v>-0.33835694117647064</v>
      </c>
      <c r="Q801" s="38">
        <v>-2.4962816752941164</v>
      </c>
      <c r="R801" s="32" t="s">
        <v>285</v>
      </c>
      <c r="S801" s="32"/>
      <c r="U801" s="17" t="s">
        <v>1615</v>
      </c>
      <c r="V801" s="60" t="s">
        <v>684</v>
      </c>
    </row>
    <row r="802" spans="1:22">
      <c r="A802" s="32" t="s">
        <v>149</v>
      </c>
      <c r="B802" s="32" t="s">
        <v>99</v>
      </c>
      <c r="C802" s="32" t="s">
        <v>1565</v>
      </c>
      <c r="D802" s="31">
        <v>42977</v>
      </c>
      <c r="E802" s="1">
        <f t="shared" si="43"/>
        <v>2017</v>
      </c>
      <c r="F802" s="1">
        <f t="shared" si="44"/>
        <v>8</v>
      </c>
      <c r="G802" s="4">
        <f t="shared" si="45"/>
        <v>30</v>
      </c>
      <c r="H802" s="6">
        <v>0.4604166666666667</v>
      </c>
      <c r="I802" s="28">
        <v>133.34299999999999</v>
      </c>
      <c r="J802" s="28">
        <v>36.005000000000003</v>
      </c>
      <c r="K802" s="33">
        <v>4.5</v>
      </c>
      <c r="L802" s="33">
        <v>5</v>
      </c>
      <c r="M802" s="10">
        <v>0</v>
      </c>
      <c r="N802" s="27">
        <v>27.110447333333301</v>
      </c>
      <c r="O802" s="30">
        <v>32.163183333333301</v>
      </c>
      <c r="P802" s="20">
        <v>-0.13230499411764707</v>
      </c>
      <c r="Q802" s="20">
        <v>-1.2583488129411791</v>
      </c>
      <c r="R802" s="32" t="s">
        <v>285</v>
      </c>
      <c r="S802" s="32"/>
      <c r="V802" s="60" t="s">
        <v>685</v>
      </c>
    </row>
    <row r="803" spans="1:22">
      <c r="A803" s="32" t="s">
        <v>149</v>
      </c>
      <c r="B803" s="32" t="s">
        <v>100</v>
      </c>
      <c r="C803" s="32" t="s">
        <v>1565</v>
      </c>
      <c r="D803" s="31">
        <v>42977</v>
      </c>
      <c r="E803" s="1">
        <f t="shared" si="43"/>
        <v>2017</v>
      </c>
      <c r="F803" s="1">
        <f t="shared" si="44"/>
        <v>8</v>
      </c>
      <c r="G803" s="4">
        <f t="shared" si="45"/>
        <v>30</v>
      </c>
      <c r="H803" s="6">
        <v>0.65138888888888891</v>
      </c>
      <c r="I803" s="28">
        <v>132.38900000000001</v>
      </c>
      <c r="J803" s="28">
        <v>35.496000000000002</v>
      </c>
      <c r="K803" s="33">
        <v>4.5</v>
      </c>
      <c r="L803" s="33">
        <v>5</v>
      </c>
      <c r="M803" s="10">
        <v>0</v>
      </c>
      <c r="N803" s="27">
        <v>28.283780666666601</v>
      </c>
      <c r="O803" s="30">
        <v>32.088016666666597</v>
      </c>
      <c r="P803" s="20"/>
      <c r="Q803" s="20"/>
      <c r="R803" s="32" t="s">
        <v>285</v>
      </c>
      <c r="S803" s="32"/>
      <c r="U803" s="8" t="s">
        <v>1619</v>
      </c>
      <c r="V803" s="60" t="s">
        <v>686</v>
      </c>
    </row>
    <row r="804" spans="1:22">
      <c r="A804" s="32" t="s">
        <v>149</v>
      </c>
      <c r="B804" s="32" t="s">
        <v>102</v>
      </c>
      <c r="C804" s="32" t="s">
        <v>1565</v>
      </c>
      <c r="D804" s="31">
        <v>42977</v>
      </c>
      <c r="E804" s="1">
        <f t="shared" si="43"/>
        <v>2017</v>
      </c>
      <c r="F804" s="1">
        <f t="shared" si="44"/>
        <v>8</v>
      </c>
      <c r="G804" s="4">
        <f t="shared" si="45"/>
        <v>30</v>
      </c>
      <c r="H804" s="6">
        <v>0.74375000000000002</v>
      </c>
      <c r="I804" s="28">
        <v>131.99299999999999</v>
      </c>
      <c r="J804" s="28">
        <v>35.212000000000003</v>
      </c>
      <c r="K804" s="33">
        <v>4.5</v>
      </c>
      <c r="L804" s="33">
        <v>5</v>
      </c>
      <c r="M804" s="10">
        <v>0</v>
      </c>
      <c r="N804" s="27">
        <v>26.995447333333299</v>
      </c>
      <c r="O804" s="30">
        <v>31.7955166666666</v>
      </c>
      <c r="P804" s="38">
        <v>-0.37550119058823528</v>
      </c>
      <c r="Q804" s="38">
        <v>-3.0874509176470575</v>
      </c>
      <c r="R804" s="32" t="s">
        <v>285</v>
      </c>
      <c r="S804" s="32"/>
      <c r="U804" s="17" t="s">
        <v>1615</v>
      </c>
      <c r="V804" s="60" t="s">
        <v>687</v>
      </c>
    </row>
    <row r="805" spans="1:22" ht="12.75" customHeight="1">
      <c r="A805" s="1" t="s">
        <v>290</v>
      </c>
      <c r="B805" s="1">
        <v>1</v>
      </c>
      <c r="C805" s="1" t="s">
        <v>1575</v>
      </c>
      <c r="D805" s="5">
        <v>43148</v>
      </c>
      <c r="E805" s="1">
        <f t="shared" ref="E805:E864" si="46">YEAR(D805)</f>
        <v>2018</v>
      </c>
      <c r="F805" s="1">
        <f t="shared" ref="F805:F864" si="47">MONTH(D805)</f>
        <v>2</v>
      </c>
      <c r="G805" s="4">
        <f t="shared" ref="G805:G864" si="48">DAY(D805)</f>
        <v>17</v>
      </c>
      <c r="H805" s="9">
        <v>0.19375000000000001</v>
      </c>
      <c r="I805" s="13">
        <v>128.27283333333301</v>
      </c>
      <c r="J805" s="13">
        <v>30.295000000000002</v>
      </c>
      <c r="K805" s="10">
        <v>5</v>
      </c>
      <c r="L805" s="10">
        <v>5</v>
      </c>
      <c r="M805" s="10">
        <v>0</v>
      </c>
      <c r="N805" s="14">
        <v>21.0221356666666</v>
      </c>
      <c r="O805" s="13">
        <v>34.732686666666602</v>
      </c>
      <c r="P805" s="38">
        <v>0.29199999999999998</v>
      </c>
      <c r="Q805" s="38">
        <v>1.835</v>
      </c>
      <c r="R805" s="32" t="s">
        <v>285</v>
      </c>
      <c r="S805" s="32"/>
      <c r="U805" s="8" t="s">
        <v>1620</v>
      </c>
      <c r="V805" s="8" t="s">
        <v>688</v>
      </c>
    </row>
    <row r="806" spans="1:22" ht="12.75" customHeight="1">
      <c r="A806" s="1" t="s">
        <v>290</v>
      </c>
      <c r="B806" s="1">
        <v>2</v>
      </c>
      <c r="C806" s="1" t="s">
        <v>1575</v>
      </c>
      <c r="D806" s="5">
        <v>43148</v>
      </c>
      <c r="E806" s="1">
        <f t="shared" si="46"/>
        <v>2018</v>
      </c>
      <c r="F806" s="1">
        <f t="shared" si="47"/>
        <v>2</v>
      </c>
      <c r="G806" s="4">
        <f t="shared" si="48"/>
        <v>17</v>
      </c>
      <c r="H806" s="9">
        <v>0.3666666666666667</v>
      </c>
      <c r="I806" s="13">
        <v>128.69616666666599</v>
      </c>
      <c r="J806" s="13">
        <v>30.25</v>
      </c>
      <c r="K806" s="10">
        <v>5</v>
      </c>
      <c r="L806" s="10">
        <v>5</v>
      </c>
      <c r="M806" s="10">
        <v>0</v>
      </c>
      <c r="N806" s="14">
        <v>20.407135666666601</v>
      </c>
      <c r="O806" s="13">
        <v>34.692353333333301</v>
      </c>
      <c r="P806" s="38">
        <v>0.33300000000000002</v>
      </c>
      <c r="Q806" s="38">
        <v>1.8819999999999999</v>
      </c>
      <c r="R806" s="32" t="s">
        <v>285</v>
      </c>
      <c r="S806" s="32"/>
      <c r="V806" s="8" t="s">
        <v>689</v>
      </c>
    </row>
    <row r="807" spans="1:22" ht="12.75" customHeight="1">
      <c r="A807" s="1" t="s">
        <v>290</v>
      </c>
      <c r="B807" s="1">
        <v>3</v>
      </c>
      <c r="C807" s="1" t="s">
        <v>1575</v>
      </c>
      <c r="D807" s="5">
        <v>43148</v>
      </c>
      <c r="E807" s="1">
        <f t="shared" si="46"/>
        <v>2018</v>
      </c>
      <c r="F807" s="1">
        <f t="shared" si="47"/>
        <v>2</v>
      </c>
      <c r="G807" s="4">
        <f t="shared" si="48"/>
        <v>17</v>
      </c>
      <c r="H807" s="9">
        <v>0.54097222222222219</v>
      </c>
      <c r="I807" s="13">
        <v>129.196666666666</v>
      </c>
      <c r="J807" s="13">
        <v>30.245999999999999</v>
      </c>
      <c r="K807" s="10">
        <v>5</v>
      </c>
      <c r="L807" s="10">
        <v>5</v>
      </c>
      <c r="M807" s="10">
        <v>0</v>
      </c>
      <c r="N807" s="14">
        <v>21.0438023333333</v>
      </c>
      <c r="O807" s="13">
        <v>34.710686666666597</v>
      </c>
      <c r="P807" s="38">
        <v>0.3</v>
      </c>
      <c r="Q807" s="38">
        <v>1.877</v>
      </c>
      <c r="R807" s="32" t="s">
        <v>285</v>
      </c>
      <c r="S807" s="32"/>
      <c r="V807" s="8" t="s">
        <v>690</v>
      </c>
    </row>
    <row r="808" spans="1:22" ht="12.75" customHeight="1">
      <c r="A808" s="1" t="s">
        <v>290</v>
      </c>
      <c r="B808" s="1">
        <v>4</v>
      </c>
      <c r="C808" s="1" t="s">
        <v>1575</v>
      </c>
      <c r="D808" s="5">
        <v>43148</v>
      </c>
      <c r="E808" s="1">
        <f t="shared" si="46"/>
        <v>2018</v>
      </c>
      <c r="F808" s="1">
        <f t="shared" si="47"/>
        <v>2</v>
      </c>
      <c r="G808" s="4">
        <f t="shared" si="48"/>
        <v>17</v>
      </c>
      <c r="H808" s="9">
        <v>0.69305555555555554</v>
      </c>
      <c r="I808" s="13">
        <v>129.69366666666599</v>
      </c>
      <c r="J808" s="13">
        <v>30.247</v>
      </c>
      <c r="K808" s="10">
        <v>5</v>
      </c>
      <c r="L808" s="10">
        <v>5</v>
      </c>
      <c r="M808" s="10">
        <v>0</v>
      </c>
      <c r="N808" s="14">
        <v>18.138802333333302</v>
      </c>
      <c r="O808" s="13">
        <v>34.7456866666666</v>
      </c>
      <c r="P808" s="38">
        <v>0.32900000000000001</v>
      </c>
      <c r="Q808" s="38">
        <v>1.9430000000000001</v>
      </c>
      <c r="R808" s="32" t="s">
        <v>285</v>
      </c>
      <c r="S808" s="32"/>
      <c r="V808" s="8" t="s">
        <v>691</v>
      </c>
    </row>
    <row r="809" spans="1:22" ht="12.75" customHeight="1">
      <c r="A809" s="1" t="s">
        <v>290</v>
      </c>
      <c r="B809" s="1">
        <v>5</v>
      </c>
      <c r="C809" s="1" t="s">
        <v>1575</v>
      </c>
      <c r="D809" s="5">
        <v>43148</v>
      </c>
      <c r="E809" s="1">
        <f t="shared" si="46"/>
        <v>2018</v>
      </c>
      <c r="F809" s="1">
        <f t="shared" si="47"/>
        <v>2</v>
      </c>
      <c r="G809" s="4">
        <f t="shared" si="48"/>
        <v>17</v>
      </c>
      <c r="H809" s="9">
        <v>0.86249999999999993</v>
      </c>
      <c r="I809" s="13">
        <v>129.75</v>
      </c>
      <c r="J809" s="13">
        <v>29.781500000000001</v>
      </c>
      <c r="K809" s="10">
        <v>5</v>
      </c>
      <c r="L809" s="10">
        <v>5</v>
      </c>
      <c r="M809" s="10">
        <v>0</v>
      </c>
      <c r="N809" s="14">
        <v>20.915469000000002</v>
      </c>
      <c r="O809" s="13">
        <v>34.785353333333298</v>
      </c>
      <c r="P809" s="38">
        <v>0.34399999999999997</v>
      </c>
      <c r="Q809" s="38">
        <v>2.056</v>
      </c>
      <c r="R809" s="32" t="s">
        <v>285</v>
      </c>
      <c r="S809" s="32"/>
      <c r="V809" s="8" t="s">
        <v>692</v>
      </c>
    </row>
    <row r="810" spans="1:22" ht="12.75" customHeight="1">
      <c r="A810" s="1" t="s">
        <v>290</v>
      </c>
      <c r="B810" s="1">
        <v>6</v>
      </c>
      <c r="C810" s="1" t="s">
        <v>1575</v>
      </c>
      <c r="D810" s="5">
        <v>43148</v>
      </c>
      <c r="E810" s="1">
        <f t="shared" si="46"/>
        <v>2018</v>
      </c>
      <c r="F810" s="1">
        <f t="shared" si="47"/>
        <v>2</v>
      </c>
      <c r="G810" s="4">
        <f t="shared" si="48"/>
        <v>17</v>
      </c>
      <c r="H810" s="9">
        <v>1.3194444444444444E-2</v>
      </c>
      <c r="I810" s="13">
        <v>128.72649999999999</v>
      </c>
      <c r="J810" s="13">
        <v>31.059000000000001</v>
      </c>
      <c r="K810" s="10">
        <v>5</v>
      </c>
      <c r="L810" s="10">
        <v>5</v>
      </c>
      <c r="M810" s="10">
        <v>0</v>
      </c>
      <c r="N810" s="14">
        <v>20.233802333333301</v>
      </c>
      <c r="O810" s="13">
        <v>34.661353333333302</v>
      </c>
      <c r="P810" s="38">
        <v>0.312</v>
      </c>
      <c r="Q810" s="38">
        <v>2.0350000000000001</v>
      </c>
      <c r="R810" s="32" t="s">
        <v>285</v>
      </c>
      <c r="S810" s="32"/>
      <c r="V810" s="8" t="s">
        <v>693</v>
      </c>
    </row>
    <row r="811" spans="1:22" ht="12.75" customHeight="1">
      <c r="A811" s="1" t="s">
        <v>290</v>
      </c>
      <c r="B811" s="1">
        <v>7</v>
      </c>
      <c r="C811" s="1" t="s">
        <v>1575</v>
      </c>
      <c r="D811" s="5">
        <v>43149</v>
      </c>
      <c r="E811" s="1">
        <f t="shared" si="46"/>
        <v>2018</v>
      </c>
      <c r="F811" s="1">
        <f t="shared" si="47"/>
        <v>2</v>
      </c>
      <c r="G811" s="4">
        <f t="shared" si="48"/>
        <v>18</v>
      </c>
      <c r="H811" s="9">
        <v>0.16458333333333333</v>
      </c>
      <c r="I811" s="13">
        <v>129.28583333333299</v>
      </c>
      <c r="J811" s="13">
        <v>29.25</v>
      </c>
      <c r="K811" s="10">
        <v>5</v>
      </c>
      <c r="L811" s="10">
        <v>5</v>
      </c>
      <c r="M811" s="10">
        <v>0</v>
      </c>
      <c r="N811" s="14">
        <v>20.788802333333301</v>
      </c>
      <c r="O811" s="13">
        <v>34.772186666666599</v>
      </c>
      <c r="P811" s="38">
        <v>0.35</v>
      </c>
      <c r="Q811" s="38">
        <v>2.2389999999999999</v>
      </c>
      <c r="R811" s="32" t="s">
        <v>285</v>
      </c>
      <c r="S811" s="32"/>
      <c r="V811" s="8" t="s">
        <v>694</v>
      </c>
    </row>
    <row r="812" spans="1:22" ht="12.75" customHeight="1">
      <c r="A812" s="1" t="s">
        <v>290</v>
      </c>
      <c r="B812" s="1">
        <v>8</v>
      </c>
      <c r="C812" s="1" t="s">
        <v>1575</v>
      </c>
      <c r="D812" s="5">
        <v>43149</v>
      </c>
      <c r="E812" s="1">
        <f t="shared" si="46"/>
        <v>2018</v>
      </c>
      <c r="F812" s="1">
        <f t="shared" si="47"/>
        <v>2</v>
      </c>
      <c r="G812" s="4">
        <f t="shared" si="48"/>
        <v>18</v>
      </c>
      <c r="H812" s="9">
        <v>0.33055555555555555</v>
      </c>
      <c r="I812" s="13">
        <v>129.249</v>
      </c>
      <c r="J812" s="13">
        <v>29.712499999999999</v>
      </c>
      <c r="K812" s="10">
        <v>5</v>
      </c>
      <c r="L812" s="10">
        <v>5</v>
      </c>
      <c r="M812" s="10">
        <v>0</v>
      </c>
      <c r="N812" s="14">
        <v>21.415469000000002</v>
      </c>
      <c r="O812" s="13">
        <v>34.702353333333299</v>
      </c>
      <c r="P812" s="38">
        <v>0.25900000000000001</v>
      </c>
      <c r="Q812" s="38">
        <v>1.9319999999999999</v>
      </c>
      <c r="R812" s="32" t="s">
        <v>285</v>
      </c>
      <c r="S812" s="32"/>
      <c r="V812" s="8" t="s">
        <v>695</v>
      </c>
    </row>
    <row r="813" spans="1:22" ht="12.75" customHeight="1">
      <c r="A813" s="1" t="s">
        <v>290</v>
      </c>
      <c r="B813" s="1">
        <v>9</v>
      </c>
      <c r="C813" s="1" t="s">
        <v>1575</v>
      </c>
      <c r="D813" s="5">
        <v>43149</v>
      </c>
      <c r="E813" s="1">
        <f t="shared" si="46"/>
        <v>2018</v>
      </c>
      <c r="F813" s="1">
        <f t="shared" si="47"/>
        <v>2</v>
      </c>
      <c r="G813" s="4">
        <f t="shared" si="48"/>
        <v>18</v>
      </c>
      <c r="H813" s="9">
        <v>0.4916666666666667</v>
      </c>
      <c r="I813" s="13">
        <v>128.791</v>
      </c>
      <c r="J813" s="13">
        <v>29.75</v>
      </c>
      <c r="K813" s="10">
        <v>5</v>
      </c>
      <c r="L813" s="10">
        <v>5</v>
      </c>
      <c r="M813" s="10">
        <v>0</v>
      </c>
      <c r="N813" s="14">
        <v>21.358802333333301</v>
      </c>
      <c r="O813" s="13">
        <v>34.652186666666601</v>
      </c>
      <c r="P813" s="38">
        <v>0.29399999999999998</v>
      </c>
      <c r="Q813" s="38">
        <v>2.1179999999999999</v>
      </c>
      <c r="R813" s="32" t="s">
        <v>285</v>
      </c>
      <c r="S813" s="32"/>
      <c r="V813" s="8" t="s">
        <v>696</v>
      </c>
    </row>
    <row r="814" spans="1:22" ht="12.75" customHeight="1">
      <c r="A814" s="1" t="s">
        <v>290</v>
      </c>
      <c r="B814" s="1">
        <v>10</v>
      </c>
      <c r="C814" s="1" t="s">
        <v>1575</v>
      </c>
      <c r="D814" s="5">
        <v>43149</v>
      </c>
      <c r="E814" s="1">
        <f t="shared" si="46"/>
        <v>2018</v>
      </c>
      <c r="F814" s="1">
        <f t="shared" si="47"/>
        <v>2</v>
      </c>
      <c r="G814" s="4">
        <f t="shared" si="48"/>
        <v>18</v>
      </c>
      <c r="H814" s="9">
        <v>0.65972222222222221</v>
      </c>
      <c r="I814" s="13">
        <v>128.29499999999999</v>
      </c>
      <c r="J814" s="13">
        <v>29.75</v>
      </c>
      <c r="K814" s="10">
        <v>5</v>
      </c>
      <c r="L814" s="10">
        <v>5</v>
      </c>
      <c r="M814" s="10">
        <v>0</v>
      </c>
      <c r="N814" s="14">
        <v>21.810469000000001</v>
      </c>
      <c r="O814" s="13">
        <v>34.603020000000001</v>
      </c>
      <c r="P814" s="38">
        <v>0.25600000000000001</v>
      </c>
      <c r="Q814" s="38">
        <v>1.8260000000000001</v>
      </c>
      <c r="R814" s="32" t="s">
        <v>285</v>
      </c>
      <c r="S814" s="32"/>
      <c r="V814" s="8" t="s">
        <v>697</v>
      </c>
    </row>
    <row r="815" spans="1:22" ht="12.75" customHeight="1">
      <c r="A815" s="1" t="s">
        <v>290</v>
      </c>
      <c r="B815" s="1">
        <v>11</v>
      </c>
      <c r="C815" s="1" t="s">
        <v>1575</v>
      </c>
      <c r="D815" s="5">
        <v>43149</v>
      </c>
      <c r="E815" s="1">
        <f t="shared" si="46"/>
        <v>2018</v>
      </c>
      <c r="F815" s="1">
        <f t="shared" si="47"/>
        <v>2</v>
      </c>
      <c r="G815" s="4">
        <f t="shared" si="48"/>
        <v>18</v>
      </c>
      <c r="H815" s="9">
        <v>0.82777777777777783</v>
      </c>
      <c r="I815" s="13">
        <v>127.800166666666</v>
      </c>
      <c r="J815" s="13">
        <v>29.75</v>
      </c>
      <c r="K815" s="10">
        <v>5</v>
      </c>
      <c r="L815" s="10">
        <v>5</v>
      </c>
      <c r="M815" s="10">
        <v>0</v>
      </c>
      <c r="N815" s="14">
        <v>21.018802333333301</v>
      </c>
      <c r="O815" s="13">
        <v>34.654686666666599</v>
      </c>
      <c r="P815" s="38">
        <v>0.30499999999999999</v>
      </c>
      <c r="Q815" s="38">
        <v>2.0230000000000001</v>
      </c>
      <c r="R815" s="32" t="s">
        <v>285</v>
      </c>
      <c r="S815" s="32"/>
      <c r="V815" s="8" t="s">
        <v>698</v>
      </c>
    </row>
    <row r="816" spans="1:22" ht="12.75" customHeight="1">
      <c r="A816" s="1" t="s">
        <v>290</v>
      </c>
      <c r="B816" s="1">
        <v>12</v>
      </c>
      <c r="C816" s="1" t="s">
        <v>1575</v>
      </c>
      <c r="D816" s="5">
        <v>43149</v>
      </c>
      <c r="E816" s="1">
        <f t="shared" si="46"/>
        <v>2018</v>
      </c>
      <c r="F816" s="1">
        <f t="shared" si="47"/>
        <v>2</v>
      </c>
      <c r="G816" s="4">
        <f t="shared" si="48"/>
        <v>18</v>
      </c>
      <c r="H816" s="9">
        <v>0.98333333333333339</v>
      </c>
      <c r="I816" s="13">
        <v>127.287166666666</v>
      </c>
      <c r="J816" s="13">
        <v>29.982333333333301</v>
      </c>
      <c r="K816" s="10">
        <v>5</v>
      </c>
      <c r="L816" s="10">
        <v>5</v>
      </c>
      <c r="M816" s="10">
        <v>0</v>
      </c>
      <c r="N816" s="14">
        <v>17.800469</v>
      </c>
      <c r="O816" s="13">
        <v>34.729853333333303</v>
      </c>
      <c r="P816" s="38">
        <v>0.318</v>
      </c>
      <c r="Q816" s="38">
        <v>1.94</v>
      </c>
      <c r="R816" s="32" t="s">
        <v>285</v>
      </c>
      <c r="S816" s="32"/>
      <c r="V816" s="8" t="s">
        <v>699</v>
      </c>
    </row>
    <row r="817" spans="1:22" ht="12.75" customHeight="1">
      <c r="A817" s="1" t="s">
        <v>290</v>
      </c>
      <c r="B817" s="1">
        <v>13</v>
      </c>
      <c r="C817" s="1" t="s">
        <v>1575</v>
      </c>
      <c r="D817" s="5">
        <v>43150</v>
      </c>
      <c r="E817" s="1">
        <f t="shared" si="46"/>
        <v>2018</v>
      </c>
      <c r="F817" s="1">
        <f t="shared" si="47"/>
        <v>2</v>
      </c>
      <c r="G817" s="4">
        <f t="shared" si="48"/>
        <v>19</v>
      </c>
      <c r="H817" s="9">
        <v>0.12708333333333333</v>
      </c>
      <c r="I817" s="13">
        <v>126.799166666666</v>
      </c>
      <c r="J817" s="13">
        <v>29.998999999999999</v>
      </c>
      <c r="K817" s="10">
        <v>5</v>
      </c>
      <c r="L817" s="10">
        <v>5</v>
      </c>
      <c r="M817" s="10">
        <v>0</v>
      </c>
      <c r="N817" s="14">
        <v>15.610468999999998</v>
      </c>
      <c r="O817" s="13">
        <v>34.59102</v>
      </c>
      <c r="P817" s="38">
        <v>0.27600000000000002</v>
      </c>
      <c r="Q817" s="38">
        <v>1.679</v>
      </c>
      <c r="R817" s="32" t="s">
        <v>285</v>
      </c>
      <c r="S817" s="32"/>
      <c r="V817" s="8" t="s">
        <v>700</v>
      </c>
    </row>
    <row r="818" spans="1:22" ht="12.75" customHeight="1">
      <c r="A818" s="1" t="s">
        <v>290</v>
      </c>
      <c r="B818" s="1">
        <v>14</v>
      </c>
      <c r="C818" s="1" t="s">
        <v>1575</v>
      </c>
      <c r="D818" s="5">
        <v>43150</v>
      </c>
      <c r="E818" s="1">
        <f t="shared" si="46"/>
        <v>2018</v>
      </c>
      <c r="F818" s="1">
        <f t="shared" si="47"/>
        <v>2</v>
      </c>
      <c r="G818" s="4">
        <f t="shared" si="48"/>
        <v>19</v>
      </c>
      <c r="H818" s="9">
        <v>0.30902777777777779</v>
      </c>
      <c r="I818" s="13">
        <v>126.288</v>
      </c>
      <c r="J818" s="13">
        <v>29.5371666666666</v>
      </c>
      <c r="K818" s="10">
        <v>5</v>
      </c>
      <c r="L818" s="10">
        <v>5</v>
      </c>
      <c r="M818" s="10">
        <v>0</v>
      </c>
      <c r="N818" s="14">
        <v>15.837135666666599</v>
      </c>
      <c r="O818" s="13">
        <v>34.574186666666598</v>
      </c>
      <c r="P818" s="38">
        <v>0.249</v>
      </c>
      <c r="Q818" s="38">
        <v>1.605</v>
      </c>
      <c r="R818" s="32" t="s">
        <v>285</v>
      </c>
      <c r="S818" s="32"/>
      <c r="V818" s="8" t="s">
        <v>701</v>
      </c>
    </row>
    <row r="819" spans="1:22" ht="12.75" customHeight="1">
      <c r="A819" s="1" t="s">
        <v>290</v>
      </c>
      <c r="B819" s="1">
        <v>15</v>
      </c>
      <c r="C819" s="1" t="s">
        <v>1575</v>
      </c>
      <c r="D819" s="5">
        <v>43150</v>
      </c>
      <c r="E819" s="1">
        <f t="shared" si="46"/>
        <v>2018</v>
      </c>
      <c r="F819" s="1">
        <f t="shared" si="47"/>
        <v>2</v>
      </c>
      <c r="G819" s="4">
        <f t="shared" si="48"/>
        <v>19</v>
      </c>
      <c r="H819" s="9">
        <v>0.44791666666666669</v>
      </c>
      <c r="I819" s="13">
        <v>126.698333333333</v>
      </c>
      <c r="J819" s="13">
        <v>29.501999999999999</v>
      </c>
      <c r="K819" s="10">
        <v>5</v>
      </c>
      <c r="L819" s="10">
        <v>5</v>
      </c>
      <c r="M819" s="10">
        <v>0</v>
      </c>
      <c r="N819" s="14">
        <v>16.935469000000001</v>
      </c>
      <c r="O819" s="13">
        <v>34.657186666666597</v>
      </c>
      <c r="P819" s="38">
        <v>0.33600000000000002</v>
      </c>
      <c r="Q819" s="38">
        <v>1.879</v>
      </c>
      <c r="R819" s="32" t="s">
        <v>285</v>
      </c>
      <c r="S819" s="32"/>
      <c r="V819" s="8" t="s">
        <v>702</v>
      </c>
    </row>
    <row r="820" spans="1:22" ht="12.75" customHeight="1">
      <c r="A820" s="1" t="s">
        <v>290</v>
      </c>
      <c r="B820" s="1">
        <v>16</v>
      </c>
      <c r="C820" s="1" t="s">
        <v>1575</v>
      </c>
      <c r="D820" s="5">
        <v>43150</v>
      </c>
      <c r="E820" s="1">
        <f t="shared" si="46"/>
        <v>2018</v>
      </c>
      <c r="F820" s="1">
        <f t="shared" si="47"/>
        <v>2</v>
      </c>
      <c r="G820" s="4">
        <f t="shared" si="48"/>
        <v>19</v>
      </c>
      <c r="H820" s="9">
        <v>0.57986111111111105</v>
      </c>
      <c r="I820" s="13">
        <v>127.195666666666</v>
      </c>
      <c r="J820" s="13">
        <v>29.498999999999999</v>
      </c>
      <c r="K820" s="10">
        <v>5</v>
      </c>
      <c r="L820" s="10">
        <v>5</v>
      </c>
      <c r="M820" s="10">
        <v>0</v>
      </c>
      <c r="N820" s="14">
        <v>20.280469</v>
      </c>
      <c r="O820" s="13">
        <v>34.6623533333333</v>
      </c>
      <c r="P820" s="38">
        <v>0.31867776705882389</v>
      </c>
      <c r="Q820" s="38">
        <v>1.8646201882352909</v>
      </c>
      <c r="R820" s="32" t="s">
        <v>285</v>
      </c>
      <c r="S820" s="32"/>
      <c r="V820" s="8" t="s">
        <v>703</v>
      </c>
    </row>
    <row r="821" spans="1:22" ht="12.75" customHeight="1">
      <c r="A821" s="1" t="s">
        <v>290</v>
      </c>
      <c r="B821" s="1">
        <v>17</v>
      </c>
      <c r="C821" s="1" t="s">
        <v>1575</v>
      </c>
      <c r="D821" s="5">
        <v>43150</v>
      </c>
      <c r="E821" s="1">
        <f t="shared" si="46"/>
        <v>2018</v>
      </c>
      <c r="F821" s="1">
        <f t="shared" si="47"/>
        <v>2</v>
      </c>
      <c r="G821" s="4">
        <f t="shared" si="48"/>
        <v>19</v>
      </c>
      <c r="H821" s="9">
        <v>0.73541666666666661</v>
      </c>
      <c r="I821" s="13">
        <v>127.706666666666</v>
      </c>
      <c r="J821" s="13">
        <v>29.2721666666666</v>
      </c>
      <c r="K821" s="10">
        <v>5</v>
      </c>
      <c r="L821" s="10">
        <v>5</v>
      </c>
      <c r="M821" s="10">
        <v>0</v>
      </c>
      <c r="N821" s="14">
        <v>21.712135666666601</v>
      </c>
      <c r="O821" s="13">
        <v>34.533686666666597</v>
      </c>
      <c r="P821" s="38">
        <v>0.19904937647058829</v>
      </c>
      <c r="Q821" s="38">
        <v>1.4846849058823519</v>
      </c>
      <c r="R821" s="32" t="s">
        <v>285</v>
      </c>
      <c r="S821" s="32"/>
      <c r="V821" s="8" t="s">
        <v>704</v>
      </c>
    </row>
    <row r="822" spans="1:22" ht="12.75" customHeight="1">
      <c r="A822" s="1" t="s">
        <v>290</v>
      </c>
      <c r="B822" s="1">
        <v>18</v>
      </c>
      <c r="C822" s="1" t="s">
        <v>1575</v>
      </c>
      <c r="D822" s="5">
        <v>43150</v>
      </c>
      <c r="E822" s="1">
        <f t="shared" si="46"/>
        <v>2018</v>
      </c>
      <c r="F822" s="1">
        <f t="shared" si="47"/>
        <v>2</v>
      </c>
      <c r="G822" s="4">
        <f t="shared" si="48"/>
        <v>19</v>
      </c>
      <c r="H822" s="9">
        <v>0.8930555555555556</v>
      </c>
      <c r="I822" s="13">
        <v>128.196</v>
      </c>
      <c r="J822" s="13">
        <v>29.25</v>
      </c>
      <c r="K822" s="10">
        <v>5</v>
      </c>
      <c r="L822" s="10">
        <v>5</v>
      </c>
      <c r="M822" s="10">
        <v>0</v>
      </c>
      <c r="N822" s="14">
        <v>22.2038023333333</v>
      </c>
      <c r="O822" s="13">
        <v>34.549686666666602</v>
      </c>
      <c r="P822" s="38">
        <v>0.23486038588235369</v>
      </c>
      <c r="Q822" s="38">
        <v>1.6009680235294095</v>
      </c>
      <c r="R822" s="32" t="s">
        <v>285</v>
      </c>
      <c r="S822" s="32"/>
      <c r="V822" s="8" t="s">
        <v>705</v>
      </c>
    </row>
    <row r="823" spans="1:22" ht="12.75" customHeight="1">
      <c r="A823" s="1" t="s">
        <v>290</v>
      </c>
      <c r="B823" s="1">
        <v>19</v>
      </c>
      <c r="C823" s="1" t="s">
        <v>1575</v>
      </c>
      <c r="D823" s="5">
        <v>43151</v>
      </c>
      <c r="E823" s="1">
        <f t="shared" si="46"/>
        <v>2018</v>
      </c>
      <c r="F823" s="1">
        <f t="shared" si="47"/>
        <v>2</v>
      </c>
      <c r="G823" s="4">
        <f t="shared" si="48"/>
        <v>20</v>
      </c>
      <c r="H823" s="9">
        <v>3.7499999999999999E-2</v>
      </c>
      <c r="I823" s="13">
        <v>128.69300000000001</v>
      </c>
      <c r="J823" s="13">
        <v>29.248999999999999</v>
      </c>
      <c r="K823" s="10">
        <v>5</v>
      </c>
      <c r="L823" s="10">
        <v>5</v>
      </c>
      <c r="M823" s="10">
        <v>0</v>
      </c>
      <c r="N823" s="14">
        <v>20.740469000000001</v>
      </c>
      <c r="O823" s="13">
        <v>34.805520000000001</v>
      </c>
      <c r="P823" s="38">
        <v>0.31802379529411806</v>
      </c>
      <c r="Q823" s="38">
        <v>2.0709345411764719</v>
      </c>
      <c r="R823" s="32" t="s">
        <v>285</v>
      </c>
      <c r="S823" s="32"/>
      <c r="V823" s="8" t="s">
        <v>706</v>
      </c>
    </row>
    <row r="824" spans="1:22" ht="12.75" customHeight="1">
      <c r="A824" s="1" t="s">
        <v>290</v>
      </c>
      <c r="B824" s="1">
        <v>20</v>
      </c>
      <c r="C824" s="1" t="s">
        <v>1575</v>
      </c>
      <c r="D824" s="5">
        <v>43151</v>
      </c>
      <c r="E824" s="1">
        <f t="shared" si="46"/>
        <v>2018</v>
      </c>
      <c r="F824" s="1">
        <f t="shared" si="47"/>
        <v>2</v>
      </c>
      <c r="G824" s="4">
        <f t="shared" si="48"/>
        <v>20</v>
      </c>
      <c r="H824" s="9">
        <v>0.1986111111111111</v>
      </c>
      <c r="I824" s="13">
        <v>128.74799999999999</v>
      </c>
      <c r="J824" s="13">
        <v>28.7893333333333</v>
      </c>
      <c r="K824" s="10">
        <v>5</v>
      </c>
      <c r="L824" s="10">
        <v>5</v>
      </c>
      <c r="M824" s="10">
        <v>0</v>
      </c>
      <c r="N824" s="14">
        <v>20.6971356666666</v>
      </c>
      <c r="O824" s="13">
        <v>34.769019999999998</v>
      </c>
      <c r="P824" s="38">
        <v>0.25810060470588314</v>
      </c>
      <c r="Q824" s="38">
        <v>1.7995224588235281</v>
      </c>
      <c r="R824" s="32" t="s">
        <v>285</v>
      </c>
      <c r="S824" s="32"/>
      <c r="V824" s="8" t="s">
        <v>707</v>
      </c>
    </row>
    <row r="825" spans="1:22" ht="12.75" customHeight="1">
      <c r="A825" s="1" t="s">
        <v>290</v>
      </c>
      <c r="B825" s="1">
        <v>21</v>
      </c>
      <c r="C825" s="1" t="s">
        <v>1575</v>
      </c>
      <c r="D825" s="5">
        <v>43151</v>
      </c>
      <c r="E825" s="1">
        <f t="shared" si="46"/>
        <v>2018</v>
      </c>
      <c r="F825" s="1">
        <f t="shared" si="47"/>
        <v>2</v>
      </c>
      <c r="G825" s="4">
        <f t="shared" si="48"/>
        <v>20</v>
      </c>
      <c r="H825" s="9">
        <v>0.34930555555555554</v>
      </c>
      <c r="I825" s="13">
        <v>128.29</v>
      </c>
      <c r="J825" s="13">
        <v>28.75</v>
      </c>
      <c r="K825" s="10">
        <v>5</v>
      </c>
      <c r="L825" s="10">
        <v>5</v>
      </c>
      <c r="M825" s="10">
        <v>0</v>
      </c>
      <c r="N825" s="14">
        <v>21.660469000000003</v>
      </c>
      <c r="O825" s="13">
        <v>34.725186666666602</v>
      </c>
      <c r="P825" s="38">
        <v>0.32149953411764742</v>
      </c>
      <c r="Q825" s="38">
        <v>1.9690841764705844</v>
      </c>
      <c r="R825" s="32" t="s">
        <v>285</v>
      </c>
      <c r="S825" s="32"/>
      <c r="V825" s="8" t="s">
        <v>708</v>
      </c>
    </row>
    <row r="826" spans="1:22" ht="12.75" customHeight="1">
      <c r="A826" s="1" t="s">
        <v>290</v>
      </c>
      <c r="B826" s="1">
        <v>22</v>
      </c>
      <c r="C826" s="1" t="s">
        <v>1575</v>
      </c>
      <c r="D826" s="5">
        <v>43151</v>
      </c>
      <c r="E826" s="1">
        <f t="shared" si="46"/>
        <v>2018</v>
      </c>
      <c r="F826" s="1">
        <f t="shared" si="47"/>
        <v>2</v>
      </c>
      <c r="G826" s="4">
        <f t="shared" si="48"/>
        <v>20</v>
      </c>
      <c r="H826" s="9">
        <v>0.50138888888888888</v>
      </c>
      <c r="I826" s="13">
        <v>127.801</v>
      </c>
      <c r="J826" s="13">
        <v>28.751000000000001</v>
      </c>
      <c r="K826" s="10">
        <v>5</v>
      </c>
      <c r="L826" s="10">
        <v>5</v>
      </c>
      <c r="M826" s="10">
        <v>0</v>
      </c>
      <c r="N826" s="14">
        <v>22.6488023333333</v>
      </c>
      <c r="O826" s="13">
        <v>34.494520000000001</v>
      </c>
      <c r="P826" s="38">
        <v>0.26507630352941258</v>
      </c>
      <c r="Q826" s="38">
        <v>1.4479900941176478</v>
      </c>
      <c r="R826" s="32" t="s">
        <v>285</v>
      </c>
      <c r="S826" s="32"/>
      <c r="V826" s="8" t="s">
        <v>709</v>
      </c>
    </row>
    <row r="827" spans="1:22" ht="12.75" customHeight="1">
      <c r="A827" s="1" t="s">
        <v>290</v>
      </c>
      <c r="B827" s="1">
        <v>23</v>
      </c>
      <c r="C827" s="1" t="s">
        <v>1575</v>
      </c>
      <c r="D827" s="5">
        <v>43151</v>
      </c>
      <c r="E827" s="1">
        <f t="shared" si="46"/>
        <v>2018</v>
      </c>
      <c r="F827" s="1">
        <f t="shared" si="47"/>
        <v>2</v>
      </c>
      <c r="G827" s="4">
        <f t="shared" si="48"/>
        <v>20</v>
      </c>
      <c r="H827" s="9">
        <v>0.69791666666666663</v>
      </c>
      <c r="I827" s="13">
        <v>127.255</v>
      </c>
      <c r="J827" s="13">
        <v>28.756</v>
      </c>
      <c r="K827" s="10">
        <v>5</v>
      </c>
      <c r="L827" s="10">
        <v>5</v>
      </c>
      <c r="M827" s="10">
        <v>0</v>
      </c>
      <c r="N827" s="14">
        <v>21.262135666666602</v>
      </c>
      <c r="O827" s="13">
        <v>34.595019999999998</v>
      </c>
      <c r="P827" s="38">
        <v>0.22467538117647057</v>
      </c>
      <c r="Q827" s="38">
        <v>1.3298103647058799</v>
      </c>
      <c r="R827" s="32" t="s">
        <v>285</v>
      </c>
      <c r="S827" s="32"/>
      <c r="V827" s="8" t="s">
        <v>710</v>
      </c>
    </row>
    <row r="828" spans="1:22" ht="12.75" customHeight="1">
      <c r="A828" s="1" t="s">
        <v>290</v>
      </c>
      <c r="B828" s="1">
        <v>24</v>
      </c>
      <c r="C828" s="1" t="s">
        <v>1575</v>
      </c>
      <c r="D828" s="5">
        <v>43151</v>
      </c>
      <c r="E828" s="1">
        <f t="shared" si="46"/>
        <v>2018</v>
      </c>
      <c r="F828" s="1">
        <f t="shared" si="47"/>
        <v>2</v>
      </c>
      <c r="G828" s="4">
        <f t="shared" si="48"/>
        <v>20</v>
      </c>
      <c r="H828" s="9">
        <v>0.83958333333333324</v>
      </c>
      <c r="I828" s="13">
        <v>126.79600000000001</v>
      </c>
      <c r="J828" s="13">
        <v>28.977833333333301</v>
      </c>
      <c r="K828" s="10">
        <v>5</v>
      </c>
      <c r="L828" s="10">
        <v>5</v>
      </c>
      <c r="M828" s="10">
        <v>0</v>
      </c>
      <c r="N828" s="14">
        <v>19.850469</v>
      </c>
      <c r="O828" s="13">
        <v>34.683019999999999</v>
      </c>
      <c r="P828" s="38">
        <v>0.24236895058823538</v>
      </c>
      <c r="Q828" s="38">
        <v>1.5599248823529415</v>
      </c>
      <c r="R828" s="32" t="s">
        <v>285</v>
      </c>
      <c r="S828" s="32"/>
      <c r="V828" s="8" t="s">
        <v>711</v>
      </c>
    </row>
    <row r="829" spans="1:22" ht="12.75" customHeight="1">
      <c r="A829" s="1" t="s">
        <v>290</v>
      </c>
      <c r="B829" s="1">
        <v>25</v>
      </c>
      <c r="C829" s="1" t="s">
        <v>1575</v>
      </c>
      <c r="D829" s="5">
        <v>43151</v>
      </c>
      <c r="E829" s="1">
        <f t="shared" si="46"/>
        <v>2018</v>
      </c>
      <c r="F829" s="1">
        <f t="shared" si="47"/>
        <v>2</v>
      </c>
      <c r="G829" s="4">
        <f t="shared" si="48"/>
        <v>20</v>
      </c>
      <c r="H829" s="9">
        <v>0.96805555555555556</v>
      </c>
      <c r="I829" s="13">
        <v>126.291</v>
      </c>
      <c r="J829" s="13">
        <v>29.001000000000001</v>
      </c>
      <c r="K829" s="10">
        <v>5</v>
      </c>
      <c r="L829" s="10">
        <v>5</v>
      </c>
      <c r="M829" s="10">
        <v>0</v>
      </c>
      <c r="N829" s="14">
        <v>19.410469000000003</v>
      </c>
      <c r="O829" s="13">
        <v>34.689019999999999</v>
      </c>
      <c r="P829" s="38">
        <v>0.28044463999999958</v>
      </c>
      <c r="Q829" s="38">
        <v>1.615851799999998</v>
      </c>
      <c r="R829" s="32" t="s">
        <v>285</v>
      </c>
      <c r="S829" s="32"/>
      <c r="V829" s="8" t="s">
        <v>712</v>
      </c>
    </row>
    <row r="830" spans="1:22" ht="12.75" customHeight="1">
      <c r="A830" s="1" t="s">
        <v>290</v>
      </c>
      <c r="B830" s="1">
        <v>27</v>
      </c>
      <c r="C830" s="1" t="s">
        <v>1575</v>
      </c>
      <c r="D830" s="5">
        <v>43152</v>
      </c>
      <c r="E830" s="1">
        <f t="shared" si="46"/>
        <v>2018</v>
      </c>
      <c r="F830" s="1">
        <f t="shared" si="47"/>
        <v>2</v>
      </c>
      <c r="G830" s="4">
        <f t="shared" si="48"/>
        <v>21</v>
      </c>
      <c r="H830" s="9">
        <v>0.11875000000000001</v>
      </c>
      <c r="I830" s="13">
        <v>126.255</v>
      </c>
      <c r="J830" s="13">
        <v>28.548666666666598</v>
      </c>
      <c r="K830" s="10">
        <v>5</v>
      </c>
      <c r="L830" s="10">
        <v>5</v>
      </c>
      <c r="M830" s="10">
        <v>0</v>
      </c>
      <c r="N830" s="14">
        <v>17.9738023333333</v>
      </c>
      <c r="O830" s="13">
        <v>34.679186666666602</v>
      </c>
      <c r="P830" s="38">
        <v>0.28002076941176512</v>
      </c>
      <c r="Q830" s="38">
        <v>1.5675807176470578</v>
      </c>
      <c r="R830" s="32" t="s">
        <v>285</v>
      </c>
      <c r="S830" s="32"/>
      <c r="V830" s="8" t="s">
        <v>713</v>
      </c>
    </row>
    <row r="831" spans="1:22" ht="12.75" customHeight="1">
      <c r="A831" s="1" t="s">
        <v>290</v>
      </c>
      <c r="B831" s="1">
        <v>26</v>
      </c>
      <c r="C831" s="1" t="s">
        <v>1575</v>
      </c>
      <c r="D831" s="5">
        <v>43152</v>
      </c>
      <c r="E831" s="1">
        <f t="shared" si="46"/>
        <v>2018</v>
      </c>
      <c r="F831" s="1">
        <f t="shared" si="47"/>
        <v>2</v>
      </c>
      <c r="G831" s="4">
        <f t="shared" si="48"/>
        <v>21</v>
      </c>
      <c r="H831" s="9">
        <v>0.3444444444444445</v>
      </c>
      <c r="I831" s="13">
        <v>125.786714285714</v>
      </c>
      <c r="J831" s="13">
        <v>28.504714285714201</v>
      </c>
      <c r="K831" s="10">
        <v>5</v>
      </c>
      <c r="L831" s="10">
        <v>5</v>
      </c>
      <c r="M831" s="10">
        <v>0</v>
      </c>
      <c r="N831" s="14">
        <v>16.5461832857142</v>
      </c>
      <c r="O831" s="13">
        <v>34.582305714285702</v>
      </c>
      <c r="P831" s="38">
        <v>0.24706785882352977</v>
      </c>
      <c r="Q831" s="38">
        <v>1.6087134852941158</v>
      </c>
      <c r="R831" s="32" t="s">
        <v>285</v>
      </c>
      <c r="S831" s="32"/>
      <c r="V831" s="8" t="s">
        <v>714</v>
      </c>
    </row>
    <row r="832" spans="1:22" ht="12.75" customHeight="1">
      <c r="A832" s="1" t="s">
        <v>290</v>
      </c>
      <c r="B832" s="1">
        <v>37</v>
      </c>
      <c r="C832" s="1" t="s">
        <v>1575</v>
      </c>
      <c r="D832" s="5">
        <v>43152</v>
      </c>
      <c r="E832" s="1">
        <f t="shared" si="46"/>
        <v>2018</v>
      </c>
      <c r="F832" s="1">
        <f t="shared" si="47"/>
        <v>2</v>
      </c>
      <c r="G832" s="4">
        <f t="shared" si="48"/>
        <v>21</v>
      </c>
      <c r="H832" s="9">
        <v>0.52847222222222223</v>
      </c>
      <c r="I832" s="13">
        <v>125.286</v>
      </c>
      <c r="J832" s="13">
        <v>28.033999999999999</v>
      </c>
      <c r="K832" s="10">
        <v>5</v>
      </c>
      <c r="L832" s="10">
        <v>5</v>
      </c>
      <c r="M832" s="10">
        <v>0</v>
      </c>
      <c r="N832" s="14">
        <v>16.750469000000002</v>
      </c>
      <c r="O832" s="13">
        <v>34.366019999999999</v>
      </c>
      <c r="P832" s="38">
        <v>0.21617374823529389</v>
      </c>
      <c r="Q832" s="38">
        <v>1.0990713529411753</v>
      </c>
      <c r="R832" s="32" t="s">
        <v>285</v>
      </c>
      <c r="S832" s="32"/>
      <c r="V832" s="8" t="s">
        <v>715</v>
      </c>
    </row>
    <row r="833" spans="1:22" ht="12.75" customHeight="1">
      <c r="A833" s="1" t="s">
        <v>290</v>
      </c>
      <c r="B833" s="1">
        <v>40</v>
      </c>
      <c r="C833" s="1" t="s">
        <v>1575</v>
      </c>
      <c r="D833" s="5">
        <v>43152</v>
      </c>
      <c r="E833" s="1">
        <f t="shared" si="46"/>
        <v>2018</v>
      </c>
      <c r="F833" s="1">
        <f t="shared" si="47"/>
        <v>2</v>
      </c>
      <c r="G833" s="4">
        <f t="shared" si="48"/>
        <v>21</v>
      </c>
      <c r="H833" s="9">
        <v>0.72222222222222221</v>
      </c>
      <c r="I833" s="13">
        <v>124.7855</v>
      </c>
      <c r="J833" s="13">
        <v>27.536833333333298</v>
      </c>
      <c r="K833" s="10">
        <v>5</v>
      </c>
      <c r="L833" s="10">
        <v>5</v>
      </c>
      <c r="M833" s="10">
        <v>0</v>
      </c>
      <c r="N833" s="14">
        <v>17.520469000000002</v>
      </c>
      <c r="O833" s="13">
        <v>34.6623533333333</v>
      </c>
      <c r="P833" s="38">
        <v>0.33516027764705947</v>
      </c>
      <c r="Q833" s="38">
        <v>1.585748870588235</v>
      </c>
      <c r="R833" s="32" t="s">
        <v>285</v>
      </c>
      <c r="S833" s="32"/>
      <c r="V833" s="8" t="s">
        <v>716</v>
      </c>
    </row>
    <row r="834" spans="1:22" ht="12.75" customHeight="1">
      <c r="A834" s="1" t="s">
        <v>290</v>
      </c>
      <c r="B834" s="1">
        <v>41</v>
      </c>
      <c r="C834" s="1" t="s">
        <v>1575</v>
      </c>
      <c r="D834" s="5">
        <v>43152</v>
      </c>
      <c r="E834" s="1">
        <f t="shared" si="46"/>
        <v>2018</v>
      </c>
      <c r="F834" s="1">
        <f t="shared" si="47"/>
        <v>2</v>
      </c>
      <c r="G834" s="4">
        <f t="shared" si="48"/>
        <v>21</v>
      </c>
      <c r="H834" s="9">
        <v>0.87986111111111109</v>
      </c>
      <c r="I834" s="13">
        <v>124.293666666666</v>
      </c>
      <c r="J834" s="13">
        <v>27.5</v>
      </c>
      <c r="K834" s="10">
        <v>5</v>
      </c>
      <c r="L834" s="10">
        <v>5</v>
      </c>
      <c r="M834" s="10">
        <v>0</v>
      </c>
      <c r="N834" s="14">
        <v>17.778802333333299</v>
      </c>
      <c r="O834" s="13">
        <v>34.523186666666597</v>
      </c>
      <c r="P834" s="38">
        <v>0.21162016705882336</v>
      </c>
      <c r="Q834" s="38">
        <v>1.1735711882352931</v>
      </c>
      <c r="R834" s="32" t="s">
        <v>285</v>
      </c>
      <c r="S834" s="32"/>
      <c r="V834" s="8" t="s">
        <v>717</v>
      </c>
    </row>
    <row r="835" spans="1:22" ht="12.75" customHeight="1">
      <c r="A835" s="1" t="s">
        <v>290</v>
      </c>
      <c r="B835" s="1">
        <v>42</v>
      </c>
      <c r="C835" s="1" t="s">
        <v>1575</v>
      </c>
      <c r="D835" s="5">
        <v>43152</v>
      </c>
      <c r="E835" s="1">
        <f t="shared" si="46"/>
        <v>2018</v>
      </c>
      <c r="F835" s="1">
        <f t="shared" si="47"/>
        <v>2</v>
      </c>
      <c r="G835" s="4">
        <f t="shared" si="48"/>
        <v>21</v>
      </c>
      <c r="H835" s="9">
        <v>2.6388888888888889E-2</v>
      </c>
      <c r="I835" s="13">
        <v>126.234166666666</v>
      </c>
      <c r="J835" s="13">
        <v>28.986000000000001</v>
      </c>
      <c r="K835" s="10">
        <v>5</v>
      </c>
      <c r="L835" s="10">
        <v>5</v>
      </c>
      <c r="M835" s="10">
        <v>0</v>
      </c>
      <c r="N835" s="14">
        <v>19.153802333333299</v>
      </c>
      <c r="O835" s="13">
        <v>34.678353333333298</v>
      </c>
      <c r="P835" s="38">
        <v>0.30013504000000002</v>
      </c>
      <c r="Q835" s="38">
        <v>1.7263396494117647</v>
      </c>
      <c r="R835" s="32" t="s">
        <v>285</v>
      </c>
      <c r="S835" s="32"/>
      <c r="V835" s="8" t="s">
        <v>718</v>
      </c>
    </row>
    <row r="836" spans="1:22" ht="12.75" customHeight="1">
      <c r="A836" s="1" t="s">
        <v>290</v>
      </c>
      <c r="B836" s="1">
        <v>43</v>
      </c>
      <c r="C836" s="1" t="s">
        <v>1575</v>
      </c>
      <c r="D836" s="5">
        <v>43153</v>
      </c>
      <c r="E836" s="1">
        <f t="shared" si="46"/>
        <v>2018</v>
      </c>
      <c r="F836" s="1">
        <f t="shared" si="47"/>
        <v>2</v>
      </c>
      <c r="G836" s="4">
        <f t="shared" si="48"/>
        <v>22</v>
      </c>
      <c r="H836" s="9">
        <v>0.22013888888888888</v>
      </c>
      <c r="I836" s="13">
        <v>123.28400000000001</v>
      </c>
      <c r="J836" s="13">
        <v>27.035</v>
      </c>
      <c r="K836" s="10">
        <v>5</v>
      </c>
      <c r="L836" s="10">
        <v>5</v>
      </c>
      <c r="M836" s="10">
        <v>0</v>
      </c>
      <c r="N836" s="14">
        <v>20.8138023333333</v>
      </c>
      <c r="O836" s="13">
        <v>34.639853333333299</v>
      </c>
      <c r="P836" s="38">
        <v>0.28723328000000037</v>
      </c>
      <c r="Q836" s="38">
        <v>1.6102991952941181</v>
      </c>
      <c r="R836" s="32" t="s">
        <v>285</v>
      </c>
      <c r="S836" s="32"/>
      <c r="V836" s="8" t="s">
        <v>719</v>
      </c>
    </row>
    <row r="837" spans="1:22" ht="12.75" customHeight="1">
      <c r="A837" s="1" t="s">
        <v>290</v>
      </c>
      <c r="B837" s="1">
        <v>44</v>
      </c>
      <c r="C837" s="1" t="s">
        <v>1575</v>
      </c>
      <c r="D837" s="5">
        <v>43153</v>
      </c>
      <c r="E837" s="1">
        <f t="shared" si="46"/>
        <v>2018</v>
      </c>
      <c r="F837" s="1">
        <f t="shared" si="47"/>
        <v>2</v>
      </c>
      <c r="G837" s="4">
        <f t="shared" si="48"/>
        <v>22</v>
      </c>
      <c r="H837" s="9">
        <v>0.37986111111111115</v>
      </c>
      <c r="I837" s="13">
        <v>123.251</v>
      </c>
      <c r="J837" s="13">
        <v>26.543500000000002</v>
      </c>
      <c r="K837" s="10">
        <v>5</v>
      </c>
      <c r="L837" s="10">
        <v>5</v>
      </c>
      <c r="M837" s="10">
        <v>0</v>
      </c>
      <c r="N837" s="14">
        <v>18.470469000000001</v>
      </c>
      <c r="O837" s="13">
        <v>34.385853333333301</v>
      </c>
      <c r="P837" s="38">
        <v>0.15939520000000029</v>
      </c>
      <c r="Q837" s="38">
        <v>0.92916074117647263</v>
      </c>
      <c r="R837" s="32" t="s">
        <v>285</v>
      </c>
      <c r="S837" s="32"/>
      <c r="V837" s="8" t="s">
        <v>720</v>
      </c>
    </row>
    <row r="838" spans="1:22" ht="12.75" customHeight="1">
      <c r="A838" s="1" t="s">
        <v>290</v>
      </c>
      <c r="B838" s="1">
        <v>45</v>
      </c>
      <c r="C838" s="1" t="s">
        <v>1575</v>
      </c>
      <c r="D838" s="5">
        <v>43153</v>
      </c>
      <c r="E838" s="1">
        <f t="shared" si="46"/>
        <v>2018</v>
      </c>
      <c r="F838" s="1">
        <f t="shared" si="47"/>
        <v>2</v>
      </c>
      <c r="G838" s="4">
        <f t="shared" si="48"/>
        <v>22</v>
      </c>
      <c r="H838" s="9">
        <v>0.5541666666666667</v>
      </c>
      <c r="I838" s="13">
        <v>123.7025</v>
      </c>
      <c r="J838" s="13">
        <v>26.501000000000001</v>
      </c>
      <c r="K838" s="10">
        <v>5</v>
      </c>
      <c r="L838" s="10">
        <v>5</v>
      </c>
      <c r="M838" s="10">
        <v>0</v>
      </c>
      <c r="N838" s="14">
        <v>21.538802333333301</v>
      </c>
      <c r="O838" s="13">
        <v>34.5551866666666</v>
      </c>
      <c r="P838" s="38">
        <v>0.27383296000000024</v>
      </c>
      <c r="Q838" s="38">
        <v>1.3685025670588242</v>
      </c>
      <c r="R838" s="32" t="s">
        <v>285</v>
      </c>
      <c r="S838" s="32"/>
      <c r="V838" s="8" t="s">
        <v>721</v>
      </c>
    </row>
    <row r="839" spans="1:22" ht="12.75" customHeight="1">
      <c r="A839" s="1" t="s">
        <v>290</v>
      </c>
      <c r="B839" s="1">
        <v>46</v>
      </c>
      <c r="C839" s="1" t="s">
        <v>1575</v>
      </c>
      <c r="D839" s="5">
        <v>43153</v>
      </c>
      <c r="E839" s="1">
        <f t="shared" si="46"/>
        <v>2018</v>
      </c>
      <c r="F839" s="1">
        <f t="shared" si="47"/>
        <v>2</v>
      </c>
      <c r="G839" s="4">
        <f t="shared" si="48"/>
        <v>22</v>
      </c>
      <c r="H839" s="9">
        <v>0.74236111111111114</v>
      </c>
      <c r="I839" s="13">
        <v>123.7385</v>
      </c>
      <c r="J839" s="13">
        <v>26.965166666666601</v>
      </c>
      <c r="K839" s="10">
        <v>5</v>
      </c>
      <c r="L839" s="10">
        <v>5</v>
      </c>
      <c r="M839" s="10">
        <v>0</v>
      </c>
      <c r="N839" s="14">
        <v>20.622135666666601</v>
      </c>
      <c r="O839" s="13">
        <v>34.531686666666602</v>
      </c>
      <c r="P839" s="38">
        <v>0.26671936000000041</v>
      </c>
      <c r="Q839" s="38">
        <v>1.5314420729411786</v>
      </c>
      <c r="R839" s="32" t="s">
        <v>285</v>
      </c>
      <c r="S839" s="32"/>
      <c r="V839" s="8" t="s">
        <v>722</v>
      </c>
    </row>
    <row r="840" spans="1:22" ht="12.75" customHeight="1">
      <c r="A840" s="1" t="s">
        <v>290</v>
      </c>
      <c r="B840" s="1">
        <v>47</v>
      </c>
      <c r="C840" s="1" t="s">
        <v>1575</v>
      </c>
      <c r="D840" s="5">
        <v>43153</v>
      </c>
      <c r="E840" s="1">
        <f t="shared" si="46"/>
        <v>2018</v>
      </c>
      <c r="F840" s="1">
        <f t="shared" si="47"/>
        <v>2</v>
      </c>
      <c r="G840" s="4">
        <f t="shared" si="48"/>
        <v>22</v>
      </c>
      <c r="H840" s="9">
        <v>0.90763888888888899</v>
      </c>
      <c r="I840" s="13">
        <v>124.2055</v>
      </c>
      <c r="J840" s="13">
        <v>27.001000000000001</v>
      </c>
      <c r="K840" s="10">
        <v>5</v>
      </c>
      <c r="L840" s="10">
        <v>5</v>
      </c>
      <c r="M840" s="10">
        <v>0</v>
      </c>
      <c r="N840" s="14">
        <v>18.470469000000001</v>
      </c>
      <c r="O840" s="13">
        <v>34.597186666666602</v>
      </c>
      <c r="P840" s="38">
        <v>0.32875359999999998</v>
      </c>
      <c r="Q840" s="38">
        <v>1.4853944588235315</v>
      </c>
      <c r="R840" s="32" t="s">
        <v>285</v>
      </c>
      <c r="S840" s="32"/>
      <c r="V840" s="8" t="s">
        <v>723</v>
      </c>
    </row>
    <row r="841" spans="1:22" ht="12.75" customHeight="1">
      <c r="A841" s="1" t="s">
        <v>290</v>
      </c>
      <c r="B841" s="1">
        <v>48</v>
      </c>
      <c r="C841" s="1" t="s">
        <v>1575</v>
      </c>
      <c r="D841" s="5">
        <v>43154</v>
      </c>
      <c r="E841" s="1">
        <f t="shared" si="46"/>
        <v>2018</v>
      </c>
      <c r="F841" s="1">
        <f t="shared" si="47"/>
        <v>2</v>
      </c>
      <c r="G841" s="4">
        <f t="shared" si="48"/>
        <v>23</v>
      </c>
      <c r="H841" s="9">
        <v>5.6944444444444443E-2</v>
      </c>
      <c r="I841" s="13">
        <v>124.249</v>
      </c>
      <c r="J841" s="13">
        <v>26.5371666666666</v>
      </c>
      <c r="K841" s="10">
        <v>5</v>
      </c>
      <c r="L841" s="10">
        <v>5</v>
      </c>
      <c r="M841" s="10">
        <v>0</v>
      </c>
      <c r="N841" s="14">
        <v>20.470469000000001</v>
      </c>
      <c r="O841" s="13">
        <v>34.630519999999997</v>
      </c>
      <c r="P841" s="38">
        <v>0.29528319999999941</v>
      </c>
      <c r="Q841" s="38">
        <v>1.6275145647058835</v>
      </c>
      <c r="R841" s="32" t="s">
        <v>285</v>
      </c>
      <c r="S841" s="32"/>
      <c r="V841" s="8" t="s">
        <v>724</v>
      </c>
    </row>
    <row r="842" spans="1:22" ht="12.75" customHeight="1">
      <c r="A842" s="1" t="s">
        <v>290</v>
      </c>
      <c r="B842" s="1">
        <v>49</v>
      </c>
      <c r="C842" s="1" t="s">
        <v>1575</v>
      </c>
      <c r="D842" s="5">
        <v>43154</v>
      </c>
      <c r="E842" s="1">
        <f t="shared" si="46"/>
        <v>2018</v>
      </c>
      <c r="F842" s="1">
        <f t="shared" si="47"/>
        <v>2</v>
      </c>
      <c r="G842" s="4">
        <f t="shared" si="48"/>
        <v>23</v>
      </c>
      <c r="H842" s="9">
        <v>0.19444444444444445</v>
      </c>
      <c r="I842" s="13">
        <v>124.700666666666</v>
      </c>
      <c r="J842" s="13">
        <v>26.5</v>
      </c>
      <c r="K842" s="10">
        <v>5</v>
      </c>
      <c r="L842" s="10">
        <v>5</v>
      </c>
      <c r="M842" s="10">
        <v>0</v>
      </c>
      <c r="N842" s="14">
        <v>20.080469000000001</v>
      </c>
      <c r="O842" s="13">
        <v>34.617019999999997</v>
      </c>
      <c r="P842" s="38">
        <v>0.35737216000000038</v>
      </c>
      <c r="Q842" s="38">
        <v>1.8499963882352937</v>
      </c>
      <c r="R842" s="32" t="s">
        <v>285</v>
      </c>
      <c r="S842" s="32"/>
      <c r="V842" s="8" t="s">
        <v>725</v>
      </c>
    </row>
    <row r="843" spans="1:22" ht="12.75" customHeight="1">
      <c r="A843" s="1" t="s">
        <v>290</v>
      </c>
      <c r="B843" s="1">
        <v>50</v>
      </c>
      <c r="C843" s="1" t="s">
        <v>1575</v>
      </c>
      <c r="D843" s="5">
        <v>43154</v>
      </c>
      <c r="E843" s="1">
        <f t="shared" si="46"/>
        <v>2018</v>
      </c>
      <c r="F843" s="1">
        <f t="shared" si="47"/>
        <v>2</v>
      </c>
      <c r="G843" s="4">
        <f t="shared" si="48"/>
        <v>23</v>
      </c>
      <c r="H843" s="9">
        <v>0.38750000000000001</v>
      </c>
      <c r="I843" s="13">
        <v>124.73866666666601</v>
      </c>
      <c r="J843" s="13">
        <v>26.973666666666599</v>
      </c>
      <c r="K843" s="10">
        <v>5</v>
      </c>
      <c r="L843" s="10">
        <v>5</v>
      </c>
      <c r="M843" s="10">
        <v>0</v>
      </c>
      <c r="N843" s="14">
        <v>19.205469000000001</v>
      </c>
      <c r="O843" s="13">
        <v>34.603686666666597</v>
      </c>
      <c r="P843" s="38">
        <v>0.24999936000000011</v>
      </c>
      <c r="Q843" s="38">
        <v>1.5677972941176463</v>
      </c>
      <c r="R843" s="32" t="s">
        <v>285</v>
      </c>
      <c r="S843" s="32"/>
      <c r="V843" s="8" t="s">
        <v>726</v>
      </c>
    </row>
    <row r="844" spans="1:22" ht="12.75" customHeight="1">
      <c r="A844" s="1" t="s">
        <v>290</v>
      </c>
      <c r="B844" s="1">
        <v>51</v>
      </c>
      <c r="C844" s="1" t="s">
        <v>1575</v>
      </c>
      <c r="D844" s="5">
        <v>43154</v>
      </c>
      <c r="E844" s="1">
        <f t="shared" si="46"/>
        <v>2018</v>
      </c>
      <c r="F844" s="1">
        <f t="shared" si="47"/>
        <v>2</v>
      </c>
      <c r="G844" s="4">
        <f t="shared" si="48"/>
        <v>23</v>
      </c>
      <c r="H844" s="9">
        <v>0.5395833333333333</v>
      </c>
      <c r="I844" s="13">
        <v>125.195833333333</v>
      </c>
      <c r="J844" s="13">
        <v>26.998999999999999</v>
      </c>
      <c r="K844" s="10">
        <v>5</v>
      </c>
      <c r="L844" s="10">
        <v>5</v>
      </c>
      <c r="M844" s="10">
        <v>0</v>
      </c>
      <c r="N844" s="14">
        <v>20.480468999999999</v>
      </c>
      <c r="O844" s="13">
        <v>34.580853333333302</v>
      </c>
      <c r="P844" s="38">
        <v>0.2885708800000002</v>
      </c>
      <c r="Q844" s="38">
        <v>1.7265729199999971</v>
      </c>
      <c r="R844" s="32" t="s">
        <v>285</v>
      </c>
      <c r="S844" s="32"/>
      <c r="V844" s="8" t="s">
        <v>727</v>
      </c>
    </row>
    <row r="845" spans="1:22" ht="12.75" customHeight="1">
      <c r="A845" s="1" t="s">
        <v>290</v>
      </c>
      <c r="B845" s="1">
        <v>39</v>
      </c>
      <c r="C845" s="1" t="s">
        <v>1575</v>
      </c>
      <c r="D845" s="5">
        <v>43154</v>
      </c>
      <c r="E845" s="1">
        <f t="shared" si="46"/>
        <v>2018</v>
      </c>
      <c r="F845" s="1">
        <f t="shared" si="47"/>
        <v>2</v>
      </c>
      <c r="G845" s="4">
        <f t="shared" si="48"/>
        <v>23</v>
      </c>
      <c r="H845" s="9">
        <v>0.69444444444444453</v>
      </c>
      <c r="I845" s="13">
        <v>125.25</v>
      </c>
      <c r="J845" s="13">
        <v>27.460999999999999</v>
      </c>
      <c r="K845" s="10">
        <v>5</v>
      </c>
      <c r="L845" s="10">
        <v>5</v>
      </c>
      <c r="M845" s="10">
        <v>0</v>
      </c>
      <c r="N845" s="14">
        <v>18.340469000000002</v>
      </c>
      <c r="O845" s="13">
        <v>34.639020000000002</v>
      </c>
      <c r="P845" s="38">
        <v>0.31039807999999991</v>
      </c>
      <c r="Q845" s="38">
        <v>1.755276865882351</v>
      </c>
      <c r="R845" s="32" t="s">
        <v>285</v>
      </c>
      <c r="S845" s="32"/>
      <c r="V845" s="8" t="s">
        <v>728</v>
      </c>
    </row>
    <row r="846" spans="1:22" ht="12.75" customHeight="1">
      <c r="A846" s="1" t="s">
        <v>290</v>
      </c>
      <c r="B846" s="1">
        <v>38</v>
      </c>
      <c r="C846" s="1" t="s">
        <v>1575</v>
      </c>
      <c r="D846" s="5">
        <v>43154</v>
      </c>
      <c r="E846" s="1">
        <f t="shared" si="46"/>
        <v>2018</v>
      </c>
      <c r="F846" s="1">
        <f t="shared" si="47"/>
        <v>2</v>
      </c>
      <c r="G846" s="4">
        <f t="shared" si="48"/>
        <v>23</v>
      </c>
      <c r="H846" s="9">
        <v>0.82638888888888884</v>
      </c>
      <c r="I846" s="13">
        <v>125.703</v>
      </c>
      <c r="J846" s="13">
        <v>27.501000000000001</v>
      </c>
      <c r="K846" s="10">
        <v>5</v>
      </c>
      <c r="L846" s="10">
        <v>5</v>
      </c>
      <c r="M846" s="10">
        <v>0</v>
      </c>
      <c r="N846" s="14">
        <v>22.1488023333333</v>
      </c>
      <c r="O846" s="13">
        <v>34.567853333333296</v>
      </c>
      <c r="P846" s="38">
        <v>0.29977024000000019</v>
      </c>
      <c r="Q846" s="38">
        <v>1.7126000117647049</v>
      </c>
      <c r="R846" s="32" t="s">
        <v>285</v>
      </c>
      <c r="S846" s="32"/>
      <c r="V846" s="8" t="s">
        <v>729</v>
      </c>
    </row>
    <row r="847" spans="1:22" ht="12.75" customHeight="1">
      <c r="A847" s="1" t="s">
        <v>290</v>
      </c>
      <c r="B847" s="1">
        <v>36</v>
      </c>
      <c r="C847" s="1" t="s">
        <v>1575</v>
      </c>
      <c r="D847" s="5">
        <v>43154</v>
      </c>
      <c r="E847" s="1">
        <f t="shared" si="46"/>
        <v>2018</v>
      </c>
      <c r="F847" s="1">
        <f t="shared" si="47"/>
        <v>2</v>
      </c>
      <c r="G847" s="4">
        <f t="shared" si="48"/>
        <v>23</v>
      </c>
      <c r="H847" s="9">
        <v>0.97430555555555554</v>
      </c>
      <c r="I847" s="13">
        <v>125.749</v>
      </c>
      <c r="J847" s="13">
        <v>27.969333333333299</v>
      </c>
      <c r="K847" s="10">
        <v>5</v>
      </c>
      <c r="L847" s="10">
        <v>5</v>
      </c>
      <c r="M847" s="10">
        <v>0</v>
      </c>
      <c r="N847" s="14">
        <v>16.475469</v>
      </c>
      <c r="O847" s="13">
        <v>34.399353333333302</v>
      </c>
      <c r="P847" s="38">
        <v>0.21265600000000018</v>
      </c>
      <c r="Q847" s="38">
        <v>1.0100473176470608</v>
      </c>
      <c r="R847" s="32" t="s">
        <v>285</v>
      </c>
      <c r="S847" s="32"/>
      <c r="V847" s="8" t="s">
        <v>730</v>
      </c>
    </row>
    <row r="848" spans="1:22" ht="12.75" customHeight="1">
      <c r="A848" s="1" t="s">
        <v>290</v>
      </c>
      <c r="B848" s="1">
        <v>35</v>
      </c>
      <c r="C848" s="1" t="s">
        <v>1575</v>
      </c>
      <c r="D848" s="5">
        <v>43154</v>
      </c>
      <c r="E848" s="1">
        <f t="shared" si="46"/>
        <v>2018</v>
      </c>
      <c r="F848" s="1">
        <f t="shared" si="47"/>
        <v>2</v>
      </c>
      <c r="G848" s="4">
        <f t="shared" si="48"/>
        <v>23</v>
      </c>
      <c r="H848" s="9">
        <v>0.10486111111111111</v>
      </c>
      <c r="I848" s="13">
        <v>124.258166666666</v>
      </c>
      <c r="J848" s="13">
        <v>26.509</v>
      </c>
      <c r="K848" s="10">
        <v>5</v>
      </c>
      <c r="L848" s="10">
        <v>5</v>
      </c>
      <c r="M848" s="10">
        <v>0</v>
      </c>
      <c r="N848" s="14">
        <v>20.4738023333333</v>
      </c>
      <c r="O848" s="13">
        <v>34.625353333333301</v>
      </c>
      <c r="P848" s="38">
        <v>0.28740352000000002</v>
      </c>
      <c r="Q848" s="38">
        <v>1.6327981435294099</v>
      </c>
      <c r="R848" s="32" t="s">
        <v>285</v>
      </c>
      <c r="S848" s="32"/>
      <c r="V848" s="8" t="s">
        <v>731</v>
      </c>
    </row>
    <row r="849" spans="1:22" ht="12.75" customHeight="1">
      <c r="A849" s="1" t="s">
        <v>290</v>
      </c>
      <c r="B849" s="1">
        <v>28</v>
      </c>
      <c r="C849" s="1" t="s">
        <v>1575</v>
      </c>
      <c r="D849" s="5">
        <v>43155</v>
      </c>
      <c r="E849" s="1">
        <f t="shared" si="46"/>
        <v>2018</v>
      </c>
      <c r="F849" s="1">
        <f t="shared" si="47"/>
        <v>2</v>
      </c>
      <c r="G849" s="4">
        <f t="shared" si="48"/>
        <v>24</v>
      </c>
      <c r="H849" s="9">
        <v>0.28680555555555554</v>
      </c>
      <c r="I849" s="13">
        <v>126.71599999999999</v>
      </c>
      <c r="J849" s="13">
        <v>28.463000000000001</v>
      </c>
      <c r="K849" s="10">
        <v>5</v>
      </c>
      <c r="L849" s="10">
        <v>5</v>
      </c>
      <c r="M849" s="10">
        <v>0</v>
      </c>
      <c r="N849" s="14">
        <v>20.428802333333302</v>
      </c>
      <c r="O849" s="13">
        <v>34.654020000000003</v>
      </c>
      <c r="P849" s="38">
        <v>0.34127232000000096</v>
      </c>
      <c r="Q849" s="38">
        <v>1.742796889411764</v>
      </c>
      <c r="R849" s="32" t="s">
        <v>285</v>
      </c>
      <c r="S849" s="32"/>
      <c r="V849" s="8" t="s">
        <v>732</v>
      </c>
    </row>
    <row r="850" spans="1:22" ht="12.75" customHeight="1">
      <c r="A850" s="1" t="s">
        <v>290</v>
      </c>
      <c r="B850" s="1">
        <v>29</v>
      </c>
      <c r="C850" s="1" t="s">
        <v>1575</v>
      </c>
      <c r="D850" s="5">
        <v>43155</v>
      </c>
      <c r="E850" s="1">
        <f t="shared" si="46"/>
        <v>2018</v>
      </c>
      <c r="F850" s="1">
        <f t="shared" si="47"/>
        <v>2</v>
      </c>
      <c r="G850" s="4">
        <f t="shared" si="48"/>
        <v>24</v>
      </c>
      <c r="H850" s="9">
        <v>0.43611111111111112</v>
      </c>
      <c r="I850" s="13">
        <v>127.20050000000001</v>
      </c>
      <c r="J850" s="13">
        <v>28.2745</v>
      </c>
      <c r="K850" s="10">
        <v>5</v>
      </c>
      <c r="L850" s="10">
        <v>5</v>
      </c>
      <c r="M850" s="10">
        <v>0</v>
      </c>
      <c r="N850" s="14">
        <v>22.620469</v>
      </c>
      <c r="O850" s="13">
        <v>34.533519999999903</v>
      </c>
      <c r="P850" s="38">
        <v>0.20879404705882321</v>
      </c>
      <c r="Q850" s="38">
        <v>1.205103832941175</v>
      </c>
      <c r="R850" s="32" t="s">
        <v>285</v>
      </c>
      <c r="S850" s="32"/>
      <c r="V850" s="8" t="s">
        <v>733</v>
      </c>
    </row>
    <row r="851" spans="1:22" ht="12.75" customHeight="1">
      <c r="A851" s="1" t="s">
        <v>290</v>
      </c>
      <c r="B851" s="1">
        <v>30</v>
      </c>
      <c r="C851" s="1" t="s">
        <v>1575</v>
      </c>
      <c r="D851" s="5">
        <v>43155</v>
      </c>
      <c r="E851" s="1">
        <f t="shared" si="46"/>
        <v>2018</v>
      </c>
      <c r="F851" s="1">
        <f t="shared" si="47"/>
        <v>2</v>
      </c>
      <c r="G851" s="4">
        <f t="shared" si="48"/>
        <v>24</v>
      </c>
      <c r="H851" s="9">
        <v>0.56874999999999998</v>
      </c>
      <c r="I851" s="13">
        <v>127.708333333333</v>
      </c>
      <c r="J851" s="13">
        <v>28.251000000000001</v>
      </c>
      <c r="K851" s="10">
        <v>5</v>
      </c>
      <c r="L851" s="10">
        <v>5</v>
      </c>
      <c r="M851" s="10">
        <v>0</v>
      </c>
      <c r="N851" s="14">
        <v>21.910469000000003</v>
      </c>
      <c r="O851" s="13">
        <v>34.630186666666603</v>
      </c>
      <c r="P851" s="38">
        <v>0.32574597647058834</v>
      </c>
      <c r="Q851" s="38">
        <v>1.5771990435294114</v>
      </c>
      <c r="R851" s="32" t="s">
        <v>285</v>
      </c>
      <c r="S851" s="32"/>
      <c r="V851" s="8" t="s">
        <v>734</v>
      </c>
    </row>
    <row r="852" spans="1:22" ht="12.75" customHeight="1">
      <c r="A852" s="1" t="s">
        <v>290</v>
      </c>
      <c r="B852" s="1">
        <v>31</v>
      </c>
      <c r="C852" s="1" t="s">
        <v>1575</v>
      </c>
      <c r="D852" s="5">
        <v>43155</v>
      </c>
      <c r="E852" s="1">
        <f t="shared" si="46"/>
        <v>2018</v>
      </c>
      <c r="F852" s="1">
        <f t="shared" si="47"/>
        <v>2</v>
      </c>
      <c r="G852" s="4">
        <f t="shared" si="48"/>
        <v>24</v>
      </c>
      <c r="H852" s="9">
        <v>0.70347222222222217</v>
      </c>
      <c r="I852" s="13">
        <v>128.198833333333</v>
      </c>
      <c r="J852" s="13">
        <v>28.25</v>
      </c>
      <c r="K852" s="10">
        <v>5</v>
      </c>
      <c r="L852" s="10">
        <v>5</v>
      </c>
      <c r="M852" s="10">
        <v>0</v>
      </c>
      <c r="N852" s="14">
        <v>21.048802333333303</v>
      </c>
      <c r="O852" s="13">
        <v>34.806519999999999</v>
      </c>
      <c r="P852" s="38">
        <v>0.31732070588235306</v>
      </c>
      <c r="Q852" s="38">
        <v>1.8512747341176468</v>
      </c>
      <c r="R852" s="32" t="s">
        <v>285</v>
      </c>
      <c r="S852" s="32"/>
      <c r="V852" s="8" t="s">
        <v>735</v>
      </c>
    </row>
    <row r="853" spans="1:22" ht="12.75" customHeight="1">
      <c r="A853" s="1" t="s">
        <v>290</v>
      </c>
      <c r="B853" s="1">
        <v>32</v>
      </c>
      <c r="C853" s="1" t="s">
        <v>1575</v>
      </c>
      <c r="D853" s="5">
        <v>43155</v>
      </c>
      <c r="E853" s="1">
        <f t="shared" si="46"/>
        <v>2018</v>
      </c>
      <c r="F853" s="1">
        <f t="shared" si="47"/>
        <v>2</v>
      </c>
      <c r="G853" s="4">
        <f t="shared" si="48"/>
        <v>24</v>
      </c>
      <c r="H853" s="9">
        <v>0.8881944444444444</v>
      </c>
      <c r="I853" s="13">
        <v>127.787333333333</v>
      </c>
      <c r="J853" s="13">
        <v>27.7871666666666</v>
      </c>
      <c r="K853" s="10">
        <v>5</v>
      </c>
      <c r="L853" s="10">
        <v>5</v>
      </c>
      <c r="M853" s="10">
        <v>0</v>
      </c>
      <c r="N853" s="14">
        <v>22.180469000000002</v>
      </c>
      <c r="O853" s="13">
        <v>34.561353333333301</v>
      </c>
      <c r="P853" s="38">
        <v>0.2953522352941178</v>
      </c>
      <c r="Q853" s="38">
        <v>1.6283361247058803</v>
      </c>
      <c r="R853" s="32" t="s">
        <v>285</v>
      </c>
      <c r="S853" s="32"/>
      <c r="V853" s="8" t="s">
        <v>736</v>
      </c>
    </row>
    <row r="854" spans="1:22" ht="12.75" customHeight="1">
      <c r="A854" s="1" t="s">
        <v>290</v>
      </c>
      <c r="B854" s="1">
        <v>33</v>
      </c>
      <c r="C854" s="1" t="s">
        <v>1575</v>
      </c>
      <c r="D854" s="5">
        <v>43156</v>
      </c>
      <c r="E854" s="1">
        <f t="shared" si="46"/>
        <v>2018</v>
      </c>
      <c r="F854" s="1">
        <f t="shared" si="47"/>
        <v>2</v>
      </c>
      <c r="G854" s="4">
        <f t="shared" si="48"/>
        <v>25</v>
      </c>
      <c r="H854" s="9">
        <v>3.6111111111111115E-2</v>
      </c>
      <c r="I854" s="13">
        <v>127.29600000000001</v>
      </c>
      <c r="J854" s="13">
        <v>27.751000000000001</v>
      </c>
      <c r="K854" s="10">
        <v>5</v>
      </c>
      <c r="L854" s="10">
        <v>5</v>
      </c>
      <c r="M854" s="10">
        <v>0</v>
      </c>
      <c r="N854" s="14">
        <v>21.245469</v>
      </c>
      <c r="O854" s="13">
        <v>34.817520000000002</v>
      </c>
      <c r="P854" s="38">
        <v>0.35546376470588292</v>
      </c>
      <c r="Q854" s="38">
        <v>2.0575435152941157</v>
      </c>
      <c r="R854" s="32" t="s">
        <v>285</v>
      </c>
      <c r="S854" s="32"/>
      <c r="V854" s="8" t="s">
        <v>737</v>
      </c>
    </row>
    <row r="855" spans="1:22" ht="12.75" customHeight="1">
      <c r="A855" s="1" t="s">
        <v>290</v>
      </c>
      <c r="B855" s="1">
        <v>34</v>
      </c>
      <c r="C855" s="1" t="s">
        <v>1575</v>
      </c>
      <c r="D855" s="5">
        <v>43156</v>
      </c>
      <c r="E855" s="1">
        <f t="shared" si="46"/>
        <v>2018</v>
      </c>
      <c r="F855" s="1">
        <f t="shared" si="47"/>
        <v>2</v>
      </c>
      <c r="G855" s="4">
        <f t="shared" si="48"/>
        <v>25</v>
      </c>
      <c r="H855" s="9">
        <v>0.19930555555555554</v>
      </c>
      <c r="I855" s="13">
        <v>126.797333333333</v>
      </c>
      <c r="J855" s="13">
        <v>27.751000000000001</v>
      </c>
      <c r="K855" s="10">
        <v>5</v>
      </c>
      <c r="L855" s="10">
        <v>5</v>
      </c>
      <c r="M855" s="10">
        <v>0</v>
      </c>
      <c r="N855" s="14">
        <v>22.477135666666602</v>
      </c>
      <c r="O855" s="13">
        <v>34.595186666666599</v>
      </c>
      <c r="P855" s="38">
        <v>0.30579329411764711</v>
      </c>
      <c r="Q855" s="38">
        <v>1.4134766858823529</v>
      </c>
      <c r="R855" s="32" t="s">
        <v>285</v>
      </c>
      <c r="S855" s="32"/>
      <c r="V855" s="8" t="s">
        <v>738</v>
      </c>
    </row>
    <row r="856" spans="1:22" ht="12.75" customHeight="1">
      <c r="A856" s="1" t="s">
        <v>290</v>
      </c>
      <c r="B856" s="1">
        <v>58</v>
      </c>
      <c r="C856" s="1" t="s">
        <v>1575</v>
      </c>
      <c r="D856" s="5">
        <v>43156</v>
      </c>
      <c r="E856" s="1">
        <f t="shared" si="46"/>
        <v>2018</v>
      </c>
      <c r="F856" s="1">
        <f t="shared" si="47"/>
        <v>2</v>
      </c>
      <c r="G856" s="4">
        <f t="shared" si="48"/>
        <v>25</v>
      </c>
      <c r="H856" s="9">
        <v>0.4069444444444445</v>
      </c>
      <c r="I856" s="13">
        <v>126.75</v>
      </c>
      <c r="J856" s="13">
        <v>27.287500000000001</v>
      </c>
      <c r="K856" s="10">
        <v>5</v>
      </c>
      <c r="L856" s="10">
        <v>5</v>
      </c>
      <c r="M856" s="10">
        <v>0</v>
      </c>
      <c r="N856" s="14">
        <v>22.480468999999999</v>
      </c>
      <c r="O856" s="13">
        <v>34.607686666666602</v>
      </c>
      <c r="P856" s="38">
        <v>0.33491962352941229</v>
      </c>
      <c r="Q856" s="38">
        <v>1.8418935964705874</v>
      </c>
      <c r="R856" s="32" t="s">
        <v>285</v>
      </c>
      <c r="S856" s="32"/>
      <c r="V856" s="8" t="s">
        <v>739</v>
      </c>
    </row>
    <row r="857" spans="1:22" ht="12.75" customHeight="1">
      <c r="A857" s="1" t="s">
        <v>290</v>
      </c>
      <c r="B857" s="1">
        <v>57</v>
      </c>
      <c r="C857" s="1" t="s">
        <v>1575</v>
      </c>
      <c r="D857" s="5">
        <v>43156</v>
      </c>
      <c r="E857" s="1">
        <f t="shared" si="46"/>
        <v>2018</v>
      </c>
      <c r="F857" s="1">
        <f t="shared" si="47"/>
        <v>2</v>
      </c>
      <c r="G857" s="4">
        <f t="shared" si="48"/>
        <v>25</v>
      </c>
      <c r="H857" s="9">
        <v>0.57500000000000007</v>
      </c>
      <c r="I857" s="13">
        <v>126.2975</v>
      </c>
      <c r="J857" s="13">
        <v>27.25</v>
      </c>
      <c r="K857" s="10">
        <v>5</v>
      </c>
      <c r="L857" s="10">
        <v>5</v>
      </c>
      <c r="M857" s="10">
        <v>0</v>
      </c>
      <c r="N857" s="14">
        <v>23.060469000000001</v>
      </c>
      <c r="O857" s="13">
        <v>34.455353333333299</v>
      </c>
      <c r="P857" s="38">
        <v>0.19225734117647075</v>
      </c>
      <c r="Q857" s="38">
        <v>1.1821450388235295</v>
      </c>
      <c r="R857" s="32" t="s">
        <v>285</v>
      </c>
      <c r="S857" s="32"/>
      <c r="V857" s="8" t="s">
        <v>740</v>
      </c>
    </row>
    <row r="858" spans="1:22" ht="12.75" customHeight="1">
      <c r="A858" s="1" t="s">
        <v>290</v>
      </c>
      <c r="B858" s="1">
        <v>56</v>
      </c>
      <c r="C858" s="1" t="s">
        <v>1575</v>
      </c>
      <c r="D858" s="5">
        <v>43156</v>
      </c>
      <c r="E858" s="1">
        <f t="shared" si="46"/>
        <v>2018</v>
      </c>
      <c r="F858" s="1">
        <f t="shared" si="47"/>
        <v>2</v>
      </c>
      <c r="G858" s="4">
        <f t="shared" si="48"/>
        <v>25</v>
      </c>
      <c r="H858" s="9">
        <v>0.74930555555555556</v>
      </c>
      <c r="I858" s="13">
        <v>126.25</v>
      </c>
      <c r="J858" s="13">
        <v>26.792999999999999</v>
      </c>
      <c r="K858" s="10">
        <v>5</v>
      </c>
      <c r="L858" s="10">
        <v>5</v>
      </c>
      <c r="M858" s="10">
        <v>0</v>
      </c>
      <c r="N858" s="14">
        <v>23.400469000000001</v>
      </c>
      <c r="O858" s="13">
        <v>34.423686666666597</v>
      </c>
      <c r="P858" s="38">
        <v>0.21974207058823536</v>
      </c>
      <c r="Q858" s="38">
        <v>1.1099904894117625</v>
      </c>
      <c r="R858" s="32" t="s">
        <v>285</v>
      </c>
      <c r="S858" s="32"/>
      <c r="V858" s="8" t="s">
        <v>741</v>
      </c>
    </row>
    <row r="859" spans="1:22" ht="12.75" customHeight="1">
      <c r="A859" s="1" t="s">
        <v>290</v>
      </c>
      <c r="B859" s="1">
        <v>59</v>
      </c>
      <c r="C859" s="1" t="s">
        <v>1575</v>
      </c>
      <c r="D859" s="5">
        <v>43156</v>
      </c>
      <c r="E859" s="1">
        <f t="shared" si="46"/>
        <v>2018</v>
      </c>
      <c r="F859" s="1">
        <f t="shared" si="47"/>
        <v>2</v>
      </c>
      <c r="G859" s="4">
        <f t="shared" si="48"/>
        <v>25</v>
      </c>
      <c r="H859" s="9">
        <v>0.90416666666666667</v>
      </c>
      <c r="I859" s="13">
        <v>126.716166666666</v>
      </c>
      <c r="J859" s="13">
        <v>26.748999999999999</v>
      </c>
      <c r="K859" s="10">
        <v>5</v>
      </c>
      <c r="L859" s="10">
        <v>5</v>
      </c>
      <c r="M859" s="10">
        <v>0</v>
      </c>
      <c r="N859" s="14">
        <v>22.310469000000001</v>
      </c>
      <c r="O859" s="13">
        <v>34.6116866666666</v>
      </c>
      <c r="P859" s="38">
        <v>0.24763719999999978</v>
      </c>
      <c r="Q859" s="38">
        <v>1.3783351999999969</v>
      </c>
      <c r="R859" s="32" t="s">
        <v>285</v>
      </c>
      <c r="S859" s="32"/>
      <c r="V859" s="8" t="s">
        <v>742</v>
      </c>
    </row>
    <row r="860" spans="1:22" ht="12.75" customHeight="1">
      <c r="A860" s="1" t="s">
        <v>290</v>
      </c>
      <c r="B860" s="1">
        <v>55</v>
      </c>
      <c r="C860" s="1" t="s">
        <v>1575</v>
      </c>
      <c r="D860" s="5">
        <v>43157</v>
      </c>
      <c r="E860" s="1">
        <f t="shared" si="46"/>
        <v>2018</v>
      </c>
      <c r="F860" s="1">
        <f t="shared" si="47"/>
        <v>2</v>
      </c>
      <c r="G860" s="4">
        <f t="shared" si="48"/>
        <v>26</v>
      </c>
      <c r="H860" s="9">
        <v>8.5416666666666655E-2</v>
      </c>
      <c r="I860" s="13">
        <v>126.284714285714</v>
      </c>
      <c r="J860" s="13">
        <v>26.276714285714199</v>
      </c>
      <c r="K860" s="10">
        <v>5</v>
      </c>
      <c r="L860" s="10">
        <v>5</v>
      </c>
      <c r="M860" s="10">
        <v>0</v>
      </c>
      <c r="N860" s="14">
        <v>22.9518975714285</v>
      </c>
      <c r="O860" s="13">
        <v>34.535734285714199</v>
      </c>
      <c r="P860" s="38">
        <v>0.1930419294117649</v>
      </c>
      <c r="Q860" s="38">
        <v>1.1704157105882356</v>
      </c>
      <c r="R860" s="32" t="s">
        <v>285</v>
      </c>
      <c r="S860" s="32"/>
      <c r="V860" s="8" t="s">
        <v>743</v>
      </c>
    </row>
    <row r="861" spans="1:22" ht="12.75" customHeight="1">
      <c r="A861" s="1" t="s">
        <v>290</v>
      </c>
      <c r="B861" s="1">
        <v>54</v>
      </c>
      <c r="C861" s="1" t="s">
        <v>1575</v>
      </c>
      <c r="D861" s="5">
        <v>43157</v>
      </c>
      <c r="E861" s="1">
        <f t="shared" si="46"/>
        <v>2018</v>
      </c>
      <c r="F861" s="1">
        <f t="shared" si="47"/>
        <v>2</v>
      </c>
      <c r="G861" s="4">
        <f t="shared" si="48"/>
        <v>26</v>
      </c>
      <c r="H861" s="9">
        <v>0.2388888888888889</v>
      </c>
      <c r="I861" s="13">
        <v>125.7885</v>
      </c>
      <c r="J861" s="13">
        <v>26.25</v>
      </c>
      <c r="K861" s="10">
        <v>5</v>
      </c>
      <c r="L861" s="10">
        <v>5</v>
      </c>
      <c r="M861" s="10">
        <v>0</v>
      </c>
      <c r="N861" s="14">
        <v>22.132135666666603</v>
      </c>
      <c r="O861" s="13">
        <v>34.674853333333303</v>
      </c>
      <c r="P861" s="38">
        <v>0.35493265882352976</v>
      </c>
      <c r="Q861" s="38">
        <v>1.66661628117647</v>
      </c>
      <c r="R861" s="32" t="s">
        <v>285</v>
      </c>
      <c r="S861" s="32"/>
      <c r="V861" s="8" t="s">
        <v>744</v>
      </c>
    </row>
    <row r="862" spans="1:22" ht="12.75" customHeight="1">
      <c r="A862" s="1" t="s">
        <v>290</v>
      </c>
      <c r="B862" s="1">
        <v>53</v>
      </c>
      <c r="C862" s="1" t="s">
        <v>1575</v>
      </c>
      <c r="D862" s="5">
        <v>43157</v>
      </c>
      <c r="E862" s="1">
        <f t="shared" si="46"/>
        <v>2018</v>
      </c>
      <c r="F862" s="1">
        <f t="shared" si="47"/>
        <v>2</v>
      </c>
      <c r="G862" s="4">
        <f t="shared" si="48"/>
        <v>26</v>
      </c>
      <c r="H862" s="9">
        <v>0.45</v>
      </c>
      <c r="I862" s="13">
        <v>125.2775</v>
      </c>
      <c r="J862" s="13">
        <v>26.219333333333299</v>
      </c>
      <c r="K862" s="10">
        <v>5</v>
      </c>
      <c r="L862" s="10">
        <v>5</v>
      </c>
      <c r="M862" s="10">
        <v>0</v>
      </c>
      <c r="N862" s="14">
        <v>23.4321356666666</v>
      </c>
      <c r="O862" s="13">
        <v>34.447853333333299</v>
      </c>
      <c r="P862" s="38">
        <v>0.21456378823529398</v>
      </c>
      <c r="Q862" s="38">
        <v>1.1227427917647042</v>
      </c>
      <c r="R862" s="32" t="s">
        <v>285</v>
      </c>
      <c r="S862" s="32"/>
      <c r="V862" s="8" t="s">
        <v>745</v>
      </c>
    </row>
    <row r="863" spans="1:22" ht="12.75" customHeight="1">
      <c r="A863" s="1" t="s">
        <v>290</v>
      </c>
      <c r="B863" s="1">
        <v>52</v>
      </c>
      <c r="C863" s="1" t="s">
        <v>1575</v>
      </c>
      <c r="D863" s="5">
        <v>43157</v>
      </c>
      <c r="E863" s="1">
        <f t="shared" si="46"/>
        <v>2018</v>
      </c>
      <c r="F863" s="1">
        <f t="shared" si="47"/>
        <v>2</v>
      </c>
      <c r="G863" s="4">
        <f t="shared" si="48"/>
        <v>26</v>
      </c>
      <c r="H863" s="9">
        <v>0.66041666666666665</v>
      </c>
      <c r="I863" s="13">
        <v>125.73033333333299</v>
      </c>
      <c r="J863" s="13">
        <v>26.719833333333298</v>
      </c>
      <c r="K863" s="10">
        <v>5</v>
      </c>
      <c r="L863" s="10">
        <v>5</v>
      </c>
      <c r="M863" s="10">
        <v>0</v>
      </c>
      <c r="N863" s="14">
        <v>22.725469</v>
      </c>
      <c r="O863" s="13">
        <v>34.5551866666666</v>
      </c>
      <c r="P863" s="38">
        <v>0.34505891764705865</v>
      </c>
      <c r="Q863" s="38">
        <v>1.4061066223529401</v>
      </c>
      <c r="R863" s="32" t="s">
        <v>285</v>
      </c>
      <c r="S863" s="32"/>
      <c r="V863" s="8" t="s">
        <v>746</v>
      </c>
    </row>
    <row r="864" spans="1:22" ht="12.75" customHeight="1">
      <c r="A864" s="1" t="s">
        <v>293</v>
      </c>
      <c r="B864" s="1">
        <v>1</v>
      </c>
      <c r="C864" s="1" t="s">
        <v>1577</v>
      </c>
      <c r="D864" s="5">
        <v>43200</v>
      </c>
      <c r="E864" s="1">
        <f t="shared" si="46"/>
        <v>2018</v>
      </c>
      <c r="F864" s="1">
        <f t="shared" si="47"/>
        <v>4</v>
      </c>
      <c r="G864" s="4">
        <f t="shared" si="48"/>
        <v>10</v>
      </c>
      <c r="H864" s="9">
        <v>0.76736111111111116</v>
      </c>
      <c r="I864" s="13">
        <v>129.63200000000001</v>
      </c>
      <c r="J864" s="13">
        <v>32.747999999999998</v>
      </c>
      <c r="K864" s="10">
        <v>5</v>
      </c>
      <c r="L864" s="10">
        <v>5</v>
      </c>
      <c r="M864" s="10">
        <v>0</v>
      </c>
      <c r="N864" s="14">
        <v>17.598333333333301</v>
      </c>
      <c r="O864" s="13">
        <v>34.623673333333301</v>
      </c>
      <c r="P864" s="38">
        <v>0.26097067294117626</v>
      </c>
      <c r="Q864" s="38">
        <v>1.4453922576470593</v>
      </c>
      <c r="R864" s="32" t="s">
        <v>285</v>
      </c>
      <c r="S864" s="32"/>
      <c r="T864" s="8" t="s">
        <v>1595</v>
      </c>
      <c r="U864" s="8" t="s">
        <v>1621</v>
      </c>
      <c r="V864" s="8" t="s">
        <v>747</v>
      </c>
    </row>
    <row r="865" spans="1:22" ht="12.75" customHeight="1">
      <c r="A865" s="1" t="s">
        <v>293</v>
      </c>
      <c r="B865" s="1">
        <v>2</v>
      </c>
      <c r="C865" s="1" t="s">
        <v>1576</v>
      </c>
      <c r="D865" s="5">
        <v>43200</v>
      </c>
      <c r="E865" s="1">
        <f t="shared" ref="E865:E928" si="49">YEAR(D865)</f>
        <v>2018</v>
      </c>
      <c r="F865" s="1">
        <f t="shared" ref="F865:F928" si="50">MONTH(D865)</f>
        <v>4</v>
      </c>
      <c r="G865" s="4">
        <f t="shared" ref="G865:G928" si="51">DAY(D865)</f>
        <v>10</v>
      </c>
      <c r="H865" s="9">
        <v>0.76736111111111116</v>
      </c>
      <c r="I865" s="13">
        <v>129.15866666666599</v>
      </c>
      <c r="J865" s="13">
        <v>32.75</v>
      </c>
      <c r="K865" s="10">
        <v>5</v>
      </c>
      <c r="L865" s="10">
        <v>5</v>
      </c>
      <c r="M865" s="10">
        <v>0</v>
      </c>
      <c r="N865" s="14">
        <v>17.494999999999902</v>
      </c>
      <c r="O865" s="13">
        <v>34.620853333333301</v>
      </c>
      <c r="P865" s="38">
        <v>0.24306986352941151</v>
      </c>
      <c r="Q865" s="38">
        <v>1.3983749411764723</v>
      </c>
      <c r="R865" s="32" t="s">
        <v>285</v>
      </c>
      <c r="S865" s="32"/>
      <c r="V865" s="8" t="s">
        <v>748</v>
      </c>
    </row>
    <row r="866" spans="1:22" ht="12.75" customHeight="1">
      <c r="A866" s="1" t="s">
        <v>293</v>
      </c>
      <c r="B866" s="1">
        <v>3</v>
      </c>
      <c r="C866" s="1" t="s">
        <v>1576</v>
      </c>
      <c r="D866" s="5">
        <v>43201</v>
      </c>
      <c r="E866" s="1">
        <f t="shared" si="49"/>
        <v>2018</v>
      </c>
      <c r="F866" s="1">
        <f t="shared" si="50"/>
        <v>4</v>
      </c>
      <c r="G866" s="4">
        <f t="shared" si="51"/>
        <v>11</v>
      </c>
      <c r="H866" s="9">
        <v>1.1111111111111112E-2</v>
      </c>
      <c r="I866" s="13">
        <v>128.37266666666599</v>
      </c>
      <c r="J866" s="13">
        <v>32.716166666666602</v>
      </c>
      <c r="K866" s="10">
        <v>5</v>
      </c>
      <c r="L866" s="10">
        <v>5</v>
      </c>
      <c r="M866" s="10">
        <v>0</v>
      </c>
      <c r="N866" s="14">
        <v>17.34</v>
      </c>
      <c r="O866" s="13">
        <v>34.6668533333333</v>
      </c>
      <c r="P866" s="38">
        <v>0.29342049411764726</v>
      </c>
      <c r="Q866" s="38">
        <v>1.6258728047058817</v>
      </c>
      <c r="R866" s="32" t="s">
        <v>285</v>
      </c>
      <c r="S866" s="32"/>
      <c r="V866" s="8" t="s">
        <v>749</v>
      </c>
    </row>
    <row r="867" spans="1:22" ht="12.75" customHeight="1">
      <c r="A867" s="1" t="s">
        <v>293</v>
      </c>
      <c r="B867" s="1">
        <v>4</v>
      </c>
      <c r="C867" s="1" t="s">
        <v>1576</v>
      </c>
      <c r="D867" s="5">
        <v>43201</v>
      </c>
      <c r="E867" s="1">
        <f t="shared" si="49"/>
        <v>2018</v>
      </c>
      <c r="F867" s="1">
        <f t="shared" si="50"/>
        <v>4</v>
      </c>
      <c r="G867" s="4">
        <f t="shared" si="51"/>
        <v>11</v>
      </c>
      <c r="H867" s="9">
        <v>0.18958333333333333</v>
      </c>
      <c r="I867" s="13">
        <v>127.775666666666</v>
      </c>
      <c r="J867" s="13">
        <v>32.75</v>
      </c>
      <c r="K867" s="10">
        <v>5</v>
      </c>
      <c r="L867" s="10">
        <v>5</v>
      </c>
      <c r="M867" s="10">
        <v>0</v>
      </c>
      <c r="N867" s="14">
        <v>17.8533333333333</v>
      </c>
      <c r="O867" s="13">
        <v>34.649686666666597</v>
      </c>
      <c r="P867" s="38">
        <v>0.27197144470588275</v>
      </c>
      <c r="Q867" s="38">
        <v>1.791152528235294</v>
      </c>
      <c r="R867" s="32" t="s">
        <v>285</v>
      </c>
      <c r="S867" s="32"/>
      <c r="V867" s="8" t="s">
        <v>750</v>
      </c>
    </row>
    <row r="868" spans="1:22" ht="12.75" customHeight="1">
      <c r="A868" s="1" t="s">
        <v>293</v>
      </c>
      <c r="B868" s="1">
        <v>5</v>
      </c>
      <c r="C868" s="1" t="s">
        <v>1576</v>
      </c>
      <c r="D868" s="5">
        <v>43201</v>
      </c>
      <c r="E868" s="1">
        <f t="shared" si="49"/>
        <v>2018</v>
      </c>
      <c r="F868" s="1">
        <f t="shared" si="50"/>
        <v>4</v>
      </c>
      <c r="G868" s="4">
        <f t="shared" si="51"/>
        <v>11</v>
      </c>
      <c r="H868" s="9">
        <v>0.39930555555555558</v>
      </c>
      <c r="I868" s="13">
        <v>127.276666666666</v>
      </c>
      <c r="J868" s="13">
        <v>32.276333333333298</v>
      </c>
      <c r="K868" s="10">
        <v>5</v>
      </c>
      <c r="L868" s="10">
        <v>5</v>
      </c>
      <c r="M868" s="10">
        <v>0</v>
      </c>
      <c r="N868" s="14">
        <v>17.783333333333299</v>
      </c>
      <c r="O868" s="13">
        <v>34.627020000000002</v>
      </c>
      <c r="P868" s="38">
        <v>0.30729423529411748</v>
      </c>
      <c r="Q868" s="38">
        <v>1.6669423117647053</v>
      </c>
      <c r="R868" s="32" t="s">
        <v>285</v>
      </c>
      <c r="S868" s="32"/>
      <c r="V868" s="8" t="s">
        <v>751</v>
      </c>
    </row>
    <row r="869" spans="1:22" ht="12.75" customHeight="1">
      <c r="A869" s="1" t="s">
        <v>293</v>
      </c>
      <c r="B869" s="1">
        <v>6</v>
      </c>
      <c r="C869" s="1" t="s">
        <v>1576</v>
      </c>
      <c r="D869" s="5">
        <v>43201</v>
      </c>
      <c r="E869" s="1">
        <f t="shared" si="49"/>
        <v>2018</v>
      </c>
      <c r="F869" s="1">
        <f t="shared" si="50"/>
        <v>4</v>
      </c>
      <c r="G869" s="4">
        <f t="shared" si="51"/>
        <v>11</v>
      </c>
      <c r="H869" s="9">
        <v>0.54513888888888895</v>
      </c>
      <c r="I869" s="13">
        <v>127.697</v>
      </c>
      <c r="J869" s="13">
        <v>32.247999999999998</v>
      </c>
      <c r="K869" s="10">
        <v>5</v>
      </c>
      <c r="L869" s="10">
        <v>5</v>
      </c>
      <c r="M869" s="10">
        <v>0</v>
      </c>
      <c r="N869" s="14">
        <v>18.29</v>
      </c>
      <c r="O869" s="13">
        <v>34.615853333333298</v>
      </c>
      <c r="P869" s="38">
        <v>0.28542774588235331</v>
      </c>
      <c r="Q869" s="38">
        <v>1.6315204952941187</v>
      </c>
      <c r="R869" s="32" t="s">
        <v>285</v>
      </c>
      <c r="S869" s="32"/>
      <c r="V869" s="8" t="s">
        <v>752</v>
      </c>
    </row>
    <row r="870" spans="1:22" ht="12.75" customHeight="1">
      <c r="A870" s="1" t="s">
        <v>293</v>
      </c>
      <c r="B870" s="1">
        <v>7</v>
      </c>
      <c r="C870" s="1" t="s">
        <v>1576</v>
      </c>
      <c r="D870" s="5">
        <v>43201</v>
      </c>
      <c r="E870" s="1">
        <f t="shared" si="49"/>
        <v>2018</v>
      </c>
      <c r="F870" s="1">
        <f t="shared" si="50"/>
        <v>4</v>
      </c>
      <c r="G870" s="4">
        <f t="shared" si="51"/>
        <v>11</v>
      </c>
      <c r="H870" s="9">
        <v>0.6875</v>
      </c>
      <c r="I870" s="13">
        <v>128.20216666666599</v>
      </c>
      <c r="J870" s="13">
        <v>32.241999999999997</v>
      </c>
      <c r="K870" s="10">
        <v>5</v>
      </c>
      <c r="L870" s="10">
        <v>5</v>
      </c>
      <c r="M870" s="10">
        <v>0</v>
      </c>
      <c r="N870" s="14">
        <v>18.07</v>
      </c>
      <c r="O870" s="13">
        <v>34.661186666666602</v>
      </c>
      <c r="P870" s="38">
        <v>0.3489277364705885</v>
      </c>
      <c r="Q870" s="38">
        <v>2.0186386988235316</v>
      </c>
      <c r="R870" s="32" t="s">
        <v>285</v>
      </c>
      <c r="S870" s="32"/>
      <c r="V870" s="8" t="s">
        <v>753</v>
      </c>
    </row>
    <row r="871" spans="1:22" ht="12.75" customHeight="1">
      <c r="A871" s="1" t="s">
        <v>293</v>
      </c>
      <c r="B871" s="1">
        <v>8</v>
      </c>
      <c r="C871" s="1" t="s">
        <v>1576</v>
      </c>
      <c r="D871" s="5">
        <v>43201</v>
      </c>
      <c r="E871" s="1">
        <f t="shared" si="49"/>
        <v>2018</v>
      </c>
      <c r="F871" s="1">
        <f t="shared" si="50"/>
        <v>4</v>
      </c>
      <c r="G871" s="4">
        <f t="shared" si="51"/>
        <v>11</v>
      </c>
      <c r="H871" s="9">
        <v>0.85069444444444453</v>
      </c>
      <c r="I871" s="13">
        <v>128.74816666666601</v>
      </c>
      <c r="J871" s="13">
        <v>32.248166666666599</v>
      </c>
      <c r="K871" s="10">
        <v>5</v>
      </c>
      <c r="L871" s="10">
        <v>5</v>
      </c>
      <c r="M871" s="10">
        <v>0</v>
      </c>
      <c r="N871" s="14">
        <v>19.2216666666666</v>
      </c>
      <c r="O871" s="13">
        <v>34.639020000000002</v>
      </c>
      <c r="P871" s="38">
        <v>0.27043673882352981</v>
      </c>
      <c r="Q871" s="38">
        <v>1.5421396529411755</v>
      </c>
      <c r="R871" s="32" t="s">
        <v>285</v>
      </c>
      <c r="S871" s="32"/>
      <c r="V871" s="8" t="s">
        <v>754</v>
      </c>
    </row>
    <row r="872" spans="1:22" ht="12.75" customHeight="1">
      <c r="A872" s="1" t="s">
        <v>293</v>
      </c>
      <c r="B872" s="1">
        <v>9</v>
      </c>
      <c r="C872" s="1" t="s">
        <v>1576</v>
      </c>
      <c r="D872" s="5">
        <v>43201</v>
      </c>
      <c r="E872" s="1">
        <f t="shared" si="49"/>
        <v>2018</v>
      </c>
      <c r="F872" s="1">
        <f t="shared" si="50"/>
        <v>4</v>
      </c>
      <c r="G872" s="4">
        <f t="shared" si="51"/>
        <v>11</v>
      </c>
      <c r="H872" s="9">
        <v>0.98541666666666661</v>
      </c>
      <c r="I872" s="13">
        <v>129.19800000000001</v>
      </c>
      <c r="J872" s="13">
        <v>32.25</v>
      </c>
      <c r="K872" s="10">
        <v>5</v>
      </c>
      <c r="L872" s="10">
        <v>5</v>
      </c>
      <c r="M872" s="10">
        <v>0</v>
      </c>
      <c r="N872" s="14">
        <v>19.63</v>
      </c>
      <c r="O872" s="13">
        <v>34.631019999999999</v>
      </c>
      <c r="P872" s="38">
        <v>0.25211848941176451</v>
      </c>
      <c r="Q872" s="38">
        <v>1.6360573564705891</v>
      </c>
      <c r="R872" s="32" t="s">
        <v>285</v>
      </c>
      <c r="S872" s="32"/>
      <c r="V872" s="8" t="s">
        <v>755</v>
      </c>
    </row>
    <row r="873" spans="1:22" ht="12.75" customHeight="1">
      <c r="A873" s="1" t="s">
        <v>293</v>
      </c>
      <c r="B873" s="1">
        <v>10</v>
      </c>
      <c r="C873" s="1" t="s">
        <v>1576</v>
      </c>
      <c r="D873" s="5">
        <v>43202</v>
      </c>
      <c r="E873" s="1">
        <f t="shared" si="49"/>
        <v>2018</v>
      </c>
      <c r="F873" s="1">
        <f t="shared" si="50"/>
        <v>4</v>
      </c>
      <c r="G873" s="4">
        <f t="shared" si="51"/>
        <v>12</v>
      </c>
      <c r="H873" s="9">
        <v>0.12569444444444444</v>
      </c>
      <c r="I873" s="13">
        <v>129.69800000000001</v>
      </c>
      <c r="J873" s="13">
        <v>32.25</v>
      </c>
      <c r="K873" s="10">
        <v>5</v>
      </c>
      <c r="L873" s="10">
        <v>5</v>
      </c>
      <c r="M873" s="10">
        <v>0</v>
      </c>
      <c r="N873" s="14">
        <v>18.105</v>
      </c>
      <c r="O873" s="13">
        <v>34.568186666666598</v>
      </c>
      <c r="P873" s="38">
        <v>0.26072512000000025</v>
      </c>
      <c r="Q873" s="38">
        <v>1.6045448800000006</v>
      </c>
      <c r="R873" s="32" t="s">
        <v>285</v>
      </c>
      <c r="S873" s="32"/>
      <c r="V873" s="8" t="s">
        <v>756</v>
      </c>
    </row>
    <row r="874" spans="1:22" ht="12.75" customHeight="1">
      <c r="A874" s="1" t="s">
        <v>293</v>
      </c>
      <c r="B874" s="1">
        <v>11</v>
      </c>
      <c r="C874" s="1" t="s">
        <v>1576</v>
      </c>
      <c r="D874" s="5">
        <v>43202</v>
      </c>
      <c r="E874" s="1">
        <f t="shared" si="49"/>
        <v>2018</v>
      </c>
      <c r="F874" s="1">
        <f t="shared" si="50"/>
        <v>4</v>
      </c>
      <c r="G874" s="4">
        <f t="shared" si="51"/>
        <v>12</v>
      </c>
      <c r="H874" s="9">
        <v>0.29375000000000001</v>
      </c>
      <c r="I874" s="13">
        <v>129.66999999999999</v>
      </c>
      <c r="J874" s="13">
        <v>31.782</v>
      </c>
      <c r="K874" s="10">
        <v>5</v>
      </c>
      <c r="L874" s="10">
        <v>5</v>
      </c>
      <c r="M874" s="10">
        <v>0</v>
      </c>
      <c r="N874" s="14">
        <v>19.396666666666601</v>
      </c>
      <c r="O874" s="13">
        <v>34.635353333333299</v>
      </c>
      <c r="P874" s="38">
        <v>0.29062119058823588</v>
      </c>
      <c r="Q874" s="38">
        <v>1.7103893835294102</v>
      </c>
      <c r="R874" s="32" t="s">
        <v>285</v>
      </c>
      <c r="S874" s="32"/>
      <c r="V874" s="8" t="s">
        <v>757</v>
      </c>
    </row>
    <row r="875" spans="1:22" ht="12.75" customHeight="1">
      <c r="A875" s="1" t="s">
        <v>293</v>
      </c>
      <c r="B875" s="1">
        <v>12</v>
      </c>
      <c r="C875" s="1" t="s">
        <v>1576</v>
      </c>
      <c r="D875" s="5">
        <v>43202</v>
      </c>
      <c r="E875" s="1">
        <f t="shared" si="49"/>
        <v>2018</v>
      </c>
      <c r="F875" s="1">
        <f t="shared" si="50"/>
        <v>4</v>
      </c>
      <c r="G875" s="4">
        <f t="shared" si="51"/>
        <v>12</v>
      </c>
      <c r="H875" s="9">
        <v>0.42291666666666666</v>
      </c>
      <c r="I875" s="13">
        <v>129.30699999999999</v>
      </c>
      <c r="J875" s="13">
        <v>31.75</v>
      </c>
      <c r="K875" s="10">
        <v>5</v>
      </c>
      <c r="L875" s="10">
        <v>5</v>
      </c>
      <c r="M875" s="10">
        <v>0</v>
      </c>
      <c r="N875" s="14">
        <v>19.663333333333298</v>
      </c>
      <c r="O875" s="13">
        <v>34.631019999999999</v>
      </c>
      <c r="P875" s="38">
        <v>0.32865734117647061</v>
      </c>
      <c r="Q875" s="38">
        <v>1.6639684070588245</v>
      </c>
      <c r="R875" s="32" t="s">
        <v>285</v>
      </c>
      <c r="S875" s="32"/>
      <c r="V875" s="8" t="s">
        <v>758</v>
      </c>
    </row>
    <row r="876" spans="1:22" ht="12.75" customHeight="1">
      <c r="A876" s="1" t="s">
        <v>293</v>
      </c>
      <c r="B876" s="1">
        <v>13</v>
      </c>
      <c r="C876" s="1" t="s">
        <v>1576</v>
      </c>
      <c r="D876" s="5">
        <v>43202</v>
      </c>
      <c r="E876" s="1">
        <f t="shared" si="49"/>
        <v>2018</v>
      </c>
      <c r="F876" s="1">
        <f t="shared" si="50"/>
        <v>4</v>
      </c>
      <c r="G876" s="4">
        <f t="shared" si="51"/>
        <v>12</v>
      </c>
      <c r="H876" s="9">
        <v>0.56458333333333333</v>
      </c>
      <c r="I876" s="13">
        <v>128.80433333333301</v>
      </c>
      <c r="J876" s="13">
        <v>31.75</v>
      </c>
      <c r="K876" s="10">
        <v>5</v>
      </c>
      <c r="L876" s="10">
        <v>5</v>
      </c>
      <c r="M876" s="10">
        <v>0</v>
      </c>
      <c r="N876" s="14">
        <v>20.831666666666599</v>
      </c>
      <c r="O876" s="13">
        <v>34.5476866666666</v>
      </c>
      <c r="P876" s="38">
        <v>0.27569157176470616</v>
      </c>
      <c r="Q876" s="38">
        <v>1.5257110705882351</v>
      </c>
      <c r="R876" s="32" t="s">
        <v>285</v>
      </c>
      <c r="S876" s="32"/>
      <c r="V876" s="8" t="s">
        <v>759</v>
      </c>
    </row>
    <row r="877" spans="1:22" ht="12.75" customHeight="1">
      <c r="A877" s="1" t="s">
        <v>293</v>
      </c>
      <c r="B877" s="1">
        <v>14</v>
      </c>
      <c r="C877" s="1" t="s">
        <v>1576</v>
      </c>
      <c r="D877" s="5">
        <v>43202</v>
      </c>
      <c r="E877" s="1">
        <f t="shared" si="49"/>
        <v>2018</v>
      </c>
      <c r="F877" s="1">
        <f t="shared" si="50"/>
        <v>4</v>
      </c>
      <c r="G877" s="4">
        <f t="shared" si="51"/>
        <v>12</v>
      </c>
      <c r="H877" s="9">
        <v>0.69791666666666663</v>
      </c>
      <c r="I877" s="13">
        <v>128.30349999999899</v>
      </c>
      <c r="J877" s="13">
        <v>31.751000000000001</v>
      </c>
      <c r="K877" s="10">
        <v>5</v>
      </c>
      <c r="L877" s="10">
        <v>5</v>
      </c>
      <c r="M877" s="10">
        <v>0</v>
      </c>
      <c r="N877" s="14">
        <v>19.438333333333301</v>
      </c>
      <c r="O877" s="13">
        <v>34.654020000000003</v>
      </c>
      <c r="P877" s="38">
        <v>0.30183068235294175</v>
      </c>
      <c r="Q877" s="38">
        <v>1.791772254117646</v>
      </c>
      <c r="R877" s="32" t="s">
        <v>285</v>
      </c>
      <c r="S877" s="32"/>
      <c r="V877" s="8" t="s">
        <v>760</v>
      </c>
    </row>
    <row r="878" spans="1:22" ht="12.75" customHeight="1">
      <c r="A878" s="1" t="s">
        <v>293</v>
      </c>
      <c r="B878" s="1">
        <v>15</v>
      </c>
      <c r="C878" s="1" t="s">
        <v>1576</v>
      </c>
      <c r="D878" s="5">
        <v>43202</v>
      </c>
      <c r="E878" s="1">
        <f t="shared" si="49"/>
        <v>2018</v>
      </c>
      <c r="F878" s="1">
        <f t="shared" si="50"/>
        <v>4</v>
      </c>
      <c r="G878" s="4">
        <f t="shared" si="51"/>
        <v>12</v>
      </c>
      <c r="H878" s="9">
        <v>0.84166666666666667</v>
      </c>
      <c r="I878" s="13">
        <v>127.764666666666</v>
      </c>
      <c r="J878" s="13">
        <v>31.748999999999999</v>
      </c>
      <c r="K878" s="10">
        <v>5</v>
      </c>
      <c r="L878" s="10">
        <v>5</v>
      </c>
      <c r="M878" s="10">
        <v>0</v>
      </c>
      <c r="N878" s="14">
        <v>18.043333333333301</v>
      </c>
      <c r="O878" s="13">
        <v>34.649853333333297</v>
      </c>
      <c r="P878" s="38">
        <v>0.26911075294117714</v>
      </c>
      <c r="Q878" s="38">
        <v>1.7991212676470596</v>
      </c>
      <c r="R878" s="32" t="s">
        <v>285</v>
      </c>
      <c r="S878" s="32"/>
      <c r="V878" s="8" t="s">
        <v>761</v>
      </c>
    </row>
    <row r="879" spans="1:22" ht="12.75" customHeight="1">
      <c r="A879" s="1" t="s">
        <v>293</v>
      </c>
      <c r="B879" s="1">
        <v>16</v>
      </c>
      <c r="C879" s="1" t="s">
        <v>1576</v>
      </c>
      <c r="D879" s="5">
        <v>43202</v>
      </c>
      <c r="E879" s="1">
        <f t="shared" si="49"/>
        <v>2018</v>
      </c>
      <c r="F879" s="1">
        <f t="shared" si="50"/>
        <v>4</v>
      </c>
      <c r="G879" s="4">
        <f t="shared" si="51"/>
        <v>12</v>
      </c>
      <c r="H879" s="9">
        <v>0.97222222222222221</v>
      </c>
      <c r="I879" s="13">
        <v>127.374666666666</v>
      </c>
      <c r="J879" s="13">
        <v>31.75</v>
      </c>
      <c r="K879" s="10">
        <v>5</v>
      </c>
      <c r="L879" s="10">
        <v>5</v>
      </c>
      <c r="M879" s="10">
        <v>0</v>
      </c>
      <c r="N879" s="14">
        <v>18.445</v>
      </c>
      <c r="O879" s="13">
        <v>34.619519999999902</v>
      </c>
      <c r="P879" s="38">
        <v>0.25994137411764706</v>
      </c>
      <c r="Q879" s="38">
        <v>1.5450867882352952</v>
      </c>
      <c r="R879" s="32" t="s">
        <v>285</v>
      </c>
      <c r="S879" s="32"/>
      <c r="V879" s="8" t="s">
        <v>762</v>
      </c>
    </row>
    <row r="880" spans="1:22" ht="12.75" customHeight="1">
      <c r="A880" s="1" t="s">
        <v>293</v>
      </c>
      <c r="B880" s="1">
        <v>17</v>
      </c>
      <c r="C880" s="1" t="s">
        <v>1576</v>
      </c>
      <c r="D880" s="5">
        <v>43203</v>
      </c>
      <c r="E880" s="1">
        <f t="shared" si="49"/>
        <v>2018</v>
      </c>
      <c r="F880" s="1">
        <f t="shared" si="50"/>
        <v>4</v>
      </c>
      <c r="G880" s="4">
        <f t="shared" si="51"/>
        <v>13</v>
      </c>
      <c r="H880" s="9">
        <v>0.14652777777777778</v>
      </c>
      <c r="I880" s="13">
        <v>126.79300000000001</v>
      </c>
      <c r="J880" s="13">
        <v>31.754999999999999</v>
      </c>
      <c r="K880" s="10">
        <v>5</v>
      </c>
      <c r="L880" s="10">
        <v>5</v>
      </c>
      <c r="M880" s="10">
        <v>0</v>
      </c>
      <c r="N880" s="14">
        <v>16.344999999999999</v>
      </c>
      <c r="O880" s="13">
        <v>34.576853333333297</v>
      </c>
      <c r="P880" s="38">
        <v>0.25487963294117666</v>
      </c>
      <c r="Q880" s="38">
        <v>1.569877905882354</v>
      </c>
      <c r="R880" s="32" t="s">
        <v>285</v>
      </c>
      <c r="S880" s="32"/>
      <c r="V880" s="8" t="s">
        <v>763</v>
      </c>
    </row>
    <row r="881" spans="1:22" ht="12.75" customHeight="1">
      <c r="A881" s="1" t="s">
        <v>293</v>
      </c>
      <c r="B881" s="1">
        <v>18</v>
      </c>
      <c r="C881" s="1" t="s">
        <v>1576</v>
      </c>
      <c r="D881" s="5">
        <v>43203</v>
      </c>
      <c r="E881" s="1">
        <f t="shared" si="49"/>
        <v>2018</v>
      </c>
      <c r="F881" s="1">
        <f t="shared" si="50"/>
        <v>4</v>
      </c>
      <c r="G881" s="4">
        <f t="shared" si="51"/>
        <v>13</v>
      </c>
      <c r="H881" s="9">
        <v>0.30486111111111108</v>
      </c>
      <c r="I881" s="13">
        <v>126.751</v>
      </c>
      <c r="J881" s="13">
        <v>31.276</v>
      </c>
      <c r="K881" s="10">
        <v>5</v>
      </c>
      <c r="L881" s="10">
        <v>5</v>
      </c>
      <c r="M881" s="10">
        <v>0</v>
      </c>
      <c r="N881" s="14">
        <v>16.52</v>
      </c>
      <c r="O881" s="13">
        <v>34.551686666666598</v>
      </c>
      <c r="P881" s="38">
        <v>0.28075477176470587</v>
      </c>
      <c r="Q881" s="38">
        <v>1.7541682235294118</v>
      </c>
      <c r="R881" s="32" t="s">
        <v>285</v>
      </c>
      <c r="S881" s="32"/>
      <c r="V881" s="8" t="s">
        <v>764</v>
      </c>
    </row>
    <row r="882" spans="1:22" ht="12.75" customHeight="1">
      <c r="A882" s="1" t="s">
        <v>293</v>
      </c>
      <c r="B882" s="1">
        <v>19</v>
      </c>
      <c r="C882" s="1" t="s">
        <v>1576</v>
      </c>
      <c r="D882" s="5">
        <v>43203</v>
      </c>
      <c r="E882" s="1">
        <f t="shared" si="49"/>
        <v>2018</v>
      </c>
      <c r="F882" s="1">
        <f t="shared" si="50"/>
        <v>4</v>
      </c>
      <c r="G882" s="4">
        <f t="shared" si="51"/>
        <v>13</v>
      </c>
      <c r="H882" s="9">
        <v>0.44236111111111115</v>
      </c>
      <c r="I882" s="13">
        <v>127.207333333333</v>
      </c>
      <c r="J882" s="13">
        <v>31.247499999999999</v>
      </c>
      <c r="K882" s="10">
        <v>5</v>
      </c>
      <c r="L882" s="10">
        <v>5</v>
      </c>
      <c r="M882" s="10">
        <v>0</v>
      </c>
      <c r="N882" s="14">
        <v>17.36</v>
      </c>
      <c r="O882" s="13">
        <v>34.523020000000002</v>
      </c>
      <c r="P882" s="38">
        <v>0.25602455058823548</v>
      </c>
      <c r="Q882" s="38">
        <v>1.4463403411764713</v>
      </c>
      <c r="R882" s="32" t="s">
        <v>285</v>
      </c>
      <c r="S882" s="32"/>
      <c r="V882" s="8" t="s">
        <v>765</v>
      </c>
    </row>
    <row r="883" spans="1:22" ht="12.75" customHeight="1">
      <c r="A883" s="1" t="s">
        <v>293</v>
      </c>
      <c r="B883" s="1">
        <v>20</v>
      </c>
      <c r="C883" s="1" t="s">
        <v>1576</v>
      </c>
      <c r="D883" s="5">
        <v>43203</v>
      </c>
      <c r="E883" s="1">
        <f t="shared" si="49"/>
        <v>2018</v>
      </c>
      <c r="F883" s="1">
        <f t="shared" si="50"/>
        <v>4</v>
      </c>
      <c r="G883" s="4">
        <f t="shared" si="51"/>
        <v>13</v>
      </c>
      <c r="H883" s="9">
        <v>0.58402777777777781</v>
      </c>
      <c r="I883" s="13">
        <v>127.70383333333299</v>
      </c>
      <c r="J883" s="13">
        <v>31.25</v>
      </c>
      <c r="K883" s="10">
        <v>5</v>
      </c>
      <c r="L883" s="10">
        <v>5</v>
      </c>
      <c r="M883" s="10">
        <v>0</v>
      </c>
      <c r="N883" s="14">
        <v>19.9033333333333</v>
      </c>
      <c r="O883" s="13">
        <v>34.4853533333333</v>
      </c>
      <c r="P883" s="38">
        <v>0.24461152941176501</v>
      </c>
      <c r="Q883" s="38">
        <v>1.4908714588235288</v>
      </c>
      <c r="R883" s="32" t="s">
        <v>285</v>
      </c>
      <c r="S883" s="32"/>
      <c r="V883" s="8" t="s">
        <v>766</v>
      </c>
    </row>
    <row r="884" spans="1:22" ht="12.75" customHeight="1">
      <c r="A884" s="1" t="s">
        <v>293</v>
      </c>
      <c r="B884" s="1">
        <v>21</v>
      </c>
      <c r="C884" s="1" t="s">
        <v>1576</v>
      </c>
      <c r="D884" s="5">
        <v>43203</v>
      </c>
      <c r="E884" s="1">
        <f t="shared" si="49"/>
        <v>2018</v>
      </c>
      <c r="F884" s="1">
        <f t="shared" si="50"/>
        <v>4</v>
      </c>
      <c r="G884" s="4">
        <f t="shared" si="51"/>
        <v>13</v>
      </c>
      <c r="H884" s="9">
        <v>0.73055555555555562</v>
      </c>
      <c r="I884" s="13">
        <v>128.21766666666599</v>
      </c>
      <c r="J884" s="13">
        <v>31.248999999999999</v>
      </c>
      <c r="K884" s="10">
        <v>5</v>
      </c>
      <c r="L884" s="10">
        <v>5</v>
      </c>
      <c r="M884" s="10">
        <v>0</v>
      </c>
      <c r="N884" s="14">
        <v>19.484999999999999</v>
      </c>
      <c r="O884" s="13">
        <v>34.52852</v>
      </c>
      <c r="P884" s="38">
        <v>0.30613578823529464</v>
      </c>
      <c r="Q884" s="38">
        <v>1.8502555764705892</v>
      </c>
      <c r="R884" s="32" t="s">
        <v>285</v>
      </c>
      <c r="S884" s="32"/>
      <c r="V884" s="8" t="s">
        <v>767</v>
      </c>
    </row>
    <row r="885" spans="1:22" ht="12.75" customHeight="1">
      <c r="A885" s="1" t="s">
        <v>293</v>
      </c>
      <c r="B885" s="1">
        <v>22</v>
      </c>
      <c r="C885" s="1" t="s">
        <v>1576</v>
      </c>
      <c r="D885" s="5">
        <v>43203</v>
      </c>
      <c r="E885" s="1">
        <f t="shared" si="49"/>
        <v>2018</v>
      </c>
      <c r="F885" s="1">
        <f t="shared" si="50"/>
        <v>4</v>
      </c>
      <c r="G885" s="4">
        <f t="shared" si="51"/>
        <v>13</v>
      </c>
      <c r="H885" s="9">
        <v>0.90694444444444444</v>
      </c>
      <c r="I885" s="13">
        <v>128.72200000000001</v>
      </c>
      <c r="J885" s="13">
        <v>31.257000000000001</v>
      </c>
      <c r="K885" s="10">
        <v>5</v>
      </c>
      <c r="L885" s="10">
        <v>5</v>
      </c>
      <c r="M885" s="10">
        <v>0</v>
      </c>
      <c r="N885" s="14">
        <v>19.418333333333301</v>
      </c>
      <c r="O885" s="13">
        <v>34.5388533333333</v>
      </c>
      <c r="P885" s="38">
        <v>0.3592599670588239</v>
      </c>
      <c r="Q885" s="38">
        <v>1.8973528941176454</v>
      </c>
      <c r="R885" s="32" t="s">
        <v>285</v>
      </c>
      <c r="S885" s="32"/>
      <c r="V885" s="8" t="s">
        <v>768</v>
      </c>
    </row>
    <row r="886" spans="1:22" ht="12.75" customHeight="1">
      <c r="A886" s="1" t="s">
        <v>293</v>
      </c>
      <c r="B886" s="1">
        <v>23</v>
      </c>
      <c r="C886" s="1" t="s">
        <v>1576</v>
      </c>
      <c r="D886" s="5">
        <v>43204</v>
      </c>
      <c r="E886" s="1">
        <f t="shared" si="49"/>
        <v>2018</v>
      </c>
      <c r="F886" s="1">
        <f t="shared" si="50"/>
        <v>4</v>
      </c>
      <c r="G886" s="4">
        <f t="shared" si="51"/>
        <v>14</v>
      </c>
      <c r="H886" s="9">
        <v>0.12847222222222224</v>
      </c>
      <c r="I886" s="13">
        <v>129.21799999999999</v>
      </c>
      <c r="J886" s="13">
        <v>31.258499999999898</v>
      </c>
      <c r="K886" s="10">
        <v>5</v>
      </c>
      <c r="L886" s="10">
        <v>5</v>
      </c>
      <c r="M886" s="10">
        <v>0</v>
      </c>
      <c r="N886" s="14">
        <v>20.25</v>
      </c>
      <c r="O886" s="13">
        <v>34.622853333333303</v>
      </c>
      <c r="P886" s="38">
        <v>0.35478876235294088</v>
      </c>
      <c r="Q886" s="38">
        <v>1.8575477647058829</v>
      </c>
      <c r="R886" s="32" t="s">
        <v>285</v>
      </c>
      <c r="S886" s="32"/>
      <c r="V886" s="8" t="s">
        <v>769</v>
      </c>
    </row>
    <row r="887" spans="1:22" ht="12.75" customHeight="1">
      <c r="A887" s="1" t="s">
        <v>293</v>
      </c>
      <c r="B887" s="1">
        <v>24</v>
      </c>
      <c r="C887" s="1" t="s">
        <v>1576</v>
      </c>
      <c r="D887" s="5">
        <v>43204</v>
      </c>
      <c r="E887" s="1">
        <f t="shared" si="49"/>
        <v>2018</v>
      </c>
      <c r="F887" s="1">
        <f t="shared" si="50"/>
        <v>4</v>
      </c>
      <c r="G887" s="4">
        <f t="shared" si="51"/>
        <v>14</v>
      </c>
      <c r="H887" s="9">
        <v>0.35000000000000003</v>
      </c>
      <c r="I887" s="13">
        <v>129.751</v>
      </c>
      <c r="J887" s="13">
        <v>31.251999999999999</v>
      </c>
      <c r="K887" s="10">
        <v>5</v>
      </c>
      <c r="L887" s="10">
        <v>5</v>
      </c>
      <c r="M887" s="10">
        <v>0</v>
      </c>
      <c r="N887" s="14">
        <v>20.25</v>
      </c>
      <c r="O887" s="13">
        <v>34.592019999999998</v>
      </c>
      <c r="P887" s="38">
        <v>0.33190246117647071</v>
      </c>
      <c r="Q887" s="38">
        <v>1.9703792823529405</v>
      </c>
      <c r="R887" s="32" t="s">
        <v>285</v>
      </c>
      <c r="S887" s="32"/>
      <c r="V887" s="8" t="s">
        <v>770</v>
      </c>
    </row>
    <row r="888" spans="1:22" ht="12.75" customHeight="1">
      <c r="A888" s="1" t="s">
        <v>293</v>
      </c>
      <c r="B888" s="1">
        <v>25</v>
      </c>
      <c r="C888" s="1" t="s">
        <v>1576</v>
      </c>
      <c r="D888" s="5">
        <v>43204</v>
      </c>
      <c r="E888" s="1">
        <f t="shared" si="49"/>
        <v>2018</v>
      </c>
      <c r="F888" s="1">
        <f t="shared" si="50"/>
        <v>4</v>
      </c>
      <c r="G888" s="4">
        <f t="shared" si="51"/>
        <v>14</v>
      </c>
      <c r="H888" s="9">
        <v>0.52083333333333337</v>
      </c>
      <c r="I888" s="13">
        <v>129.750333333333</v>
      </c>
      <c r="J888" s="13">
        <v>30.7835</v>
      </c>
      <c r="K888" s="10">
        <v>5</v>
      </c>
      <c r="L888" s="10">
        <v>5</v>
      </c>
      <c r="M888" s="10">
        <v>0</v>
      </c>
      <c r="N888" s="14">
        <v>20.555</v>
      </c>
      <c r="O888" s="13">
        <v>34.507686666666601</v>
      </c>
      <c r="P888" s="38">
        <v>0.30901615999999965</v>
      </c>
      <c r="Q888" s="38">
        <v>1.8167208000000006</v>
      </c>
      <c r="R888" s="32" t="s">
        <v>285</v>
      </c>
      <c r="S888" s="32"/>
      <c r="V888" s="8" t="s">
        <v>771</v>
      </c>
    </row>
    <row r="889" spans="1:22" ht="12.75" customHeight="1">
      <c r="A889" s="1" t="s">
        <v>293</v>
      </c>
      <c r="B889" s="1">
        <v>26</v>
      </c>
      <c r="C889" s="1" t="s">
        <v>1576</v>
      </c>
      <c r="D889" s="5">
        <v>43204</v>
      </c>
      <c r="E889" s="1">
        <f t="shared" si="49"/>
        <v>2018</v>
      </c>
      <c r="F889" s="1">
        <f t="shared" si="50"/>
        <v>4</v>
      </c>
      <c r="G889" s="4">
        <f t="shared" si="51"/>
        <v>14</v>
      </c>
      <c r="H889" s="9">
        <v>0.67499999999999993</v>
      </c>
      <c r="I889" s="13">
        <v>129.297</v>
      </c>
      <c r="J889" s="13">
        <v>30.751000000000001</v>
      </c>
      <c r="K889" s="10">
        <v>5</v>
      </c>
      <c r="L889" s="10">
        <v>5</v>
      </c>
      <c r="M889" s="10">
        <v>0</v>
      </c>
      <c r="N889" s="14">
        <v>20.95</v>
      </c>
      <c r="O889" s="13">
        <v>34.471820000000001</v>
      </c>
      <c r="P889" s="38">
        <v>0.32321313882352953</v>
      </c>
      <c r="Q889" s="38">
        <v>1.7815023176470586</v>
      </c>
      <c r="R889" s="32" t="s">
        <v>285</v>
      </c>
      <c r="S889" s="32"/>
      <c r="V889" s="8" t="s">
        <v>772</v>
      </c>
    </row>
    <row r="890" spans="1:22" ht="12.75" customHeight="1">
      <c r="A890" s="1" t="s">
        <v>293</v>
      </c>
      <c r="B890" s="1">
        <v>27</v>
      </c>
      <c r="C890" s="1" t="s">
        <v>1576</v>
      </c>
      <c r="D890" s="5">
        <v>43204</v>
      </c>
      <c r="E890" s="1">
        <f t="shared" si="49"/>
        <v>2018</v>
      </c>
      <c r="F890" s="1">
        <f t="shared" si="50"/>
        <v>4</v>
      </c>
      <c r="G890" s="4">
        <f t="shared" si="51"/>
        <v>14</v>
      </c>
      <c r="H890" s="9">
        <v>0.84791666666666676</v>
      </c>
      <c r="I890" s="13">
        <v>128.78960000000001</v>
      </c>
      <c r="J890" s="13">
        <v>30.75</v>
      </c>
      <c r="K890" s="10">
        <v>5</v>
      </c>
      <c r="L890" s="10">
        <v>5</v>
      </c>
      <c r="M890" s="10">
        <v>0</v>
      </c>
      <c r="N890" s="14">
        <v>20.561999999999902</v>
      </c>
      <c r="O890" s="13">
        <v>34.445819999999998</v>
      </c>
      <c r="P890" s="38">
        <v>0.31938067764705957</v>
      </c>
      <c r="Q890" s="38">
        <v>1.6801548352941182</v>
      </c>
      <c r="R890" s="32" t="s">
        <v>285</v>
      </c>
      <c r="S890" s="32"/>
      <c r="V890" s="8" t="s">
        <v>773</v>
      </c>
    </row>
    <row r="891" spans="1:22" ht="12.75" customHeight="1">
      <c r="A891" s="1" t="s">
        <v>293</v>
      </c>
      <c r="B891" s="1">
        <v>28</v>
      </c>
      <c r="C891" s="1" t="s">
        <v>1576</v>
      </c>
      <c r="D891" s="5">
        <v>43205</v>
      </c>
      <c r="E891" s="1">
        <f t="shared" si="49"/>
        <v>2018</v>
      </c>
      <c r="F891" s="1">
        <f t="shared" si="50"/>
        <v>4</v>
      </c>
      <c r="G891" s="4">
        <f t="shared" si="51"/>
        <v>15</v>
      </c>
      <c r="H891" s="9">
        <v>9.375E-2</v>
      </c>
      <c r="I891" s="13">
        <v>128.261333333333</v>
      </c>
      <c r="J891" s="13">
        <v>30.734833333333299</v>
      </c>
      <c r="K891" s="10">
        <v>5</v>
      </c>
      <c r="L891" s="10">
        <v>5</v>
      </c>
      <c r="M891" s="10">
        <v>0</v>
      </c>
      <c r="N891" s="14">
        <v>21.136666666666599</v>
      </c>
      <c r="O891" s="13">
        <v>34.712686666666599</v>
      </c>
      <c r="P891" s="38">
        <v>0.4063100564705886</v>
      </c>
      <c r="Q891" s="38">
        <v>2.3212287529411775</v>
      </c>
      <c r="R891" s="32" t="s">
        <v>285</v>
      </c>
      <c r="S891" s="32"/>
      <c r="V891" s="8" t="s">
        <v>774</v>
      </c>
    </row>
    <row r="892" spans="1:22" ht="12.75" customHeight="1">
      <c r="A892" s="1" t="s">
        <v>293</v>
      </c>
      <c r="B892" s="1">
        <v>29</v>
      </c>
      <c r="C892" s="1" t="s">
        <v>1576</v>
      </c>
      <c r="D892" s="5">
        <v>43205</v>
      </c>
      <c r="E892" s="1">
        <f t="shared" si="49"/>
        <v>2018</v>
      </c>
      <c r="F892" s="1">
        <f t="shared" si="50"/>
        <v>4</v>
      </c>
      <c r="G892" s="4">
        <f t="shared" si="51"/>
        <v>15</v>
      </c>
      <c r="H892" s="9">
        <v>0.29236111111111113</v>
      </c>
      <c r="I892" s="13">
        <v>127.7645</v>
      </c>
      <c r="J892" s="13">
        <v>30.75</v>
      </c>
      <c r="K892" s="10">
        <v>5</v>
      </c>
      <c r="L892" s="10">
        <v>5</v>
      </c>
      <c r="M892" s="10">
        <v>0</v>
      </c>
      <c r="N892" s="14">
        <v>19.36</v>
      </c>
      <c r="O892" s="13">
        <v>34.521853333333297</v>
      </c>
      <c r="P892" s="38">
        <v>0.34142335529411749</v>
      </c>
      <c r="Q892" s="38">
        <v>1.8558756705882384</v>
      </c>
      <c r="R892" s="32" t="s">
        <v>285</v>
      </c>
      <c r="S892" s="32"/>
      <c r="V892" s="8" t="s">
        <v>775</v>
      </c>
    </row>
    <row r="893" spans="1:22" ht="12.75" customHeight="1">
      <c r="A893" s="1" t="s">
        <v>293</v>
      </c>
      <c r="B893" s="1">
        <v>30</v>
      </c>
      <c r="C893" s="1" t="s">
        <v>1576</v>
      </c>
      <c r="D893" s="5">
        <v>43205</v>
      </c>
      <c r="E893" s="1">
        <f t="shared" si="49"/>
        <v>2018</v>
      </c>
      <c r="F893" s="1">
        <f t="shared" si="50"/>
        <v>4</v>
      </c>
      <c r="G893" s="4">
        <f t="shared" si="51"/>
        <v>15</v>
      </c>
      <c r="H893" s="9">
        <v>0.46388888888888885</v>
      </c>
      <c r="I893" s="13">
        <v>127.284833333333</v>
      </c>
      <c r="J893" s="13">
        <v>30.751000000000001</v>
      </c>
      <c r="K893" s="10">
        <v>5</v>
      </c>
      <c r="L893" s="10">
        <v>5</v>
      </c>
      <c r="M893" s="10">
        <v>0</v>
      </c>
      <c r="N893" s="14">
        <v>17.9716666666666</v>
      </c>
      <c r="O893" s="13">
        <v>34.439686666666603</v>
      </c>
      <c r="P893" s="38">
        <v>0.29395145411764689</v>
      </c>
      <c r="Q893" s="38">
        <v>1.4414517882352964</v>
      </c>
      <c r="R893" s="32" t="s">
        <v>285</v>
      </c>
      <c r="S893" s="32"/>
      <c r="V893" s="8" t="s">
        <v>776</v>
      </c>
    </row>
    <row r="894" spans="1:22" ht="12.75" customHeight="1">
      <c r="A894" s="1" t="s">
        <v>293</v>
      </c>
      <c r="B894" s="1">
        <v>31</v>
      </c>
      <c r="C894" s="1" t="s">
        <v>1576</v>
      </c>
      <c r="D894" s="5">
        <v>43205</v>
      </c>
      <c r="E894" s="1">
        <f t="shared" si="49"/>
        <v>2018</v>
      </c>
      <c r="F894" s="1">
        <f t="shared" si="50"/>
        <v>4</v>
      </c>
      <c r="G894" s="4">
        <f t="shared" si="51"/>
        <v>15</v>
      </c>
      <c r="H894" s="9">
        <v>0.625</v>
      </c>
      <c r="I894" s="13">
        <v>126.790166666666</v>
      </c>
      <c r="J894" s="13">
        <v>30.748999999999999</v>
      </c>
      <c r="K894" s="10">
        <v>5</v>
      </c>
      <c r="L894" s="10">
        <v>5</v>
      </c>
      <c r="M894" s="10">
        <v>0</v>
      </c>
      <c r="N894" s="14">
        <v>17.001666666666601</v>
      </c>
      <c r="O894" s="13">
        <v>34.509520000000002</v>
      </c>
      <c r="P894" s="38">
        <v>0.20498771882352984</v>
      </c>
      <c r="Q894" s="38">
        <v>1.3905719905882368</v>
      </c>
      <c r="R894" s="32" t="s">
        <v>285</v>
      </c>
      <c r="S894" s="32"/>
      <c r="V894" s="8" t="s">
        <v>777</v>
      </c>
    </row>
    <row r="895" spans="1:22" ht="12.75" customHeight="1">
      <c r="A895" s="1" t="s">
        <v>293</v>
      </c>
      <c r="B895" s="1">
        <v>32</v>
      </c>
      <c r="C895" s="1" t="s">
        <v>1575</v>
      </c>
      <c r="D895" s="5">
        <v>43205</v>
      </c>
      <c r="E895" s="1">
        <f t="shared" si="49"/>
        <v>2018</v>
      </c>
      <c r="F895" s="1">
        <f t="shared" si="50"/>
        <v>4</v>
      </c>
      <c r="G895" s="4">
        <f t="shared" si="51"/>
        <v>15</v>
      </c>
      <c r="H895" s="9">
        <v>0.77222222222222225</v>
      </c>
      <c r="I895" s="13">
        <v>126.752</v>
      </c>
      <c r="J895" s="13">
        <v>30.298833333333299</v>
      </c>
      <c r="K895" s="10">
        <v>5</v>
      </c>
      <c r="L895" s="10">
        <v>5</v>
      </c>
      <c r="M895" s="10">
        <v>0</v>
      </c>
      <c r="N895" s="14">
        <v>15.2533333333333</v>
      </c>
      <c r="O895" s="13">
        <v>34.288519999999998</v>
      </c>
      <c r="P895" s="38">
        <v>0.15029697058823488</v>
      </c>
      <c r="Q895" s="38">
        <v>1.0246466447058822</v>
      </c>
      <c r="R895" s="32" t="s">
        <v>285</v>
      </c>
      <c r="S895" s="32"/>
      <c r="V895" s="8" t="s">
        <v>778</v>
      </c>
    </row>
    <row r="896" spans="1:22" ht="12.75" customHeight="1">
      <c r="A896" s="1" t="s">
        <v>293</v>
      </c>
      <c r="B896" s="1">
        <v>33</v>
      </c>
      <c r="C896" s="1" t="s">
        <v>1574</v>
      </c>
      <c r="D896" s="5">
        <v>43205</v>
      </c>
      <c r="E896" s="1">
        <f t="shared" si="49"/>
        <v>2018</v>
      </c>
      <c r="F896" s="1">
        <f t="shared" si="50"/>
        <v>4</v>
      </c>
      <c r="G896" s="4">
        <f t="shared" si="51"/>
        <v>15</v>
      </c>
      <c r="H896" s="9">
        <v>0.92222222222222217</v>
      </c>
      <c r="I896" s="13">
        <v>127.199</v>
      </c>
      <c r="J896" s="13">
        <v>30.248000000000001</v>
      </c>
      <c r="K896" s="10">
        <v>5</v>
      </c>
      <c r="L896" s="10">
        <v>5</v>
      </c>
      <c r="M896" s="10">
        <v>0</v>
      </c>
      <c r="N896" s="14">
        <v>16.9233333333333</v>
      </c>
      <c r="O896" s="13">
        <v>34.308853333333303</v>
      </c>
      <c r="P896" s="38">
        <v>0.16072118235294108</v>
      </c>
      <c r="Q896" s="38">
        <v>1.0279430588235297</v>
      </c>
      <c r="R896" s="32" t="s">
        <v>285</v>
      </c>
      <c r="S896" s="32"/>
      <c r="V896" s="8" t="s">
        <v>779</v>
      </c>
    </row>
    <row r="897" spans="1:22" ht="12.75" customHeight="1">
      <c r="A897" s="1" t="s">
        <v>293</v>
      </c>
      <c r="B897" s="1">
        <v>34</v>
      </c>
      <c r="C897" s="1" t="s">
        <v>1574</v>
      </c>
      <c r="D897" s="5">
        <v>43206</v>
      </c>
      <c r="E897" s="1">
        <f t="shared" si="49"/>
        <v>2018</v>
      </c>
      <c r="F897" s="1">
        <f t="shared" si="50"/>
        <v>4</v>
      </c>
      <c r="G897" s="4">
        <f t="shared" si="51"/>
        <v>16</v>
      </c>
      <c r="H897" s="9">
        <v>5.9027777777777783E-2</v>
      </c>
      <c r="I897" s="13">
        <v>127.699666666666</v>
      </c>
      <c r="J897" s="13">
        <v>30.247</v>
      </c>
      <c r="K897" s="10">
        <v>5</v>
      </c>
      <c r="L897" s="10">
        <v>5</v>
      </c>
      <c r="M897" s="10">
        <v>0</v>
      </c>
      <c r="N897" s="14">
        <v>20.4583333333333</v>
      </c>
      <c r="O897" s="13">
        <v>34.424019999999999</v>
      </c>
      <c r="P897" s="38">
        <v>0.2537754541176469</v>
      </c>
      <c r="Q897" s="38">
        <v>1.4489489129411801</v>
      </c>
      <c r="R897" s="32" t="s">
        <v>285</v>
      </c>
      <c r="S897" s="32"/>
      <c r="V897" s="8" t="s">
        <v>780</v>
      </c>
    </row>
    <row r="898" spans="1:22" ht="12.75" customHeight="1">
      <c r="A898" s="1" t="s">
        <v>293</v>
      </c>
      <c r="B898" s="1">
        <v>35</v>
      </c>
      <c r="C898" s="1" t="s">
        <v>1574</v>
      </c>
      <c r="D898" s="5">
        <v>43206</v>
      </c>
      <c r="E898" s="1">
        <f t="shared" si="49"/>
        <v>2018</v>
      </c>
      <c r="F898" s="1">
        <f t="shared" si="50"/>
        <v>4</v>
      </c>
      <c r="G898" s="4">
        <f t="shared" si="51"/>
        <v>16</v>
      </c>
      <c r="H898" s="9">
        <v>0.20972222222222223</v>
      </c>
      <c r="I898" s="13">
        <v>128.206666666666</v>
      </c>
      <c r="J898" s="13">
        <v>30.248999999999999</v>
      </c>
      <c r="K898" s="10">
        <v>5</v>
      </c>
      <c r="L898" s="10">
        <v>5</v>
      </c>
      <c r="M898" s="10">
        <v>0</v>
      </c>
      <c r="N898" s="14">
        <v>21.021666666666601</v>
      </c>
      <c r="O898" s="13">
        <v>34.243686666666598</v>
      </c>
      <c r="P898" s="38">
        <v>0.15210302588235325</v>
      </c>
      <c r="Q898" s="38">
        <v>0.98048404705882497</v>
      </c>
      <c r="R898" s="32" t="s">
        <v>285</v>
      </c>
      <c r="S898" s="32"/>
      <c r="V898" s="8" t="s">
        <v>781</v>
      </c>
    </row>
    <row r="899" spans="1:22" ht="12.75" customHeight="1">
      <c r="A899" s="1" t="s">
        <v>293</v>
      </c>
      <c r="B899" s="1">
        <v>36</v>
      </c>
      <c r="C899" s="1" t="s">
        <v>1574</v>
      </c>
      <c r="D899" s="5">
        <v>43206</v>
      </c>
      <c r="E899" s="1">
        <f t="shared" si="49"/>
        <v>2018</v>
      </c>
      <c r="F899" s="1">
        <f t="shared" si="50"/>
        <v>4</v>
      </c>
      <c r="G899" s="4">
        <f t="shared" si="51"/>
        <v>16</v>
      </c>
      <c r="H899" s="9">
        <v>0.3520833333333333</v>
      </c>
      <c r="I899" s="13">
        <v>128.690666666666</v>
      </c>
      <c r="J899" s="13">
        <v>30.25</v>
      </c>
      <c r="K899" s="10">
        <v>5</v>
      </c>
      <c r="L899" s="10">
        <v>5</v>
      </c>
      <c r="M899" s="10">
        <v>0</v>
      </c>
      <c r="N899" s="14">
        <v>23.523333333333301</v>
      </c>
      <c r="O899" s="13">
        <v>34.5283533333333</v>
      </c>
      <c r="P899" s="38">
        <v>0.23073309764705896</v>
      </c>
      <c r="Q899" s="38">
        <v>1.5386067011764712</v>
      </c>
      <c r="R899" s="32" t="s">
        <v>285</v>
      </c>
      <c r="S899" s="32"/>
      <c r="V899" s="8" t="s">
        <v>782</v>
      </c>
    </row>
    <row r="900" spans="1:22" ht="12.75" customHeight="1">
      <c r="A900" s="1" t="s">
        <v>293</v>
      </c>
      <c r="B900" s="1">
        <v>37</v>
      </c>
      <c r="C900" s="1" t="s">
        <v>1574</v>
      </c>
      <c r="D900" s="5">
        <v>43206</v>
      </c>
      <c r="E900" s="1">
        <f t="shared" si="49"/>
        <v>2018</v>
      </c>
      <c r="F900" s="1">
        <f t="shared" si="50"/>
        <v>4</v>
      </c>
      <c r="G900" s="4">
        <f t="shared" si="51"/>
        <v>16</v>
      </c>
      <c r="H900" s="9">
        <v>0.57013888888888886</v>
      </c>
      <c r="I900" s="13">
        <v>128.28483333333301</v>
      </c>
      <c r="J900" s="13">
        <v>29.781333333333301</v>
      </c>
      <c r="K900" s="10">
        <v>5</v>
      </c>
      <c r="L900" s="10">
        <v>5</v>
      </c>
      <c r="M900" s="10">
        <v>0</v>
      </c>
      <c r="N900" s="14">
        <v>20.691666666666599</v>
      </c>
      <c r="O900" s="13">
        <v>34.411686666666597</v>
      </c>
      <c r="P900" s="38">
        <v>0.25826028941176493</v>
      </c>
      <c r="Q900" s="38">
        <v>1.5401146352941204</v>
      </c>
      <c r="R900" s="32" t="s">
        <v>285</v>
      </c>
      <c r="S900" s="32"/>
      <c r="V900" s="8" t="s">
        <v>783</v>
      </c>
    </row>
    <row r="901" spans="1:22" ht="12.75" customHeight="1">
      <c r="A901" s="1" t="s">
        <v>293</v>
      </c>
      <c r="B901" s="1">
        <v>38</v>
      </c>
      <c r="C901" s="1" t="s">
        <v>1574</v>
      </c>
      <c r="D901" s="5">
        <v>43206</v>
      </c>
      <c r="E901" s="1">
        <f t="shared" si="49"/>
        <v>2018</v>
      </c>
      <c r="F901" s="1">
        <f t="shared" si="50"/>
        <v>4</v>
      </c>
      <c r="G901" s="4">
        <f t="shared" si="51"/>
        <v>16</v>
      </c>
      <c r="H901" s="9">
        <v>0.72430555555555554</v>
      </c>
      <c r="I901" s="13">
        <v>127.791666666666</v>
      </c>
      <c r="J901" s="13">
        <v>29.75</v>
      </c>
      <c r="K901" s="10">
        <v>5</v>
      </c>
      <c r="L901" s="10">
        <v>5</v>
      </c>
      <c r="M901" s="10">
        <v>0</v>
      </c>
      <c r="N901" s="14">
        <v>17.531666666666599</v>
      </c>
      <c r="O901" s="13">
        <v>33.819020000000002</v>
      </c>
      <c r="P901" s="38">
        <v>9.63698564705886E-2</v>
      </c>
      <c r="Q901" s="38">
        <v>0.20399149176470921</v>
      </c>
      <c r="R901" s="32" t="s">
        <v>285</v>
      </c>
      <c r="S901" s="32"/>
      <c r="V901" s="8" t="s">
        <v>784</v>
      </c>
    </row>
    <row r="902" spans="1:22" ht="12.75" customHeight="1">
      <c r="A902" s="1" t="s">
        <v>293</v>
      </c>
      <c r="B902" s="1">
        <v>39</v>
      </c>
      <c r="C902" s="1" t="s">
        <v>1574</v>
      </c>
      <c r="D902" s="5">
        <v>43206</v>
      </c>
      <c r="E902" s="1">
        <f t="shared" si="49"/>
        <v>2018</v>
      </c>
      <c r="F902" s="1">
        <f t="shared" si="50"/>
        <v>4</v>
      </c>
      <c r="G902" s="4">
        <f t="shared" si="51"/>
        <v>16</v>
      </c>
      <c r="H902" s="9">
        <v>0.87986111111111109</v>
      </c>
      <c r="I902" s="13">
        <v>127.28616666666601</v>
      </c>
      <c r="J902" s="13">
        <v>29.751333333333299</v>
      </c>
      <c r="K902" s="10">
        <v>5</v>
      </c>
      <c r="L902" s="10">
        <v>5</v>
      </c>
      <c r="M902" s="10">
        <v>0</v>
      </c>
      <c r="N902" s="14">
        <v>17.761666666666599</v>
      </c>
      <c r="O902" s="13">
        <v>34.312519999999999</v>
      </c>
      <c r="P902" s="38">
        <v>0.17953324823529448</v>
      </c>
      <c r="Q902" s="38">
        <v>1.1629323858823533</v>
      </c>
      <c r="R902" s="32" t="s">
        <v>285</v>
      </c>
      <c r="S902" s="32"/>
      <c r="V902" s="8" t="s">
        <v>785</v>
      </c>
    </row>
    <row r="903" spans="1:22" ht="12.75" customHeight="1">
      <c r="A903" s="1" t="s">
        <v>293</v>
      </c>
      <c r="B903" s="1">
        <v>40</v>
      </c>
      <c r="C903" s="1" t="s">
        <v>1574</v>
      </c>
      <c r="D903" s="5">
        <v>43207</v>
      </c>
      <c r="E903" s="1">
        <f t="shared" si="49"/>
        <v>2018</v>
      </c>
      <c r="F903" s="1">
        <f t="shared" si="50"/>
        <v>4</v>
      </c>
      <c r="G903" s="4">
        <f t="shared" si="51"/>
        <v>17</v>
      </c>
      <c r="H903" s="9">
        <v>2.7083333333333334E-2</v>
      </c>
      <c r="I903" s="13">
        <v>126.794666666666</v>
      </c>
      <c r="J903" s="13">
        <v>29.75</v>
      </c>
      <c r="K903" s="10">
        <v>5</v>
      </c>
      <c r="L903" s="10">
        <v>5</v>
      </c>
      <c r="M903" s="10">
        <v>0</v>
      </c>
      <c r="N903" s="14">
        <v>16.309999999999999</v>
      </c>
      <c r="O903" s="13">
        <v>34.038186666666597</v>
      </c>
      <c r="P903" s="38">
        <v>6.1582079999999761E-2</v>
      </c>
      <c r="Q903" s="38">
        <v>0.39857344000000161</v>
      </c>
      <c r="R903" s="32" t="s">
        <v>285</v>
      </c>
      <c r="S903" s="32"/>
      <c r="V903" s="8" t="s">
        <v>786</v>
      </c>
    </row>
    <row r="904" spans="1:22" ht="12.75" customHeight="1">
      <c r="A904" s="1" t="s">
        <v>293</v>
      </c>
      <c r="B904" s="1">
        <v>41</v>
      </c>
      <c r="C904" s="1" t="s">
        <v>1574</v>
      </c>
      <c r="D904" s="5">
        <v>43207</v>
      </c>
      <c r="E904" s="1">
        <f t="shared" si="49"/>
        <v>2018</v>
      </c>
      <c r="F904" s="1">
        <f t="shared" si="50"/>
        <v>4</v>
      </c>
      <c r="G904" s="4">
        <f t="shared" si="51"/>
        <v>17</v>
      </c>
      <c r="H904" s="9">
        <v>0.17083333333333331</v>
      </c>
      <c r="I904" s="13">
        <v>126.751</v>
      </c>
      <c r="J904" s="13">
        <v>29.294499999999999</v>
      </c>
      <c r="K904" s="10">
        <v>5</v>
      </c>
      <c r="L904" s="10">
        <v>5</v>
      </c>
      <c r="M904" s="10">
        <v>0</v>
      </c>
      <c r="N904" s="14">
        <v>21.274999999999999</v>
      </c>
      <c r="O904" s="13">
        <v>34.458353333333299</v>
      </c>
      <c r="P904" s="38">
        <v>0.21356951176470607</v>
      </c>
      <c r="Q904" s="38">
        <v>1.409777694117647</v>
      </c>
      <c r="R904" s="32" t="s">
        <v>285</v>
      </c>
      <c r="S904" s="32"/>
      <c r="V904" s="8" t="s">
        <v>787</v>
      </c>
    </row>
    <row r="905" spans="1:22" ht="12.75" customHeight="1">
      <c r="A905" s="1" t="s">
        <v>293</v>
      </c>
      <c r="B905" s="1">
        <v>42</v>
      </c>
      <c r="C905" s="1" t="s">
        <v>1574</v>
      </c>
      <c r="D905" s="5">
        <v>43207</v>
      </c>
      <c r="E905" s="1">
        <f t="shared" si="49"/>
        <v>2018</v>
      </c>
      <c r="F905" s="1">
        <f t="shared" si="50"/>
        <v>4</v>
      </c>
      <c r="G905" s="4">
        <f t="shared" si="51"/>
        <v>17</v>
      </c>
      <c r="H905" s="9">
        <v>0.30763888888888891</v>
      </c>
      <c r="I905" s="13">
        <v>127.196666666666</v>
      </c>
      <c r="J905" s="13">
        <v>29.251000000000001</v>
      </c>
      <c r="K905" s="10">
        <v>5</v>
      </c>
      <c r="L905" s="10">
        <v>5</v>
      </c>
      <c r="M905" s="10">
        <v>0</v>
      </c>
      <c r="N905" s="14">
        <v>23.015000000000001</v>
      </c>
      <c r="O905" s="13">
        <v>34.477519999999998</v>
      </c>
      <c r="P905" s="38">
        <v>0.27200570352941189</v>
      </c>
      <c r="Q905" s="38">
        <v>1.6737947482352933</v>
      </c>
      <c r="R905" s="32" t="s">
        <v>285</v>
      </c>
      <c r="S905" s="32"/>
      <c r="V905" s="8" t="s">
        <v>788</v>
      </c>
    </row>
    <row r="906" spans="1:22" ht="12.75" customHeight="1">
      <c r="A906" s="1" t="s">
        <v>293</v>
      </c>
      <c r="B906" s="1">
        <v>43</v>
      </c>
      <c r="C906" s="1" t="s">
        <v>1574</v>
      </c>
      <c r="D906" s="5">
        <v>43207</v>
      </c>
      <c r="E906" s="1">
        <f t="shared" si="49"/>
        <v>2018</v>
      </c>
      <c r="F906" s="1">
        <f t="shared" si="50"/>
        <v>4</v>
      </c>
      <c r="G906" s="4">
        <f t="shared" si="51"/>
        <v>17</v>
      </c>
      <c r="H906" s="9">
        <v>0.44791666666666669</v>
      </c>
      <c r="I906" s="13">
        <v>127.6815</v>
      </c>
      <c r="J906" s="13">
        <v>29.248000000000001</v>
      </c>
      <c r="K906" s="10">
        <v>5</v>
      </c>
      <c r="L906" s="10">
        <v>5</v>
      </c>
      <c r="M906" s="10">
        <v>0</v>
      </c>
      <c r="N906" s="14">
        <v>24.731666666666602</v>
      </c>
      <c r="O906" s="13">
        <v>34.423353333333303</v>
      </c>
      <c r="P906" s="38">
        <v>0.28428445529411772</v>
      </c>
      <c r="Q906" s="38">
        <v>1.6472831623529434</v>
      </c>
      <c r="R906" s="32" t="s">
        <v>285</v>
      </c>
      <c r="S906" s="32"/>
      <c r="V906" s="8" t="s">
        <v>789</v>
      </c>
    </row>
    <row r="907" spans="1:22" ht="12.75" customHeight="1">
      <c r="A907" s="1" t="s">
        <v>293</v>
      </c>
      <c r="B907" s="1">
        <v>44</v>
      </c>
      <c r="C907" s="1" t="s">
        <v>1574</v>
      </c>
      <c r="D907" s="5">
        <v>43207</v>
      </c>
      <c r="E907" s="1">
        <f t="shared" si="49"/>
        <v>2018</v>
      </c>
      <c r="F907" s="1">
        <f t="shared" si="50"/>
        <v>4</v>
      </c>
      <c r="G907" s="4">
        <f t="shared" si="51"/>
        <v>17</v>
      </c>
      <c r="H907" s="9">
        <v>0.67847222222222225</v>
      </c>
      <c r="I907" s="13">
        <v>127.28083333333301</v>
      </c>
      <c r="J907" s="13">
        <v>28.779166666666601</v>
      </c>
      <c r="K907" s="10">
        <v>5</v>
      </c>
      <c r="L907" s="10">
        <v>5</v>
      </c>
      <c r="M907" s="10">
        <v>0</v>
      </c>
      <c r="N907" s="14">
        <v>22.875</v>
      </c>
      <c r="O907" s="13">
        <v>34.437019999999997</v>
      </c>
      <c r="P907" s="38">
        <v>0.23515732705882342</v>
      </c>
      <c r="Q907" s="38">
        <v>1.5174371764705903</v>
      </c>
      <c r="R907" s="32" t="s">
        <v>285</v>
      </c>
      <c r="S907" s="32"/>
      <c r="V907" s="8" t="s">
        <v>790</v>
      </c>
    </row>
    <row r="908" spans="1:22" ht="12.75" customHeight="1">
      <c r="A908" s="1" t="s">
        <v>293</v>
      </c>
      <c r="B908" s="1">
        <v>45</v>
      </c>
      <c r="C908" s="1" t="s">
        <v>1574</v>
      </c>
      <c r="D908" s="5">
        <v>43207</v>
      </c>
      <c r="E908" s="1">
        <f t="shared" si="49"/>
        <v>2018</v>
      </c>
      <c r="F908" s="1">
        <f t="shared" si="50"/>
        <v>4</v>
      </c>
      <c r="G908" s="4">
        <f t="shared" si="51"/>
        <v>17</v>
      </c>
      <c r="H908" s="9">
        <v>0.83819444444444446</v>
      </c>
      <c r="I908" s="13">
        <v>126.78966666666599</v>
      </c>
      <c r="J908" s="13">
        <v>28.75</v>
      </c>
      <c r="K908" s="10">
        <v>5</v>
      </c>
      <c r="L908" s="10">
        <v>5</v>
      </c>
      <c r="M908" s="10">
        <v>0</v>
      </c>
      <c r="N908" s="14">
        <v>23.81</v>
      </c>
      <c r="O908" s="13">
        <v>34.516019999999997</v>
      </c>
      <c r="P908" s="38">
        <v>0.24681789882352967</v>
      </c>
      <c r="Q908" s="38">
        <v>1.4778100705882355</v>
      </c>
      <c r="R908" s="32" t="s">
        <v>285</v>
      </c>
      <c r="S908" s="32"/>
      <c r="V908" s="8" t="s">
        <v>791</v>
      </c>
    </row>
    <row r="909" spans="1:22" ht="12.75" customHeight="1">
      <c r="A909" s="1" t="s">
        <v>293</v>
      </c>
      <c r="B909" s="1">
        <v>46</v>
      </c>
      <c r="C909" s="1" t="s">
        <v>1574</v>
      </c>
      <c r="D909" s="5">
        <v>43208</v>
      </c>
      <c r="E909" s="1">
        <f t="shared" si="49"/>
        <v>2018</v>
      </c>
      <c r="F909" s="1">
        <f t="shared" si="50"/>
        <v>4</v>
      </c>
      <c r="G909" s="4">
        <f t="shared" si="51"/>
        <v>18</v>
      </c>
      <c r="H909" s="9">
        <v>3.472222222222222E-3</v>
      </c>
      <c r="I909" s="13">
        <v>126.75</v>
      </c>
      <c r="J909" s="13">
        <v>28.291333333333299</v>
      </c>
      <c r="K909" s="10">
        <v>5</v>
      </c>
      <c r="L909" s="10">
        <v>5</v>
      </c>
      <c r="M909" s="10">
        <v>0</v>
      </c>
      <c r="N909" s="14">
        <v>24.483333333333299</v>
      </c>
      <c r="O909" s="13">
        <v>34.499020000000002</v>
      </c>
      <c r="P909" s="38">
        <v>0.2532290447058827</v>
      </c>
      <c r="Q909" s="38">
        <v>1.4725070694117637</v>
      </c>
      <c r="R909" s="32" t="s">
        <v>285</v>
      </c>
      <c r="S909" s="32"/>
      <c r="V909" s="8" t="s">
        <v>792</v>
      </c>
    </row>
    <row r="910" spans="1:22" ht="12.75" customHeight="1">
      <c r="A910" s="1" t="s">
        <v>293</v>
      </c>
      <c r="B910" s="1">
        <v>47</v>
      </c>
      <c r="C910" s="1" t="s">
        <v>1574</v>
      </c>
      <c r="D910" s="5">
        <v>43208</v>
      </c>
      <c r="E910" s="1">
        <f t="shared" si="49"/>
        <v>2018</v>
      </c>
      <c r="F910" s="1">
        <f t="shared" si="50"/>
        <v>4</v>
      </c>
      <c r="G910" s="4">
        <f t="shared" si="51"/>
        <v>18</v>
      </c>
      <c r="H910" s="9">
        <v>0.15555555555555556</v>
      </c>
      <c r="I910" s="13">
        <v>126.294</v>
      </c>
      <c r="J910" s="13">
        <v>28.245000000000001</v>
      </c>
      <c r="K910" s="10">
        <v>5</v>
      </c>
      <c r="L910" s="10">
        <v>5</v>
      </c>
      <c r="M910" s="10">
        <v>0</v>
      </c>
      <c r="N910" s="14">
        <v>21.8666666666666</v>
      </c>
      <c r="O910" s="13">
        <v>34.475020000000001</v>
      </c>
      <c r="P910" s="38">
        <v>0.29358467764705898</v>
      </c>
      <c r="Q910" s="38">
        <v>1.6203334952941191</v>
      </c>
      <c r="R910" s="32" t="s">
        <v>285</v>
      </c>
      <c r="S910" s="32"/>
      <c r="V910" s="8" t="s">
        <v>793</v>
      </c>
    </row>
    <row r="911" spans="1:22" ht="12.75" customHeight="1">
      <c r="A911" s="1" t="s">
        <v>293</v>
      </c>
      <c r="B911" s="1">
        <v>48</v>
      </c>
      <c r="C911" s="1" t="s">
        <v>1574</v>
      </c>
      <c r="D911" s="5">
        <v>43208</v>
      </c>
      <c r="E911" s="1">
        <f t="shared" si="49"/>
        <v>2018</v>
      </c>
      <c r="F911" s="1">
        <f t="shared" si="50"/>
        <v>4</v>
      </c>
      <c r="G911" s="4">
        <f t="shared" si="51"/>
        <v>18</v>
      </c>
      <c r="H911" s="9">
        <v>0.31736111111111115</v>
      </c>
      <c r="I911" s="13">
        <v>126.251</v>
      </c>
      <c r="J911" s="13">
        <v>27.7925</v>
      </c>
      <c r="K911" s="10">
        <v>5</v>
      </c>
      <c r="L911" s="10">
        <v>5</v>
      </c>
      <c r="M911" s="10">
        <v>0</v>
      </c>
      <c r="N911" s="14">
        <v>23.72</v>
      </c>
      <c r="O911" s="13">
        <v>34.393353333333302</v>
      </c>
      <c r="P911" s="38">
        <v>0.20153471058823547</v>
      </c>
      <c r="Q911" s="38">
        <v>1.2987174211764714</v>
      </c>
      <c r="R911" s="32" t="s">
        <v>285</v>
      </c>
      <c r="S911" s="32"/>
      <c r="V911" s="8" t="s">
        <v>794</v>
      </c>
    </row>
    <row r="912" spans="1:22" ht="12.75" customHeight="1">
      <c r="A912" s="1" t="s">
        <v>293</v>
      </c>
      <c r="B912" s="1">
        <v>61</v>
      </c>
      <c r="C912" s="1" t="s">
        <v>1574</v>
      </c>
      <c r="D912" s="5">
        <v>43208</v>
      </c>
      <c r="E912" s="1">
        <f t="shared" si="49"/>
        <v>2018</v>
      </c>
      <c r="F912" s="1">
        <f t="shared" si="50"/>
        <v>4</v>
      </c>
      <c r="G912" s="4">
        <f t="shared" si="51"/>
        <v>18</v>
      </c>
      <c r="H912" s="9">
        <v>0.47500000000000003</v>
      </c>
      <c r="I912" s="13">
        <v>125.796833333333</v>
      </c>
      <c r="J912" s="13">
        <v>27.7596666666666</v>
      </c>
      <c r="K912" s="10">
        <v>5</v>
      </c>
      <c r="L912" s="10">
        <v>5</v>
      </c>
      <c r="M912" s="10">
        <v>0</v>
      </c>
      <c r="N912" s="14">
        <v>22.4516666666666</v>
      </c>
      <c r="O912" s="13">
        <v>34.491686666666602</v>
      </c>
      <c r="P912" s="38">
        <v>0.26223872352941191</v>
      </c>
      <c r="Q912" s="38">
        <v>1.5257313845588243</v>
      </c>
      <c r="R912" s="32" t="s">
        <v>285</v>
      </c>
      <c r="S912" s="32"/>
      <c r="V912" s="8" t="s">
        <v>795</v>
      </c>
    </row>
    <row r="913" spans="1:22" ht="12.75" customHeight="1">
      <c r="A913" s="1" t="s">
        <v>293</v>
      </c>
      <c r="B913" s="1">
        <v>60</v>
      </c>
      <c r="C913" s="1" t="s">
        <v>1574</v>
      </c>
      <c r="D913" s="5">
        <v>43208</v>
      </c>
      <c r="E913" s="1">
        <f t="shared" si="49"/>
        <v>2018</v>
      </c>
      <c r="F913" s="1">
        <f t="shared" si="50"/>
        <v>4</v>
      </c>
      <c r="G913" s="4">
        <f t="shared" si="51"/>
        <v>18</v>
      </c>
      <c r="H913" s="9">
        <v>0.62569444444444444</v>
      </c>
      <c r="I913" s="13">
        <v>125.749</v>
      </c>
      <c r="J913" s="13">
        <v>27.302</v>
      </c>
      <c r="K913" s="10">
        <v>5</v>
      </c>
      <c r="L913" s="10">
        <v>5</v>
      </c>
      <c r="M913" s="10">
        <v>0</v>
      </c>
      <c r="N913" s="14">
        <v>23.9016666666666</v>
      </c>
      <c r="O913" s="13">
        <v>34.404519999999998</v>
      </c>
      <c r="P913" s="38">
        <v>0.20116037647058826</v>
      </c>
      <c r="Q913" s="38">
        <v>1.3060090404411753</v>
      </c>
      <c r="R913" s="32" t="s">
        <v>285</v>
      </c>
      <c r="S913" s="32"/>
      <c r="V913" s="8" t="s">
        <v>796</v>
      </c>
    </row>
    <row r="914" spans="1:22" ht="12.75" customHeight="1">
      <c r="A914" s="1" t="s">
        <v>293</v>
      </c>
      <c r="B914" s="1">
        <v>49</v>
      </c>
      <c r="C914" s="1" t="s">
        <v>1574</v>
      </c>
      <c r="D914" s="5">
        <v>43212</v>
      </c>
      <c r="E914" s="1">
        <f t="shared" si="49"/>
        <v>2018</v>
      </c>
      <c r="F914" s="1">
        <f t="shared" si="50"/>
        <v>4</v>
      </c>
      <c r="G914" s="4">
        <f t="shared" si="51"/>
        <v>22</v>
      </c>
      <c r="H914" s="9">
        <v>0.94027777777777777</v>
      </c>
      <c r="I914" s="13">
        <v>126.255</v>
      </c>
      <c r="J914" s="13">
        <v>27.259</v>
      </c>
      <c r="K914" s="10">
        <v>5</v>
      </c>
      <c r="L914" s="10">
        <v>5</v>
      </c>
      <c r="M914" s="10">
        <v>0</v>
      </c>
      <c r="N914" s="14">
        <v>25.26</v>
      </c>
      <c r="O914" s="13">
        <v>34.284019999999998</v>
      </c>
      <c r="P914" s="38">
        <v>0.2209110294117651</v>
      </c>
      <c r="Q914" s="38">
        <v>1.0907340463235293</v>
      </c>
      <c r="R914" s="32" t="s">
        <v>285</v>
      </c>
      <c r="S914" s="32"/>
      <c r="V914" s="8" t="s">
        <v>797</v>
      </c>
    </row>
    <row r="915" spans="1:22" ht="12.75" customHeight="1">
      <c r="A915" s="1" t="s">
        <v>293</v>
      </c>
      <c r="B915" s="1">
        <v>59</v>
      </c>
      <c r="C915" s="1" t="s">
        <v>1574</v>
      </c>
      <c r="D915" s="5">
        <v>43213</v>
      </c>
      <c r="E915" s="1">
        <f t="shared" si="49"/>
        <v>2018</v>
      </c>
      <c r="F915" s="1">
        <f t="shared" si="50"/>
        <v>4</v>
      </c>
      <c r="G915" s="4">
        <f t="shared" si="51"/>
        <v>23</v>
      </c>
      <c r="H915" s="9">
        <v>0.45347222222222222</v>
      </c>
      <c r="I915" s="13">
        <v>125.2985</v>
      </c>
      <c r="J915" s="13">
        <v>27.257999999999999</v>
      </c>
      <c r="K915" s="10">
        <v>5</v>
      </c>
      <c r="L915" s="10">
        <v>5</v>
      </c>
      <c r="M915" s="10">
        <v>0</v>
      </c>
      <c r="N915" s="14">
        <v>23.398333333333301</v>
      </c>
      <c r="O915" s="13">
        <v>34.491353333333301</v>
      </c>
      <c r="P915" s="38">
        <v>0.25210604235294065</v>
      </c>
      <c r="Q915" s="38">
        <v>1.4037795247058842</v>
      </c>
      <c r="R915" s="32" t="s">
        <v>285</v>
      </c>
      <c r="S915" s="32"/>
      <c r="V915" s="8" t="s">
        <v>798</v>
      </c>
    </row>
    <row r="916" spans="1:22" ht="12.75" customHeight="1">
      <c r="A916" s="1" t="s">
        <v>293</v>
      </c>
      <c r="B916" s="1">
        <v>50</v>
      </c>
      <c r="C916" s="1" t="s">
        <v>1574</v>
      </c>
      <c r="D916" s="5">
        <v>43213</v>
      </c>
      <c r="E916" s="1">
        <f t="shared" si="49"/>
        <v>2018</v>
      </c>
      <c r="F916" s="1">
        <f t="shared" si="50"/>
        <v>4</v>
      </c>
      <c r="G916" s="4">
        <f t="shared" si="51"/>
        <v>23</v>
      </c>
      <c r="H916" s="9">
        <v>0.64027777777777783</v>
      </c>
      <c r="I916" s="13">
        <v>125.251</v>
      </c>
      <c r="J916" s="13">
        <v>26.792000000000002</v>
      </c>
      <c r="K916" s="10">
        <v>5</v>
      </c>
      <c r="L916" s="10">
        <v>5</v>
      </c>
      <c r="M916" s="10">
        <v>0</v>
      </c>
      <c r="N916" s="14">
        <v>25.178333333333299</v>
      </c>
      <c r="O916" s="13">
        <v>34.288519999999998</v>
      </c>
      <c r="P916" s="38">
        <v>0.2185125741176468</v>
      </c>
      <c r="Q916" s="38">
        <v>1.0573861882352933</v>
      </c>
      <c r="R916" s="32" t="s">
        <v>285</v>
      </c>
      <c r="S916" s="32"/>
      <c r="V916" s="8" t="s">
        <v>799</v>
      </c>
    </row>
    <row r="917" spans="1:22" ht="12.75" customHeight="1">
      <c r="A917" s="1" t="s">
        <v>293</v>
      </c>
      <c r="B917" s="1">
        <v>51</v>
      </c>
      <c r="C917" s="1" t="s">
        <v>1574</v>
      </c>
      <c r="D917" s="5">
        <v>43213</v>
      </c>
      <c r="E917" s="1">
        <f t="shared" si="49"/>
        <v>2018</v>
      </c>
      <c r="F917" s="1">
        <f t="shared" si="50"/>
        <v>4</v>
      </c>
      <c r="G917" s="4">
        <f t="shared" si="51"/>
        <v>23</v>
      </c>
      <c r="H917" s="9">
        <v>0.82500000000000007</v>
      </c>
      <c r="I917" s="13">
        <v>124.755</v>
      </c>
      <c r="J917" s="13">
        <v>26.728000000000002</v>
      </c>
      <c r="K917" s="10">
        <v>5</v>
      </c>
      <c r="L917" s="10">
        <v>5</v>
      </c>
      <c r="M917" s="10">
        <v>0</v>
      </c>
      <c r="N917" s="14">
        <v>24.6033333333333</v>
      </c>
      <c r="O917" s="13">
        <v>34.361353333333298</v>
      </c>
      <c r="P917" s="38">
        <v>0.16402884705882359</v>
      </c>
      <c r="Q917" s="38">
        <v>0.99766961411764754</v>
      </c>
      <c r="R917" s="32" t="s">
        <v>285</v>
      </c>
      <c r="S917" s="32"/>
      <c r="V917" s="8" t="s">
        <v>800</v>
      </c>
    </row>
    <row r="918" spans="1:22" ht="12.75" customHeight="1">
      <c r="A918" s="1" t="s">
        <v>293</v>
      </c>
      <c r="B918" s="1">
        <v>52</v>
      </c>
      <c r="C918" s="1" t="s">
        <v>1574</v>
      </c>
      <c r="D918" s="5">
        <v>43213</v>
      </c>
      <c r="E918" s="1">
        <f t="shared" si="49"/>
        <v>2018</v>
      </c>
      <c r="F918" s="1">
        <f t="shared" si="50"/>
        <v>4</v>
      </c>
      <c r="G918" s="4">
        <f t="shared" si="51"/>
        <v>23</v>
      </c>
      <c r="H918" s="9">
        <v>0.97291666666666676</v>
      </c>
      <c r="I918" s="13">
        <v>124.2985</v>
      </c>
      <c r="J918" s="13">
        <v>26.745000000000001</v>
      </c>
      <c r="K918" s="10">
        <v>5</v>
      </c>
      <c r="L918" s="10">
        <v>5</v>
      </c>
      <c r="M918" s="10">
        <v>0</v>
      </c>
      <c r="N918" s="14">
        <v>24.723333333333301</v>
      </c>
      <c r="O918" s="13">
        <v>34.318686666666601</v>
      </c>
      <c r="P918" s="38">
        <v>0.24338767999999966</v>
      </c>
      <c r="Q918" s="38">
        <v>1.1725754600000009</v>
      </c>
      <c r="R918" s="32" t="s">
        <v>285</v>
      </c>
      <c r="S918" s="32"/>
      <c r="V918" s="8" t="s">
        <v>801</v>
      </c>
    </row>
    <row r="919" spans="1:22" ht="12.75" customHeight="1">
      <c r="A919" s="1" t="s">
        <v>293</v>
      </c>
      <c r="B919" s="1">
        <v>53</v>
      </c>
      <c r="C919" s="1" t="s">
        <v>1574</v>
      </c>
      <c r="D919" s="5">
        <v>43214</v>
      </c>
      <c r="E919" s="1">
        <f t="shared" si="49"/>
        <v>2018</v>
      </c>
      <c r="F919" s="1">
        <f t="shared" si="50"/>
        <v>4</v>
      </c>
      <c r="G919" s="4">
        <f t="shared" si="51"/>
        <v>24</v>
      </c>
      <c r="H919" s="9">
        <v>0.13472222222222222</v>
      </c>
      <c r="I919" s="13">
        <v>123.7655</v>
      </c>
      <c r="J919" s="13">
        <v>26.733166666666602</v>
      </c>
      <c r="K919" s="10">
        <v>5</v>
      </c>
      <c r="L919" s="10">
        <v>5</v>
      </c>
      <c r="M919" s="10">
        <v>0</v>
      </c>
      <c r="N919" s="14">
        <v>24.51</v>
      </c>
      <c r="O919" s="13">
        <v>34.319020000000002</v>
      </c>
      <c r="P919" s="38">
        <v>0.20163131294117598</v>
      </c>
      <c r="Q919" s="38">
        <v>1.1527862058823537</v>
      </c>
      <c r="R919" s="32" t="s">
        <v>285</v>
      </c>
      <c r="S919" s="32"/>
      <c r="V919" s="8" t="s">
        <v>802</v>
      </c>
    </row>
    <row r="920" spans="1:22" ht="12.75" customHeight="1">
      <c r="A920" s="1" t="s">
        <v>293</v>
      </c>
      <c r="B920" s="1">
        <v>55</v>
      </c>
      <c r="C920" s="1" t="s">
        <v>1574</v>
      </c>
      <c r="D920" s="5">
        <v>43214</v>
      </c>
      <c r="E920" s="1">
        <f t="shared" si="49"/>
        <v>2018</v>
      </c>
      <c r="F920" s="1">
        <f t="shared" si="50"/>
        <v>4</v>
      </c>
      <c r="G920" s="4">
        <f t="shared" si="51"/>
        <v>24</v>
      </c>
      <c r="H920" s="9">
        <v>0.52638888888888891</v>
      </c>
      <c r="I920" s="13">
        <v>123.2345</v>
      </c>
      <c r="J920" s="13">
        <v>27.2201666666666</v>
      </c>
      <c r="K920" s="10">
        <v>5</v>
      </c>
      <c r="L920" s="10">
        <v>5</v>
      </c>
      <c r="M920" s="10">
        <v>0</v>
      </c>
      <c r="N920" s="14">
        <v>22.726666666666599</v>
      </c>
      <c r="O920" s="13">
        <v>34.374853333333299</v>
      </c>
      <c r="P920" s="38">
        <v>0.38424598588235259</v>
      </c>
      <c r="Q920" s="38">
        <v>1.3695959717647046</v>
      </c>
      <c r="R920" s="32" t="s">
        <v>285</v>
      </c>
      <c r="S920" s="32"/>
      <c r="V920" s="8" t="s">
        <v>803</v>
      </c>
    </row>
    <row r="921" spans="1:22" ht="12.75" customHeight="1">
      <c r="A921" s="1" t="s">
        <v>293</v>
      </c>
      <c r="B921" s="1">
        <v>56</v>
      </c>
      <c r="C921" s="1" t="s">
        <v>1574</v>
      </c>
      <c r="D921" s="5">
        <v>43214</v>
      </c>
      <c r="E921" s="1">
        <f t="shared" si="49"/>
        <v>2018</v>
      </c>
      <c r="F921" s="1">
        <f t="shared" si="50"/>
        <v>4</v>
      </c>
      <c r="G921" s="4">
        <f t="shared" si="51"/>
        <v>24</v>
      </c>
      <c r="H921" s="9">
        <v>0.7909722222222223</v>
      </c>
      <c r="I921" s="13">
        <v>123.74299999999999</v>
      </c>
      <c r="J921" s="13">
        <v>27.256</v>
      </c>
      <c r="K921" s="10">
        <v>5</v>
      </c>
      <c r="L921" s="10">
        <v>5</v>
      </c>
      <c r="M921" s="10">
        <v>0</v>
      </c>
      <c r="N921" s="14">
        <v>22.19</v>
      </c>
      <c r="O921" s="13">
        <v>34.249591428571399</v>
      </c>
      <c r="P921" s="38">
        <v>0.1236611388235298</v>
      </c>
      <c r="Q921" s="38">
        <v>0.88510805764705935</v>
      </c>
      <c r="R921" s="32" t="s">
        <v>285</v>
      </c>
      <c r="S921" s="32"/>
      <c r="V921" s="8" t="s">
        <v>804</v>
      </c>
    </row>
    <row r="922" spans="1:22" ht="12.75" customHeight="1">
      <c r="A922" s="1" t="s">
        <v>293</v>
      </c>
      <c r="B922" s="1">
        <v>57</v>
      </c>
      <c r="C922" s="1" t="s">
        <v>1574</v>
      </c>
      <c r="D922" s="5">
        <v>43214</v>
      </c>
      <c r="E922" s="1">
        <f t="shared" si="49"/>
        <v>2018</v>
      </c>
      <c r="F922" s="1">
        <f t="shared" si="50"/>
        <v>4</v>
      </c>
      <c r="G922" s="4">
        <f t="shared" si="51"/>
        <v>24</v>
      </c>
      <c r="H922" s="9">
        <v>0.98055555555555562</v>
      </c>
      <c r="I922" s="13">
        <v>124.1985</v>
      </c>
      <c r="J922" s="13">
        <v>27.271999999999998</v>
      </c>
      <c r="K922" s="10">
        <v>5</v>
      </c>
      <c r="L922" s="10">
        <v>5</v>
      </c>
      <c r="M922" s="10">
        <v>0</v>
      </c>
      <c r="N922" s="14">
        <v>22.203333333333301</v>
      </c>
      <c r="O922" s="13">
        <v>34.3513533333333</v>
      </c>
      <c r="P922" s="38">
        <v>0.17181741176470577</v>
      </c>
      <c r="Q922" s="38">
        <v>1.2505334360294125</v>
      </c>
      <c r="R922" s="32" t="s">
        <v>285</v>
      </c>
      <c r="S922" s="32"/>
      <c r="V922" s="8" t="s">
        <v>805</v>
      </c>
    </row>
    <row r="923" spans="1:22" ht="12.75" customHeight="1">
      <c r="A923" s="1" t="s">
        <v>293</v>
      </c>
      <c r="B923" s="1">
        <v>58</v>
      </c>
      <c r="C923" s="1" t="s">
        <v>1574</v>
      </c>
      <c r="D923" s="5">
        <v>43215</v>
      </c>
      <c r="E923" s="1">
        <f t="shared" si="49"/>
        <v>2018</v>
      </c>
      <c r="F923" s="1">
        <f t="shared" si="50"/>
        <v>4</v>
      </c>
      <c r="G923" s="4">
        <f t="shared" si="51"/>
        <v>25</v>
      </c>
      <c r="H923" s="9">
        <v>0.17708333333333334</v>
      </c>
      <c r="I923" s="13">
        <v>124.702666666666</v>
      </c>
      <c r="J923" s="13">
        <v>27.24</v>
      </c>
      <c r="K923" s="10">
        <v>5</v>
      </c>
      <c r="L923" s="10">
        <v>5</v>
      </c>
      <c r="M923" s="10">
        <v>0</v>
      </c>
      <c r="N923" s="14">
        <v>20.781666666666599</v>
      </c>
      <c r="O923" s="13">
        <v>34.185519999999997</v>
      </c>
      <c r="P923" s="38">
        <v>0.40534152470588225</v>
      </c>
      <c r="Q923" s="38">
        <v>1.123241849411766</v>
      </c>
      <c r="R923" s="32" t="s">
        <v>285</v>
      </c>
      <c r="S923" s="32"/>
      <c r="V923" s="8" t="s">
        <v>806</v>
      </c>
    </row>
    <row r="924" spans="1:22" ht="12.75" customHeight="1">
      <c r="A924" s="1" t="s">
        <v>293</v>
      </c>
      <c r="B924" s="1">
        <v>64</v>
      </c>
      <c r="C924" s="1" t="s">
        <v>1574</v>
      </c>
      <c r="D924" s="5">
        <v>43215</v>
      </c>
      <c r="E924" s="1">
        <f t="shared" si="49"/>
        <v>2018</v>
      </c>
      <c r="F924" s="1">
        <f t="shared" si="50"/>
        <v>4</v>
      </c>
      <c r="G924" s="4">
        <f t="shared" si="51"/>
        <v>25</v>
      </c>
      <c r="H924" s="9">
        <v>0.41388888888888892</v>
      </c>
      <c r="I924" s="13">
        <v>124.3045</v>
      </c>
      <c r="J924" s="13">
        <v>27.698166666666602</v>
      </c>
      <c r="K924" s="10">
        <v>5</v>
      </c>
      <c r="L924" s="10">
        <v>5</v>
      </c>
      <c r="M924" s="10">
        <v>0</v>
      </c>
      <c r="N924" s="14">
        <v>21.574999999999999</v>
      </c>
      <c r="O924" s="13">
        <v>34.225186666666602</v>
      </c>
      <c r="P924" s="38">
        <v>0.17702141294117646</v>
      </c>
      <c r="Q924" s="38">
        <v>1.0529677647058815</v>
      </c>
      <c r="R924" s="32" t="s">
        <v>285</v>
      </c>
      <c r="S924" s="32"/>
      <c r="V924" s="8" t="s">
        <v>807</v>
      </c>
    </row>
    <row r="925" spans="1:22" ht="12.75" customHeight="1">
      <c r="A925" s="1" t="s">
        <v>293</v>
      </c>
      <c r="B925" s="1">
        <v>63</v>
      </c>
      <c r="C925" s="1" t="s">
        <v>1574</v>
      </c>
      <c r="D925" s="5">
        <v>43215</v>
      </c>
      <c r="E925" s="1">
        <f t="shared" si="49"/>
        <v>2018</v>
      </c>
      <c r="F925" s="1">
        <f t="shared" si="50"/>
        <v>4</v>
      </c>
      <c r="G925" s="4">
        <f t="shared" si="51"/>
        <v>25</v>
      </c>
      <c r="H925" s="9">
        <v>0.57361111111111118</v>
      </c>
      <c r="I925" s="13">
        <v>124.690833333333</v>
      </c>
      <c r="J925" s="13">
        <v>27.75</v>
      </c>
      <c r="K925" s="10">
        <v>5</v>
      </c>
      <c r="L925" s="10">
        <v>5</v>
      </c>
      <c r="M925" s="10">
        <v>0</v>
      </c>
      <c r="N925" s="14">
        <v>20.428333333333299</v>
      </c>
      <c r="O925" s="13">
        <v>34.005853333333299</v>
      </c>
      <c r="P925" s="38">
        <v>0.16987408352941169</v>
      </c>
      <c r="Q925" s="38">
        <v>0.7609061176470604</v>
      </c>
      <c r="R925" s="32" t="s">
        <v>285</v>
      </c>
      <c r="S925" s="32"/>
      <c r="V925" s="8" t="s">
        <v>808</v>
      </c>
    </row>
    <row r="926" spans="1:22" ht="12.75" customHeight="1">
      <c r="A926" s="1" t="s">
        <v>293</v>
      </c>
      <c r="B926" s="1">
        <v>62</v>
      </c>
      <c r="C926" s="1" t="s">
        <v>1574</v>
      </c>
      <c r="D926" s="5">
        <v>43215</v>
      </c>
      <c r="E926" s="1">
        <f t="shared" si="49"/>
        <v>2018</v>
      </c>
      <c r="F926" s="1">
        <f t="shared" si="50"/>
        <v>4</v>
      </c>
      <c r="G926" s="4">
        <f t="shared" si="51"/>
        <v>25</v>
      </c>
      <c r="H926" s="9">
        <v>0.81944444444444453</v>
      </c>
      <c r="I926" s="13">
        <v>125.238</v>
      </c>
      <c r="J926" s="13">
        <v>27.75</v>
      </c>
      <c r="K926" s="10">
        <v>5</v>
      </c>
      <c r="L926" s="10">
        <v>5</v>
      </c>
      <c r="M926" s="10">
        <v>0</v>
      </c>
      <c r="N926" s="14">
        <v>21.733333333333299</v>
      </c>
      <c r="O926" s="13">
        <v>34.371020000000001</v>
      </c>
      <c r="P926" s="38">
        <v>0.2741402941176474</v>
      </c>
      <c r="Q926" s="38">
        <v>1.2050084705882362</v>
      </c>
      <c r="R926" s="32" t="s">
        <v>285</v>
      </c>
      <c r="S926" s="32"/>
      <c r="V926" s="8" t="s">
        <v>809</v>
      </c>
    </row>
    <row r="927" spans="1:22" ht="12.75" customHeight="1">
      <c r="A927" s="1" t="s">
        <v>293</v>
      </c>
      <c r="B927" s="1">
        <v>65</v>
      </c>
      <c r="C927" s="1" t="s">
        <v>1574</v>
      </c>
      <c r="D927" s="5">
        <v>43215</v>
      </c>
      <c r="E927" s="1">
        <f t="shared" si="49"/>
        <v>2018</v>
      </c>
      <c r="F927" s="1">
        <f t="shared" si="50"/>
        <v>4</v>
      </c>
      <c r="G927" s="4">
        <f t="shared" si="51"/>
        <v>25</v>
      </c>
      <c r="H927" s="9">
        <v>0.98125000000000007</v>
      </c>
      <c r="I927" s="13">
        <v>125.28016666666601</v>
      </c>
      <c r="J927" s="13">
        <v>28.215</v>
      </c>
      <c r="K927" s="10">
        <v>5</v>
      </c>
      <c r="L927" s="10">
        <v>5</v>
      </c>
      <c r="M927" s="10">
        <v>0</v>
      </c>
      <c r="N927" s="14">
        <v>20.984999999999999</v>
      </c>
      <c r="O927" s="13">
        <v>34.368853333333298</v>
      </c>
      <c r="P927" s="38">
        <v>0.37964214470588264</v>
      </c>
      <c r="Q927" s="38">
        <v>1.545160823529411</v>
      </c>
      <c r="R927" s="32" t="s">
        <v>285</v>
      </c>
      <c r="S927" s="32"/>
      <c r="V927" s="8" t="s">
        <v>810</v>
      </c>
    </row>
    <row r="928" spans="1:22" ht="12.75" customHeight="1">
      <c r="A928" s="1" t="s">
        <v>293</v>
      </c>
      <c r="B928" s="1">
        <v>66</v>
      </c>
      <c r="C928" s="1" t="s">
        <v>1574</v>
      </c>
      <c r="D928" s="5">
        <v>43216</v>
      </c>
      <c r="E928" s="1">
        <f t="shared" si="49"/>
        <v>2018</v>
      </c>
      <c r="F928" s="1">
        <f t="shared" si="50"/>
        <v>4</v>
      </c>
      <c r="G928" s="4">
        <f t="shared" si="51"/>
        <v>26</v>
      </c>
      <c r="H928" s="9">
        <v>0.10902777777777778</v>
      </c>
      <c r="I928" s="13">
        <v>125.59633333333301</v>
      </c>
      <c r="J928" s="13">
        <v>28.254999999999999</v>
      </c>
      <c r="K928" s="10">
        <v>5</v>
      </c>
      <c r="L928" s="10">
        <v>5</v>
      </c>
      <c r="M928" s="10">
        <v>0</v>
      </c>
      <c r="N928" s="14">
        <v>21.8666666666666</v>
      </c>
      <c r="O928" s="13">
        <v>34.45552</v>
      </c>
      <c r="P928" s="38">
        <v>0.44725103529411814</v>
      </c>
      <c r="Q928" s="38">
        <v>1.7124591764705919</v>
      </c>
      <c r="R928" s="32" t="s">
        <v>285</v>
      </c>
      <c r="S928" s="32"/>
      <c r="V928" s="8" t="s">
        <v>811</v>
      </c>
    </row>
    <row r="929" spans="1:22" ht="12.75" customHeight="1">
      <c r="A929" s="1" t="s">
        <v>293</v>
      </c>
      <c r="B929" s="1">
        <v>67</v>
      </c>
      <c r="C929" s="1" t="s">
        <v>1574</v>
      </c>
      <c r="D929" s="5">
        <v>43216</v>
      </c>
      <c r="E929" s="1">
        <f t="shared" ref="E929:E955" si="52">YEAR(D929)</f>
        <v>2018</v>
      </c>
      <c r="F929" s="1">
        <f t="shared" ref="F929:F955" si="53">MONTH(D929)</f>
        <v>4</v>
      </c>
      <c r="G929" s="4">
        <f t="shared" ref="G929:G955" si="54">DAY(D929)</f>
        <v>26</v>
      </c>
      <c r="H929" s="9">
        <v>0.3444444444444445</v>
      </c>
      <c r="I929" s="13">
        <v>125.792333333333</v>
      </c>
      <c r="J929" s="13">
        <v>28.774166666666599</v>
      </c>
      <c r="K929" s="10">
        <v>5</v>
      </c>
      <c r="L929" s="10">
        <v>5</v>
      </c>
      <c r="M929" s="10">
        <v>0</v>
      </c>
      <c r="N929" s="14">
        <v>17.571666666666601</v>
      </c>
      <c r="O929" s="13">
        <v>33.278019999999998</v>
      </c>
      <c r="P929" s="38">
        <v>6.6000058823534324E-3</v>
      </c>
      <c r="Q929" s="38">
        <v>-0.59286647058823583</v>
      </c>
      <c r="R929" s="32" t="s">
        <v>285</v>
      </c>
      <c r="S929" s="32"/>
      <c r="V929" s="8" t="s">
        <v>812</v>
      </c>
    </row>
    <row r="930" spans="1:22" ht="12.75" customHeight="1">
      <c r="A930" s="1" t="s">
        <v>293</v>
      </c>
      <c r="B930" s="1">
        <v>68</v>
      </c>
      <c r="C930" s="1" t="s">
        <v>1574</v>
      </c>
      <c r="D930" s="5">
        <v>43216</v>
      </c>
      <c r="E930" s="1">
        <f t="shared" si="52"/>
        <v>2018</v>
      </c>
      <c r="F930" s="1">
        <f t="shared" si="53"/>
        <v>4</v>
      </c>
      <c r="G930" s="4">
        <f t="shared" si="54"/>
        <v>26</v>
      </c>
      <c r="H930" s="9">
        <v>0.41388888888888892</v>
      </c>
      <c r="I930" s="13">
        <v>126.196333333333</v>
      </c>
      <c r="J930" s="13">
        <v>28.754166666666599</v>
      </c>
      <c r="K930" s="10">
        <v>5</v>
      </c>
      <c r="L930" s="10">
        <v>5</v>
      </c>
      <c r="M930" s="10">
        <v>0</v>
      </c>
      <c r="N930" s="14">
        <v>20.055</v>
      </c>
      <c r="O930" s="13">
        <v>34.01802</v>
      </c>
      <c r="P930" s="38">
        <v>0.20127387647058792</v>
      </c>
      <c r="Q930" s="38">
        <v>0.79767588235294085</v>
      </c>
      <c r="R930" s="32" t="s">
        <v>285</v>
      </c>
      <c r="S930" s="32"/>
      <c r="V930" s="8" t="s">
        <v>813</v>
      </c>
    </row>
    <row r="931" spans="1:22" ht="12.75" customHeight="1">
      <c r="A931" s="1" t="s">
        <v>293</v>
      </c>
      <c r="B931" s="1">
        <v>69</v>
      </c>
      <c r="C931" s="1" t="s">
        <v>1574</v>
      </c>
      <c r="D931" s="5">
        <v>43216</v>
      </c>
      <c r="E931" s="1">
        <f t="shared" si="52"/>
        <v>2018</v>
      </c>
      <c r="F931" s="1">
        <f t="shared" si="53"/>
        <v>4</v>
      </c>
      <c r="G931" s="4">
        <f t="shared" si="54"/>
        <v>26</v>
      </c>
      <c r="H931" s="9">
        <v>0.58263888888888882</v>
      </c>
      <c r="I931" s="13">
        <v>126.243333333333</v>
      </c>
      <c r="J931" s="13">
        <v>29.212499999999999</v>
      </c>
      <c r="K931" s="10">
        <v>5</v>
      </c>
      <c r="L931" s="10">
        <v>5</v>
      </c>
      <c r="M931" s="10">
        <v>0</v>
      </c>
      <c r="N931" s="14">
        <v>16.871666666666599</v>
      </c>
      <c r="O931" s="13">
        <v>32.445686666666603</v>
      </c>
      <c r="P931" s="38">
        <v>-0.18441540117647048</v>
      </c>
      <c r="Q931" s="38">
        <v>-1.9537787058823524</v>
      </c>
      <c r="R931" s="32" t="s">
        <v>285</v>
      </c>
      <c r="S931" s="32"/>
      <c r="V931" s="8" t="s">
        <v>814</v>
      </c>
    </row>
    <row r="932" spans="1:22" ht="12.75" customHeight="1">
      <c r="A932" s="1" t="s">
        <v>293</v>
      </c>
      <c r="B932" s="1">
        <v>70</v>
      </c>
      <c r="C932" s="1" t="s">
        <v>1574</v>
      </c>
      <c r="D932" s="5">
        <v>43216</v>
      </c>
      <c r="E932" s="1">
        <f t="shared" si="52"/>
        <v>2018</v>
      </c>
      <c r="F932" s="1">
        <f t="shared" si="53"/>
        <v>4</v>
      </c>
      <c r="G932" s="4">
        <f t="shared" si="54"/>
        <v>26</v>
      </c>
      <c r="H932" s="9">
        <v>0.76944444444444438</v>
      </c>
      <c r="I932" s="13">
        <v>126.25</v>
      </c>
      <c r="J932" s="13">
        <v>29.754999999999999</v>
      </c>
      <c r="K932" s="10">
        <v>5</v>
      </c>
      <c r="L932" s="10">
        <v>5</v>
      </c>
      <c r="M932" s="10">
        <v>0</v>
      </c>
      <c r="N932" s="14">
        <v>16.6316666666666</v>
      </c>
      <c r="O932" s="13">
        <v>32.150019999999998</v>
      </c>
      <c r="P932" s="38">
        <v>-0.30215251058823545</v>
      </c>
      <c r="Q932" s="38">
        <v>-2.5978843529411755</v>
      </c>
      <c r="R932" s="32" t="s">
        <v>285</v>
      </c>
      <c r="S932" s="32"/>
      <c r="V932" s="8" t="s">
        <v>815</v>
      </c>
    </row>
    <row r="933" spans="1:22" ht="12.75" customHeight="1">
      <c r="A933" s="1" t="s">
        <v>293</v>
      </c>
      <c r="B933" s="1">
        <v>71</v>
      </c>
      <c r="C933" s="1" t="s">
        <v>1574</v>
      </c>
      <c r="D933" s="5">
        <v>43217</v>
      </c>
      <c r="E933" s="1">
        <f t="shared" si="52"/>
        <v>2018</v>
      </c>
      <c r="F933" s="1">
        <f t="shared" si="53"/>
        <v>4</v>
      </c>
      <c r="G933" s="4">
        <f t="shared" si="54"/>
        <v>27</v>
      </c>
      <c r="H933" s="9">
        <v>2.2916666666666669E-2</v>
      </c>
      <c r="I933" s="13">
        <v>126.252</v>
      </c>
      <c r="J933" s="13">
        <v>30.203166666666601</v>
      </c>
      <c r="K933" s="10">
        <v>5</v>
      </c>
      <c r="L933" s="10">
        <v>5</v>
      </c>
      <c r="M933" s="10">
        <v>0</v>
      </c>
      <c r="N933" s="14">
        <v>14.97</v>
      </c>
      <c r="O933" s="13">
        <v>33.899353333333302</v>
      </c>
      <c r="P933" s="38">
        <v>0.19669473999999965</v>
      </c>
      <c r="Q933" s="38">
        <v>0.52238600000000091</v>
      </c>
      <c r="R933" s="32" t="s">
        <v>285</v>
      </c>
      <c r="S933" s="32"/>
      <c r="V933" s="8" t="s">
        <v>816</v>
      </c>
    </row>
    <row r="934" spans="1:22" ht="12.75" customHeight="1">
      <c r="A934" s="1" t="s">
        <v>293</v>
      </c>
      <c r="B934" s="1">
        <v>72</v>
      </c>
      <c r="C934" s="1" t="s">
        <v>1577</v>
      </c>
      <c r="D934" s="5">
        <v>43217</v>
      </c>
      <c r="E934" s="1">
        <f t="shared" si="52"/>
        <v>2018</v>
      </c>
      <c r="F934" s="1">
        <f t="shared" si="53"/>
        <v>4</v>
      </c>
      <c r="G934" s="4">
        <f t="shared" si="54"/>
        <v>27</v>
      </c>
      <c r="H934" s="9">
        <v>0.17708333333333334</v>
      </c>
      <c r="I934" s="13">
        <v>126.2535</v>
      </c>
      <c r="J934" s="13">
        <v>30.7156666666666</v>
      </c>
      <c r="K934" s="10">
        <v>5</v>
      </c>
      <c r="L934" s="10">
        <v>5</v>
      </c>
      <c r="M934" s="10">
        <v>0</v>
      </c>
      <c r="N934" s="14">
        <v>16.649999999999999</v>
      </c>
      <c r="O934" s="13">
        <v>34.3691866666666</v>
      </c>
      <c r="P934" s="38">
        <v>0.29231147058823548</v>
      </c>
      <c r="Q934" s="38">
        <v>1.1419163529411769</v>
      </c>
      <c r="R934" s="32" t="s">
        <v>285</v>
      </c>
      <c r="S934" s="32"/>
      <c r="V934" s="8" t="s">
        <v>817</v>
      </c>
    </row>
    <row r="935" spans="1:22" ht="12.75" customHeight="1">
      <c r="A935" s="1" t="s">
        <v>293</v>
      </c>
      <c r="B935" s="1">
        <v>73</v>
      </c>
      <c r="C935" s="1" t="s">
        <v>1571</v>
      </c>
      <c r="D935" s="5">
        <v>43217</v>
      </c>
      <c r="E935" s="1">
        <f t="shared" si="52"/>
        <v>2018</v>
      </c>
      <c r="F935" s="1">
        <f t="shared" si="53"/>
        <v>4</v>
      </c>
      <c r="G935" s="4">
        <f t="shared" si="54"/>
        <v>27</v>
      </c>
      <c r="H935" s="9">
        <v>0.43541666666666662</v>
      </c>
      <c r="I935" s="13">
        <v>126.72799999999999</v>
      </c>
      <c r="J935" s="13">
        <v>31.703166666666601</v>
      </c>
      <c r="K935" s="10">
        <v>5</v>
      </c>
      <c r="L935" s="10">
        <v>5</v>
      </c>
      <c r="M935" s="10">
        <v>0</v>
      </c>
      <c r="N935" s="14">
        <v>17.515000000000001</v>
      </c>
      <c r="O935" s="13">
        <v>34.3081866666666</v>
      </c>
      <c r="P935" s="38">
        <v>0.32161552117647108</v>
      </c>
      <c r="Q935" s="38">
        <v>1.1108187058823535</v>
      </c>
      <c r="R935" s="32" t="s">
        <v>285</v>
      </c>
      <c r="S935" s="32"/>
      <c r="V935" s="8" t="s">
        <v>818</v>
      </c>
    </row>
    <row r="936" spans="1:22" ht="12.75" customHeight="1">
      <c r="A936" s="1" t="s">
        <v>293</v>
      </c>
      <c r="B936" s="1">
        <v>74</v>
      </c>
      <c r="C936" s="1" t="s">
        <v>1571</v>
      </c>
      <c r="D936" s="5">
        <v>43217</v>
      </c>
      <c r="E936" s="1">
        <f t="shared" si="52"/>
        <v>2018</v>
      </c>
      <c r="F936" s="1">
        <f t="shared" si="53"/>
        <v>4</v>
      </c>
      <c r="G936" s="4">
        <f t="shared" si="54"/>
        <v>27</v>
      </c>
      <c r="H936" s="9">
        <v>0.59583333333333333</v>
      </c>
      <c r="I936" s="13">
        <v>127.191</v>
      </c>
      <c r="J936" s="13">
        <v>31.748999999999999</v>
      </c>
      <c r="K936" s="10">
        <v>5</v>
      </c>
      <c r="L936" s="10">
        <v>5</v>
      </c>
      <c r="M936" s="10">
        <v>0</v>
      </c>
      <c r="N936" s="14">
        <v>18.758333333333301</v>
      </c>
      <c r="O936" s="13">
        <v>34.346020000000003</v>
      </c>
      <c r="P936" s="38">
        <v>0.26648417176470596</v>
      </c>
      <c r="Q936" s="38">
        <v>1.2070350588235303</v>
      </c>
      <c r="R936" s="32" t="s">
        <v>285</v>
      </c>
      <c r="S936" s="32"/>
      <c r="V936" s="8" t="s">
        <v>819</v>
      </c>
    </row>
    <row r="937" spans="1:22" ht="12.75" customHeight="1">
      <c r="A937" s="1" t="s">
        <v>293</v>
      </c>
      <c r="B937" s="1">
        <v>75</v>
      </c>
      <c r="C937" s="1" t="s">
        <v>1571</v>
      </c>
      <c r="D937" s="5">
        <v>43217</v>
      </c>
      <c r="E937" s="1">
        <f t="shared" si="52"/>
        <v>2018</v>
      </c>
      <c r="F937" s="1">
        <f t="shared" si="53"/>
        <v>4</v>
      </c>
      <c r="G937" s="4">
        <f t="shared" si="54"/>
        <v>27</v>
      </c>
      <c r="H937" s="9">
        <v>0.83472222222222225</v>
      </c>
      <c r="I937" s="13">
        <v>127.691499999999</v>
      </c>
      <c r="J937" s="13">
        <v>31.75</v>
      </c>
      <c r="K937" s="10">
        <v>5</v>
      </c>
      <c r="L937" s="10">
        <v>5</v>
      </c>
      <c r="M937" s="10">
        <v>0</v>
      </c>
      <c r="N937" s="14">
        <v>18.788333333333298</v>
      </c>
      <c r="O937" s="13">
        <v>34.536853333333298</v>
      </c>
      <c r="P937" s="38">
        <v>0.24862796235294149</v>
      </c>
      <c r="Q937" s="38">
        <v>1.2583054117647077</v>
      </c>
      <c r="R937" s="32" t="s">
        <v>285</v>
      </c>
      <c r="S937" s="32"/>
      <c r="V937" s="8" t="s">
        <v>820</v>
      </c>
    </row>
    <row r="938" spans="1:22" ht="12.75" customHeight="1">
      <c r="A938" s="1" t="s">
        <v>293</v>
      </c>
      <c r="B938" s="1">
        <v>76</v>
      </c>
      <c r="C938" s="1" t="s">
        <v>1571</v>
      </c>
      <c r="D938" s="5">
        <v>43217</v>
      </c>
      <c r="E938" s="1">
        <f t="shared" si="52"/>
        <v>2018</v>
      </c>
      <c r="F938" s="1">
        <f t="shared" si="53"/>
        <v>4</v>
      </c>
      <c r="G938" s="4">
        <f t="shared" si="54"/>
        <v>27</v>
      </c>
      <c r="H938" s="9">
        <v>0.98333333333333339</v>
      </c>
      <c r="I938" s="13">
        <v>128.191</v>
      </c>
      <c r="J938" s="13">
        <v>31.748999999999999</v>
      </c>
      <c r="K938" s="10">
        <v>5</v>
      </c>
      <c r="L938" s="10">
        <v>5</v>
      </c>
      <c r="M938" s="10">
        <v>0</v>
      </c>
      <c r="N938" s="14">
        <v>18.2633333333333</v>
      </c>
      <c r="O938" s="13">
        <v>34.3051866666666</v>
      </c>
      <c r="P938" s="38">
        <v>0.30573391294117624</v>
      </c>
      <c r="Q938" s="38">
        <v>1.2737377647058814</v>
      </c>
      <c r="R938" s="32" t="s">
        <v>285</v>
      </c>
      <c r="S938" s="32"/>
      <c r="V938" s="8" t="s">
        <v>821</v>
      </c>
    </row>
    <row r="939" spans="1:22" ht="12.75" customHeight="1">
      <c r="A939" s="1" t="s">
        <v>293</v>
      </c>
      <c r="B939" s="1">
        <v>77</v>
      </c>
      <c r="C939" s="1" t="s">
        <v>1571</v>
      </c>
      <c r="D939" s="5">
        <v>43218</v>
      </c>
      <c r="E939" s="1">
        <f t="shared" si="52"/>
        <v>2018</v>
      </c>
      <c r="F939" s="1">
        <f t="shared" si="53"/>
        <v>4</v>
      </c>
      <c r="G939" s="4">
        <f t="shared" si="54"/>
        <v>28</v>
      </c>
      <c r="H939" s="9">
        <v>0.13472222222222222</v>
      </c>
      <c r="I939" s="13">
        <v>128.749333333333</v>
      </c>
      <c r="J939" s="13">
        <v>31.750166666666601</v>
      </c>
      <c r="K939" s="10">
        <v>5</v>
      </c>
      <c r="L939" s="10">
        <v>5</v>
      </c>
      <c r="M939" s="10">
        <v>0</v>
      </c>
      <c r="N939" s="14">
        <v>20.76</v>
      </c>
      <c r="O939" s="13">
        <v>34.517186666666603</v>
      </c>
      <c r="P939" s="38">
        <v>0.29238131294117675</v>
      </c>
      <c r="Q939" s="38">
        <v>1.5611345482352945</v>
      </c>
      <c r="R939" s="32" t="s">
        <v>285</v>
      </c>
      <c r="S939" s="32"/>
      <c r="V939" s="8" t="s">
        <v>822</v>
      </c>
    </row>
    <row r="940" spans="1:22" ht="12.75" customHeight="1">
      <c r="A940" s="1" t="s">
        <v>293</v>
      </c>
      <c r="B940" s="1">
        <v>78</v>
      </c>
      <c r="C940" s="1" t="s">
        <v>1571</v>
      </c>
      <c r="D940" s="5">
        <v>43218</v>
      </c>
      <c r="E940" s="1">
        <f t="shared" si="52"/>
        <v>2018</v>
      </c>
      <c r="F940" s="1">
        <f t="shared" si="53"/>
        <v>4</v>
      </c>
      <c r="G940" s="4">
        <f t="shared" si="54"/>
        <v>28</v>
      </c>
      <c r="H940" s="9">
        <v>0.43263888888888885</v>
      </c>
      <c r="I940" s="13">
        <v>129.19133333333301</v>
      </c>
      <c r="J940" s="13">
        <v>31.748999999999999</v>
      </c>
      <c r="K940" s="10">
        <v>5</v>
      </c>
      <c r="L940" s="10">
        <v>5</v>
      </c>
      <c r="M940" s="10">
        <v>0</v>
      </c>
      <c r="N940" s="14">
        <v>19.801666666666598</v>
      </c>
      <c r="O940" s="13">
        <v>34.504519999999999</v>
      </c>
      <c r="P940" s="38">
        <v>0.40747188352941199</v>
      </c>
      <c r="Q940" s="38">
        <v>1.4992079858823537</v>
      </c>
      <c r="R940" s="32" t="s">
        <v>285</v>
      </c>
      <c r="S940" s="32"/>
      <c r="V940" s="8" t="s">
        <v>823</v>
      </c>
    </row>
    <row r="941" spans="1:22" ht="12.75" customHeight="1">
      <c r="A941" s="1" t="s">
        <v>293</v>
      </c>
      <c r="B941" s="1">
        <v>79</v>
      </c>
      <c r="C941" s="1" t="s">
        <v>1571</v>
      </c>
      <c r="D941" s="5">
        <v>43218</v>
      </c>
      <c r="E941" s="1">
        <f t="shared" si="52"/>
        <v>2018</v>
      </c>
      <c r="F941" s="1">
        <f t="shared" si="53"/>
        <v>4</v>
      </c>
      <c r="G941" s="4">
        <f t="shared" si="54"/>
        <v>28</v>
      </c>
      <c r="H941" s="9">
        <v>0.58819444444444446</v>
      </c>
      <c r="I941" s="13">
        <v>129.61099999999999</v>
      </c>
      <c r="J941" s="13">
        <v>31.748999999999999</v>
      </c>
      <c r="K941" s="10">
        <v>5</v>
      </c>
      <c r="L941" s="10">
        <v>5</v>
      </c>
      <c r="M941" s="10">
        <v>0</v>
      </c>
      <c r="N941" s="14">
        <v>20.231666666666602</v>
      </c>
      <c r="O941" s="13">
        <v>34.564019999999999</v>
      </c>
      <c r="P941" s="38">
        <v>0.3090842941176466</v>
      </c>
      <c r="Q941" s="38">
        <v>1.5039841435294115</v>
      </c>
      <c r="R941" s="32" t="s">
        <v>285</v>
      </c>
      <c r="S941" s="32"/>
      <c r="V941" s="8" t="s">
        <v>824</v>
      </c>
    </row>
    <row r="942" spans="1:22" ht="12.75" customHeight="1">
      <c r="A942" s="1" t="s">
        <v>293</v>
      </c>
      <c r="B942" s="1">
        <v>81</v>
      </c>
      <c r="C942" s="1" t="s">
        <v>1569</v>
      </c>
      <c r="D942" s="5">
        <v>43218</v>
      </c>
      <c r="E942" s="1">
        <f t="shared" si="52"/>
        <v>2018</v>
      </c>
      <c r="F942" s="1">
        <f t="shared" si="53"/>
        <v>4</v>
      </c>
      <c r="G942" s="4">
        <f t="shared" si="54"/>
        <v>28</v>
      </c>
      <c r="H942" s="9">
        <v>0.96805555555555556</v>
      </c>
      <c r="I942" s="13">
        <v>128.3665</v>
      </c>
      <c r="J942" s="13">
        <v>32.725666666666598</v>
      </c>
      <c r="K942" s="10">
        <v>5</v>
      </c>
      <c r="L942" s="10">
        <v>5</v>
      </c>
      <c r="M942" s="10">
        <v>0</v>
      </c>
      <c r="N942" s="14">
        <v>19.5266666666666</v>
      </c>
      <c r="O942" s="13">
        <v>34.511020000000002</v>
      </c>
      <c r="P942" s="38">
        <v>0.21543608470588227</v>
      </c>
      <c r="Q942" s="38">
        <v>1.4809675011764707</v>
      </c>
      <c r="R942" s="32" t="s">
        <v>285</v>
      </c>
      <c r="S942" s="32"/>
      <c r="V942" s="8" t="s">
        <v>825</v>
      </c>
    </row>
    <row r="943" spans="1:22" ht="12.75" customHeight="1">
      <c r="A943" s="1" t="s">
        <v>293</v>
      </c>
      <c r="B943" s="1">
        <v>80</v>
      </c>
      <c r="C943" s="1" t="s">
        <v>1569</v>
      </c>
      <c r="D943" s="5">
        <v>43219</v>
      </c>
      <c r="E943" s="1">
        <f t="shared" si="52"/>
        <v>2018</v>
      </c>
      <c r="F943" s="1">
        <f t="shared" si="53"/>
        <v>4</v>
      </c>
      <c r="G943" s="4">
        <f t="shared" si="54"/>
        <v>29</v>
      </c>
      <c r="H943" s="9">
        <v>0.12916666666666668</v>
      </c>
      <c r="I943" s="13">
        <v>127.80766666666599</v>
      </c>
      <c r="J943" s="13">
        <v>32.75</v>
      </c>
      <c r="K943" s="10">
        <v>5</v>
      </c>
      <c r="L943" s="10">
        <v>5</v>
      </c>
      <c r="M943" s="10">
        <v>0</v>
      </c>
      <c r="N943" s="14">
        <v>19.426666666666598</v>
      </c>
      <c r="O943" s="13">
        <v>34.516353333333299</v>
      </c>
      <c r="P943" s="38">
        <v>0.28086619529411783</v>
      </c>
      <c r="Q943" s="38">
        <v>1.3527352588235306</v>
      </c>
      <c r="R943" s="32" t="s">
        <v>285</v>
      </c>
      <c r="S943" s="32"/>
      <c r="V943" s="8" t="s">
        <v>826</v>
      </c>
    </row>
    <row r="944" spans="1:22" ht="12.75" customHeight="1">
      <c r="A944" s="1" t="s">
        <v>293</v>
      </c>
      <c r="B944" s="1">
        <v>82</v>
      </c>
      <c r="C944" s="1" t="s">
        <v>1569</v>
      </c>
      <c r="D944" s="5">
        <v>43219</v>
      </c>
      <c r="E944" s="1">
        <f t="shared" si="52"/>
        <v>2018</v>
      </c>
      <c r="F944" s="1">
        <f t="shared" si="53"/>
        <v>4</v>
      </c>
      <c r="G944" s="4">
        <f t="shared" si="54"/>
        <v>29</v>
      </c>
      <c r="H944" s="9">
        <v>0.31805555555555554</v>
      </c>
      <c r="I944" s="13">
        <v>128.21549999999999</v>
      </c>
      <c r="J944" s="13">
        <v>33.216333333333303</v>
      </c>
      <c r="K944" s="10">
        <v>5</v>
      </c>
      <c r="L944" s="10">
        <v>5</v>
      </c>
      <c r="M944" s="10">
        <v>0</v>
      </c>
      <c r="N944" s="14">
        <v>18.086666666666599</v>
      </c>
      <c r="O944" s="13">
        <v>34.463186666666601</v>
      </c>
      <c r="P944" s="38">
        <v>0.24079358588235333</v>
      </c>
      <c r="Q944" s="38">
        <v>1.4498232164705893</v>
      </c>
      <c r="R944" s="32" t="s">
        <v>285</v>
      </c>
      <c r="S944" s="32"/>
      <c r="V944" s="8" t="s">
        <v>827</v>
      </c>
    </row>
    <row r="945" spans="1:22" ht="12.75" customHeight="1">
      <c r="A945" s="1" t="s">
        <v>293</v>
      </c>
      <c r="B945" s="1">
        <v>83</v>
      </c>
      <c r="C945" s="1" t="s">
        <v>1569</v>
      </c>
      <c r="D945" s="5">
        <v>43219</v>
      </c>
      <c r="E945" s="1">
        <f t="shared" si="52"/>
        <v>2018</v>
      </c>
      <c r="F945" s="1">
        <f t="shared" si="53"/>
        <v>4</v>
      </c>
      <c r="G945" s="4">
        <f t="shared" si="54"/>
        <v>29</v>
      </c>
      <c r="H945" s="9">
        <v>0.57777777777777783</v>
      </c>
      <c r="I945" s="13">
        <v>128.82550000000001</v>
      </c>
      <c r="J945" s="13">
        <v>33.250999999999998</v>
      </c>
      <c r="K945" s="10">
        <v>5</v>
      </c>
      <c r="L945" s="10">
        <v>5</v>
      </c>
      <c r="M945" s="10">
        <v>0</v>
      </c>
      <c r="N945" s="14">
        <v>18.38</v>
      </c>
      <c r="O945" s="13">
        <v>34.584186666666596</v>
      </c>
      <c r="P945" s="38">
        <v>0.27469651647058813</v>
      </c>
      <c r="Q945" s="38">
        <v>1.539367414117649</v>
      </c>
      <c r="R945" s="32" t="s">
        <v>285</v>
      </c>
      <c r="S945" s="32"/>
      <c r="V945" s="8" t="s">
        <v>828</v>
      </c>
    </row>
    <row r="946" spans="1:22" ht="12.75" customHeight="1">
      <c r="A946" s="1" t="s">
        <v>293</v>
      </c>
      <c r="B946" s="1">
        <v>85</v>
      </c>
      <c r="C946" s="1" t="s">
        <v>1569</v>
      </c>
      <c r="D946" s="5">
        <v>43219</v>
      </c>
      <c r="E946" s="1">
        <f t="shared" si="52"/>
        <v>2018</v>
      </c>
      <c r="F946" s="1">
        <f t="shared" si="53"/>
        <v>4</v>
      </c>
      <c r="G946" s="4">
        <f t="shared" si="54"/>
        <v>29</v>
      </c>
      <c r="H946" s="9">
        <v>0.87361111111111101</v>
      </c>
      <c r="I946" s="13">
        <v>129.19016666666599</v>
      </c>
      <c r="J946" s="13">
        <v>33.75</v>
      </c>
      <c r="K946" s="10">
        <v>5</v>
      </c>
      <c r="L946" s="10">
        <v>5</v>
      </c>
      <c r="M946" s="10">
        <v>0</v>
      </c>
      <c r="N946" s="14">
        <v>18.0483333333333</v>
      </c>
      <c r="O946" s="13">
        <v>34.551353333333303</v>
      </c>
      <c r="P946" s="38">
        <v>0.26879653382352986</v>
      </c>
      <c r="Q946" s="38">
        <v>1.451221614705883</v>
      </c>
      <c r="R946" s="32" t="s">
        <v>285</v>
      </c>
      <c r="S946" s="32"/>
      <c r="V946" s="8" t="s">
        <v>829</v>
      </c>
    </row>
    <row r="947" spans="1:22" ht="12.75" customHeight="1">
      <c r="A947" s="1" t="s">
        <v>293</v>
      </c>
      <c r="B947" s="1">
        <v>93</v>
      </c>
      <c r="C947" s="1" t="s">
        <v>1569</v>
      </c>
      <c r="D947" s="5">
        <v>43220</v>
      </c>
      <c r="E947" s="1">
        <f t="shared" si="52"/>
        <v>2018</v>
      </c>
      <c r="F947" s="1">
        <f t="shared" si="53"/>
        <v>4</v>
      </c>
      <c r="G947" s="4">
        <f t="shared" si="54"/>
        <v>30</v>
      </c>
      <c r="H947" s="9">
        <v>1.3888888888888888E-2</v>
      </c>
      <c r="I947" s="13">
        <v>129.611666666666</v>
      </c>
      <c r="J947" s="13">
        <v>33.967833333333303</v>
      </c>
      <c r="K947" s="10">
        <v>5</v>
      </c>
      <c r="L947" s="10">
        <v>5</v>
      </c>
      <c r="M947" s="10">
        <v>0</v>
      </c>
      <c r="N947" s="14">
        <v>17.649999999999999</v>
      </c>
      <c r="O947" s="13">
        <v>34.559353333333299</v>
      </c>
      <c r="P947" s="38">
        <v>0.2396451044117649</v>
      </c>
      <c r="Q947" s="38">
        <v>1.4131670823529401</v>
      </c>
      <c r="R947" s="32" t="s">
        <v>285</v>
      </c>
      <c r="S947" s="32"/>
      <c r="V947" s="8" t="s">
        <v>830</v>
      </c>
    </row>
    <row r="948" spans="1:22" ht="12.75" customHeight="1">
      <c r="A948" s="1" t="s">
        <v>293</v>
      </c>
      <c r="B948" s="1">
        <v>86</v>
      </c>
      <c r="C948" s="1" t="s">
        <v>1569</v>
      </c>
      <c r="D948" s="5">
        <v>43220</v>
      </c>
      <c r="E948" s="1">
        <f t="shared" si="52"/>
        <v>2018</v>
      </c>
      <c r="F948" s="1">
        <f t="shared" si="53"/>
        <v>4</v>
      </c>
      <c r="G948" s="4">
        <f t="shared" si="54"/>
        <v>30</v>
      </c>
      <c r="H948" s="9">
        <v>0.12291666666666667</v>
      </c>
      <c r="I948" s="13">
        <v>129.6825</v>
      </c>
      <c r="J948" s="13">
        <v>34.280166666666602</v>
      </c>
      <c r="K948" s="10">
        <v>5</v>
      </c>
      <c r="L948" s="10">
        <v>5</v>
      </c>
      <c r="M948" s="10">
        <v>0</v>
      </c>
      <c r="N948" s="14">
        <v>17.484999999999999</v>
      </c>
      <c r="O948" s="13">
        <v>34.5313533333333</v>
      </c>
      <c r="P948" s="38">
        <v>0.20899974000000077</v>
      </c>
      <c r="Q948" s="38">
        <v>1.2710384400000017</v>
      </c>
      <c r="R948" s="32" t="s">
        <v>285</v>
      </c>
      <c r="S948" s="32"/>
      <c r="V948" s="8" t="s">
        <v>831</v>
      </c>
    </row>
    <row r="949" spans="1:22" ht="12.75" customHeight="1">
      <c r="A949" s="1" t="s">
        <v>293</v>
      </c>
      <c r="B949" s="1">
        <v>87</v>
      </c>
      <c r="C949" s="1" t="s">
        <v>1569</v>
      </c>
      <c r="D949" s="5">
        <v>43220</v>
      </c>
      <c r="E949" s="1">
        <f t="shared" si="52"/>
        <v>2018</v>
      </c>
      <c r="F949" s="1">
        <f t="shared" si="53"/>
        <v>4</v>
      </c>
      <c r="G949" s="4">
        <f t="shared" si="54"/>
        <v>30</v>
      </c>
      <c r="H949" s="9">
        <v>0.24791666666666667</v>
      </c>
      <c r="I949" s="13">
        <v>129.67099999999999</v>
      </c>
      <c r="J949" s="13">
        <v>34.627499999999998</v>
      </c>
      <c r="K949" s="10">
        <v>5</v>
      </c>
      <c r="L949" s="10">
        <v>5</v>
      </c>
      <c r="M949" s="10">
        <v>0</v>
      </c>
      <c r="N949" s="14">
        <v>16.411666666666601</v>
      </c>
      <c r="O949" s="13">
        <v>34.572186666666603</v>
      </c>
      <c r="P949" s="38">
        <v>0.16933925058823585</v>
      </c>
      <c r="Q949" s="38">
        <v>1.1142193176470592</v>
      </c>
      <c r="R949" s="32" t="s">
        <v>285</v>
      </c>
      <c r="S949" s="32"/>
      <c r="V949" s="8" t="s">
        <v>832</v>
      </c>
    </row>
    <row r="950" spans="1:22" ht="12.75" customHeight="1">
      <c r="A950" s="1" t="s">
        <v>293</v>
      </c>
      <c r="B950" s="1">
        <v>88</v>
      </c>
      <c r="C950" s="1" t="s">
        <v>1569</v>
      </c>
      <c r="D950" s="5">
        <v>43220</v>
      </c>
      <c r="E950" s="1">
        <f t="shared" si="52"/>
        <v>2018</v>
      </c>
      <c r="F950" s="1">
        <f t="shared" si="53"/>
        <v>4</v>
      </c>
      <c r="G950" s="4">
        <f t="shared" si="54"/>
        <v>30</v>
      </c>
      <c r="H950" s="9">
        <v>0.37013888888888885</v>
      </c>
      <c r="I950" s="13">
        <v>129.66800000000001</v>
      </c>
      <c r="J950" s="13">
        <v>34.952666666666602</v>
      </c>
      <c r="K950" s="10">
        <v>5</v>
      </c>
      <c r="L950" s="10">
        <v>5</v>
      </c>
      <c r="M950" s="10">
        <v>0</v>
      </c>
      <c r="N950" s="14">
        <v>16.571666666666601</v>
      </c>
      <c r="O950" s="13">
        <v>34.518186666666601</v>
      </c>
      <c r="P950" s="38">
        <v>0.15028476117647083</v>
      </c>
      <c r="Q950" s="38">
        <v>1.0649980352941206</v>
      </c>
      <c r="R950" s="32" t="s">
        <v>285</v>
      </c>
      <c r="S950" s="32"/>
      <c r="V950" s="8" t="s">
        <v>833</v>
      </c>
    </row>
    <row r="951" spans="1:22" ht="12.75" customHeight="1">
      <c r="A951" s="1" t="s">
        <v>293</v>
      </c>
      <c r="B951" s="1">
        <v>89</v>
      </c>
      <c r="C951" s="1" t="s">
        <v>1569</v>
      </c>
      <c r="D951" s="5">
        <v>43220</v>
      </c>
      <c r="E951" s="1">
        <f t="shared" si="52"/>
        <v>2018</v>
      </c>
      <c r="F951" s="1">
        <f t="shared" si="53"/>
        <v>4</v>
      </c>
      <c r="G951" s="4">
        <f t="shared" si="54"/>
        <v>30</v>
      </c>
      <c r="H951" s="9">
        <v>0.62222222222222223</v>
      </c>
      <c r="I951" s="13">
        <v>130.26150000000001</v>
      </c>
      <c r="J951" s="13">
        <v>35.008166666666597</v>
      </c>
      <c r="K951" s="10">
        <v>5</v>
      </c>
      <c r="L951" s="10">
        <v>5</v>
      </c>
      <c r="M951" s="10">
        <v>0</v>
      </c>
      <c r="N951" s="14">
        <v>16.358333333333299</v>
      </c>
      <c r="O951" s="13">
        <v>34.556519999999999</v>
      </c>
      <c r="P951" s="38">
        <v>0.13638177176470556</v>
      </c>
      <c r="Q951" s="38">
        <v>1.1769749929411759</v>
      </c>
      <c r="R951" s="32" t="s">
        <v>285</v>
      </c>
      <c r="S951" s="32"/>
      <c r="V951" s="8" t="s">
        <v>834</v>
      </c>
    </row>
    <row r="952" spans="1:22" ht="12.75" customHeight="1">
      <c r="A952" s="1" t="s">
        <v>293</v>
      </c>
      <c r="B952" s="1">
        <v>90</v>
      </c>
      <c r="C952" s="1" t="s">
        <v>1569</v>
      </c>
      <c r="D952" s="5">
        <v>43220</v>
      </c>
      <c r="E952" s="1">
        <f t="shared" si="52"/>
        <v>2018</v>
      </c>
      <c r="F952" s="1">
        <f t="shared" si="53"/>
        <v>4</v>
      </c>
      <c r="G952" s="4">
        <f t="shared" si="54"/>
        <v>30</v>
      </c>
      <c r="H952" s="9">
        <v>0.81805555555555554</v>
      </c>
      <c r="I952" s="13">
        <v>130.249</v>
      </c>
      <c r="J952" s="13">
        <v>34.664000000000001</v>
      </c>
      <c r="K952" s="10">
        <v>5</v>
      </c>
      <c r="L952" s="10">
        <v>5</v>
      </c>
      <c r="M952" s="10">
        <v>0</v>
      </c>
      <c r="N952" s="14">
        <v>16.586666666666599</v>
      </c>
      <c r="O952" s="13">
        <v>34.57152</v>
      </c>
      <c r="P952" s="38">
        <v>0.1782437698529411</v>
      </c>
      <c r="Q952" s="38">
        <v>1.3381600955882345</v>
      </c>
      <c r="R952" s="32" t="s">
        <v>285</v>
      </c>
      <c r="S952" s="32"/>
      <c r="V952" s="8" t="s">
        <v>835</v>
      </c>
    </row>
    <row r="953" spans="1:22" ht="12.75" customHeight="1">
      <c r="A953" s="1" t="s">
        <v>293</v>
      </c>
      <c r="B953" s="1">
        <v>91</v>
      </c>
      <c r="C953" s="1" t="s">
        <v>1569</v>
      </c>
      <c r="D953" s="5">
        <v>43220</v>
      </c>
      <c r="E953" s="1">
        <f t="shared" si="52"/>
        <v>2018</v>
      </c>
      <c r="F953" s="1">
        <f t="shared" si="53"/>
        <v>4</v>
      </c>
      <c r="G953" s="4">
        <f t="shared" si="54"/>
        <v>30</v>
      </c>
      <c r="H953" s="9">
        <v>0.93819444444444444</v>
      </c>
      <c r="I953" s="13">
        <v>130.25</v>
      </c>
      <c r="J953" s="13">
        <v>34.3795</v>
      </c>
      <c r="K953" s="10">
        <v>5</v>
      </c>
      <c r="L953" s="10">
        <v>5</v>
      </c>
      <c r="M953" s="10">
        <v>0</v>
      </c>
      <c r="N953" s="14">
        <v>17.62</v>
      </c>
      <c r="O953" s="13">
        <v>34.577353333333299</v>
      </c>
      <c r="P953" s="38">
        <v>0.1326848129411764</v>
      </c>
      <c r="Q953" s="38">
        <v>1.1494040682352953</v>
      </c>
      <c r="R953" s="32" t="s">
        <v>285</v>
      </c>
      <c r="S953" s="32"/>
      <c r="V953" s="8" t="s">
        <v>836</v>
      </c>
    </row>
    <row r="954" spans="1:22" ht="12.75" customHeight="1">
      <c r="A954" s="1" t="s">
        <v>293</v>
      </c>
      <c r="B954" s="1">
        <v>92</v>
      </c>
      <c r="C954" s="1" t="s">
        <v>1569</v>
      </c>
      <c r="D954" s="5">
        <v>43221</v>
      </c>
      <c r="E954" s="1">
        <f t="shared" si="52"/>
        <v>2018</v>
      </c>
      <c r="F954" s="1">
        <f t="shared" si="53"/>
        <v>5</v>
      </c>
      <c r="G954" s="4">
        <f t="shared" si="54"/>
        <v>1</v>
      </c>
      <c r="H954" s="9">
        <v>6.458333333333334E-2</v>
      </c>
      <c r="I954" s="13">
        <v>130.25800000000001</v>
      </c>
      <c r="J954" s="13">
        <v>34.045666666666598</v>
      </c>
      <c r="K954" s="10">
        <v>5</v>
      </c>
      <c r="L954" s="10">
        <v>5</v>
      </c>
      <c r="M954" s="10">
        <v>0</v>
      </c>
      <c r="N954" s="14">
        <v>17.676666666666598</v>
      </c>
      <c r="O954" s="13">
        <v>34.589915833333329</v>
      </c>
      <c r="P954" s="38">
        <v>0.2758367000000006</v>
      </c>
      <c r="Q954" s="38">
        <v>1.4385662117647051</v>
      </c>
      <c r="R954" s="32" t="s">
        <v>285</v>
      </c>
      <c r="S954" s="32"/>
      <c r="V954" s="8" t="s">
        <v>1144</v>
      </c>
    </row>
    <row r="955" spans="1:22" ht="12.75" customHeight="1">
      <c r="A955" s="1" t="s">
        <v>293</v>
      </c>
      <c r="B955" s="1">
        <v>89</v>
      </c>
      <c r="C955" s="1" t="s">
        <v>1569</v>
      </c>
      <c r="D955" s="5">
        <v>43220</v>
      </c>
      <c r="E955" s="1">
        <f t="shared" si="52"/>
        <v>2018</v>
      </c>
      <c r="F955" s="1">
        <f t="shared" si="53"/>
        <v>4</v>
      </c>
      <c r="G955" s="4">
        <f t="shared" si="54"/>
        <v>30</v>
      </c>
      <c r="H955" s="9">
        <v>0.63124999999999998</v>
      </c>
      <c r="I955" s="13">
        <f>130+14.99/60</f>
        <v>130.24983333333333</v>
      </c>
      <c r="J955" s="13">
        <f>34+59.99/60</f>
        <v>34.999833333333335</v>
      </c>
      <c r="K955" s="10">
        <v>0</v>
      </c>
      <c r="L955" s="10">
        <v>0</v>
      </c>
      <c r="M955" s="33">
        <v>0</v>
      </c>
      <c r="N955" s="14">
        <v>16.100000000000001</v>
      </c>
      <c r="O955" s="13">
        <v>34.578205438635749</v>
      </c>
      <c r="P955" s="38">
        <v>0.30036339999999973</v>
      </c>
      <c r="Q955" s="38">
        <v>1.2705292941176474</v>
      </c>
      <c r="R955" s="32" t="s">
        <v>285</v>
      </c>
      <c r="S955" s="32">
        <v>1</v>
      </c>
      <c r="V955" s="8" t="s">
        <v>1145</v>
      </c>
    </row>
    <row r="956" spans="1:22" ht="12.75" customHeight="1">
      <c r="A956" s="1" t="s">
        <v>293</v>
      </c>
      <c r="B956" s="1">
        <v>89</v>
      </c>
      <c r="C956" s="1" t="s">
        <v>1569</v>
      </c>
      <c r="D956" s="5">
        <v>43220</v>
      </c>
      <c r="E956" s="1">
        <f>YEAR(D956)</f>
        <v>2018</v>
      </c>
      <c r="F956" s="1">
        <f>MONTH(D956)</f>
        <v>4</v>
      </c>
      <c r="G956" s="4">
        <f>DAY(D956)</f>
        <v>30</v>
      </c>
      <c r="H956" s="9">
        <v>0.63124999999999998</v>
      </c>
      <c r="I956" s="13">
        <f>130+14.99/60</f>
        <v>130.24983333333333</v>
      </c>
      <c r="J956" s="13">
        <f>34+59.99/60</f>
        <v>34.999833333333335</v>
      </c>
      <c r="K956" s="10">
        <v>119.679</v>
      </c>
      <c r="L956" s="10">
        <v>120</v>
      </c>
      <c r="M956" s="10">
        <v>0</v>
      </c>
      <c r="N956" s="14">
        <v>14.0786</v>
      </c>
      <c r="O956" s="13">
        <v>34.561</v>
      </c>
      <c r="P956" s="38">
        <v>0.23643910000000012</v>
      </c>
      <c r="Q956" s="38">
        <v>1.2209745764705868</v>
      </c>
      <c r="R956" s="32" t="s">
        <v>285</v>
      </c>
      <c r="S956" s="32">
        <v>1</v>
      </c>
      <c r="V956" s="8" t="s">
        <v>1146</v>
      </c>
    </row>
    <row r="957" spans="1:22" ht="12.75" customHeight="1">
      <c r="A957" s="1" t="s">
        <v>293</v>
      </c>
      <c r="B957" s="1">
        <v>89</v>
      </c>
      <c r="C957" s="1" t="s">
        <v>1569</v>
      </c>
      <c r="D957" s="5">
        <v>43220</v>
      </c>
      <c r="E957" s="1">
        <f t="shared" ref="E957:E964" si="55">YEAR(D957)</f>
        <v>2018</v>
      </c>
      <c r="F957" s="1">
        <f t="shared" ref="F957:F964" si="56">MONTH(D957)</f>
        <v>4</v>
      </c>
      <c r="G957" s="4">
        <f t="shared" ref="G957:G964" si="57">DAY(D957)</f>
        <v>30</v>
      </c>
      <c r="H957" s="9">
        <v>0.63124999999999998</v>
      </c>
      <c r="I957" s="13">
        <f t="shared" ref="I957:I962" si="58">130+14.99/60</f>
        <v>130.24983333333333</v>
      </c>
      <c r="J957" s="13">
        <f t="shared" ref="J957:J962" si="59">34+59.99/60</f>
        <v>34.999833333333335</v>
      </c>
      <c r="K957" s="10">
        <v>99.739000000000004</v>
      </c>
      <c r="L957" s="10">
        <v>100</v>
      </c>
      <c r="M957" s="10">
        <v>0</v>
      </c>
      <c r="N957" s="14">
        <v>14.395</v>
      </c>
      <c r="O957" s="13">
        <v>34.572000000000003</v>
      </c>
      <c r="P957" s="38">
        <v>0.4123610000000002</v>
      </c>
      <c r="Q957" s="38">
        <v>1.5090644588235307</v>
      </c>
      <c r="R957" s="32" t="s">
        <v>285</v>
      </c>
      <c r="S957" s="32">
        <v>1</v>
      </c>
      <c r="V957" s="8" t="s">
        <v>1147</v>
      </c>
    </row>
    <row r="958" spans="1:22" ht="12.75" customHeight="1">
      <c r="A958" s="1" t="s">
        <v>293</v>
      </c>
      <c r="B958" s="1">
        <v>89</v>
      </c>
      <c r="C958" s="1" t="s">
        <v>1569</v>
      </c>
      <c r="D958" s="5">
        <v>43220</v>
      </c>
      <c r="E958" s="1">
        <f t="shared" si="55"/>
        <v>2018</v>
      </c>
      <c r="F958" s="1">
        <f t="shared" si="56"/>
        <v>4</v>
      </c>
      <c r="G958" s="4">
        <f t="shared" si="57"/>
        <v>30</v>
      </c>
      <c r="H958" s="9">
        <v>0.63124999999999998</v>
      </c>
      <c r="I958" s="13">
        <f t="shared" si="58"/>
        <v>130.24983333333333</v>
      </c>
      <c r="J958" s="13">
        <f t="shared" si="59"/>
        <v>34.999833333333335</v>
      </c>
      <c r="K958" s="10">
        <v>74.900000000000006</v>
      </c>
      <c r="L958" s="10">
        <v>75</v>
      </c>
      <c r="M958" s="10">
        <v>0</v>
      </c>
      <c r="N958" s="14">
        <v>14.5182</v>
      </c>
      <c r="O958" s="13">
        <v>34.586300000000001</v>
      </c>
      <c r="P958" s="38">
        <v>0.29186919999999983</v>
      </c>
      <c r="Q958" s="38">
        <v>1.4678173411764703</v>
      </c>
      <c r="R958" s="32" t="s">
        <v>285</v>
      </c>
      <c r="S958" s="32">
        <v>1</v>
      </c>
      <c r="V958" s="8" t="s">
        <v>1148</v>
      </c>
    </row>
    <row r="959" spans="1:22" ht="12.75" customHeight="1">
      <c r="A959" s="1" t="s">
        <v>293</v>
      </c>
      <c r="B959" s="1">
        <v>89</v>
      </c>
      <c r="C959" s="1" t="s">
        <v>1569</v>
      </c>
      <c r="D959" s="5">
        <v>43220</v>
      </c>
      <c r="E959" s="1">
        <f t="shared" si="55"/>
        <v>2018</v>
      </c>
      <c r="F959" s="1">
        <f t="shared" si="56"/>
        <v>4</v>
      </c>
      <c r="G959" s="4">
        <f t="shared" si="57"/>
        <v>30</v>
      </c>
      <c r="H959" s="9">
        <v>0.63124999999999998</v>
      </c>
      <c r="I959" s="13">
        <f t="shared" si="58"/>
        <v>130.24983333333333</v>
      </c>
      <c r="J959" s="13">
        <f t="shared" si="59"/>
        <v>34.999833333333335</v>
      </c>
      <c r="K959" s="10">
        <v>50.351999999999997</v>
      </c>
      <c r="L959" s="10">
        <v>50</v>
      </c>
      <c r="M959" s="10">
        <v>0</v>
      </c>
      <c r="N959" s="14">
        <v>15.0741</v>
      </c>
      <c r="O959" s="13">
        <v>34.601900000000001</v>
      </c>
      <c r="P959" s="38">
        <v>0.28389530000000018</v>
      </c>
      <c r="Q959" s="38">
        <v>1.389383823529414</v>
      </c>
      <c r="R959" s="32" t="s">
        <v>285</v>
      </c>
      <c r="S959" s="32">
        <v>1</v>
      </c>
      <c r="V959" s="8" t="s">
        <v>1149</v>
      </c>
    </row>
    <row r="960" spans="1:22" ht="12.75" customHeight="1">
      <c r="A960" s="1" t="s">
        <v>293</v>
      </c>
      <c r="B960" s="1">
        <v>89</v>
      </c>
      <c r="C960" s="1" t="s">
        <v>1569</v>
      </c>
      <c r="D960" s="5">
        <v>43220</v>
      </c>
      <c r="E960" s="1">
        <f t="shared" si="55"/>
        <v>2018</v>
      </c>
      <c r="F960" s="1">
        <f t="shared" si="56"/>
        <v>4</v>
      </c>
      <c r="G960" s="4">
        <f t="shared" si="57"/>
        <v>30</v>
      </c>
      <c r="H960" s="9">
        <v>0.63124999999999998</v>
      </c>
      <c r="I960" s="13">
        <f t="shared" si="58"/>
        <v>130.24983333333333</v>
      </c>
      <c r="J960" s="13">
        <f t="shared" si="59"/>
        <v>34.999833333333335</v>
      </c>
      <c r="K960" s="10">
        <v>30.315999999999999</v>
      </c>
      <c r="L960" s="10">
        <v>30</v>
      </c>
      <c r="M960" s="10">
        <v>0</v>
      </c>
      <c r="N960" s="14">
        <v>15.4589</v>
      </c>
      <c r="O960" s="13">
        <v>34.573999999999998</v>
      </c>
      <c r="P960" s="38">
        <v>0.38535379999999986</v>
      </c>
      <c r="Q960" s="38">
        <v>1.5449477058823522</v>
      </c>
      <c r="R960" s="32" t="s">
        <v>285</v>
      </c>
      <c r="S960" s="32">
        <v>1</v>
      </c>
      <c r="V960" s="8" t="s">
        <v>1150</v>
      </c>
    </row>
    <row r="961" spans="1:22" ht="12.75" customHeight="1">
      <c r="A961" s="1" t="s">
        <v>293</v>
      </c>
      <c r="B961" s="1">
        <v>89</v>
      </c>
      <c r="C961" s="1" t="s">
        <v>1569</v>
      </c>
      <c r="D961" s="5">
        <v>43220</v>
      </c>
      <c r="E961" s="1">
        <f t="shared" si="55"/>
        <v>2018</v>
      </c>
      <c r="F961" s="1">
        <f t="shared" si="56"/>
        <v>4</v>
      </c>
      <c r="G961" s="4">
        <f t="shared" si="57"/>
        <v>30</v>
      </c>
      <c r="H961" s="9">
        <v>0.63124999999999998</v>
      </c>
      <c r="I961" s="13">
        <f t="shared" si="58"/>
        <v>130.24983333333333</v>
      </c>
      <c r="J961" s="13">
        <f t="shared" si="59"/>
        <v>34.999833333333335</v>
      </c>
      <c r="K961" s="10">
        <v>19.956</v>
      </c>
      <c r="L961" s="10">
        <v>20</v>
      </c>
      <c r="M961" s="10">
        <v>0</v>
      </c>
      <c r="N961" s="14">
        <v>15.632400000000001</v>
      </c>
      <c r="O961" s="13">
        <v>34.582099999999997</v>
      </c>
      <c r="P961" s="38">
        <v>0.2495797000000004</v>
      </c>
      <c r="Q961" s="38">
        <v>1.1787966352941162</v>
      </c>
      <c r="R961" s="32" t="s">
        <v>285</v>
      </c>
      <c r="S961" s="32">
        <v>1</v>
      </c>
      <c r="V961" s="8" t="s">
        <v>1151</v>
      </c>
    </row>
    <row r="962" spans="1:22" ht="12.75" customHeight="1">
      <c r="A962" s="1" t="s">
        <v>293</v>
      </c>
      <c r="B962" s="1">
        <v>89</v>
      </c>
      <c r="C962" s="1" t="s">
        <v>1569</v>
      </c>
      <c r="D962" s="5">
        <v>43220</v>
      </c>
      <c r="E962" s="1">
        <f t="shared" si="55"/>
        <v>2018</v>
      </c>
      <c r="F962" s="1">
        <f t="shared" si="56"/>
        <v>4</v>
      </c>
      <c r="G962" s="4">
        <f t="shared" si="57"/>
        <v>30</v>
      </c>
      <c r="H962" s="9">
        <v>0.63124999999999998</v>
      </c>
      <c r="I962" s="13">
        <f t="shared" si="58"/>
        <v>130.24983333333333</v>
      </c>
      <c r="J962" s="13">
        <f t="shared" si="59"/>
        <v>34.999833333333335</v>
      </c>
      <c r="K962" s="10">
        <v>10.481</v>
      </c>
      <c r="L962" s="10">
        <v>10</v>
      </c>
      <c r="M962" s="10">
        <v>0</v>
      </c>
      <c r="N962" s="14">
        <v>16.101400000000002</v>
      </c>
      <c r="O962" s="13">
        <v>34.576799999999999</v>
      </c>
      <c r="P962" s="38">
        <v>0.23543480000000017</v>
      </c>
      <c r="Q962" s="38">
        <v>1.2083619176470606</v>
      </c>
      <c r="R962" s="32" t="s">
        <v>285</v>
      </c>
      <c r="S962" s="32">
        <v>1</v>
      </c>
      <c r="V962" s="8" t="s">
        <v>1152</v>
      </c>
    </row>
    <row r="963" spans="1:22" ht="12.75" customHeight="1">
      <c r="A963" s="1" t="s">
        <v>293</v>
      </c>
      <c r="B963" s="1">
        <v>82</v>
      </c>
      <c r="C963" s="1" t="s">
        <v>1569</v>
      </c>
      <c r="D963" s="5">
        <v>43218</v>
      </c>
      <c r="E963" s="1">
        <f>YEAR(D963)</f>
        <v>2018</v>
      </c>
      <c r="F963" s="1">
        <f>MONTH(D963)</f>
        <v>4</v>
      </c>
      <c r="G963" s="4">
        <f>DAY(D963)</f>
        <v>28</v>
      </c>
      <c r="H963" s="9">
        <v>0.33263888888888887</v>
      </c>
      <c r="I963" s="13">
        <f>128+15.04/60</f>
        <v>128.25066666666666</v>
      </c>
      <c r="J963" s="13">
        <f>33+15.04/60</f>
        <v>33.250666666666667</v>
      </c>
      <c r="K963" s="10">
        <v>0</v>
      </c>
      <c r="L963" s="10">
        <v>0</v>
      </c>
      <c r="M963" s="33">
        <v>0</v>
      </c>
      <c r="N963" s="14">
        <v>17.899999999999999</v>
      </c>
      <c r="O963" s="13">
        <v>34.494482964446313</v>
      </c>
      <c r="P963" s="38">
        <v>0.29966159999999942</v>
      </c>
      <c r="Q963" s="38">
        <v>1.5108912000000014</v>
      </c>
      <c r="R963" s="32" t="s">
        <v>285</v>
      </c>
      <c r="S963" s="32">
        <v>1</v>
      </c>
      <c r="V963" s="8" t="s">
        <v>1153</v>
      </c>
    </row>
    <row r="964" spans="1:22" ht="12.75" customHeight="1">
      <c r="A964" s="1" t="s">
        <v>293</v>
      </c>
      <c r="B964" s="1">
        <v>82</v>
      </c>
      <c r="C964" s="1" t="s">
        <v>1569</v>
      </c>
      <c r="D964" s="5">
        <v>43218</v>
      </c>
      <c r="E964" s="1">
        <f t="shared" si="55"/>
        <v>2018</v>
      </c>
      <c r="F964" s="1">
        <f t="shared" si="56"/>
        <v>4</v>
      </c>
      <c r="G964" s="4">
        <f t="shared" si="57"/>
        <v>28</v>
      </c>
      <c r="H964" s="9">
        <v>0.33263888888888887</v>
      </c>
      <c r="I964" s="13">
        <f>128+15.04/60</f>
        <v>128.25066666666666</v>
      </c>
      <c r="J964" s="13">
        <f>33+15.04/60</f>
        <v>33.250666666666667</v>
      </c>
      <c r="K964" s="10">
        <v>155.01499999999999</v>
      </c>
      <c r="L964" s="10">
        <v>155</v>
      </c>
      <c r="M964" s="10">
        <v>0</v>
      </c>
      <c r="N964" s="14">
        <v>14.052099999999999</v>
      </c>
      <c r="O964" s="13">
        <v>34.554299999999998</v>
      </c>
      <c r="P964" s="38">
        <v>0.16765060000000043</v>
      </c>
      <c r="Q964" s="38">
        <v>0.8107722823529393</v>
      </c>
      <c r="R964" s="32" t="s">
        <v>285</v>
      </c>
      <c r="S964" s="32">
        <v>1</v>
      </c>
      <c r="V964" s="8" t="s">
        <v>1154</v>
      </c>
    </row>
    <row r="965" spans="1:22" ht="12.75" customHeight="1">
      <c r="A965" s="1" t="s">
        <v>293</v>
      </c>
      <c r="B965" s="1">
        <v>82</v>
      </c>
      <c r="C965" s="1" t="s">
        <v>1569</v>
      </c>
      <c r="D965" s="5">
        <v>43218</v>
      </c>
      <c r="E965" s="1">
        <f t="shared" ref="E965:E973" si="60">YEAR(D965)</f>
        <v>2018</v>
      </c>
      <c r="F965" s="1">
        <f t="shared" ref="F965:F973" si="61">MONTH(D965)</f>
        <v>4</v>
      </c>
      <c r="G965" s="4">
        <f t="shared" ref="G965:G973" si="62">DAY(D965)</f>
        <v>28</v>
      </c>
      <c r="H965" s="9">
        <v>0.33263888888888887</v>
      </c>
      <c r="I965" s="13">
        <f t="shared" ref="I965:I972" si="63">128+15.04/60</f>
        <v>128.25066666666666</v>
      </c>
      <c r="J965" s="13">
        <f t="shared" ref="J965:J972" si="64">33+15.04/60</f>
        <v>33.250666666666667</v>
      </c>
      <c r="K965" s="10">
        <v>149.303</v>
      </c>
      <c r="L965" s="10">
        <v>150</v>
      </c>
      <c r="M965" s="10">
        <v>0</v>
      </c>
      <c r="N965" s="14">
        <v>14.133100000000001</v>
      </c>
      <c r="O965" s="13">
        <v>34.555700000000002</v>
      </c>
      <c r="P965" s="38">
        <v>0.15268289999999984</v>
      </c>
      <c r="Q965" s="38">
        <v>0.64510896470588364</v>
      </c>
      <c r="R965" s="32" t="s">
        <v>285</v>
      </c>
      <c r="S965" s="32">
        <v>1</v>
      </c>
      <c r="V965" s="8" t="s">
        <v>1155</v>
      </c>
    </row>
    <row r="966" spans="1:22" ht="12.75" customHeight="1">
      <c r="A966" s="1" t="s">
        <v>293</v>
      </c>
      <c r="B966" s="1">
        <v>82</v>
      </c>
      <c r="C966" s="1" t="s">
        <v>1569</v>
      </c>
      <c r="D966" s="5">
        <v>43218</v>
      </c>
      <c r="E966" s="1">
        <f t="shared" si="60"/>
        <v>2018</v>
      </c>
      <c r="F966" s="1">
        <f t="shared" si="61"/>
        <v>4</v>
      </c>
      <c r="G966" s="4">
        <f t="shared" si="62"/>
        <v>28</v>
      </c>
      <c r="H966" s="9">
        <v>0.33263888888888887</v>
      </c>
      <c r="I966" s="13">
        <f t="shared" si="63"/>
        <v>128.25066666666666</v>
      </c>
      <c r="J966" s="13">
        <f t="shared" si="64"/>
        <v>33.250666666666667</v>
      </c>
      <c r="K966" s="10">
        <v>124.601</v>
      </c>
      <c r="L966" s="10">
        <v>125</v>
      </c>
      <c r="M966" s="10">
        <v>0</v>
      </c>
      <c r="N966" s="14">
        <v>14.838800000000001</v>
      </c>
      <c r="O966" s="13">
        <v>34.579500000000003</v>
      </c>
      <c r="P966" s="38">
        <v>0.32099390000000039</v>
      </c>
      <c r="Q966" s="38">
        <v>1.5020716470588216</v>
      </c>
      <c r="R966" s="32" t="s">
        <v>285</v>
      </c>
      <c r="S966" s="32">
        <v>1</v>
      </c>
      <c r="V966" s="8" t="s">
        <v>1156</v>
      </c>
    </row>
    <row r="967" spans="1:22" ht="12.75" customHeight="1">
      <c r="A967" s="1" t="s">
        <v>293</v>
      </c>
      <c r="B967" s="1">
        <v>82</v>
      </c>
      <c r="C967" s="1" t="s">
        <v>1569</v>
      </c>
      <c r="D967" s="5">
        <v>43218</v>
      </c>
      <c r="E967" s="1">
        <f t="shared" si="60"/>
        <v>2018</v>
      </c>
      <c r="F967" s="1">
        <f t="shared" si="61"/>
        <v>4</v>
      </c>
      <c r="G967" s="4">
        <f t="shared" si="62"/>
        <v>28</v>
      </c>
      <c r="H967" s="9">
        <v>0.33263888888888887</v>
      </c>
      <c r="I967" s="13">
        <f t="shared" si="63"/>
        <v>128.25066666666666</v>
      </c>
      <c r="J967" s="13">
        <f t="shared" si="64"/>
        <v>33.250666666666667</v>
      </c>
      <c r="K967" s="10">
        <v>99.751999999999995</v>
      </c>
      <c r="L967" s="10">
        <v>100</v>
      </c>
      <c r="M967" s="10">
        <v>0</v>
      </c>
      <c r="N967" s="14">
        <v>15.6767</v>
      </c>
      <c r="O967" s="13">
        <v>34.6051</v>
      </c>
      <c r="P967" s="38">
        <v>0.22888870000000061</v>
      </c>
      <c r="Q967" s="38">
        <v>1.2066515294117668</v>
      </c>
      <c r="R967" s="32" t="s">
        <v>285</v>
      </c>
      <c r="S967" s="32">
        <v>1</v>
      </c>
      <c r="V967" s="8" t="s">
        <v>1157</v>
      </c>
    </row>
    <row r="968" spans="1:22" ht="12.75" customHeight="1">
      <c r="A968" s="1" t="s">
        <v>293</v>
      </c>
      <c r="B968" s="1">
        <v>82</v>
      </c>
      <c r="C968" s="1" t="s">
        <v>1569</v>
      </c>
      <c r="D968" s="5">
        <v>43218</v>
      </c>
      <c r="E968" s="1">
        <f t="shared" si="60"/>
        <v>2018</v>
      </c>
      <c r="F968" s="1">
        <f t="shared" si="61"/>
        <v>4</v>
      </c>
      <c r="G968" s="4">
        <f t="shared" si="62"/>
        <v>28</v>
      </c>
      <c r="H968" s="9">
        <v>0.33263888888888887</v>
      </c>
      <c r="I968" s="13">
        <f t="shared" si="63"/>
        <v>128.25066666666666</v>
      </c>
      <c r="J968" s="13">
        <f t="shared" si="64"/>
        <v>33.250666666666667</v>
      </c>
      <c r="K968" s="10">
        <v>74.947000000000003</v>
      </c>
      <c r="L968" s="10">
        <v>75</v>
      </c>
      <c r="M968" s="10">
        <v>0</v>
      </c>
      <c r="N968" s="14">
        <v>16.556999999999999</v>
      </c>
      <c r="O968" s="13">
        <v>34.6312</v>
      </c>
      <c r="P968" s="38">
        <v>0.22955419999999993</v>
      </c>
      <c r="Q968" s="38">
        <v>1.1919096117647054</v>
      </c>
      <c r="R968" s="32" t="s">
        <v>285</v>
      </c>
      <c r="S968" s="32">
        <v>1</v>
      </c>
      <c r="V968" s="8" t="s">
        <v>1158</v>
      </c>
    </row>
    <row r="969" spans="1:22" ht="12.75" customHeight="1">
      <c r="A969" s="1" t="s">
        <v>293</v>
      </c>
      <c r="B969" s="1">
        <v>82</v>
      </c>
      <c r="C969" s="1" t="s">
        <v>1569</v>
      </c>
      <c r="D969" s="5">
        <v>43218</v>
      </c>
      <c r="E969" s="1">
        <f t="shared" si="60"/>
        <v>2018</v>
      </c>
      <c r="F969" s="1">
        <f t="shared" si="61"/>
        <v>4</v>
      </c>
      <c r="G969" s="4">
        <f t="shared" si="62"/>
        <v>28</v>
      </c>
      <c r="H969" s="9">
        <v>0.33263888888888887</v>
      </c>
      <c r="I969" s="13">
        <f t="shared" si="63"/>
        <v>128.25066666666666</v>
      </c>
      <c r="J969" s="13">
        <f t="shared" si="64"/>
        <v>33.250666666666667</v>
      </c>
      <c r="K969" s="10">
        <v>49.728000000000002</v>
      </c>
      <c r="L969" s="10">
        <v>50</v>
      </c>
      <c r="M969" s="10">
        <v>0</v>
      </c>
      <c r="N969" s="14">
        <v>17.122900000000001</v>
      </c>
      <c r="O969" s="13">
        <v>34.651899999999998</v>
      </c>
      <c r="P969" s="38">
        <v>0.259174117647059</v>
      </c>
      <c r="Q969" s="38">
        <v>1.5345778705882349</v>
      </c>
      <c r="R969" s="32" t="s">
        <v>285</v>
      </c>
      <c r="S969" s="32">
        <v>1</v>
      </c>
      <c r="V969" s="8" t="s">
        <v>1159</v>
      </c>
    </row>
    <row r="970" spans="1:22" ht="12.75" customHeight="1">
      <c r="A970" s="1" t="s">
        <v>293</v>
      </c>
      <c r="B970" s="1">
        <v>82</v>
      </c>
      <c r="C970" s="1" t="s">
        <v>1569</v>
      </c>
      <c r="D970" s="5">
        <v>43218</v>
      </c>
      <c r="E970" s="1">
        <f t="shared" si="60"/>
        <v>2018</v>
      </c>
      <c r="F970" s="1">
        <f t="shared" si="61"/>
        <v>4</v>
      </c>
      <c r="G970" s="4">
        <f t="shared" si="62"/>
        <v>28</v>
      </c>
      <c r="H970" s="9">
        <v>0.33263888888888887</v>
      </c>
      <c r="I970" s="13">
        <f t="shared" si="63"/>
        <v>128.25066666666666</v>
      </c>
      <c r="J970" s="13">
        <f t="shared" si="64"/>
        <v>33.250666666666667</v>
      </c>
      <c r="K970" s="10">
        <v>29.998999999999999</v>
      </c>
      <c r="L970" s="10">
        <v>30</v>
      </c>
      <c r="M970" s="10">
        <v>0</v>
      </c>
      <c r="N970" s="14">
        <v>17.662500000000001</v>
      </c>
      <c r="O970" s="13">
        <v>34.565300000000001</v>
      </c>
      <c r="P970" s="38">
        <v>0.27410494117647088</v>
      </c>
      <c r="Q970" s="38">
        <v>1.4389277847058857</v>
      </c>
      <c r="R970" s="32" t="s">
        <v>285</v>
      </c>
      <c r="S970" s="32">
        <v>1</v>
      </c>
      <c r="V970" s="8" t="s">
        <v>1160</v>
      </c>
    </row>
    <row r="971" spans="1:22" ht="12.75" customHeight="1">
      <c r="A971" s="1" t="s">
        <v>293</v>
      </c>
      <c r="B971" s="1">
        <v>82</v>
      </c>
      <c r="C971" s="1" t="s">
        <v>1569</v>
      </c>
      <c r="D971" s="5">
        <v>43218</v>
      </c>
      <c r="E971" s="1">
        <f t="shared" si="60"/>
        <v>2018</v>
      </c>
      <c r="F971" s="1">
        <f t="shared" si="61"/>
        <v>4</v>
      </c>
      <c r="G971" s="4">
        <f t="shared" si="62"/>
        <v>28</v>
      </c>
      <c r="H971" s="9">
        <v>0.33263888888888887</v>
      </c>
      <c r="I971" s="13">
        <f t="shared" si="63"/>
        <v>128.25066666666666</v>
      </c>
      <c r="J971" s="13">
        <f t="shared" si="64"/>
        <v>33.250666666666667</v>
      </c>
      <c r="K971" s="10">
        <v>19.731999999999999</v>
      </c>
      <c r="L971" s="10">
        <v>20</v>
      </c>
      <c r="M971" s="10">
        <v>0</v>
      </c>
      <c r="N971" s="14">
        <v>17.847899999999999</v>
      </c>
      <c r="O971" s="13">
        <v>34.498100000000001</v>
      </c>
      <c r="P971" s="38">
        <v>0.27571000470588292</v>
      </c>
      <c r="Q971" s="38">
        <v>1.3313052988235299</v>
      </c>
      <c r="R971" s="32" t="s">
        <v>285</v>
      </c>
      <c r="S971" s="32">
        <v>1</v>
      </c>
      <c r="V971" s="8" t="s">
        <v>1161</v>
      </c>
    </row>
    <row r="972" spans="1:22" ht="12.75" customHeight="1">
      <c r="A972" s="1" t="s">
        <v>293</v>
      </c>
      <c r="B972" s="1">
        <v>82</v>
      </c>
      <c r="C972" s="1" t="s">
        <v>1569</v>
      </c>
      <c r="D972" s="5">
        <v>43218</v>
      </c>
      <c r="E972" s="1">
        <f t="shared" si="60"/>
        <v>2018</v>
      </c>
      <c r="F972" s="1">
        <f t="shared" si="61"/>
        <v>4</v>
      </c>
      <c r="G972" s="4">
        <f t="shared" si="62"/>
        <v>28</v>
      </c>
      <c r="H972" s="9">
        <v>0.33263888888888887</v>
      </c>
      <c r="I972" s="13">
        <f t="shared" si="63"/>
        <v>128.25066666666666</v>
      </c>
      <c r="J972" s="13">
        <f t="shared" si="64"/>
        <v>33.250666666666667</v>
      </c>
      <c r="K972" s="10">
        <v>10.372</v>
      </c>
      <c r="L972" s="10">
        <v>10</v>
      </c>
      <c r="M972" s="10">
        <v>0</v>
      </c>
      <c r="N972" s="14">
        <v>17.931699999999999</v>
      </c>
      <c r="O972" s="13">
        <v>34.494500000000002</v>
      </c>
      <c r="P972" s="38">
        <v>0.26441234823529491</v>
      </c>
      <c r="Q972" s="38">
        <v>1.536162452941177</v>
      </c>
      <c r="R972" s="32" t="s">
        <v>285</v>
      </c>
      <c r="S972" s="32">
        <v>1</v>
      </c>
      <c r="V972" s="8" t="s">
        <v>1162</v>
      </c>
    </row>
    <row r="973" spans="1:22" ht="12.75" customHeight="1">
      <c r="A973" s="1" t="s">
        <v>293</v>
      </c>
      <c r="B973" s="1">
        <v>77</v>
      </c>
      <c r="C973" s="1" t="s">
        <v>1571</v>
      </c>
      <c r="D973" s="5">
        <v>43218</v>
      </c>
      <c r="E973" s="1">
        <f t="shared" si="60"/>
        <v>2018</v>
      </c>
      <c r="F973" s="1">
        <f t="shared" si="61"/>
        <v>4</v>
      </c>
      <c r="G973" s="4">
        <f t="shared" si="62"/>
        <v>28</v>
      </c>
      <c r="H973" s="9">
        <v>0.1388888888888889</v>
      </c>
      <c r="I973" s="13">
        <f>128+45.03/60</f>
        <v>128.75049999999999</v>
      </c>
      <c r="J973" s="13">
        <f>31+45.11/60</f>
        <v>31.751833333333334</v>
      </c>
      <c r="K973" s="10">
        <v>0</v>
      </c>
      <c r="L973" s="10">
        <v>0</v>
      </c>
      <c r="M973" s="33">
        <v>0</v>
      </c>
      <c r="N973" s="14">
        <v>20.399999999999999</v>
      </c>
      <c r="O973" s="13">
        <v>34.539070808994424</v>
      </c>
      <c r="P973" s="38">
        <v>0.23809677176470689</v>
      </c>
      <c r="Q973" s="38">
        <v>1.6143117070588247</v>
      </c>
      <c r="R973" s="32" t="s">
        <v>285</v>
      </c>
      <c r="S973" s="32">
        <v>1</v>
      </c>
      <c r="V973" s="8" t="s">
        <v>1163</v>
      </c>
    </row>
    <row r="974" spans="1:22" ht="12.75" customHeight="1">
      <c r="A974" s="1" t="s">
        <v>293</v>
      </c>
      <c r="B974" s="1">
        <v>77</v>
      </c>
      <c r="C974" s="1" t="s">
        <v>1571</v>
      </c>
      <c r="D974" s="5">
        <v>43218</v>
      </c>
      <c r="E974" s="1">
        <f t="shared" ref="E974:E985" si="65">YEAR(D974)</f>
        <v>2018</v>
      </c>
      <c r="F974" s="1">
        <f t="shared" ref="F974:F985" si="66">MONTH(D974)</f>
        <v>4</v>
      </c>
      <c r="G974" s="4">
        <f t="shared" ref="G974:G985" si="67">DAY(D974)</f>
        <v>28</v>
      </c>
      <c r="H974" s="9">
        <v>0.1388888888888889</v>
      </c>
      <c r="I974" s="13">
        <f t="shared" ref="I974:I984" si="68">128+45.03/60</f>
        <v>128.75049999999999</v>
      </c>
      <c r="J974" s="13">
        <f t="shared" ref="J974:J984" si="69">31+45.11/60</f>
        <v>31.751833333333334</v>
      </c>
      <c r="K974" s="10">
        <v>496.91899999999998</v>
      </c>
      <c r="L974" s="10">
        <v>500</v>
      </c>
      <c r="M974" s="10">
        <v>0</v>
      </c>
      <c r="N974" s="14">
        <v>7.5964</v>
      </c>
      <c r="O974" s="13">
        <v>34.348199999999999</v>
      </c>
      <c r="P974" s="38">
        <v>-2.0890804705882005E-2</v>
      </c>
      <c r="Q974" s="38">
        <v>-0.81595637882352889</v>
      </c>
      <c r="R974" s="32" t="s">
        <v>285</v>
      </c>
      <c r="S974" s="32">
        <v>1</v>
      </c>
      <c r="V974" s="8" t="s">
        <v>1164</v>
      </c>
    </row>
    <row r="975" spans="1:22" ht="12.75" customHeight="1">
      <c r="A975" s="1" t="s">
        <v>293</v>
      </c>
      <c r="B975" s="1">
        <v>77</v>
      </c>
      <c r="C975" s="1" t="s">
        <v>1571</v>
      </c>
      <c r="D975" s="5">
        <v>43218</v>
      </c>
      <c r="E975" s="1">
        <f t="shared" si="65"/>
        <v>2018</v>
      </c>
      <c r="F975" s="1">
        <f t="shared" si="66"/>
        <v>4</v>
      </c>
      <c r="G975" s="4">
        <f t="shared" si="67"/>
        <v>28</v>
      </c>
      <c r="H975" s="9">
        <v>0.1388888888888889</v>
      </c>
      <c r="I975" s="13">
        <f t="shared" si="68"/>
        <v>128.75049999999999</v>
      </c>
      <c r="J975" s="13">
        <f t="shared" si="69"/>
        <v>31.751833333333334</v>
      </c>
      <c r="K975" s="10">
        <v>298.50299999999999</v>
      </c>
      <c r="L975" s="10">
        <v>300</v>
      </c>
      <c r="M975" s="10">
        <v>0</v>
      </c>
      <c r="N975" s="14">
        <v>10.964</v>
      </c>
      <c r="O975" s="13">
        <v>34.403300000000002</v>
      </c>
      <c r="P975" s="38">
        <v>6.4053138823529032E-2</v>
      </c>
      <c r="Q975" s="38">
        <v>-0.27926420470588198</v>
      </c>
      <c r="R975" s="32" t="s">
        <v>285</v>
      </c>
      <c r="S975" s="32">
        <v>1</v>
      </c>
      <c r="V975" s="8" t="s">
        <v>1165</v>
      </c>
    </row>
    <row r="976" spans="1:22" ht="12.75" customHeight="1">
      <c r="A976" s="1" t="s">
        <v>293</v>
      </c>
      <c r="B976" s="1">
        <v>77</v>
      </c>
      <c r="C976" s="1" t="s">
        <v>1571</v>
      </c>
      <c r="D976" s="5">
        <v>43218</v>
      </c>
      <c r="E976" s="1">
        <f t="shared" si="65"/>
        <v>2018</v>
      </c>
      <c r="F976" s="1">
        <f t="shared" si="66"/>
        <v>4</v>
      </c>
      <c r="G976" s="4">
        <f t="shared" si="67"/>
        <v>28</v>
      </c>
      <c r="H976" s="9">
        <v>0.1388888888888889</v>
      </c>
      <c r="I976" s="13">
        <f t="shared" si="68"/>
        <v>128.75049999999999</v>
      </c>
      <c r="J976" s="13">
        <f t="shared" si="69"/>
        <v>31.751833333333334</v>
      </c>
      <c r="K976" s="10">
        <v>199.35900000000001</v>
      </c>
      <c r="L976" s="10">
        <v>200</v>
      </c>
      <c r="M976" s="10">
        <v>0</v>
      </c>
      <c r="N976" s="14">
        <v>13.787699999999999</v>
      </c>
      <c r="O976" s="13">
        <v>34.516100000000002</v>
      </c>
      <c r="P976" s="38">
        <v>0.14027499294117662</v>
      </c>
      <c r="Q976" s="38">
        <v>0.60621215176470677</v>
      </c>
      <c r="R976" s="32" t="s">
        <v>285</v>
      </c>
      <c r="S976" s="32">
        <v>1</v>
      </c>
      <c r="V976" s="8" t="s">
        <v>1166</v>
      </c>
    </row>
    <row r="977" spans="1:22" ht="12.75" customHeight="1">
      <c r="A977" s="1" t="s">
        <v>293</v>
      </c>
      <c r="B977" s="1">
        <v>77</v>
      </c>
      <c r="C977" s="1" t="s">
        <v>1571</v>
      </c>
      <c r="D977" s="5">
        <v>43218</v>
      </c>
      <c r="E977" s="1">
        <f t="shared" si="65"/>
        <v>2018</v>
      </c>
      <c r="F977" s="1">
        <f t="shared" si="66"/>
        <v>4</v>
      </c>
      <c r="G977" s="4">
        <f t="shared" si="67"/>
        <v>28</v>
      </c>
      <c r="H977" s="9">
        <v>0.1388888888888889</v>
      </c>
      <c r="I977" s="13">
        <f t="shared" si="68"/>
        <v>128.75049999999999</v>
      </c>
      <c r="J977" s="13">
        <f t="shared" si="69"/>
        <v>31.751833333333334</v>
      </c>
      <c r="K977" s="10">
        <v>149.12799999999999</v>
      </c>
      <c r="L977" s="10">
        <v>150</v>
      </c>
      <c r="M977" s="10">
        <v>0</v>
      </c>
      <c r="N977" s="14">
        <v>15.886900000000001</v>
      </c>
      <c r="O977" s="13">
        <v>34.598599999999998</v>
      </c>
      <c r="P977" s="38">
        <v>0.2461594164705887</v>
      </c>
      <c r="Q977" s="38">
        <v>1.2358899658823521</v>
      </c>
      <c r="R977" s="32" t="s">
        <v>285</v>
      </c>
      <c r="S977" s="32">
        <v>1</v>
      </c>
      <c r="V977" s="8" t="s">
        <v>1167</v>
      </c>
    </row>
    <row r="978" spans="1:22" ht="12.75" customHeight="1">
      <c r="A978" s="1" t="s">
        <v>293</v>
      </c>
      <c r="B978" s="1">
        <v>77</v>
      </c>
      <c r="C978" s="1" t="s">
        <v>1571</v>
      </c>
      <c r="D978" s="5">
        <v>43218</v>
      </c>
      <c r="E978" s="1">
        <f t="shared" si="65"/>
        <v>2018</v>
      </c>
      <c r="F978" s="1">
        <f t="shared" si="66"/>
        <v>4</v>
      </c>
      <c r="G978" s="4">
        <f t="shared" si="67"/>
        <v>28</v>
      </c>
      <c r="H978" s="9">
        <v>0.1388888888888889</v>
      </c>
      <c r="I978" s="13">
        <f t="shared" si="68"/>
        <v>128.75049999999999</v>
      </c>
      <c r="J978" s="13">
        <f t="shared" si="69"/>
        <v>31.751833333333334</v>
      </c>
      <c r="K978" s="10">
        <v>124.42700000000001</v>
      </c>
      <c r="L978" s="10">
        <v>125</v>
      </c>
      <c r="M978" s="10">
        <v>0</v>
      </c>
      <c r="N978" s="14">
        <v>16.661200000000001</v>
      </c>
      <c r="O978" s="13">
        <v>34.6053</v>
      </c>
      <c r="P978" s="38">
        <v>0.18452000000000002</v>
      </c>
      <c r="Q978" s="38">
        <v>1.1182904800000006</v>
      </c>
      <c r="R978" s="32" t="s">
        <v>285</v>
      </c>
      <c r="S978" s="32">
        <v>1</v>
      </c>
      <c r="V978" s="8" t="s">
        <v>1168</v>
      </c>
    </row>
    <row r="979" spans="1:22" ht="12.75" customHeight="1">
      <c r="A979" s="1" t="s">
        <v>293</v>
      </c>
      <c r="B979" s="1">
        <v>77</v>
      </c>
      <c r="C979" s="1" t="s">
        <v>1571</v>
      </c>
      <c r="D979" s="5">
        <v>43218</v>
      </c>
      <c r="E979" s="1">
        <f t="shared" si="65"/>
        <v>2018</v>
      </c>
      <c r="F979" s="1">
        <f t="shared" si="66"/>
        <v>4</v>
      </c>
      <c r="G979" s="4">
        <f t="shared" si="67"/>
        <v>28</v>
      </c>
      <c r="H979" s="9">
        <v>0.1388888888888889</v>
      </c>
      <c r="I979" s="13">
        <f t="shared" si="68"/>
        <v>128.75049999999999</v>
      </c>
      <c r="J979" s="13">
        <f t="shared" si="69"/>
        <v>31.751833333333334</v>
      </c>
      <c r="K979" s="10">
        <v>99.552000000000007</v>
      </c>
      <c r="L979" s="10">
        <v>100</v>
      </c>
      <c r="M979" s="10">
        <v>0</v>
      </c>
      <c r="N979" s="14">
        <v>17.321999999999999</v>
      </c>
      <c r="O979" s="13">
        <v>34.571199999999997</v>
      </c>
      <c r="P979" s="38">
        <v>0.25085018352941191</v>
      </c>
      <c r="Q979" s="38">
        <v>1.3963788141176483</v>
      </c>
      <c r="R979" s="32" t="s">
        <v>285</v>
      </c>
      <c r="S979" s="32">
        <v>1</v>
      </c>
      <c r="V979" s="8" t="s">
        <v>1169</v>
      </c>
    </row>
    <row r="980" spans="1:22" ht="12.75" customHeight="1">
      <c r="A980" s="1" t="s">
        <v>293</v>
      </c>
      <c r="B980" s="1">
        <v>77</v>
      </c>
      <c r="C980" s="1" t="s">
        <v>1571</v>
      </c>
      <c r="D980" s="5">
        <v>43218</v>
      </c>
      <c r="E980" s="1">
        <f t="shared" si="65"/>
        <v>2018</v>
      </c>
      <c r="F980" s="1">
        <f t="shared" si="66"/>
        <v>4</v>
      </c>
      <c r="G980" s="4">
        <f t="shared" si="67"/>
        <v>28</v>
      </c>
      <c r="H980" s="9">
        <v>0.1388888888888889</v>
      </c>
      <c r="I980" s="13">
        <f t="shared" si="68"/>
        <v>128.75049999999999</v>
      </c>
      <c r="J980" s="13">
        <f t="shared" si="69"/>
        <v>31.751833333333334</v>
      </c>
      <c r="K980" s="10">
        <v>74.632999999999996</v>
      </c>
      <c r="L980" s="10">
        <v>75</v>
      </c>
      <c r="M980" s="10">
        <v>0</v>
      </c>
      <c r="N980" s="14">
        <v>18.441500000000001</v>
      </c>
      <c r="O980" s="13">
        <v>34.5625</v>
      </c>
      <c r="P980" s="38">
        <v>0.2731842070588244</v>
      </c>
      <c r="Q980" s="38">
        <v>1.470337728235295</v>
      </c>
      <c r="R980" s="32" t="s">
        <v>285</v>
      </c>
      <c r="S980" s="32">
        <v>1</v>
      </c>
      <c r="V980" s="8" t="s">
        <v>1170</v>
      </c>
    </row>
    <row r="981" spans="1:22" ht="12.75" customHeight="1">
      <c r="A981" s="1" t="s">
        <v>293</v>
      </c>
      <c r="B981" s="1">
        <v>77</v>
      </c>
      <c r="C981" s="1" t="s">
        <v>1571</v>
      </c>
      <c r="D981" s="5">
        <v>43218</v>
      </c>
      <c r="E981" s="1">
        <f t="shared" si="65"/>
        <v>2018</v>
      </c>
      <c r="F981" s="1">
        <f t="shared" si="66"/>
        <v>4</v>
      </c>
      <c r="G981" s="4">
        <f t="shared" si="67"/>
        <v>28</v>
      </c>
      <c r="H981" s="9">
        <v>0.1388888888888889</v>
      </c>
      <c r="I981" s="13">
        <f t="shared" si="68"/>
        <v>128.75049999999999</v>
      </c>
      <c r="J981" s="13">
        <f t="shared" si="69"/>
        <v>31.751833333333334</v>
      </c>
      <c r="K981" s="10">
        <v>49.737000000000002</v>
      </c>
      <c r="L981" s="10">
        <v>50</v>
      </c>
      <c r="M981" s="10">
        <v>0</v>
      </c>
      <c r="N981" s="14">
        <v>19.648</v>
      </c>
      <c r="O981" s="13">
        <v>34.568199999999997</v>
      </c>
      <c r="P981" s="38">
        <v>0.27352015058823564</v>
      </c>
      <c r="Q981" s="38">
        <v>1.5692391423529433</v>
      </c>
      <c r="R981" s="32" t="s">
        <v>285</v>
      </c>
      <c r="S981" s="32">
        <v>1</v>
      </c>
      <c r="V981" s="8" t="s">
        <v>1171</v>
      </c>
    </row>
    <row r="982" spans="1:22" ht="12.75" customHeight="1">
      <c r="A982" s="1" t="s">
        <v>293</v>
      </c>
      <c r="B982" s="1">
        <v>77</v>
      </c>
      <c r="C982" s="1" t="s">
        <v>1571</v>
      </c>
      <c r="D982" s="5">
        <v>43218</v>
      </c>
      <c r="E982" s="1">
        <f t="shared" si="65"/>
        <v>2018</v>
      </c>
      <c r="F982" s="1">
        <f t="shared" si="66"/>
        <v>4</v>
      </c>
      <c r="G982" s="4">
        <f t="shared" si="67"/>
        <v>28</v>
      </c>
      <c r="H982" s="9">
        <v>0.1388888888888889</v>
      </c>
      <c r="I982" s="13">
        <f t="shared" si="68"/>
        <v>128.75049999999999</v>
      </c>
      <c r="J982" s="13">
        <f t="shared" si="69"/>
        <v>31.751833333333334</v>
      </c>
      <c r="K982" s="10">
        <v>30.356000000000002</v>
      </c>
      <c r="L982" s="10">
        <v>30</v>
      </c>
      <c r="M982" s="10">
        <v>0</v>
      </c>
      <c r="N982" s="14">
        <v>20.6648</v>
      </c>
      <c r="O982" s="13">
        <v>34.543399999999998</v>
      </c>
      <c r="P982" s="38">
        <v>0.26793353411764764</v>
      </c>
      <c r="Q982" s="38">
        <v>1.3227368164705897</v>
      </c>
      <c r="R982" s="32" t="s">
        <v>285</v>
      </c>
      <c r="S982" s="32">
        <v>1</v>
      </c>
      <c r="V982" s="8" t="s">
        <v>1172</v>
      </c>
    </row>
    <row r="983" spans="1:22" ht="12.75" customHeight="1">
      <c r="A983" s="1" t="s">
        <v>293</v>
      </c>
      <c r="B983" s="1">
        <v>77</v>
      </c>
      <c r="C983" s="1" t="s">
        <v>1571</v>
      </c>
      <c r="D983" s="5">
        <v>43218</v>
      </c>
      <c r="E983" s="1">
        <f t="shared" si="65"/>
        <v>2018</v>
      </c>
      <c r="F983" s="1">
        <f t="shared" si="66"/>
        <v>4</v>
      </c>
      <c r="G983" s="4">
        <f t="shared" si="67"/>
        <v>28</v>
      </c>
      <c r="H983" s="9">
        <v>0.1388888888888889</v>
      </c>
      <c r="I983" s="13">
        <f t="shared" si="68"/>
        <v>128.75049999999999</v>
      </c>
      <c r="J983" s="13">
        <f t="shared" si="69"/>
        <v>31.751833333333334</v>
      </c>
      <c r="K983" s="10">
        <v>19.852</v>
      </c>
      <c r="L983" s="10">
        <v>20</v>
      </c>
      <c r="M983" s="10">
        <v>0</v>
      </c>
      <c r="N983" s="14">
        <v>20.7607</v>
      </c>
      <c r="O983" s="13">
        <v>34.5349</v>
      </c>
      <c r="P983" s="38">
        <v>0.28096067764705923</v>
      </c>
      <c r="Q983" s="38">
        <v>1.5599194505882359</v>
      </c>
      <c r="R983" s="32" t="s">
        <v>285</v>
      </c>
      <c r="S983" s="32">
        <v>1</v>
      </c>
      <c r="V983" s="8" t="s">
        <v>1173</v>
      </c>
    </row>
    <row r="984" spans="1:22" ht="12.75" customHeight="1">
      <c r="A984" s="1" t="s">
        <v>293</v>
      </c>
      <c r="B984" s="1">
        <v>77</v>
      </c>
      <c r="C984" s="1" t="s">
        <v>1571</v>
      </c>
      <c r="D984" s="5">
        <v>43218</v>
      </c>
      <c r="E984" s="1">
        <f t="shared" si="65"/>
        <v>2018</v>
      </c>
      <c r="F984" s="1">
        <f t="shared" si="66"/>
        <v>4</v>
      </c>
      <c r="G984" s="4">
        <f t="shared" si="67"/>
        <v>28</v>
      </c>
      <c r="H984" s="9">
        <v>0.1388888888888889</v>
      </c>
      <c r="I984" s="13">
        <f t="shared" si="68"/>
        <v>128.75049999999999</v>
      </c>
      <c r="J984" s="13">
        <f t="shared" si="69"/>
        <v>31.751833333333334</v>
      </c>
      <c r="K984" s="10">
        <v>10.051</v>
      </c>
      <c r="L984" s="10">
        <v>10</v>
      </c>
      <c r="M984" s="10">
        <v>0</v>
      </c>
      <c r="N984" s="14">
        <v>20.765999999999998</v>
      </c>
      <c r="O984" s="13">
        <v>34.534799999999997</v>
      </c>
      <c r="P984" s="38">
        <v>0.22741221176470572</v>
      </c>
      <c r="Q984" s="38">
        <v>1.4157268137254899</v>
      </c>
      <c r="R984" s="32" t="s">
        <v>285</v>
      </c>
      <c r="S984" s="32">
        <v>1</v>
      </c>
      <c r="V984" s="8" t="s">
        <v>1174</v>
      </c>
    </row>
    <row r="985" spans="1:22" ht="12.75" customHeight="1">
      <c r="A985" s="1" t="s">
        <v>293</v>
      </c>
      <c r="B985" s="1">
        <v>74</v>
      </c>
      <c r="C985" s="1" t="s">
        <v>1571</v>
      </c>
      <c r="D985" s="5">
        <v>43217</v>
      </c>
      <c r="E985" s="1">
        <f t="shared" si="65"/>
        <v>2018</v>
      </c>
      <c r="F985" s="1">
        <f t="shared" si="66"/>
        <v>4</v>
      </c>
      <c r="G985" s="4">
        <f t="shared" si="67"/>
        <v>27</v>
      </c>
      <c r="H985" s="9">
        <v>0.67291666666666661</v>
      </c>
      <c r="I985" s="13">
        <f>127+14.7/60</f>
        <v>127.245</v>
      </c>
      <c r="J985" s="13">
        <f>31+44.51/60</f>
        <v>31.741833333333332</v>
      </c>
      <c r="K985" s="10">
        <v>0</v>
      </c>
      <c r="L985" s="10">
        <v>0</v>
      </c>
      <c r="M985" s="33">
        <v>0</v>
      </c>
      <c r="N985" s="14">
        <v>18.5</v>
      </c>
      <c r="O985" s="13">
        <v>34.423077337816231</v>
      </c>
      <c r="P985" s="38">
        <v>0.29155665411764686</v>
      </c>
      <c r="Q985" s="38">
        <v>1.2402765764705901</v>
      </c>
      <c r="R985" s="32" t="s">
        <v>285</v>
      </c>
      <c r="S985" s="32">
        <v>1</v>
      </c>
      <c r="V985" s="8" t="s">
        <v>1175</v>
      </c>
    </row>
    <row r="986" spans="1:22" ht="12.75" customHeight="1">
      <c r="A986" s="1" t="s">
        <v>293</v>
      </c>
      <c r="B986" s="1">
        <v>74</v>
      </c>
      <c r="C986" s="1" t="s">
        <v>1571</v>
      </c>
      <c r="D986" s="5">
        <v>43217</v>
      </c>
      <c r="E986" s="1">
        <f t="shared" ref="E986:E992" si="70">YEAR(D986)</f>
        <v>2018</v>
      </c>
      <c r="F986" s="1">
        <f t="shared" ref="F986:F992" si="71">MONTH(D986)</f>
        <v>4</v>
      </c>
      <c r="G986" s="4">
        <f t="shared" ref="G986:G992" si="72">DAY(D986)</f>
        <v>27</v>
      </c>
      <c r="H986" s="9">
        <v>0.67291666666666661</v>
      </c>
      <c r="I986" s="13">
        <f t="shared" ref="I986:I992" si="73">127+14.7/60</f>
        <v>127.245</v>
      </c>
      <c r="J986" s="13">
        <f t="shared" ref="J986:J992" si="74">31+44.51/60</f>
        <v>31.741833333333332</v>
      </c>
      <c r="K986" s="10">
        <v>120.161</v>
      </c>
      <c r="L986" s="10">
        <v>120</v>
      </c>
      <c r="M986" s="10">
        <v>0</v>
      </c>
      <c r="N986" s="14">
        <v>14.1845</v>
      </c>
      <c r="O986" s="13">
        <v>34.536200000000001</v>
      </c>
      <c r="P986" s="38">
        <v>0.11924613647058835</v>
      </c>
      <c r="Q986" s="38">
        <v>0.76698190588235349</v>
      </c>
      <c r="R986" s="32" t="s">
        <v>285</v>
      </c>
      <c r="S986" s="32">
        <v>1</v>
      </c>
      <c r="V986" s="8" t="s">
        <v>1176</v>
      </c>
    </row>
    <row r="987" spans="1:22" ht="12.75" customHeight="1">
      <c r="A987" s="1" t="s">
        <v>293</v>
      </c>
      <c r="B987" s="1">
        <v>74</v>
      </c>
      <c r="C987" s="1" t="s">
        <v>1571</v>
      </c>
      <c r="D987" s="5">
        <v>43217</v>
      </c>
      <c r="E987" s="1">
        <f t="shared" si="70"/>
        <v>2018</v>
      </c>
      <c r="F987" s="1">
        <f t="shared" si="71"/>
        <v>4</v>
      </c>
      <c r="G987" s="4">
        <f t="shared" si="72"/>
        <v>27</v>
      </c>
      <c r="H987" s="9">
        <v>0.67291666666666661</v>
      </c>
      <c r="I987" s="13">
        <f t="shared" si="73"/>
        <v>127.245</v>
      </c>
      <c r="J987" s="13">
        <f t="shared" si="74"/>
        <v>31.741833333333332</v>
      </c>
      <c r="K987" s="10">
        <v>100.437</v>
      </c>
      <c r="L987" s="10">
        <v>100</v>
      </c>
      <c r="M987" s="10">
        <v>0</v>
      </c>
      <c r="N987" s="14">
        <v>14.6144</v>
      </c>
      <c r="O987" s="13">
        <v>34.544499999999999</v>
      </c>
      <c r="P987" s="38">
        <v>0.24819223882352959</v>
      </c>
      <c r="Q987" s="38">
        <v>1.1027328352941197</v>
      </c>
      <c r="R987" s="32" t="s">
        <v>285</v>
      </c>
      <c r="S987" s="32">
        <v>1</v>
      </c>
      <c r="V987" s="8" t="s">
        <v>1177</v>
      </c>
    </row>
    <row r="988" spans="1:22" ht="12.75" customHeight="1">
      <c r="A988" s="1" t="s">
        <v>293</v>
      </c>
      <c r="B988" s="1">
        <v>74</v>
      </c>
      <c r="C988" s="1" t="s">
        <v>1571</v>
      </c>
      <c r="D988" s="5">
        <v>43217</v>
      </c>
      <c r="E988" s="1">
        <f t="shared" si="70"/>
        <v>2018</v>
      </c>
      <c r="F988" s="1">
        <f t="shared" si="71"/>
        <v>4</v>
      </c>
      <c r="G988" s="4">
        <f t="shared" si="72"/>
        <v>27</v>
      </c>
      <c r="H988" s="9">
        <v>0.67291666666666661</v>
      </c>
      <c r="I988" s="13">
        <f t="shared" si="73"/>
        <v>127.245</v>
      </c>
      <c r="J988" s="13">
        <f t="shared" si="74"/>
        <v>31.741833333333332</v>
      </c>
      <c r="K988" s="10">
        <v>75.191999999999993</v>
      </c>
      <c r="L988" s="10">
        <v>75</v>
      </c>
      <c r="M988" s="10">
        <v>0</v>
      </c>
      <c r="N988" s="14">
        <v>15.2354</v>
      </c>
      <c r="O988" s="13">
        <v>34.563099999999999</v>
      </c>
      <c r="P988" s="38">
        <v>0.18699930117647034</v>
      </c>
      <c r="Q988" s="38">
        <v>1.0981833647058821</v>
      </c>
      <c r="R988" s="32" t="s">
        <v>285</v>
      </c>
      <c r="S988" s="32">
        <v>1</v>
      </c>
      <c r="V988" s="8" t="s">
        <v>1178</v>
      </c>
    </row>
    <row r="989" spans="1:22" ht="12.75" customHeight="1">
      <c r="A989" s="1" t="s">
        <v>293</v>
      </c>
      <c r="B989" s="1">
        <v>74</v>
      </c>
      <c r="C989" s="1" t="s">
        <v>1571</v>
      </c>
      <c r="D989" s="5">
        <v>43217</v>
      </c>
      <c r="E989" s="1">
        <f t="shared" si="70"/>
        <v>2018</v>
      </c>
      <c r="F989" s="1">
        <f t="shared" si="71"/>
        <v>4</v>
      </c>
      <c r="G989" s="4">
        <f t="shared" si="72"/>
        <v>27</v>
      </c>
      <c r="H989" s="9">
        <v>0.67291666666666661</v>
      </c>
      <c r="I989" s="13">
        <f t="shared" si="73"/>
        <v>127.245</v>
      </c>
      <c r="J989" s="13">
        <f t="shared" si="74"/>
        <v>31.741833333333332</v>
      </c>
      <c r="K989" s="10">
        <v>50.343000000000004</v>
      </c>
      <c r="L989" s="10">
        <v>50</v>
      </c>
      <c r="M989" s="10">
        <v>0</v>
      </c>
      <c r="N989" s="14">
        <v>16.259399999999999</v>
      </c>
      <c r="O989" s="13">
        <v>34.591500000000003</v>
      </c>
      <c r="P989" s="38">
        <v>0.20970318352941208</v>
      </c>
      <c r="Q989" s="38">
        <v>1.2152256941176489</v>
      </c>
      <c r="R989" s="32" t="s">
        <v>285</v>
      </c>
      <c r="S989" s="32">
        <v>1</v>
      </c>
      <c r="V989" s="8" t="s">
        <v>1179</v>
      </c>
    </row>
    <row r="990" spans="1:22" ht="12.75" customHeight="1">
      <c r="A990" s="1" t="s">
        <v>293</v>
      </c>
      <c r="B990" s="1">
        <v>74</v>
      </c>
      <c r="C990" s="1" t="s">
        <v>1571</v>
      </c>
      <c r="D990" s="5">
        <v>43217</v>
      </c>
      <c r="E990" s="1">
        <f t="shared" si="70"/>
        <v>2018</v>
      </c>
      <c r="F990" s="1">
        <f t="shared" si="71"/>
        <v>4</v>
      </c>
      <c r="G990" s="4">
        <f t="shared" si="72"/>
        <v>27</v>
      </c>
      <c r="H990" s="9">
        <v>0.67291666666666661</v>
      </c>
      <c r="I990" s="13">
        <f t="shared" si="73"/>
        <v>127.245</v>
      </c>
      <c r="J990" s="13">
        <f t="shared" si="74"/>
        <v>31.741833333333332</v>
      </c>
      <c r="K990" s="10">
        <v>29.709</v>
      </c>
      <c r="L990" s="10">
        <v>30</v>
      </c>
      <c r="M990" s="10">
        <v>0</v>
      </c>
      <c r="N990" s="14">
        <v>16.9588</v>
      </c>
      <c r="O990" s="13">
        <v>34.380800000000001</v>
      </c>
      <c r="P990" s="38">
        <v>0.18913824588235273</v>
      </c>
      <c r="Q990" s="38">
        <v>1.0117434235294134</v>
      </c>
      <c r="R990" s="32" t="s">
        <v>285</v>
      </c>
      <c r="S990" s="32">
        <v>1</v>
      </c>
      <c r="V990" s="8" t="s">
        <v>1180</v>
      </c>
    </row>
    <row r="991" spans="1:22" ht="12.75" customHeight="1">
      <c r="A991" s="1" t="s">
        <v>293</v>
      </c>
      <c r="B991" s="1">
        <v>74</v>
      </c>
      <c r="C991" s="1" t="s">
        <v>1571</v>
      </c>
      <c r="D991" s="5">
        <v>43217</v>
      </c>
      <c r="E991" s="1">
        <f t="shared" si="70"/>
        <v>2018</v>
      </c>
      <c r="F991" s="1">
        <f t="shared" si="71"/>
        <v>4</v>
      </c>
      <c r="G991" s="4">
        <f t="shared" si="72"/>
        <v>27</v>
      </c>
      <c r="H991" s="9">
        <v>0.67291666666666661</v>
      </c>
      <c r="I991" s="13">
        <f t="shared" si="73"/>
        <v>127.245</v>
      </c>
      <c r="J991" s="13">
        <f t="shared" si="74"/>
        <v>31.741833333333332</v>
      </c>
      <c r="K991" s="10">
        <v>20.119</v>
      </c>
      <c r="L991" s="10">
        <v>20</v>
      </c>
      <c r="M991" s="10">
        <v>0</v>
      </c>
      <c r="N991" s="14">
        <v>18.5899</v>
      </c>
      <c r="O991" s="13">
        <v>34.436900000000001</v>
      </c>
      <c r="P991" s="38">
        <v>0.15888233529411777</v>
      </c>
      <c r="Q991" s="38">
        <v>1.0002027411764693</v>
      </c>
      <c r="R991" s="32" t="s">
        <v>285</v>
      </c>
      <c r="S991" s="32">
        <v>1</v>
      </c>
      <c r="V991" s="8" t="s">
        <v>1181</v>
      </c>
    </row>
    <row r="992" spans="1:22" ht="12.75" customHeight="1">
      <c r="A992" s="1" t="s">
        <v>293</v>
      </c>
      <c r="B992" s="1">
        <v>74</v>
      </c>
      <c r="C992" s="1" t="s">
        <v>1571</v>
      </c>
      <c r="D992" s="5">
        <v>43217</v>
      </c>
      <c r="E992" s="1">
        <f t="shared" si="70"/>
        <v>2018</v>
      </c>
      <c r="F992" s="1">
        <f t="shared" si="71"/>
        <v>4</v>
      </c>
      <c r="G992" s="4">
        <f t="shared" si="72"/>
        <v>27</v>
      </c>
      <c r="H992" s="9">
        <v>0.67291666666666661</v>
      </c>
      <c r="I992" s="13">
        <f t="shared" si="73"/>
        <v>127.245</v>
      </c>
      <c r="J992" s="13">
        <f t="shared" si="74"/>
        <v>31.741833333333332</v>
      </c>
      <c r="K992" s="10">
        <v>10.151999999999999</v>
      </c>
      <c r="L992" s="10">
        <v>10</v>
      </c>
      <c r="M992" s="10">
        <v>0</v>
      </c>
      <c r="N992" s="14">
        <v>18.779800000000002</v>
      </c>
      <c r="O992" s="13">
        <v>34.408499999999997</v>
      </c>
      <c r="P992" s="38">
        <v>0.16797583764705903</v>
      </c>
      <c r="Q992" s="38">
        <v>1.0524352705882336</v>
      </c>
      <c r="R992" s="32" t="s">
        <v>285</v>
      </c>
      <c r="S992" s="32">
        <v>1</v>
      </c>
      <c r="V992" s="8" t="s">
        <v>1182</v>
      </c>
    </row>
    <row r="993" spans="1:22" ht="12.75" customHeight="1">
      <c r="A993" s="1" t="s">
        <v>293</v>
      </c>
      <c r="B993" s="1">
        <v>63</v>
      </c>
      <c r="C993" s="1" t="s">
        <v>1575</v>
      </c>
      <c r="D993" s="5">
        <v>43215</v>
      </c>
      <c r="E993" s="1">
        <f>YEAR(D993)</f>
        <v>2018</v>
      </c>
      <c r="F993" s="1">
        <f>MONTH(D993)</f>
        <v>4</v>
      </c>
      <c r="G993" s="4">
        <f>DAY(D993)</f>
        <v>25</v>
      </c>
      <c r="H993" s="9">
        <v>0.59097222222222223</v>
      </c>
      <c r="I993" s="13">
        <f>124+44.96/60</f>
        <v>124.74933333333334</v>
      </c>
      <c r="J993" s="13">
        <f>27+44.99/60</f>
        <v>27.749833333333335</v>
      </c>
      <c r="K993" s="10">
        <v>0</v>
      </c>
      <c r="L993" s="10">
        <v>0</v>
      </c>
      <c r="M993" s="33">
        <v>0</v>
      </c>
      <c r="N993" s="14">
        <v>19.8</v>
      </c>
      <c r="O993" s="13">
        <v>33.97858849666693</v>
      </c>
      <c r="P993" s="38">
        <v>5.1528820000000142E-2</v>
      </c>
      <c r="Q993" s="38">
        <v>0.43640239999999864</v>
      </c>
      <c r="R993" s="32" t="s">
        <v>285</v>
      </c>
      <c r="S993" s="32">
        <v>1</v>
      </c>
      <c r="V993" s="8" t="s">
        <v>1183</v>
      </c>
    </row>
    <row r="994" spans="1:22" ht="12.75" customHeight="1">
      <c r="A994" s="1" t="s">
        <v>293</v>
      </c>
      <c r="B994" s="1">
        <v>63</v>
      </c>
      <c r="C994" s="1" t="s">
        <v>1575</v>
      </c>
      <c r="D994" s="5">
        <v>43215</v>
      </c>
      <c r="E994" s="1">
        <f t="shared" ref="E994:E1000" si="75">YEAR(D994)</f>
        <v>2018</v>
      </c>
      <c r="F994" s="1">
        <f t="shared" ref="F994:F999" si="76">MONTH(D994)</f>
        <v>4</v>
      </c>
      <c r="G994" s="4">
        <f t="shared" ref="G994:G999" si="77">DAY(D994)</f>
        <v>25</v>
      </c>
      <c r="H994" s="9">
        <v>0.59097222222222223</v>
      </c>
      <c r="I994" s="13">
        <f t="shared" ref="I994:I999" si="78">124+44.96/60</f>
        <v>124.74933333333334</v>
      </c>
      <c r="J994" s="13">
        <f t="shared" ref="J994:J999" si="79">27+44.99/60</f>
        <v>27.749833333333335</v>
      </c>
      <c r="K994" s="10">
        <v>90.335999999999999</v>
      </c>
      <c r="L994" s="10">
        <v>90</v>
      </c>
      <c r="M994" s="10">
        <v>0</v>
      </c>
      <c r="N994" s="14">
        <v>18.703499999999998</v>
      </c>
      <c r="O994" s="13">
        <v>34.482300000000002</v>
      </c>
      <c r="P994" s="38">
        <v>0.16137976235294116</v>
      </c>
      <c r="Q994" s="38">
        <v>1.0862165294117627</v>
      </c>
      <c r="R994" s="32" t="s">
        <v>285</v>
      </c>
      <c r="S994" s="32">
        <v>1</v>
      </c>
      <c r="V994" s="8" t="s">
        <v>1184</v>
      </c>
    </row>
    <row r="995" spans="1:22" ht="12.75" customHeight="1">
      <c r="A995" s="1" t="s">
        <v>293</v>
      </c>
      <c r="B995" s="1">
        <v>63</v>
      </c>
      <c r="C995" s="1" t="s">
        <v>1575</v>
      </c>
      <c r="D995" s="5">
        <v>43215</v>
      </c>
      <c r="E995" s="1">
        <f t="shared" si="75"/>
        <v>2018</v>
      </c>
      <c r="F995" s="1">
        <f t="shared" si="76"/>
        <v>4</v>
      </c>
      <c r="G995" s="4">
        <f t="shared" si="77"/>
        <v>25</v>
      </c>
      <c r="H995" s="9">
        <v>0.59097222222222223</v>
      </c>
      <c r="I995" s="13">
        <f t="shared" si="78"/>
        <v>124.74933333333334</v>
      </c>
      <c r="J995" s="13">
        <f t="shared" si="79"/>
        <v>27.749833333333335</v>
      </c>
      <c r="K995" s="10">
        <v>75.091999999999999</v>
      </c>
      <c r="L995" s="10">
        <v>75</v>
      </c>
      <c r="M995" s="10">
        <v>0</v>
      </c>
      <c r="N995" s="14">
        <v>18.681699999999999</v>
      </c>
      <c r="O995" s="13">
        <v>34.424700000000001</v>
      </c>
      <c r="P995" s="38">
        <v>0.27128148970588239</v>
      </c>
      <c r="Q995" s="38">
        <v>1.0295353088235295</v>
      </c>
      <c r="R995" s="32" t="s">
        <v>285</v>
      </c>
      <c r="S995" s="32">
        <v>1</v>
      </c>
      <c r="V995" s="8" t="s">
        <v>1185</v>
      </c>
    </row>
    <row r="996" spans="1:22" ht="12.75" customHeight="1">
      <c r="A996" s="1" t="s">
        <v>293</v>
      </c>
      <c r="B996" s="1">
        <v>63</v>
      </c>
      <c r="C996" s="1" t="s">
        <v>1575</v>
      </c>
      <c r="D996" s="5">
        <v>43215</v>
      </c>
      <c r="E996" s="1">
        <f t="shared" si="75"/>
        <v>2018</v>
      </c>
      <c r="F996" s="1">
        <f t="shared" si="76"/>
        <v>4</v>
      </c>
      <c r="G996" s="4">
        <f t="shared" si="77"/>
        <v>25</v>
      </c>
      <c r="H996" s="9">
        <v>0.59097222222222223</v>
      </c>
      <c r="I996" s="13">
        <f t="shared" si="78"/>
        <v>124.74933333333334</v>
      </c>
      <c r="J996" s="13">
        <f t="shared" si="79"/>
        <v>27.749833333333335</v>
      </c>
      <c r="K996" s="10">
        <v>50.104999999999997</v>
      </c>
      <c r="L996" s="10">
        <v>50</v>
      </c>
      <c r="M996" s="10">
        <v>0</v>
      </c>
      <c r="N996" s="14">
        <v>19.893899999999999</v>
      </c>
      <c r="O996" s="13">
        <v>34.099400000000003</v>
      </c>
      <c r="P996" s="38">
        <v>0.14289999705882384</v>
      </c>
      <c r="Q996" s="38">
        <v>0.75576083823529494</v>
      </c>
      <c r="R996" s="32" t="s">
        <v>285</v>
      </c>
      <c r="S996" s="32">
        <v>1</v>
      </c>
      <c r="V996" s="8" t="s">
        <v>1186</v>
      </c>
    </row>
    <row r="997" spans="1:22" ht="12.75" customHeight="1">
      <c r="A997" s="1" t="s">
        <v>293</v>
      </c>
      <c r="B997" s="1">
        <v>63</v>
      </c>
      <c r="C997" s="1" t="s">
        <v>1575</v>
      </c>
      <c r="D997" s="5">
        <v>43215</v>
      </c>
      <c r="E997" s="1">
        <f t="shared" si="75"/>
        <v>2018</v>
      </c>
      <c r="F997" s="1">
        <f t="shared" si="76"/>
        <v>4</v>
      </c>
      <c r="G997" s="4">
        <f t="shared" si="77"/>
        <v>25</v>
      </c>
      <c r="H997" s="9">
        <v>0.59097222222222223</v>
      </c>
      <c r="I997" s="13">
        <f t="shared" si="78"/>
        <v>124.74933333333334</v>
      </c>
      <c r="J997" s="13">
        <f t="shared" si="79"/>
        <v>27.749833333333335</v>
      </c>
      <c r="K997" s="10">
        <v>29.885000000000002</v>
      </c>
      <c r="L997" s="10">
        <v>30</v>
      </c>
      <c r="M997" s="10">
        <v>0</v>
      </c>
      <c r="N997" s="14">
        <v>20.108899999999998</v>
      </c>
      <c r="O997" s="13">
        <v>33.9925</v>
      </c>
      <c r="P997" s="38">
        <v>0.22679980441176473</v>
      </c>
      <c r="Q997" s="38">
        <v>0.72306511764705839</v>
      </c>
      <c r="R997" s="32" t="s">
        <v>285</v>
      </c>
      <c r="S997" s="32">
        <v>1</v>
      </c>
      <c r="V997" s="8" t="s">
        <v>1187</v>
      </c>
    </row>
    <row r="998" spans="1:22" ht="12.75" customHeight="1">
      <c r="A998" s="1" t="s">
        <v>293</v>
      </c>
      <c r="B998" s="1">
        <v>63</v>
      </c>
      <c r="C998" s="1" t="s">
        <v>1575</v>
      </c>
      <c r="D998" s="5">
        <v>43215</v>
      </c>
      <c r="E998" s="1">
        <f t="shared" si="75"/>
        <v>2018</v>
      </c>
      <c r="F998" s="1">
        <f t="shared" si="76"/>
        <v>4</v>
      </c>
      <c r="G998" s="4">
        <f t="shared" si="77"/>
        <v>25</v>
      </c>
      <c r="H998" s="9">
        <v>0.59097222222222223</v>
      </c>
      <c r="I998" s="13">
        <f t="shared" si="78"/>
        <v>124.74933333333334</v>
      </c>
      <c r="J998" s="13">
        <f t="shared" si="79"/>
        <v>27.749833333333335</v>
      </c>
      <c r="K998" s="10">
        <v>19.670000000000002</v>
      </c>
      <c r="L998" s="10">
        <v>20</v>
      </c>
      <c r="M998" s="10">
        <v>0</v>
      </c>
      <c r="N998" s="14">
        <v>20.104900000000001</v>
      </c>
      <c r="O998" s="13">
        <v>33.981499999999997</v>
      </c>
      <c r="P998" s="38">
        <v>0.20892647176470569</v>
      </c>
      <c r="Q998" s="38">
        <v>0.70833404705882153</v>
      </c>
      <c r="R998" s="32" t="s">
        <v>285</v>
      </c>
      <c r="S998" s="32">
        <v>1</v>
      </c>
      <c r="V998" s="8" t="s">
        <v>1188</v>
      </c>
    </row>
    <row r="999" spans="1:22" ht="12.75" customHeight="1">
      <c r="A999" s="1" t="s">
        <v>293</v>
      </c>
      <c r="B999" s="1">
        <v>63</v>
      </c>
      <c r="C999" s="1" t="s">
        <v>1575</v>
      </c>
      <c r="D999" s="5">
        <v>43215</v>
      </c>
      <c r="E999" s="1">
        <f t="shared" si="75"/>
        <v>2018</v>
      </c>
      <c r="F999" s="1">
        <f t="shared" si="76"/>
        <v>4</v>
      </c>
      <c r="G999" s="4">
        <f t="shared" si="77"/>
        <v>25</v>
      </c>
      <c r="H999" s="9">
        <v>0.59097222222222223</v>
      </c>
      <c r="I999" s="13">
        <f t="shared" si="78"/>
        <v>124.74933333333334</v>
      </c>
      <c r="J999" s="13">
        <f t="shared" si="79"/>
        <v>27.749833333333335</v>
      </c>
      <c r="K999" s="10">
        <v>10.007999999999999</v>
      </c>
      <c r="L999" s="10">
        <v>10</v>
      </c>
      <c r="M999" s="10">
        <v>0</v>
      </c>
      <c r="N999" s="14">
        <v>20.1007</v>
      </c>
      <c r="O999" s="13">
        <v>33.976199999999999</v>
      </c>
      <c r="P999" s="38">
        <v>4.0771576470588267E-2</v>
      </c>
      <c r="Q999" s="38">
        <v>0.39101502352941253</v>
      </c>
      <c r="R999" s="32" t="s">
        <v>285</v>
      </c>
      <c r="S999" s="32">
        <v>1</v>
      </c>
      <c r="V999" s="8" t="s">
        <v>1189</v>
      </c>
    </row>
    <row r="1000" spans="1:22" ht="12.75" customHeight="1">
      <c r="A1000" s="1" t="s">
        <v>293</v>
      </c>
      <c r="B1000" s="1">
        <v>49</v>
      </c>
      <c r="C1000" s="1" t="s">
        <v>1575</v>
      </c>
      <c r="D1000" s="5">
        <v>43212</v>
      </c>
      <c r="E1000" s="1">
        <f t="shared" si="75"/>
        <v>2018</v>
      </c>
      <c r="F1000" s="1">
        <f>MONTH(D1000)</f>
        <v>4</v>
      </c>
      <c r="G1000" s="4">
        <f>DAY(D1000)</f>
        <v>22</v>
      </c>
      <c r="H1000" s="9">
        <v>0.9375</v>
      </c>
      <c r="I1000" s="13">
        <f>126+15.23/60</f>
        <v>126.25383333333333</v>
      </c>
      <c r="J1000" s="13">
        <f>27+15.43/60</f>
        <v>27.257166666666667</v>
      </c>
      <c r="K1000" s="10">
        <v>0</v>
      </c>
      <c r="L1000" s="10">
        <v>0</v>
      </c>
      <c r="M1000" s="33">
        <v>0</v>
      </c>
      <c r="N1000" s="14">
        <v>25.3</v>
      </c>
      <c r="O1000" s="13">
        <v>34.292081199029667</v>
      </c>
      <c r="P1000" s="38">
        <v>0.19926317176470576</v>
      </c>
      <c r="Q1000" s="38">
        <v>1.0638367882352942</v>
      </c>
      <c r="R1000" s="32" t="s">
        <v>285</v>
      </c>
      <c r="S1000" s="32">
        <v>1</v>
      </c>
      <c r="V1000" s="8" t="s">
        <v>1190</v>
      </c>
    </row>
    <row r="1001" spans="1:22" ht="12.75" customHeight="1">
      <c r="A1001" s="1" t="s">
        <v>293</v>
      </c>
      <c r="B1001" s="1">
        <v>49</v>
      </c>
      <c r="C1001" s="1" t="s">
        <v>1575</v>
      </c>
      <c r="D1001" s="5">
        <v>43212</v>
      </c>
      <c r="E1001" s="1">
        <f t="shared" ref="E1001:E1013" si="80">YEAR(D1001)</f>
        <v>2018</v>
      </c>
      <c r="F1001" s="1">
        <f t="shared" ref="F1001:F1013" si="81">MONTH(D1001)</f>
        <v>4</v>
      </c>
      <c r="G1001" s="4">
        <f t="shared" ref="G1001:G1013" si="82">DAY(D1001)</f>
        <v>22</v>
      </c>
      <c r="H1001" s="9">
        <v>0.9375</v>
      </c>
      <c r="I1001" s="13">
        <f t="shared" ref="I1001:I1011" si="83">126+15.23/60</f>
        <v>126.25383333333333</v>
      </c>
      <c r="J1001" s="13">
        <f t="shared" ref="J1001:J1011" si="84">27+15.43/60</f>
        <v>27.257166666666667</v>
      </c>
      <c r="K1001" s="10">
        <v>501.01499999999999</v>
      </c>
      <c r="L1001" s="10">
        <v>500</v>
      </c>
      <c r="M1001" s="10">
        <v>0</v>
      </c>
      <c r="N1001" s="14">
        <v>7.4931999999999999</v>
      </c>
      <c r="O1001" s="13">
        <v>34.3249</v>
      </c>
      <c r="P1001" s="38">
        <v>-1.3208552941176066E-2</v>
      </c>
      <c r="Q1001" s="38">
        <v>-0.68544204705882272</v>
      </c>
      <c r="R1001" s="32" t="s">
        <v>285</v>
      </c>
      <c r="S1001" s="32">
        <v>1</v>
      </c>
      <c r="V1001" s="8" t="s">
        <v>1191</v>
      </c>
    </row>
    <row r="1002" spans="1:22" ht="12.75" customHeight="1">
      <c r="A1002" s="1" t="s">
        <v>293</v>
      </c>
      <c r="B1002" s="1">
        <v>49</v>
      </c>
      <c r="C1002" s="1" t="s">
        <v>1575</v>
      </c>
      <c r="D1002" s="5">
        <v>43212</v>
      </c>
      <c r="E1002" s="1">
        <f t="shared" si="80"/>
        <v>2018</v>
      </c>
      <c r="F1002" s="1">
        <f t="shared" si="81"/>
        <v>4</v>
      </c>
      <c r="G1002" s="4">
        <f t="shared" si="82"/>
        <v>22</v>
      </c>
      <c r="H1002" s="9">
        <v>0.9375</v>
      </c>
      <c r="I1002" s="13">
        <f t="shared" si="83"/>
        <v>126.25383333333333</v>
      </c>
      <c r="J1002" s="13">
        <f t="shared" si="84"/>
        <v>27.257166666666667</v>
      </c>
      <c r="K1002" s="10">
        <v>299.149</v>
      </c>
      <c r="L1002" s="10">
        <v>300</v>
      </c>
      <c r="M1002" s="10">
        <v>0</v>
      </c>
      <c r="N1002" s="14">
        <v>11.543699999999999</v>
      </c>
      <c r="O1002" s="13">
        <v>34.395000000000003</v>
      </c>
      <c r="P1002" s="38">
        <v>6.942908235294154E-2</v>
      </c>
      <c r="Q1002" s="38">
        <v>-7.8597242352941521E-2</v>
      </c>
      <c r="R1002" s="32" t="s">
        <v>285</v>
      </c>
      <c r="S1002" s="32">
        <v>1</v>
      </c>
      <c r="V1002" s="8" t="s">
        <v>1192</v>
      </c>
    </row>
    <row r="1003" spans="1:22" ht="12.75" customHeight="1">
      <c r="A1003" s="1" t="s">
        <v>293</v>
      </c>
      <c r="B1003" s="1">
        <v>49</v>
      </c>
      <c r="C1003" s="1" t="s">
        <v>1575</v>
      </c>
      <c r="D1003" s="5">
        <v>43212</v>
      </c>
      <c r="E1003" s="1">
        <f t="shared" si="80"/>
        <v>2018</v>
      </c>
      <c r="F1003" s="1">
        <f t="shared" si="81"/>
        <v>4</v>
      </c>
      <c r="G1003" s="4">
        <f t="shared" si="82"/>
        <v>22</v>
      </c>
      <c r="H1003" s="9">
        <v>0.9375</v>
      </c>
      <c r="I1003" s="13">
        <f t="shared" si="83"/>
        <v>126.25383333333333</v>
      </c>
      <c r="J1003" s="13">
        <f t="shared" si="84"/>
        <v>27.257166666666667</v>
      </c>
      <c r="K1003" s="10">
        <v>202.43100000000001</v>
      </c>
      <c r="L1003" s="10">
        <v>200</v>
      </c>
      <c r="M1003" s="10">
        <v>0</v>
      </c>
      <c r="N1003" s="14">
        <v>17.605599999999999</v>
      </c>
      <c r="O1003" s="13">
        <v>34.691099999999999</v>
      </c>
      <c r="P1003" s="38">
        <v>0.27398851764705823</v>
      </c>
      <c r="Q1003" s="38">
        <v>1.5192764823529412</v>
      </c>
      <c r="R1003" s="32" t="s">
        <v>285</v>
      </c>
      <c r="S1003" s="32">
        <v>1</v>
      </c>
      <c r="V1003" s="8" t="s">
        <v>1193</v>
      </c>
    </row>
    <row r="1004" spans="1:22" ht="12.75" customHeight="1">
      <c r="A1004" s="1" t="s">
        <v>293</v>
      </c>
      <c r="B1004" s="1">
        <v>49</v>
      </c>
      <c r="C1004" s="1" t="s">
        <v>1575</v>
      </c>
      <c r="D1004" s="5">
        <v>43212</v>
      </c>
      <c r="E1004" s="1">
        <f t="shared" si="80"/>
        <v>2018</v>
      </c>
      <c r="F1004" s="1">
        <f t="shared" si="81"/>
        <v>4</v>
      </c>
      <c r="G1004" s="4">
        <f t="shared" si="82"/>
        <v>22</v>
      </c>
      <c r="H1004" s="9">
        <v>0.9375</v>
      </c>
      <c r="I1004" s="13">
        <f t="shared" si="83"/>
        <v>126.25383333333333</v>
      </c>
      <c r="J1004" s="13">
        <f t="shared" si="84"/>
        <v>27.257166666666667</v>
      </c>
      <c r="K1004" s="10">
        <v>150.226</v>
      </c>
      <c r="L1004" s="10">
        <v>150</v>
      </c>
      <c r="M1004" s="10">
        <v>0</v>
      </c>
      <c r="N1004" s="14">
        <v>18.811399999999999</v>
      </c>
      <c r="O1004" s="13">
        <v>34.691299999999998</v>
      </c>
      <c r="P1004" s="38">
        <v>0.25167403294117596</v>
      </c>
      <c r="Q1004" s="38">
        <v>1.3499102070588229</v>
      </c>
      <c r="R1004" s="32" t="s">
        <v>285</v>
      </c>
      <c r="S1004" s="32">
        <v>1</v>
      </c>
      <c r="V1004" s="8" t="s">
        <v>1194</v>
      </c>
    </row>
    <row r="1005" spans="1:22" ht="12.75" customHeight="1">
      <c r="A1005" s="1" t="s">
        <v>293</v>
      </c>
      <c r="B1005" s="1">
        <v>49</v>
      </c>
      <c r="C1005" s="1" t="s">
        <v>1575</v>
      </c>
      <c r="D1005" s="5">
        <v>43212</v>
      </c>
      <c r="E1005" s="1">
        <f t="shared" si="80"/>
        <v>2018</v>
      </c>
      <c r="F1005" s="1">
        <f t="shared" si="81"/>
        <v>4</v>
      </c>
      <c r="G1005" s="4">
        <f t="shared" si="82"/>
        <v>22</v>
      </c>
      <c r="H1005" s="9">
        <v>0.9375</v>
      </c>
      <c r="I1005" s="13">
        <f t="shared" si="83"/>
        <v>126.25383333333333</v>
      </c>
      <c r="J1005" s="13">
        <f t="shared" si="84"/>
        <v>27.257166666666667</v>
      </c>
      <c r="K1005" s="10">
        <v>123.42100000000001</v>
      </c>
      <c r="L1005" s="10">
        <v>125</v>
      </c>
      <c r="M1005" s="10">
        <v>0</v>
      </c>
      <c r="N1005" s="14">
        <v>20.0474</v>
      </c>
      <c r="O1005" s="13">
        <v>34.765900000000002</v>
      </c>
      <c r="P1005" s="38">
        <v>0.32455282823529386</v>
      </c>
      <c r="Q1005" s="38">
        <v>1.8039869317647064</v>
      </c>
      <c r="R1005" s="32" t="s">
        <v>285</v>
      </c>
      <c r="S1005" s="32">
        <v>1</v>
      </c>
      <c r="V1005" s="8" t="s">
        <v>1195</v>
      </c>
    </row>
    <row r="1006" spans="1:22" ht="12.75" customHeight="1">
      <c r="A1006" s="1" t="s">
        <v>293</v>
      </c>
      <c r="B1006" s="1">
        <v>49</v>
      </c>
      <c r="C1006" s="1" t="s">
        <v>1575</v>
      </c>
      <c r="D1006" s="5">
        <v>43212</v>
      </c>
      <c r="E1006" s="1">
        <f t="shared" si="80"/>
        <v>2018</v>
      </c>
      <c r="F1006" s="1">
        <f t="shared" si="81"/>
        <v>4</v>
      </c>
      <c r="G1006" s="4">
        <f t="shared" si="82"/>
        <v>22</v>
      </c>
      <c r="H1006" s="9">
        <v>0.9375</v>
      </c>
      <c r="I1006" s="13">
        <f t="shared" si="83"/>
        <v>126.25383333333333</v>
      </c>
      <c r="J1006" s="13">
        <f t="shared" si="84"/>
        <v>27.257166666666667</v>
      </c>
      <c r="K1006" s="10">
        <v>100.996</v>
      </c>
      <c r="L1006" s="10">
        <v>100</v>
      </c>
      <c r="M1006" s="10">
        <v>0</v>
      </c>
      <c r="N1006" s="14">
        <v>21.297699999999999</v>
      </c>
      <c r="O1006" s="13">
        <v>34.944800000000001</v>
      </c>
      <c r="P1006" s="38">
        <v>0.32478064941176532</v>
      </c>
      <c r="Q1006" s="38">
        <v>2.1921675505882359</v>
      </c>
      <c r="R1006" s="32" t="s">
        <v>285</v>
      </c>
      <c r="S1006" s="32">
        <v>1</v>
      </c>
      <c r="V1006" s="8" t="s">
        <v>1196</v>
      </c>
    </row>
    <row r="1007" spans="1:22" ht="12.75" customHeight="1">
      <c r="A1007" s="1" t="s">
        <v>293</v>
      </c>
      <c r="B1007" s="1">
        <v>49</v>
      </c>
      <c r="C1007" s="1" t="s">
        <v>1575</v>
      </c>
      <c r="D1007" s="5">
        <v>43212</v>
      </c>
      <c r="E1007" s="1">
        <f t="shared" si="80"/>
        <v>2018</v>
      </c>
      <c r="F1007" s="1">
        <f t="shared" si="81"/>
        <v>4</v>
      </c>
      <c r="G1007" s="4">
        <f t="shared" si="82"/>
        <v>22</v>
      </c>
      <c r="H1007" s="9">
        <v>0.9375</v>
      </c>
      <c r="I1007" s="13">
        <f t="shared" si="83"/>
        <v>126.25383333333333</v>
      </c>
      <c r="J1007" s="13">
        <f t="shared" si="84"/>
        <v>27.257166666666667</v>
      </c>
      <c r="K1007" s="10">
        <v>75.289000000000001</v>
      </c>
      <c r="L1007" s="10">
        <v>75</v>
      </c>
      <c r="M1007" s="10">
        <v>0</v>
      </c>
      <c r="N1007" s="14">
        <v>23.590399999999999</v>
      </c>
      <c r="O1007" s="13">
        <v>34.711599999999997</v>
      </c>
      <c r="P1007" s="38">
        <v>0.26903640470588286</v>
      </c>
      <c r="Q1007" s="38">
        <v>1.7763694752941177</v>
      </c>
      <c r="R1007" s="32" t="s">
        <v>285</v>
      </c>
      <c r="S1007" s="32">
        <v>1</v>
      </c>
      <c r="V1007" s="8" t="s">
        <v>1197</v>
      </c>
    </row>
    <row r="1008" spans="1:22" ht="12.75" customHeight="1">
      <c r="A1008" s="1" t="s">
        <v>293</v>
      </c>
      <c r="B1008" s="1">
        <v>49</v>
      </c>
      <c r="C1008" s="1" t="s">
        <v>1575</v>
      </c>
      <c r="D1008" s="5">
        <v>43212</v>
      </c>
      <c r="E1008" s="1">
        <f t="shared" si="80"/>
        <v>2018</v>
      </c>
      <c r="F1008" s="1">
        <f t="shared" si="81"/>
        <v>4</v>
      </c>
      <c r="G1008" s="4">
        <f t="shared" si="82"/>
        <v>22</v>
      </c>
      <c r="H1008" s="9">
        <v>0.9375</v>
      </c>
      <c r="I1008" s="13">
        <f t="shared" si="83"/>
        <v>126.25383333333333</v>
      </c>
      <c r="J1008" s="13">
        <f t="shared" si="84"/>
        <v>27.257166666666667</v>
      </c>
      <c r="K1008" s="10">
        <v>50.476999999999997</v>
      </c>
      <c r="L1008" s="10">
        <v>50</v>
      </c>
      <c r="M1008" s="10">
        <v>0</v>
      </c>
      <c r="N1008" s="14">
        <v>24.288</v>
      </c>
      <c r="O1008" s="13">
        <v>34.310200000000002</v>
      </c>
      <c r="P1008" s="38">
        <v>0.13236767999999977</v>
      </c>
      <c r="Q1008" s="38">
        <v>1.0289193600000015</v>
      </c>
      <c r="R1008" s="32" t="s">
        <v>285</v>
      </c>
      <c r="S1008" s="32">
        <v>1</v>
      </c>
      <c r="V1008" s="8" t="s">
        <v>1198</v>
      </c>
    </row>
    <row r="1009" spans="1:22" ht="12.75" customHeight="1">
      <c r="A1009" s="1" t="s">
        <v>293</v>
      </c>
      <c r="B1009" s="1">
        <v>49</v>
      </c>
      <c r="C1009" s="1" t="s">
        <v>1575</v>
      </c>
      <c r="D1009" s="5">
        <v>43212</v>
      </c>
      <c r="E1009" s="1">
        <f t="shared" si="80"/>
        <v>2018</v>
      </c>
      <c r="F1009" s="1">
        <f t="shared" si="81"/>
        <v>4</v>
      </c>
      <c r="G1009" s="4">
        <f t="shared" si="82"/>
        <v>22</v>
      </c>
      <c r="H1009" s="9">
        <v>0.9375</v>
      </c>
      <c r="I1009" s="13">
        <f t="shared" si="83"/>
        <v>126.25383333333333</v>
      </c>
      <c r="J1009" s="13">
        <f t="shared" si="84"/>
        <v>27.257166666666667</v>
      </c>
      <c r="K1009" s="10">
        <v>29.707000000000001</v>
      </c>
      <c r="L1009" s="10">
        <v>30</v>
      </c>
      <c r="M1009" s="10">
        <v>0</v>
      </c>
      <c r="N1009" s="14">
        <v>25.256900000000002</v>
      </c>
      <c r="O1009" s="13">
        <v>34.296700000000001</v>
      </c>
      <c r="P1009" s="38">
        <v>0.15571335529411767</v>
      </c>
      <c r="Q1009" s="38">
        <v>1.0207646447058814</v>
      </c>
      <c r="R1009" s="32" t="s">
        <v>285</v>
      </c>
      <c r="S1009" s="32">
        <v>1</v>
      </c>
      <c r="V1009" s="8" t="s">
        <v>1199</v>
      </c>
    </row>
    <row r="1010" spans="1:22" ht="12.75" customHeight="1">
      <c r="A1010" s="1" t="s">
        <v>293</v>
      </c>
      <c r="B1010" s="1">
        <v>49</v>
      </c>
      <c r="C1010" s="1" t="s">
        <v>1575</v>
      </c>
      <c r="D1010" s="5">
        <v>43212</v>
      </c>
      <c r="E1010" s="1">
        <f t="shared" si="80"/>
        <v>2018</v>
      </c>
      <c r="F1010" s="1">
        <f t="shared" si="81"/>
        <v>4</v>
      </c>
      <c r="G1010" s="4">
        <f t="shared" si="82"/>
        <v>22</v>
      </c>
      <c r="H1010" s="9">
        <v>0.9375</v>
      </c>
      <c r="I1010" s="13">
        <f t="shared" si="83"/>
        <v>126.25383333333333</v>
      </c>
      <c r="J1010" s="13">
        <f t="shared" si="84"/>
        <v>27.257166666666667</v>
      </c>
      <c r="K1010" s="10">
        <v>19.152999999999999</v>
      </c>
      <c r="L1010" s="10">
        <v>20</v>
      </c>
      <c r="M1010" s="10">
        <v>0</v>
      </c>
      <c r="N1010" s="14">
        <v>25.2925</v>
      </c>
      <c r="O1010" s="13">
        <v>34.297499999999999</v>
      </c>
      <c r="P1010" s="38">
        <v>0.12381839058823552</v>
      </c>
      <c r="Q1010" s="38">
        <v>0.79838116941176551</v>
      </c>
      <c r="R1010" s="32" t="s">
        <v>285</v>
      </c>
      <c r="S1010" s="32">
        <v>1</v>
      </c>
      <c r="V1010" s="8" t="s">
        <v>1200</v>
      </c>
    </row>
    <row r="1011" spans="1:22" ht="12.75" customHeight="1">
      <c r="A1011" s="1" t="s">
        <v>293</v>
      </c>
      <c r="B1011" s="1">
        <v>49</v>
      </c>
      <c r="C1011" s="1" t="s">
        <v>1575</v>
      </c>
      <c r="D1011" s="5">
        <v>43212</v>
      </c>
      <c r="E1011" s="1">
        <f t="shared" si="80"/>
        <v>2018</v>
      </c>
      <c r="F1011" s="1">
        <f t="shared" si="81"/>
        <v>4</v>
      </c>
      <c r="G1011" s="4">
        <f t="shared" si="82"/>
        <v>22</v>
      </c>
      <c r="H1011" s="9">
        <v>0.9375</v>
      </c>
      <c r="I1011" s="13">
        <f t="shared" si="83"/>
        <v>126.25383333333333</v>
      </c>
      <c r="J1011" s="13">
        <f t="shared" si="84"/>
        <v>27.257166666666667</v>
      </c>
      <c r="K1011" s="10">
        <v>9.923</v>
      </c>
      <c r="L1011" s="10">
        <v>10</v>
      </c>
      <c r="M1011" s="10">
        <v>0</v>
      </c>
      <c r="N1011" s="14">
        <v>25.296500000000002</v>
      </c>
      <c r="O1011" s="13">
        <v>34.2971</v>
      </c>
      <c r="P1011" s="38">
        <v>0.17325558588235301</v>
      </c>
      <c r="Q1011" s="38">
        <v>0.96714681411764758</v>
      </c>
      <c r="R1011" s="32" t="s">
        <v>285</v>
      </c>
      <c r="S1011" s="32">
        <v>1</v>
      </c>
      <c r="V1011" s="8" t="s">
        <v>1201</v>
      </c>
    </row>
    <row r="1012" spans="1:22" ht="12.75" customHeight="1">
      <c r="A1012" s="1" t="s">
        <v>290</v>
      </c>
      <c r="B1012" s="1" t="s">
        <v>294</v>
      </c>
      <c r="C1012" s="1" t="s">
        <v>1575</v>
      </c>
      <c r="D1012" s="5">
        <v>43163</v>
      </c>
      <c r="E1012" s="1">
        <f>YEAR(D1012)</f>
        <v>2018</v>
      </c>
      <c r="F1012" s="1">
        <f>MONTH(D1012)</f>
        <v>3</v>
      </c>
      <c r="G1012" s="4">
        <f>DAY(D1012)</f>
        <v>4</v>
      </c>
      <c r="H1012" s="9">
        <v>0.58472222222222225</v>
      </c>
      <c r="I1012" s="13">
        <f>126+15.11/60</f>
        <v>126.25183333333334</v>
      </c>
      <c r="J1012" s="13">
        <f>27+15.13/60</f>
        <v>27.252166666666668</v>
      </c>
      <c r="K1012" s="10">
        <v>0</v>
      </c>
      <c r="L1012" s="10">
        <v>0</v>
      </c>
      <c r="M1012" s="33">
        <v>0</v>
      </c>
      <c r="N1012" s="14">
        <v>24</v>
      </c>
      <c r="O1012" s="13">
        <v>34.727415113292814</v>
      </c>
      <c r="P1012" s="38">
        <v>0.19515091999999967</v>
      </c>
      <c r="Q1012" s="38">
        <v>1.1769639341176479</v>
      </c>
      <c r="R1012" s="32" t="s">
        <v>285</v>
      </c>
      <c r="S1012" s="32">
        <v>1</v>
      </c>
      <c r="V1012" s="8" t="s">
        <v>1202</v>
      </c>
    </row>
    <row r="1013" spans="1:22" ht="12.75" customHeight="1">
      <c r="A1013" s="1" t="s">
        <v>290</v>
      </c>
      <c r="B1013" s="1" t="s">
        <v>294</v>
      </c>
      <c r="C1013" s="1" t="s">
        <v>1575</v>
      </c>
      <c r="D1013" s="5">
        <v>43163</v>
      </c>
      <c r="E1013" s="1">
        <f t="shared" si="80"/>
        <v>2018</v>
      </c>
      <c r="F1013" s="1">
        <f t="shared" si="81"/>
        <v>3</v>
      </c>
      <c r="G1013" s="4">
        <f t="shared" si="82"/>
        <v>4</v>
      </c>
      <c r="H1013" s="9">
        <v>0.58472222222222225</v>
      </c>
      <c r="I1013" s="13">
        <f>126+15.11/60</f>
        <v>126.25183333333334</v>
      </c>
      <c r="J1013" s="13">
        <f>27+15.13/60</f>
        <v>27.252166666666668</v>
      </c>
      <c r="K1013" s="10">
        <v>496.79599999999999</v>
      </c>
      <c r="L1013" s="10">
        <v>500</v>
      </c>
      <c r="M1013" s="10">
        <v>0</v>
      </c>
      <c r="N1013" s="14">
        <v>8.1043000000000003</v>
      </c>
      <c r="O1013" s="13">
        <v>34.34330169995355</v>
      </c>
      <c r="P1013" s="38">
        <v>-3.0354879999999751E-2</v>
      </c>
      <c r="Q1013" s="38">
        <v>-0.66989640705882358</v>
      </c>
      <c r="R1013" s="32" t="s">
        <v>285</v>
      </c>
      <c r="S1013" s="32">
        <v>1</v>
      </c>
      <c r="U1013" s="15"/>
      <c r="V1013" s="8" t="s">
        <v>1203</v>
      </c>
    </row>
    <row r="1014" spans="1:22" ht="12.75" customHeight="1">
      <c r="A1014" s="1" t="s">
        <v>290</v>
      </c>
      <c r="B1014" s="1" t="s">
        <v>294</v>
      </c>
      <c r="C1014" s="1" t="s">
        <v>1575</v>
      </c>
      <c r="D1014" s="5">
        <v>43163</v>
      </c>
      <c r="E1014" s="1">
        <f t="shared" ref="E1014:E1026" si="85">YEAR(D1014)</f>
        <v>2018</v>
      </c>
      <c r="F1014" s="1">
        <f t="shared" ref="F1014:F1026" si="86">MONTH(D1014)</f>
        <v>3</v>
      </c>
      <c r="G1014" s="4">
        <f t="shared" ref="G1014:G1026" si="87">DAY(D1014)</f>
        <v>4</v>
      </c>
      <c r="H1014" s="9">
        <v>0.58472222222222225</v>
      </c>
      <c r="I1014" s="13">
        <f t="shared" ref="I1014:I1024" si="88">126+15.11/60</f>
        <v>126.25183333333334</v>
      </c>
      <c r="J1014" s="13">
        <f t="shared" ref="J1014:J1024" si="89">27+15.13/60</f>
        <v>27.252166666666668</v>
      </c>
      <c r="K1014" s="10">
        <v>297.62099999999998</v>
      </c>
      <c r="L1014" s="10">
        <v>300</v>
      </c>
      <c r="M1014" s="10">
        <v>0</v>
      </c>
      <c r="N1014" s="14">
        <v>16.0717</v>
      </c>
      <c r="O1014" s="13">
        <v>34.405783367344952</v>
      </c>
      <c r="P1014" s="38">
        <v>0.19794955999999964</v>
      </c>
      <c r="Q1014" s="38">
        <v>1.1687254517647059</v>
      </c>
      <c r="R1014" s="32" t="s">
        <v>285</v>
      </c>
      <c r="S1014" s="32">
        <v>1</v>
      </c>
      <c r="U1014" s="15"/>
      <c r="V1014" s="8" t="s">
        <v>1204</v>
      </c>
    </row>
    <row r="1015" spans="1:22" ht="12.75" customHeight="1">
      <c r="A1015" s="1" t="s">
        <v>290</v>
      </c>
      <c r="B1015" s="1" t="s">
        <v>294</v>
      </c>
      <c r="C1015" s="1" t="s">
        <v>1575</v>
      </c>
      <c r="D1015" s="5">
        <v>43163</v>
      </c>
      <c r="E1015" s="1">
        <f t="shared" si="85"/>
        <v>2018</v>
      </c>
      <c r="F1015" s="1">
        <f t="shared" si="86"/>
        <v>3</v>
      </c>
      <c r="G1015" s="4">
        <f t="shared" si="87"/>
        <v>4</v>
      </c>
      <c r="H1015" s="9">
        <v>0.58472222222222225</v>
      </c>
      <c r="I1015" s="13">
        <f t="shared" si="88"/>
        <v>126.25183333333334</v>
      </c>
      <c r="J1015" s="13">
        <f t="shared" si="89"/>
        <v>27.252166666666668</v>
      </c>
      <c r="K1015" s="10">
        <v>198.61199999999999</v>
      </c>
      <c r="L1015" s="10">
        <v>200</v>
      </c>
      <c r="M1015" s="10">
        <v>0</v>
      </c>
      <c r="N1015" s="14">
        <v>19.902899999999999</v>
      </c>
      <c r="O1015" s="13">
        <v>34.650874602854145</v>
      </c>
      <c r="P1015" s="38">
        <v>0.37806716000000007</v>
      </c>
      <c r="Q1015" s="38">
        <v>2.1584033905882354</v>
      </c>
      <c r="R1015" s="32" t="s">
        <v>285</v>
      </c>
      <c r="S1015" s="32">
        <v>1</v>
      </c>
      <c r="U1015" s="15"/>
      <c r="V1015" s="8" t="s">
        <v>1205</v>
      </c>
    </row>
    <row r="1016" spans="1:22" ht="12.75" customHeight="1">
      <c r="A1016" s="1" t="s">
        <v>290</v>
      </c>
      <c r="B1016" s="1" t="s">
        <v>294</v>
      </c>
      <c r="C1016" s="1" t="s">
        <v>1575</v>
      </c>
      <c r="D1016" s="5">
        <v>43163</v>
      </c>
      <c r="E1016" s="1">
        <f t="shared" si="85"/>
        <v>2018</v>
      </c>
      <c r="F1016" s="1">
        <f t="shared" si="86"/>
        <v>3</v>
      </c>
      <c r="G1016" s="4">
        <f t="shared" si="87"/>
        <v>4</v>
      </c>
      <c r="H1016" s="9">
        <v>0.58472222222222225</v>
      </c>
      <c r="I1016" s="13">
        <f t="shared" si="88"/>
        <v>126.25183333333334</v>
      </c>
      <c r="J1016" s="13">
        <f t="shared" si="89"/>
        <v>27.252166666666668</v>
      </c>
      <c r="K1016" s="10">
        <v>148.392</v>
      </c>
      <c r="L1016" s="10">
        <v>150</v>
      </c>
      <c r="M1016" s="10">
        <v>0</v>
      </c>
      <c r="N1016" s="14">
        <v>21.537700000000001</v>
      </c>
      <c r="O1016" s="13">
        <v>34.680100282236843</v>
      </c>
      <c r="P1016" s="38">
        <v>0.19871499999999953</v>
      </c>
      <c r="Q1016" s="38">
        <v>1.3283561294117625</v>
      </c>
      <c r="R1016" s="32" t="s">
        <v>285</v>
      </c>
      <c r="S1016" s="32">
        <v>1</v>
      </c>
      <c r="U1016" s="15"/>
      <c r="V1016" s="8" t="s">
        <v>1206</v>
      </c>
    </row>
    <row r="1017" spans="1:22" ht="12.75" customHeight="1">
      <c r="A1017" s="1" t="s">
        <v>290</v>
      </c>
      <c r="B1017" s="1" t="s">
        <v>294</v>
      </c>
      <c r="C1017" s="1" t="s">
        <v>1575</v>
      </c>
      <c r="D1017" s="5">
        <v>43163</v>
      </c>
      <c r="E1017" s="1">
        <f t="shared" si="85"/>
        <v>2018</v>
      </c>
      <c r="F1017" s="1">
        <f t="shared" si="86"/>
        <v>3</v>
      </c>
      <c r="G1017" s="4">
        <f t="shared" si="87"/>
        <v>4</v>
      </c>
      <c r="H1017" s="9">
        <v>0.58472222222222225</v>
      </c>
      <c r="I1017" s="13">
        <f t="shared" si="88"/>
        <v>126.25183333333334</v>
      </c>
      <c r="J1017" s="13">
        <f t="shared" si="89"/>
        <v>27.252166666666668</v>
      </c>
      <c r="K1017" s="10">
        <v>123.803</v>
      </c>
      <c r="L1017" s="10">
        <v>125</v>
      </c>
      <c r="M1017" s="10">
        <v>0</v>
      </c>
      <c r="N1017" s="14">
        <v>22.267099999999999</v>
      </c>
      <c r="O1017" s="13">
        <v>34.663147756936503</v>
      </c>
      <c r="P1017" s="38">
        <v>0.22593596000000016</v>
      </c>
      <c r="Q1017" s="38">
        <v>1.4379452282352929</v>
      </c>
      <c r="R1017" s="32" t="s">
        <v>285</v>
      </c>
      <c r="S1017" s="32">
        <v>1</v>
      </c>
      <c r="U1017" s="15"/>
      <c r="V1017" s="8" t="s">
        <v>1207</v>
      </c>
    </row>
    <row r="1018" spans="1:22" ht="12.75" customHeight="1">
      <c r="A1018" s="1" t="s">
        <v>290</v>
      </c>
      <c r="B1018" s="1" t="s">
        <v>294</v>
      </c>
      <c r="C1018" s="1" t="s">
        <v>1575</v>
      </c>
      <c r="D1018" s="5">
        <v>43163</v>
      </c>
      <c r="E1018" s="1">
        <f t="shared" si="85"/>
        <v>2018</v>
      </c>
      <c r="F1018" s="1">
        <f t="shared" si="86"/>
        <v>3</v>
      </c>
      <c r="G1018" s="4">
        <f t="shared" si="87"/>
        <v>4</v>
      </c>
      <c r="H1018" s="9">
        <v>0.58472222222222225</v>
      </c>
      <c r="I1018" s="13">
        <f t="shared" si="88"/>
        <v>126.25183333333334</v>
      </c>
      <c r="J1018" s="13">
        <f t="shared" si="89"/>
        <v>27.252166666666668</v>
      </c>
      <c r="K1018" s="10">
        <v>99.013000000000005</v>
      </c>
      <c r="L1018" s="10">
        <v>100</v>
      </c>
      <c r="M1018" s="10">
        <v>0</v>
      </c>
      <c r="N1018" s="14">
        <v>22.8903</v>
      </c>
      <c r="O1018" s="13">
        <v>34.666697303705384</v>
      </c>
      <c r="P1018" s="38">
        <v>0.18321483999999977</v>
      </c>
      <c r="Q1018" s="38">
        <v>1.2327551670588228</v>
      </c>
      <c r="R1018" s="32" t="s">
        <v>285</v>
      </c>
      <c r="S1018" s="32">
        <v>1</v>
      </c>
      <c r="U1018" s="15"/>
      <c r="V1018" s="8" t="s">
        <v>1208</v>
      </c>
    </row>
    <row r="1019" spans="1:22" ht="12.75" customHeight="1">
      <c r="A1019" s="1" t="s">
        <v>290</v>
      </c>
      <c r="B1019" s="1" t="s">
        <v>294</v>
      </c>
      <c r="C1019" s="1" t="s">
        <v>1575</v>
      </c>
      <c r="D1019" s="5">
        <v>43163</v>
      </c>
      <c r="E1019" s="1">
        <f t="shared" si="85"/>
        <v>2018</v>
      </c>
      <c r="F1019" s="1">
        <f t="shared" si="86"/>
        <v>3</v>
      </c>
      <c r="G1019" s="4">
        <f t="shared" si="87"/>
        <v>4</v>
      </c>
      <c r="H1019" s="9">
        <v>0.58472222222222225</v>
      </c>
      <c r="I1019" s="13">
        <f t="shared" si="88"/>
        <v>126.25183333333334</v>
      </c>
      <c r="J1019" s="13">
        <f t="shared" si="89"/>
        <v>27.252166666666668</v>
      </c>
      <c r="K1019" s="10">
        <v>74.037000000000006</v>
      </c>
      <c r="L1019" s="10">
        <v>75</v>
      </c>
      <c r="M1019" s="10">
        <v>0</v>
      </c>
      <c r="N1019" s="14">
        <v>23.563500000000001</v>
      </c>
      <c r="O1019" s="13">
        <v>34.667561352548788</v>
      </c>
      <c r="P1019" s="38">
        <v>0.13106923999999975</v>
      </c>
      <c r="Q1019" s="38">
        <v>1.1725969623529391</v>
      </c>
      <c r="R1019" s="32" t="s">
        <v>285</v>
      </c>
      <c r="S1019" s="32">
        <v>1</v>
      </c>
      <c r="U1019" s="15"/>
      <c r="V1019" s="8" t="s">
        <v>1209</v>
      </c>
    </row>
    <row r="1020" spans="1:22" ht="12.75" customHeight="1">
      <c r="A1020" s="1" t="s">
        <v>290</v>
      </c>
      <c r="B1020" s="1" t="s">
        <v>294</v>
      </c>
      <c r="C1020" s="1" t="s">
        <v>1575</v>
      </c>
      <c r="D1020" s="5">
        <v>43163</v>
      </c>
      <c r="E1020" s="1">
        <f t="shared" si="85"/>
        <v>2018</v>
      </c>
      <c r="F1020" s="1">
        <f t="shared" si="86"/>
        <v>3</v>
      </c>
      <c r="G1020" s="4">
        <f t="shared" si="87"/>
        <v>4</v>
      </c>
      <c r="H1020" s="9">
        <v>0.58472222222222225</v>
      </c>
      <c r="I1020" s="13">
        <f t="shared" si="88"/>
        <v>126.25183333333334</v>
      </c>
      <c r="J1020" s="13">
        <f t="shared" si="89"/>
        <v>27.252166666666668</v>
      </c>
      <c r="K1020" s="10">
        <v>49.930999999999997</v>
      </c>
      <c r="L1020" s="10">
        <v>50</v>
      </c>
      <c r="M1020" s="10">
        <v>0</v>
      </c>
      <c r="N1020" s="14">
        <v>23.666799999999999</v>
      </c>
      <c r="O1020" s="13">
        <v>34.711136418331755</v>
      </c>
      <c r="P1020" s="38">
        <v>0.15951011999999976</v>
      </c>
      <c r="Q1020" s="38">
        <v>1.1538846611764715</v>
      </c>
      <c r="R1020" s="32" t="s">
        <v>285</v>
      </c>
      <c r="S1020" s="32">
        <v>1</v>
      </c>
      <c r="U1020" s="15"/>
      <c r="V1020" s="8" t="s">
        <v>1210</v>
      </c>
    </row>
    <row r="1021" spans="1:22" ht="12.75" customHeight="1">
      <c r="A1021" s="1" t="s">
        <v>290</v>
      </c>
      <c r="B1021" s="1" t="s">
        <v>294</v>
      </c>
      <c r="C1021" s="1" t="s">
        <v>1575</v>
      </c>
      <c r="D1021" s="5">
        <v>43163</v>
      </c>
      <c r="E1021" s="1">
        <f t="shared" si="85"/>
        <v>2018</v>
      </c>
      <c r="F1021" s="1">
        <f t="shared" si="86"/>
        <v>3</v>
      </c>
      <c r="G1021" s="4">
        <f t="shared" si="87"/>
        <v>4</v>
      </c>
      <c r="H1021" s="9">
        <v>0.58472222222222225</v>
      </c>
      <c r="I1021" s="13">
        <f t="shared" si="88"/>
        <v>126.25183333333334</v>
      </c>
      <c r="J1021" s="13">
        <f t="shared" si="89"/>
        <v>27.252166666666668</v>
      </c>
      <c r="K1021" s="10">
        <v>29.608000000000001</v>
      </c>
      <c r="L1021" s="10">
        <v>30</v>
      </c>
      <c r="M1021" s="10">
        <v>0</v>
      </c>
      <c r="N1021" s="14">
        <v>23.8429</v>
      </c>
      <c r="O1021" s="13">
        <v>34.692740277409229</v>
      </c>
      <c r="P1021" s="38">
        <v>0.23308804000000016</v>
      </c>
      <c r="Q1021" s="38">
        <v>1.3210624800000019</v>
      </c>
      <c r="R1021" s="32" t="s">
        <v>285</v>
      </c>
      <c r="S1021" s="32">
        <v>1</v>
      </c>
      <c r="U1021" s="15"/>
      <c r="V1021" s="8" t="s">
        <v>1211</v>
      </c>
    </row>
    <row r="1022" spans="1:22" ht="12.75" customHeight="1">
      <c r="A1022" s="1" t="s">
        <v>290</v>
      </c>
      <c r="B1022" s="1" t="s">
        <v>294</v>
      </c>
      <c r="C1022" s="1" t="s">
        <v>1575</v>
      </c>
      <c r="D1022" s="5">
        <v>43163</v>
      </c>
      <c r="E1022" s="1">
        <f t="shared" si="85"/>
        <v>2018</v>
      </c>
      <c r="F1022" s="1">
        <f t="shared" si="86"/>
        <v>3</v>
      </c>
      <c r="G1022" s="4">
        <f t="shared" si="87"/>
        <v>4</v>
      </c>
      <c r="H1022" s="9">
        <v>0.58472222222222225</v>
      </c>
      <c r="I1022" s="13">
        <f t="shared" si="88"/>
        <v>126.25183333333334</v>
      </c>
      <c r="J1022" s="13">
        <f t="shared" si="89"/>
        <v>27.252166666666668</v>
      </c>
      <c r="K1022" s="10">
        <v>20.007999999999999</v>
      </c>
      <c r="L1022" s="10">
        <v>20</v>
      </c>
      <c r="M1022" s="10">
        <v>0</v>
      </c>
      <c r="N1022" s="14">
        <v>23.886299999999999</v>
      </c>
      <c r="O1022" s="13">
        <v>34.690263509701062</v>
      </c>
      <c r="P1022" s="38">
        <v>0.20785244000000036</v>
      </c>
      <c r="Q1022" s="38">
        <v>1.2672876588235304</v>
      </c>
      <c r="R1022" s="32" t="s">
        <v>285</v>
      </c>
      <c r="S1022" s="32">
        <v>1</v>
      </c>
      <c r="U1022" s="15"/>
      <c r="V1022" s="8" t="s">
        <v>1212</v>
      </c>
    </row>
    <row r="1023" spans="1:22" ht="12.75" customHeight="1">
      <c r="A1023" s="1" t="s">
        <v>290</v>
      </c>
      <c r="B1023" s="1" t="s">
        <v>294</v>
      </c>
      <c r="C1023" s="1" t="s">
        <v>1575</v>
      </c>
      <c r="D1023" s="5">
        <v>43163</v>
      </c>
      <c r="E1023" s="1">
        <f>YEAR(D1023)</f>
        <v>2018</v>
      </c>
      <c r="F1023" s="1">
        <f>MONTH(D1023)</f>
        <v>3</v>
      </c>
      <c r="G1023" s="4">
        <f>DAY(D1023)</f>
        <v>4</v>
      </c>
      <c r="H1023" s="9">
        <v>0.58472222222222225</v>
      </c>
      <c r="I1023" s="13">
        <f t="shared" si="88"/>
        <v>126.25183333333334</v>
      </c>
      <c r="J1023" s="13">
        <f t="shared" si="89"/>
        <v>27.252166666666668</v>
      </c>
      <c r="K1023" s="10">
        <v>9.8049999999999997</v>
      </c>
      <c r="L1023" s="10">
        <v>10</v>
      </c>
      <c r="M1023" s="10">
        <v>0</v>
      </c>
      <c r="N1023" s="14">
        <v>23.8475</v>
      </c>
      <c r="O1023" s="13">
        <v>34.70914314153729</v>
      </c>
      <c r="P1023" s="38">
        <v>0.20416875999999995</v>
      </c>
      <c r="Q1023" s="38">
        <v>1.3038135176470593</v>
      </c>
      <c r="R1023" s="32" t="s">
        <v>285</v>
      </c>
      <c r="S1023" s="32">
        <v>1</v>
      </c>
      <c r="V1023" s="8" t="s">
        <v>1213</v>
      </c>
    </row>
    <row r="1024" spans="1:22" ht="12.75" customHeight="1">
      <c r="A1024" s="1" t="s">
        <v>290</v>
      </c>
      <c r="B1024" s="1" t="s">
        <v>294</v>
      </c>
      <c r="C1024" s="1" t="s">
        <v>1575</v>
      </c>
      <c r="D1024" s="5">
        <v>43163</v>
      </c>
      <c r="E1024" s="1">
        <f t="shared" si="85"/>
        <v>2018</v>
      </c>
      <c r="F1024" s="1">
        <f t="shared" si="86"/>
        <v>3</v>
      </c>
      <c r="G1024" s="4">
        <f t="shared" si="87"/>
        <v>4</v>
      </c>
      <c r="H1024" s="9">
        <v>0.58472222222222225</v>
      </c>
      <c r="I1024" s="13">
        <f t="shared" si="88"/>
        <v>126.25183333333334</v>
      </c>
      <c r="J1024" s="13">
        <f t="shared" si="89"/>
        <v>27.252166666666668</v>
      </c>
      <c r="K1024" s="10">
        <v>60</v>
      </c>
      <c r="L1024" s="10">
        <v>60</v>
      </c>
      <c r="M1024" s="10">
        <v>0</v>
      </c>
      <c r="N1024" s="14">
        <v>23.63</v>
      </c>
      <c r="O1024" s="13">
        <v>34.462600000000002</v>
      </c>
      <c r="P1024" s="38">
        <v>0.19357220000000019</v>
      </c>
      <c r="Q1024" s="38">
        <v>1.3612985364705885</v>
      </c>
      <c r="R1024" s="32" t="s">
        <v>285</v>
      </c>
      <c r="S1024" s="32">
        <v>1</v>
      </c>
      <c r="U1024" s="8" t="s">
        <v>1622</v>
      </c>
      <c r="V1024" s="8" t="s">
        <v>1214</v>
      </c>
    </row>
    <row r="1025" spans="1:22" ht="12.75" customHeight="1">
      <c r="A1025" s="1" t="s">
        <v>290</v>
      </c>
      <c r="B1025" s="1">
        <v>67</v>
      </c>
      <c r="C1025" s="1" t="s">
        <v>1575</v>
      </c>
      <c r="D1025" s="5">
        <v>43165</v>
      </c>
      <c r="E1025" s="1">
        <f>YEAR(D1025)</f>
        <v>2018</v>
      </c>
      <c r="F1025" s="1">
        <f>MONTH(D1025)</f>
        <v>3</v>
      </c>
      <c r="G1025" s="4">
        <f>DAY(D1025)</f>
        <v>6</v>
      </c>
      <c r="H1025" s="9">
        <v>0.63958333333333328</v>
      </c>
      <c r="I1025" s="13">
        <f>124+45.13/610</f>
        <v>124.07398360655738</v>
      </c>
      <c r="J1025" s="13">
        <f>27+30.14/60</f>
        <v>27.502333333333333</v>
      </c>
      <c r="K1025" s="10">
        <v>0</v>
      </c>
      <c r="L1025" s="10">
        <v>0</v>
      </c>
      <c r="M1025" s="33">
        <v>0</v>
      </c>
      <c r="N1025" s="14">
        <v>19.3</v>
      </c>
      <c r="O1025" s="13">
        <v>34.596634986241845</v>
      </c>
      <c r="P1025" s="38">
        <v>0.2937850399999995</v>
      </c>
      <c r="Q1025" s="38">
        <v>1.6524683952941182</v>
      </c>
      <c r="R1025" s="32" t="s">
        <v>285</v>
      </c>
      <c r="S1025" s="32">
        <v>1</v>
      </c>
      <c r="V1025" s="8" t="s">
        <v>1215</v>
      </c>
    </row>
    <row r="1026" spans="1:22" ht="12.75" customHeight="1">
      <c r="A1026" s="1" t="s">
        <v>290</v>
      </c>
      <c r="B1026" s="1">
        <v>67</v>
      </c>
      <c r="C1026" s="1" t="s">
        <v>1575</v>
      </c>
      <c r="D1026" s="5">
        <v>43165</v>
      </c>
      <c r="E1026" s="1">
        <f t="shared" si="85"/>
        <v>2018</v>
      </c>
      <c r="F1026" s="1">
        <f t="shared" si="86"/>
        <v>3</v>
      </c>
      <c r="G1026" s="4">
        <f t="shared" si="87"/>
        <v>6</v>
      </c>
      <c r="H1026" s="9">
        <v>0.63958333333333328</v>
      </c>
      <c r="I1026" s="13">
        <f>124+45.13/610</f>
        <v>124.07398360655738</v>
      </c>
      <c r="J1026" s="13">
        <f>27+30.14/60</f>
        <v>27.502333333333333</v>
      </c>
      <c r="K1026" s="10">
        <v>95.447000000000003</v>
      </c>
      <c r="L1026" s="10">
        <v>95</v>
      </c>
      <c r="M1026" s="10">
        <v>0</v>
      </c>
      <c r="N1026" s="14">
        <v>17.9679</v>
      </c>
      <c r="O1026" s="13">
        <v>34.473799999999997</v>
      </c>
      <c r="P1026" s="38">
        <v>0.18681479999999961</v>
      </c>
      <c r="Q1026" s="38">
        <v>1.3011518541176468</v>
      </c>
      <c r="R1026" s="32" t="s">
        <v>285</v>
      </c>
      <c r="S1026" s="32">
        <v>1</v>
      </c>
      <c r="V1026" s="8" t="s">
        <v>1216</v>
      </c>
    </row>
    <row r="1027" spans="1:22" ht="12.75" customHeight="1">
      <c r="A1027" s="1" t="s">
        <v>290</v>
      </c>
      <c r="B1027" s="1">
        <v>67</v>
      </c>
      <c r="C1027" s="1" t="s">
        <v>1575</v>
      </c>
      <c r="D1027" s="5">
        <v>43165</v>
      </c>
      <c r="E1027" s="1">
        <f t="shared" ref="E1027:E1034" si="90">YEAR(D1027)</f>
        <v>2018</v>
      </c>
      <c r="F1027" s="1">
        <f t="shared" ref="F1027:F1034" si="91">MONTH(D1027)</f>
        <v>3</v>
      </c>
      <c r="G1027" s="4">
        <f t="shared" ref="G1027:G1034" si="92">DAY(D1027)</f>
        <v>6</v>
      </c>
      <c r="H1027" s="9">
        <v>0.63958333333333328</v>
      </c>
      <c r="I1027" s="13">
        <f t="shared" ref="I1027:I1032" si="93">124+45.13/610</f>
        <v>124.07398360655738</v>
      </c>
      <c r="J1027" s="13">
        <f t="shared" ref="J1027:J1032" si="94">27+30.14/60</f>
        <v>27.502333333333333</v>
      </c>
      <c r="K1027" s="10">
        <v>74.209999999999994</v>
      </c>
      <c r="L1027" s="10">
        <v>75</v>
      </c>
      <c r="M1027" s="10">
        <v>0</v>
      </c>
      <c r="N1027" s="14">
        <v>18.437000000000001</v>
      </c>
      <c r="O1027" s="13">
        <v>34.539200000000001</v>
      </c>
      <c r="P1027" s="38">
        <v>0.24072778823529406</v>
      </c>
      <c r="Q1027" s="38">
        <v>1.2651655932773078</v>
      </c>
      <c r="R1027" s="32" t="s">
        <v>285</v>
      </c>
      <c r="S1027" s="32">
        <v>1</v>
      </c>
      <c r="V1027" s="8" t="s">
        <v>1217</v>
      </c>
    </row>
    <row r="1028" spans="1:22" ht="12.75" customHeight="1">
      <c r="A1028" s="1" t="s">
        <v>290</v>
      </c>
      <c r="B1028" s="1">
        <v>67</v>
      </c>
      <c r="C1028" s="1" t="s">
        <v>1575</v>
      </c>
      <c r="D1028" s="5">
        <v>43165</v>
      </c>
      <c r="E1028" s="1">
        <f t="shared" si="90"/>
        <v>2018</v>
      </c>
      <c r="F1028" s="1">
        <f t="shared" si="91"/>
        <v>3</v>
      </c>
      <c r="G1028" s="4">
        <f t="shared" si="92"/>
        <v>6</v>
      </c>
      <c r="H1028" s="9">
        <v>0.63958333333333328</v>
      </c>
      <c r="I1028" s="13">
        <f t="shared" si="93"/>
        <v>124.07398360655738</v>
      </c>
      <c r="J1028" s="13">
        <f t="shared" si="94"/>
        <v>27.502333333333333</v>
      </c>
      <c r="K1028" s="10">
        <v>49.530999999999999</v>
      </c>
      <c r="L1028" s="10">
        <v>50</v>
      </c>
      <c r="M1028" s="10">
        <v>0</v>
      </c>
      <c r="N1028" s="14">
        <v>18.9772</v>
      </c>
      <c r="O1028" s="13">
        <v>34.586599999999997</v>
      </c>
      <c r="P1028" s="38">
        <v>0.25914216588235295</v>
      </c>
      <c r="Q1028" s="38">
        <v>1.377311397647059</v>
      </c>
      <c r="R1028" s="32" t="s">
        <v>285</v>
      </c>
      <c r="S1028" s="32">
        <v>1</v>
      </c>
      <c r="V1028" s="8" t="s">
        <v>1218</v>
      </c>
    </row>
    <row r="1029" spans="1:22" ht="12.75" customHeight="1">
      <c r="A1029" s="1" t="s">
        <v>290</v>
      </c>
      <c r="B1029" s="1">
        <v>67</v>
      </c>
      <c r="C1029" s="1" t="s">
        <v>1575</v>
      </c>
      <c r="D1029" s="5">
        <v>43165</v>
      </c>
      <c r="E1029" s="1">
        <f t="shared" si="90"/>
        <v>2018</v>
      </c>
      <c r="F1029" s="1">
        <f t="shared" si="91"/>
        <v>3</v>
      </c>
      <c r="G1029" s="4">
        <f t="shared" si="92"/>
        <v>6</v>
      </c>
      <c r="H1029" s="9">
        <v>0.63958333333333328</v>
      </c>
      <c r="I1029" s="13">
        <f t="shared" si="93"/>
        <v>124.07398360655738</v>
      </c>
      <c r="J1029" s="13">
        <f t="shared" si="94"/>
        <v>27.502333333333333</v>
      </c>
      <c r="K1029" s="10">
        <v>39.707000000000001</v>
      </c>
      <c r="L1029" s="10">
        <v>40</v>
      </c>
      <c r="M1029" s="10">
        <v>0</v>
      </c>
      <c r="N1029" s="14">
        <v>19.201000000000001</v>
      </c>
      <c r="O1029" s="13">
        <v>34.590699999999998</v>
      </c>
      <c r="P1029" s="38">
        <v>0.25576724352941183</v>
      </c>
      <c r="Q1029" s="38">
        <v>1.4888139905882358</v>
      </c>
      <c r="R1029" s="32" t="s">
        <v>285</v>
      </c>
      <c r="S1029" s="32">
        <v>1</v>
      </c>
      <c r="V1029" s="8" t="s">
        <v>1219</v>
      </c>
    </row>
    <row r="1030" spans="1:22" ht="12.75" customHeight="1">
      <c r="A1030" s="1" t="s">
        <v>290</v>
      </c>
      <c r="B1030" s="1">
        <v>67</v>
      </c>
      <c r="C1030" s="1" t="s">
        <v>1575</v>
      </c>
      <c r="D1030" s="5">
        <v>43165</v>
      </c>
      <c r="E1030" s="1">
        <f t="shared" si="90"/>
        <v>2018</v>
      </c>
      <c r="F1030" s="1">
        <f t="shared" si="91"/>
        <v>3</v>
      </c>
      <c r="G1030" s="4">
        <f t="shared" si="92"/>
        <v>6</v>
      </c>
      <c r="H1030" s="9">
        <v>0.63958333333333328</v>
      </c>
      <c r="I1030" s="13">
        <f t="shared" si="93"/>
        <v>124.07398360655738</v>
      </c>
      <c r="J1030" s="13">
        <f t="shared" si="94"/>
        <v>27.502333333333333</v>
      </c>
      <c r="K1030" s="10">
        <v>29.521000000000001</v>
      </c>
      <c r="L1030" s="10">
        <v>30</v>
      </c>
      <c r="M1030" s="10">
        <v>0</v>
      </c>
      <c r="N1030" s="14">
        <v>19.234300000000001</v>
      </c>
      <c r="O1030" s="13">
        <v>34.5914</v>
      </c>
      <c r="P1030" s="38">
        <v>0.2532004011764708</v>
      </c>
      <c r="Q1030" s="38">
        <v>1.5374776235294103</v>
      </c>
      <c r="R1030" s="32" t="s">
        <v>285</v>
      </c>
      <c r="S1030" s="32">
        <v>1</v>
      </c>
      <c r="V1030" s="8" t="s">
        <v>1220</v>
      </c>
    </row>
    <row r="1031" spans="1:22" ht="12.75" customHeight="1">
      <c r="A1031" s="1" t="s">
        <v>290</v>
      </c>
      <c r="B1031" s="1">
        <v>67</v>
      </c>
      <c r="C1031" s="1" t="s">
        <v>1575</v>
      </c>
      <c r="D1031" s="5">
        <v>43165</v>
      </c>
      <c r="E1031" s="1">
        <f t="shared" si="90"/>
        <v>2018</v>
      </c>
      <c r="F1031" s="1">
        <f t="shared" si="91"/>
        <v>3</v>
      </c>
      <c r="G1031" s="4">
        <f t="shared" si="92"/>
        <v>6</v>
      </c>
      <c r="H1031" s="9">
        <v>0.63958333333333328</v>
      </c>
      <c r="I1031" s="13">
        <f t="shared" si="93"/>
        <v>124.07398360655738</v>
      </c>
      <c r="J1031" s="13">
        <f t="shared" si="94"/>
        <v>27.502333333333333</v>
      </c>
      <c r="K1031" s="10">
        <v>20.747</v>
      </c>
      <c r="L1031" s="10">
        <v>20</v>
      </c>
      <c r="M1031" s="10">
        <v>0</v>
      </c>
      <c r="N1031" s="14">
        <v>19.229399999999998</v>
      </c>
      <c r="O1031" s="13">
        <v>34.591299999999997</v>
      </c>
      <c r="P1031" s="38">
        <v>0.26841131882352975</v>
      </c>
      <c r="Q1031" s="38">
        <v>1.5640203764705856</v>
      </c>
      <c r="R1031" s="32" t="s">
        <v>285</v>
      </c>
      <c r="S1031" s="32">
        <v>1</v>
      </c>
      <c r="V1031" s="8" t="s">
        <v>1221</v>
      </c>
    </row>
    <row r="1032" spans="1:22" ht="12.75" customHeight="1">
      <c r="A1032" s="1" t="s">
        <v>290</v>
      </c>
      <c r="B1032" s="1">
        <v>67</v>
      </c>
      <c r="C1032" s="1" t="s">
        <v>1575</v>
      </c>
      <c r="D1032" s="5">
        <v>43165</v>
      </c>
      <c r="E1032" s="1">
        <f t="shared" si="90"/>
        <v>2018</v>
      </c>
      <c r="F1032" s="1">
        <f t="shared" si="91"/>
        <v>3</v>
      </c>
      <c r="G1032" s="4">
        <f t="shared" si="92"/>
        <v>6</v>
      </c>
      <c r="H1032" s="9">
        <v>0.63958333333333328</v>
      </c>
      <c r="I1032" s="13">
        <f t="shared" si="93"/>
        <v>124.07398360655738</v>
      </c>
      <c r="J1032" s="13">
        <f t="shared" si="94"/>
        <v>27.502333333333333</v>
      </c>
      <c r="K1032" s="10">
        <v>9.0380000000000003</v>
      </c>
      <c r="L1032" s="10">
        <v>10</v>
      </c>
      <c r="M1032" s="10">
        <v>0</v>
      </c>
      <c r="N1032" s="14">
        <v>19.221399999999999</v>
      </c>
      <c r="O1032" s="13">
        <v>34.591700000000003</v>
      </c>
      <c r="P1032" s="38">
        <v>0.23574349647058801</v>
      </c>
      <c r="Q1032" s="38">
        <v>1.4881806494117633</v>
      </c>
      <c r="R1032" s="32" t="s">
        <v>285</v>
      </c>
      <c r="S1032" s="32">
        <v>1</v>
      </c>
      <c r="V1032" s="8" t="s">
        <v>1222</v>
      </c>
    </row>
    <row r="1033" spans="1:22" ht="12.75" customHeight="1">
      <c r="A1033" s="1" t="s">
        <v>290</v>
      </c>
      <c r="B1033" s="1">
        <v>81</v>
      </c>
      <c r="C1033" s="1" t="s">
        <v>1571</v>
      </c>
      <c r="D1033" s="5">
        <v>43169</v>
      </c>
      <c r="E1033" s="1">
        <f>YEAR(D1033)</f>
        <v>2018</v>
      </c>
      <c r="F1033" s="1">
        <f>MONTH(D1033)</f>
        <v>3</v>
      </c>
      <c r="G1033" s="4">
        <f>DAY(D1033)</f>
        <v>10</v>
      </c>
      <c r="H1033" s="9">
        <v>0.22013888888888888</v>
      </c>
      <c r="I1033" s="13">
        <f>127+25.01/60</f>
        <v>127.41683333333333</v>
      </c>
      <c r="J1033" s="13">
        <f>31+41.99/60</f>
        <v>31.699833333333334</v>
      </c>
      <c r="K1033" s="10">
        <v>0</v>
      </c>
      <c r="L1033" s="10">
        <v>0</v>
      </c>
      <c r="M1033" s="33">
        <v>0</v>
      </c>
      <c r="N1033" s="14">
        <v>16.899999999999999</v>
      </c>
      <c r="O1033" s="13">
        <v>34.678849704828004</v>
      </c>
      <c r="P1033" s="38">
        <v>0.30004527411764714</v>
      </c>
      <c r="Q1033" s="38">
        <v>1.6905158823529405</v>
      </c>
      <c r="R1033" s="32" t="s">
        <v>285</v>
      </c>
      <c r="S1033" s="32">
        <v>1</v>
      </c>
      <c r="V1033" s="8" t="s">
        <v>1223</v>
      </c>
    </row>
    <row r="1034" spans="1:22" ht="12.75" customHeight="1">
      <c r="A1034" s="1" t="s">
        <v>290</v>
      </c>
      <c r="B1034" s="1">
        <v>81</v>
      </c>
      <c r="C1034" s="1" t="s">
        <v>1571</v>
      </c>
      <c r="D1034" s="5">
        <v>43169</v>
      </c>
      <c r="E1034" s="1">
        <f t="shared" si="90"/>
        <v>2018</v>
      </c>
      <c r="F1034" s="1">
        <f t="shared" si="91"/>
        <v>3</v>
      </c>
      <c r="G1034" s="4">
        <f t="shared" si="92"/>
        <v>10</v>
      </c>
      <c r="H1034" s="9">
        <v>0.22013888888888888</v>
      </c>
      <c r="I1034" s="13">
        <f>127+25.01/60</f>
        <v>127.41683333333333</v>
      </c>
      <c r="J1034" s="13">
        <f>31+41.99/60</f>
        <v>31.699833333333334</v>
      </c>
      <c r="K1034" s="10">
        <v>127.925</v>
      </c>
      <c r="L1034" s="10">
        <v>128</v>
      </c>
      <c r="M1034" s="10">
        <v>0</v>
      </c>
      <c r="N1034" s="14">
        <v>13.59</v>
      </c>
      <c r="O1034" s="13">
        <v>34.371899999999997</v>
      </c>
      <c r="P1034" s="38">
        <v>0.20593960470588257</v>
      </c>
      <c r="Q1034" s="38">
        <v>0.88190041411764497</v>
      </c>
      <c r="R1034" s="32" t="s">
        <v>285</v>
      </c>
      <c r="S1034" s="32">
        <v>1</v>
      </c>
      <c r="V1034" s="8" t="s">
        <v>1224</v>
      </c>
    </row>
    <row r="1035" spans="1:22" ht="12.75" customHeight="1">
      <c r="A1035" s="1" t="s">
        <v>290</v>
      </c>
      <c r="B1035" s="1">
        <v>81</v>
      </c>
      <c r="C1035" s="1" t="s">
        <v>1571</v>
      </c>
      <c r="D1035" s="5">
        <v>43169</v>
      </c>
      <c r="E1035" s="1">
        <f t="shared" ref="E1035:E1042" si="95">YEAR(D1035)</f>
        <v>2018</v>
      </c>
      <c r="F1035" s="1">
        <f t="shared" ref="F1035:F1042" si="96">MONTH(D1035)</f>
        <v>3</v>
      </c>
      <c r="G1035" s="4">
        <f t="shared" ref="G1035:G1042" si="97">DAY(D1035)</f>
        <v>10</v>
      </c>
      <c r="H1035" s="9">
        <v>0.22013888888888888</v>
      </c>
      <c r="I1035" s="13">
        <f t="shared" ref="I1035:I1040" si="98">127+25.01/60</f>
        <v>127.41683333333333</v>
      </c>
      <c r="J1035" s="13">
        <f t="shared" ref="J1035:J1040" si="99">31+41.99/60</f>
        <v>31.699833333333334</v>
      </c>
      <c r="K1035" s="10">
        <v>98.825999999999993</v>
      </c>
      <c r="L1035" s="10">
        <v>100</v>
      </c>
      <c r="M1035" s="10">
        <v>0</v>
      </c>
      <c r="N1035" s="14">
        <v>14.175000000000001</v>
      </c>
      <c r="O1035" s="13">
        <v>34.446800000000003</v>
      </c>
      <c r="P1035" s="38">
        <v>0.21104952235294094</v>
      </c>
      <c r="Q1035" s="38">
        <v>1.0891296470588241</v>
      </c>
      <c r="R1035" s="32" t="s">
        <v>285</v>
      </c>
      <c r="S1035" s="32">
        <v>1</v>
      </c>
      <c r="V1035" s="8" t="s">
        <v>1225</v>
      </c>
    </row>
    <row r="1036" spans="1:22" ht="12.75" customHeight="1">
      <c r="A1036" s="1" t="s">
        <v>290</v>
      </c>
      <c r="B1036" s="1">
        <v>81</v>
      </c>
      <c r="C1036" s="1" t="s">
        <v>1571</v>
      </c>
      <c r="D1036" s="5">
        <v>43169</v>
      </c>
      <c r="E1036" s="1">
        <f t="shared" si="95"/>
        <v>2018</v>
      </c>
      <c r="F1036" s="1">
        <f t="shared" si="96"/>
        <v>3</v>
      </c>
      <c r="G1036" s="4">
        <f t="shared" si="97"/>
        <v>10</v>
      </c>
      <c r="H1036" s="9">
        <v>0.22013888888888888</v>
      </c>
      <c r="I1036" s="13">
        <f t="shared" si="98"/>
        <v>127.41683333333333</v>
      </c>
      <c r="J1036" s="13">
        <f t="shared" si="99"/>
        <v>31.699833333333334</v>
      </c>
      <c r="K1036" s="10">
        <v>75.406000000000006</v>
      </c>
      <c r="L1036" s="10">
        <v>75</v>
      </c>
      <c r="M1036" s="10">
        <v>0</v>
      </c>
      <c r="N1036" s="14">
        <v>15.598000000000001</v>
      </c>
      <c r="O1036" s="13">
        <v>34.590600000000002</v>
      </c>
      <c r="P1036" s="38">
        <v>0.24888668000000003</v>
      </c>
      <c r="Q1036" s="38">
        <v>1.3989371199999994</v>
      </c>
      <c r="R1036" s="32" t="s">
        <v>285</v>
      </c>
      <c r="S1036" s="32">
        <v>1</v>
      </c>
      <c r="V1036" s="8" t="s">
        <v>1226</v>
      </c>
    </row>
    <row r="1037" spans="1:22" ht="12.75" customHeight="1">
      <c r="A1037" s="1" t="s">
        <v>290</v>
      </c>
      <c r="B1037" s="1">
        <v>81</v>
      </c>
      <c r="C1037" s="1" t="s">
        <v>1571</v>
      </c>
      <c r="D1037" s="5">
        <v>43169</v>
      </c>
      <c r="E1037" s="1">
        <f t="shared" si="95"/>
        <v>2018</v>
      </c>
      <c r="F1037" s="1">
        <f t="shared" si="96"/>
        <v>3</v>
      </c>
      <c r="G1037" s="4">
        <f t="shared" si="97"/>
        <v>10</v>
      </c>
      <c r="H1037" s="9">
        <v>0.22013888888888888</v>
      </c>
      <c r="I1037" s="13">
        <f t="shared" si="98"/>
        <v>127.41683333333333</v>
      </c>
      <c r="J1037" s="13">
        <f t="shared" si="99"/>
        <v>31.699833333333334</v>
      </c>
      <c r="K1037" s="10">
        <v>49.612000000000002</v>
      </c>
      <c r="L1037" s="10">
        <v>50</v>
      </c>
      <c r="M1037" s="10">
        <v>0</v>
      </c>
      <c r="N1037" s="14">
        <v>15.9863</v>
      </c>
      <c r="O1037" s="13">
        <v>34.5974</v>
      </c>
      <c r="P1037" s="38">
        <v>0.25197639764705881</v>
      </c>
      <c r="Q1037" s="38">
        <v>1.446621952941177</v>
      </c>
      <c r="R1037" s="32" t="s">
        <v>285</v>
      </c>
      <c r="S1037" s="32">
        <v>1</v>
      </c>
      <c r="V1037" s="8" t="s">
        <v>1227</v>
      </c>
    </row>
    <row r="1038" spans="1:22" ht="12.75" customHeight="1">
      <c r="A1038" s="1" t="s">
        <v>290</v>
      </c>
      <c r="B1038" s="1">
        <v>81</v>
      </c>
      <c r="C1038" s="1" t="s">
        <v>1571</v>
      </c>
      <c r="D1038" s="5">
        <v>43169</v>
      </c>
      <c r="E1038" s="1">
        <f t="shared" si="95"/>
        <v>2018</v>
      </c>
      <c r="F1038" s="1">
        <f t="shared" si="96"/>
        <v>3</v>
      </c>
      <c r="G1038" s="4">
        <f t="shared" si="97"/>
        <v>10</v>
      </c>
      <c r="H1038" s="9">
        <v>0.22013888888888888</v>
      </c>
      <c r="I1038" s="13">
        <f t="shared" si="98"/>
        <v>127.41683333333333</v>
      </c>
      <c r="J1038" s="13">
        <f t="shared" si="99"/>
        <v>31.699833333333334</v>
      </c>
      <c r="K1038" s="10">
        <v>30.087</v>
      </c>
      <c r="L1038" s="10">
        <v>30</v>
      </c>
      <c r="M1038" s="10">
        <v>0</v>
      </c>
      <c r="N1038" s="14">
        <v>16.8459</v>
      </c>
      <c r="O1038" s="13">
        <v>34.671300000000002</v>
      </c>
      <c r="P1038" s="38">
        <v>0.34895491029411829</v>
      </c>
      <c r="Q1038" s="38">
        <v>1.6373584058823543</v>
      </c>
      <c r="R1038" s="32" t="s">
        <v>285</v>
      </c>
      <c r="S1038" s="32">
        <v>1</v>
      </c>
      <c r="V1038" s="8" t="s">
        <v>1228</v>
      </c>
    </row>
    <row r="1039" spans="1:22" ht="12.75" customHeight="1">
      <c r="A1039" s="1" t="s">
        <v>290</v>
      </c>
      <c r="B1039" s="1">
        <v>81</v>
      </c>
      <c r="C1039" s="1" t="s">
        <v>1571</v>
      </c>
      <c r="D1039" s="5">
        <v>43169</v>
      </c>
      <c r="E1039" s="1">
        <f t="shared" si="95"/>
        <v>2018</v>
      </c>
      <c r="F1039" s="1">
        <f t="shared" si="96"/>
        <v>3</v>
      </c>
      <c r="G1039" s="4">
        <f t="shared" si="97"/>
        <v>10</v>
      </c>
      <c r="H1039" s="9">
        <v>0.22013888888888888</v>
      </c>
      <c r="I1039" s="13">
        <f t="shared" si="98"/>
        <v>127.41683333333333</v>
      </c>
      <c r="J1039" s="13">
        <f t="shared" si="99"/>
        <v>31.699833333333334</v>
      </c>
      <c r="K1039" s="10">
        <v>19.48</v>
      </c>
      <c r="L1039" s="10">
        <v>20</v>
      </c>
      <c r="M1039" s="10">
        <v>0</v>
      </c>
      <c r="N1039" s="14">
        <v>16.8506</v>
      </c>
      <c r="O1039" s="13">
        <v>34.672400000000003</v>
      </c>
      <c r="P1039" s="38">
        <v>0.28239823294117716</v>
      </c>
      <c r="Q1039" s="38">
        <v>1.5053844988235294</v>
      </c>
      <c r="R1039" s="32" t="s">
        <v>285</v>
      </c>
      <c r="S1039" s="32">
        <v>1</v>
      </c>
      <c r="V1039" s="8" t="s">
        <v>1229</v>
      </c>
    </row>
    <row r="1040" spans="1:22" ht="12.75" customHeight="1">
      <c r="A1040" s="1" t="s">
        <v>290</v>
      </c>
      <c r="B1040" s="1">
        <v>81</v>
      </c>
      <c r="C1040" s="1" t="s">
        <v>1571</v>
      </c>
      <c r="D1040" s="5">
        <v>43169</v>
      </c>
      <c r="E1040" s="1">
        <f t="shared" si="95"/>
        <v>2018</v>
      </c>
      <c r="F1040" s="1">
        <f t="shared" si="96"/>
        <v>3</v>
      </c>
      <c r="G1040" s="4">
        <f t="shared" si="97"/>
        <v>10</v>
      </c>
      <c r="H1040" s="9">
        <v>0.22013888888888888</v>
      </c>
      <c r="I1040" s="13">
        <f t="shared" si="98"/>
        <v>127.41683333333333</v>
      </c>
      <c r="J1040" s="13">
        <f t="shared" si="99"/>
        <v>31.699833333333334</v>
      </c>
      <c r="K1040" s="10">
        <v>10.099</v>
      </c>
      <c r="L1040" s="10">
        <v>10</v>
      </c>
      <c r="M1040" s="10">
        <v>0</v>
      </c>
      <c r="N1040" s="14">
        <v>16.8474</v>
      </c>
      <c r="O1040" s="13">
        <v>34.6721</v>
      </c>
      <c r="P1040" s="38">
        <v>0.27619503058823547</v>
      </c>
      <c r="Q1040" s="38">
        <v>1.652515411764707</v>
      </c>
      <c r="R1040" s="32" t="s">
        <v>285</v>
      </c>
      <c r="S1040" s="32">
        <v>1</v>
      </c>
      <c r="V1040" s="8" t="s">
        <v>1230</v>
      </c>
    </row>
    <row r="1041" spans="1:22" ht="12.75" customHeight="1">
      <c r="A1041" s="1" t="s">
        <v>290</v>
      </c>
      <c r="B1041" s="1" t="s">
        <v>296</v>
      </c>
      <c r="C1041" s="1" t="s">
        <v>1571</v>
      </c>
      <c r="D1041" s="5">
        <v>43170</v>
      </c>
      <c r="E1041" s="1">
        <f>YEAR(D1041)</f>
        <v>2018</v>
      </c>
      <c r="F1041" s="1">
        <f>MONTH(D1041)</f>
        <v>3</v>
      </c>
      <c r="G1041" s="4">
        <f>DAY(D1041)</f>
        <v>11</v>
      </c>
      <c r="H1041" s="9">
        <v>0.33263888888888887</v>
      </c>
      <c r="I1041" s="13">
        <f>128+44.94/60</f>
        <v>128.749</v>
      </c>
      <c r="J1041" s="13">
        <f>31+44.96/60</f>
        <v>31.749333333333333</v>
      </c>
      <c r="K1041" s="10">
        <v>0</v>
      </c>
      <c r="L1041" s="10">
        <v>0</v>
      </c>
      <c r="M1041" s="33">
        <v>0</v>
      </c>
      <c r="N1041" s="14">
        <v>16.8</v>
      </c>
      <c r="O1041" s="13">
        <v>34.727415113292814</v>
      </c>
      <c r="P1041" s="38">
        <v>0.30746653823529391</v>
      </c>
      <c r="Q1041" s="38">
        <v>1.7107060313725491</v>
      </c>
      <c r="R1041" s="32" t="s">
        <v>285</v>
      </c>
      <c r="S1041" s="32">
        <v>1</v>
      </c>
      <c r="V1041" s="8" t="s">
        <v>1231</v>
      </c>
    </row>
    <row r="1042" spans="1:22" ht="12.75" customHeight="1">
      <c r="A1042" s="1" t="s">
        <v>290</v>
      </c>
      <c r="B1042" s="1" t="s">
        <v>296</v>
      </c>
      <c r="C1042" s="1" t="s">
        <v>1571</v>
      </c>
      <c r="D1042" s="5">
        <v>43170</v>
      </c>
      <c r="E1042" s="1">
        <f t="shared" si="95"/>
        <v>2018</v>
      </c>
      <c r="F1042" s="1">
        <f t="shared" si="96"/>
        <v>3</v>
      </c>
      <c r="G1042" s="4">
        <f t="shared" si="97"/>
        <v>11</v>
      </c>
      <c r="H1042" s="9">
        <v>0.33263888888888887</v>
      </c>
      <c r="I1042" s="13">
        <f>128+44.94/60</f>
        <v>128.749</v>
      </c>
      <c r="J1042" s="13">
        <f>31+44.96/60</f>
        <v>31.749333333333333</v>
      </c>
      <c r="K1042" s="10">
        <v>496.58600000000001</v>
      </c>
      <c r="L1042" s="10">
        <v>500</v>
      </c>
      <c r="M1042" s="10">
        <v>0</v>
      </c>
      <c r="N1042" s="14">
        <v>7.3901000000000003</v>
      </c>
      <c r="O1042" s="13">
        <v>34.34330169995355</v>
      </c>
      <c r="P1042" s="38">
        <v>-3.3176167058823314E-2</v>
      </c>
      <c r="Q1042" s="38">
        <v>-0.70024767647058894</v>
      </c>
      <c r="R1042" s="32" t="s">
        <v>285</v>
      </c>
      <c r="S1042" s="32">
        <v>1</v>
      </c>
      <c r="V1042" s="8" t="s">
        <v>1232</v>
      </c>
    </row>
    <row r="1043" spans="1:22" ht="12.75" customHeight="1">
      <c r="A1043" s="1" t="s">
        <v>290</v>
      </c>
      <c r="B1043" s="1" t="s">
        <v>296</v>
      </c>
      <c r="C1043" s="1" t="s">
        <v>1571</v>
      </c>
      <c r="D1043" s="5">
        <v>43170</v>
      </c>
      <c r="E1043" s="1">
        <f t="shared" ref="E1043:E1092" si="100">YEAR(D1043)</f>
        <v>2018</v>
      </c>
      <c r="F1043" s="1">
        <f t="shared" ref="F1043:F1092" si="101">MONTH(D1043)</f>
        <v>3</v>
      </c>
      <c r="G1043" s="4">
        <f t="shared" ref="G1043:G1092" si="102">DAY(D1043)</f>
        <v>11</v>
      </c>
      <c r="H1043" s="9">
        <v>0.33263888888888887</v>
      </c>
      <c r="I1043" s="13">
        <f t="shared" ref="I1043:I1052" si="103">128+44.94/60</f>
        <v>128.749</v>
      </c>
      <c r="J1043" s="13">
        <f t="shared" ref="J1043:J1052" si="104">31+44.96/60</f>
        <v>31.749333333333333</v>
      </c>
      <c r="K1043" s="10">
        <v>298.53800000000001</v>
      </c>
      <c r="L1043" s="10">
        <v>300</v>
      </c>
      <c r="M1043" s="10">
        <v>0</v>
      </c>
      <c r="N1043" s="14">
        <v>11.1081</v>
      </c>
      <c r="O1043" s="13">
        <v>34.405783367344952</v>
      </c>
      <c r="P1043" s="38">
        <v>0.13155462352941183</v>
      </c>
      <c r="Q1043" s="38">
        <v>0.25797988823529394</v>
      </c>
      <c r="R1043" s="32" t="s">
        <v>285</v>
      </c>
      <c r="S1043" s="32">
        <v>1</v>
      </c>
      <c r="V1043" s="8" t="s">
        <v>1233</v>
      </c>
    </row>
    <row r="1044" spans="1:22" ht="12.75" customHeight="1">
      <c r="A1044" s="1" t="s">
        <v>290</v>
      </c>
      <c r="B1044" s="1" t="s">
        <v>296</v>
      </c>
      <c r="C1044" s="1" t="s">
        <v>1571</v>
      </c>
      <c r="D1044" s="5">
        <v>43170</v>
      </c>
      <c r="E1044" s="1">
        <f t="shared" si="100"/>
        <v>2018</v>
      </c>
      <c r="F1044" s="1">
        <f t="shared" si="101"/>
        <v>3</v>
      </c>
      <c r="G1044" s="4">
        <f t="shared" si="102"/>
        <v>11</v>
      </c>
      <c r="H1044" s="9">
        <v>0.33263888888888887</v>
      </c>
      <c r="I1044" s="13">
        <f t="shared" si="103"/>
        <v>128.749</v>
      </c>
      <c r="J1044" s="13">
        <f t="shared" si="104"/>
        <v>31.749333333333333</v>
      </c>
      <c r="K1044" s="10">
        <v>199.60900000000001</v>
      </c>
      <c r="L1044" s="10">
        <v>200</v>
      </c>
      <c r="M1044" s="10">
        <v>0</v>
      </c>
      <c r="N1044" s="14">
        <v>14.760300000000001</v>
      </c>
      <c r="O1044" s="13">
        <v>34.650874602854145</v>
      </c>
      <c r="P1044" s="38">
        <v>0.22548133411764737</v>
      </c>
      <c r="Q1044" s="38">
        <v>1.1317745529411756</v>
      </c>
      <c r="R1044" s="32" t="s">
        <v>285</v>
      </c>
      <c r="S1044" s="32">
        <v>1</v>
      </c>
      <c r="V1044" s="8" t="s">
        <v>1234</v>
      </c>
    </row>
    <row r="1045" spans="1:22" ht="12.75" customHeight="1">
      <c r="A1045" s="1" t="s">
        <v>290</v>
      </c>
      <c r="B1045" s="1" t="s">
        <v>296</v>
      </c>
      <c r="C1045" s="1" t="s">
        <v>1571</v>
      </c>
      <c r="D1045" s="5">
        <v>43170</v>
      </c>
      <c r="E1045" s="1">
        <f t="shared" si="100"/>
        <v>2018</v>
      </c>
      <c r="F1045" s="1">
        <f t="shared" si="101"/>
        <v>3</v>
      </c>
      <c r="G1045" s="4">
        <f t="shared" si="102"/>
        <v>11</v>
      </c>
      <c r="H1045" s="9">
        <v>0.33263888888888887</v>
      </c>
      <c r="I1045" s="13">
        <f t="shared" si="103"/>
        <v>128.749</v>
      </c>
      <c r="J1045" s="13">
        <f t="shared" si="104"/>
        <v>31.749333333333333</v>
      </c>
      <c r="K1045" s="10">
        <v>149.482</v>
      </c>
      <c r="L1045" s="10">
        <v>150</v>
      </c>
      <c r="M1045" s="10">
        <v>0</v>
      </c>
      <c r="N1045" s="14">
        <v>15.733599999999999</v>
      </c>
      <c r="O1045" s="13">
        <v>34.680100282236843</v>
      </c>
      <c r="P1045" s="38">
        <v>0.30882812470588283</v>
      </c>
      <c r="Q1045" s="38">
        <v>1.5056324176470621</v>
      </c>
      <c r="R1045" s="32" t="s">
        <v>285</v>
      </c>
      <c r="S1045" s="32">
        <v>1</v>
      </c>
      <c r="V1045" s="8" t="s">
        <v>1235</v>
      </c>
    </row>
    <row r="1046" spans="1:22" ht="12.75" customHeight="1">
      <c r="A1046" s="1" t="s">
        <v>290</v>
      </c>
      <c r="B1046" s="1" t="s">
        <v>296</v>
      </c>
      <c r="C1046" s="1" t="s">
        <v>1571</v>
      </c>
      <c r="D1046" s="5">
        <v>43170</v>
      </c>
      <c r="E1046" s="1">
        <f t="shared" si="100"/>
        <v>2018</v>
      </c>
      <c r="F1046" s="1">
        <f t="shared" si="101"/>
        <v>3</v>
      </c>
      <c r="G1046" s="4">
        <f t="shared" si="102"/>
        <v>11</v>
      </c>
      <c r="H1046" s="9">
        <v>0.33263888888888887</v>
      </c>
      <c r="I1046" s="13">
        <f t="shared" si="103"/>
        <v>128.749</v>
      </c>
      <c r="J1046" s="13">
        <f t="shared" si="104"/>
        <v>31.749333333333333</v>
      </c>
      <c r="K1046" s="10">
        <v>124.471</v>
      </c>
      <c r="L1046" s="10">
        <v>125</v>
      </c>
      <c r="M1046" s="10">
        <v>0</v>
      </c>
      <c r="N1046" s="14">
        <v>16.468900000000001</v>
      </c>
      <c r="O1046" s="13">
        <v>34.663147756936503</v>
      </c>
      <c r="P1046" s="38">
        <v>0.29695563529411806</v>
      </c>
      <c r="Q1046" s="38">
        <v>1.5734944823529435</v>
      </c>
      <c r="R1046" s="32" t="s">
        <v>285</v>
      </c>
      <c r="S1046" s="32">
        <v>1</v>
      </c>
      <c r="V1046" s="8" t="s">
        <v>1236</v>
      </c>
    </row>
    <row r="1047" spans="1:22" ht="12.75" customHeight="1">
      <c r="A1047" s="1" t="s">
        <v>290</v>
      </c>
      <c r="B1047" s="1" t="s">
        <v>296</v>
      </c>
      <c r="C1047" s="1" t="s">
        <v>1571</v>
      </c>
      <c r="D1047" s="5">
        <v>43170</v>
      </c>
      <c r="E1047" s="1">
        <f t="shared" si="100"/>
        <v>2018</v>
      </c>
      <c r="F1047" s="1">
        <f t="shared" si="101"/>
        <v>3</v>
      </c>
      <c r="G1047" s="4">
        <f t="shared" si="102"/>
        <v>11</v>
      </c>
      <c r="H1047" s="9">
        <v>0.33263888888888887</v>
      </c>
      <c r="I1047" s="13">
        <f t="shared" si="103"/>
        <v>128.749</v>
      </c>
      <c r="J1047" s="13">
        <f t="shared" si="104"/>
        <v>31.749333333333333</v>
      </c>
      <c r="K1047" s="10">
        <v>99.811999999999998</v>
      </c>
      <c r="L1047" s="10">
        <v>100</v>
      </c>
      <c r="M1047" s="10">
        <v>0</v>
      </c>
      <c r="N1047" s="14">
        <v>16.562100000000001</v>
      </c>
      <c r="O1047" s="13">
        <v>34.666697303705384</v>
      </c>
      <c r="P1047" s="38">
        <v>0.29952880588235309</v>
      </c>
      <c r="Q1047" s="38">
        <v>1.6488007470588233</v>
      </c>
      <c r="R1047" s="32" t="s">
        <v>285</v>
      </c>
      <c r="S1047" s="32">
        <v>1</v>
      </c>
      <c r="V1047" s="8" t="s">
        <v>1237</v>
      </c>
    </row>
    <row r="1048" spans="1:22" ht="12.75" customHeight="1">
      <c r="A1048" s="1" t="s">
        <v>290</v>
      </c>
      <c r="B1048" s="1" t="s">
        <v>296</v>
      </c>
      <c r="C1048" s="1" t="s">
        <v>1571</v>
      </c>
      <c r="D1048" s="5">
        <v>43170</v>
      </c>
      <c r="E1048" s="1">
        <f t="shared" si="100"/>
        <v>2018</v>
      </c>
      <c r="F1048" s="1">
        <f t="shared" si="101"/>
        <v>3</v>
      </c>
      <c r="G1048" s="4">
        <f t="shared" si="102"/>
        <v>11</v>
      </c>
      <c r="H1048" s="9">
        <v>0.33263888888888887</v>
      </c>
      <c r="I1048" s="13">
        <f t="shared" si="103"/>
        <v>128.749</v>
      </c>
      <c r="J1048" s="13">
        <f t="shared" si="104"/>
        <v>31.749333333333333</v>
      </c>
      <c r="K1048" s="10">
        <v>75.048000000000002</v>
      </c>
      <c r="L1048" s="10">
        <v>75</v>
      </c>
      <c r="M1048" s="10">
        <v>0</v>
      </c>
      <c r="N1048" s="14">
        <v>16.660900000000002</v>
      </c>
      <c r="O1048" s="13">
        <v>34.667561352548788</v>
      </c>
      <c r="P1048" s="38">
        <v>0.26527571647058834</v>
      </c>
      <c r="Q1048" s="38">
        <v>1.6318381117647061</v>
      </c>
      <c r="R1048" s="32" t="s">
        <v>285</v>
      </c>
      <c r="S1048" s="32">
        <v>1</v>
      </c>
      <c r="V1048" s="8" t="s">
        <v>1238</v>
      </c>
    </row>
    <row r="1049" spans="1:22" ht="12.75" customHeight="1">
      <c r="A1049" s="1" t="s">
        <v>290</v>
      </c>
      <c r="B1049" s="1" t="s">
        <v>296</v>
      </c>
      <c r="C1049" s="1" t="s">
        <v>1571</v>
      </c>
      <c r="D1049" s="5">
        <v>43170</v>
      </c>
      <c r="E1049" s="1">
        <f t="shared" si="100"/>
        <v>2018</v>
      </c>
      <c r="F1049" s="1">
        <f t="shared" si="101"/>
        <v>3</v>
      </c>
      <c r="G1049" s="4">
        <f t="shared" si="102"/>
        <v>11</v>
      </c>
      <c r="H1049" s="9">
        <v>0.33263888888888887</v>
      </c>
      <c r="I1049" s="13">
        <f t="shared" si="103"/>
        <v>128.749</v>
      </c>
      <c r="J1049" s="13">
        <f t="shared" si="104"/>
        <v>31.749333333333333</v>
      </c>
      <c r="K1049" s="10">
        <v>49.814</v>
      </c>
      <c r="L1049" s="10">
        <v>50</v>
      </c>
      <c r="M1049" s="10">
        <v>0</v>
      </c>
      <c r="N1049" s="14">
        <v>16.809699999999999</v>
      </c>
      <c r="O1049" s="13">
        <v>34.711136418331755</v>
      </c>
      <c r="P1049" s="38">
        <v>0.21880305882353013</v>
      </c>
      <c r="Q1049" s="38">
        <v>1.4623154705882335</v>
      </c>
      <c r="R1049" s="32" t="s">
        <v>285</v>
      </c>
      <c r="S1049" s="32">
        <v>1</v>
      </c>
      <c r="V1049" s="8" t="s">
        <v>1239</v>
      </c>
    </row>
    <row r="1050" spans="1:22" ht="12.75" customHeight="1">
      <c r="A1050" s="1" t="s">
        <v>290</v>
      </c>
      <c r="B1050" s="1" t="s">
        <v>296</v>
      </c>
      <c r="C1050" s="1" t="s">
        <v>1571</v>
      </c>
      <c r="D1050" s="5">
        <v>43170</v>
      </c>
      <c r="E1050" s="1">
        <f t="shared" si="100"/>
        <v>2018</v>
      </c>
      <c r="F1050" s="1">
        <f t="shared" si="101"/>
        <v>3</v>
      </c>
      <c r="G1050" s="4">
        <f t="shared" si="102"/>
        <v>11</v>
      </c>
      <c r="H1050" s="9">
        <v>0.33263888888888887</v>
      </c>
      <c r="I1050" s="13">
        <f t="shared" si="103"/>
        <v>128.749</v>
      </c>
      <c r="J1050" s="13">
        <f t="shared" si="104"/>
        <v>31.749333333333333</v>
      </c>
      <c r="K1050" s="10">
        <v>30.137</v>
      </c>
      <c r="L1050" s="10">
        <v>30</v>
      </c>
      <c r="M1050" s="10">
        <v>0</v>
      </c>
      <c r="N1050" s="14">
        <v>16.819099999999999</v>
      </c>
      <c r="O1050" s="13">
        <v>34.692740277409229</v>
      </c>
      <c r="P1050" s="38">
        <v>0.274886209411765</v>
      </c>
      <c r="Q1050" s="38">
        <v>1.5726878352941203</v>
      </c>
      <c r="R1050" s="32" t="s">
        <v>285</v>
      </c>
      <c r="S1050" s="32">
        <v>1</v>
      </c>
      <c r="V1050" s="8" t="s">
        <v>1240</v>
      </c>
    </row>
    <row r="1051" spans="1:22" ht="12.75" customHeight="1">
      <c r="A1051" s="1" t="s">
        <v>290</v>
      </c>
      <c r="B1051" s="1" t="s">
        <v>296</v>
      </c>
      <c r="C1051" s="1" t="s">
        <v>1571</v>
      </c>
      <c r="D1051" s="5">
        <v>43170</v>
      </c>
      <c r="E1051" s="1">
        <f t="shared" si="100"/>
        <v>2018</v>
      </c>
      <c r="F1051" s="1">
        <f t="shared" si="101"/>
        <v>3</v>
      </c>
      <c r="G1051" s="4">
        <f t="shared" si="102"/>
        <v>11</v>
      </c>
      <c r="H1051" s="9">
        <v>0.33263888888888887</v>
      </c>
      <c r="I1051" s="13">
        <f t="shared" si="103"/>
        <v>128.749</v>
      </c>
      <c r="J1051" s="13">
        <f t="shared" si="104"/>
        <v>31.749333333333333</v>
      </c>
      <c r="K1051" s="10">
        <v>20.126999999999999</v>
      </c>
      <c r="L1051" s="10">
        <v>20</v>
      </c>
      <c r="M1051" s="10">
        <v>0</v>
      </c>
      <c r="N1051" s="14">
        <v>16.815300000000001</v>
      </c>
      <c r="O1051" s="13">
        <v>34.690263509701062</v>
      </c>
      <c r="P1051" s="38">
        <v>0.30794931428571481</v>
      </c>
      <c r="Q1051" s="38">
        <v>1.5404450000000018</v>
      </c>
      <c r="R1051" s="32" t="s">
        <v>285</v>
      </c>
      <c r="S1051" s="32">
        <v>1</v>
      </c>
      <c r="V1051" s="8" t="s">
        <v>1241</v>
      </c>
    </row>
    <row r="1052" spans="1:22" ht="12.75" customHeight="1">
      <c r="A1052" s="1" t="s">
        <v>290</v>
      </c>
      <c r="B1052" s="1" t="s">
        <v>296</v>
      </c>
      <c r="C1052" s="1" t="s">
        <v>1571</v>
      </c>
      <c r="D1052" s="5">
        <v>43170</v>
      </c>
      <c r="E1052" s="1">
        <f t="shared" si="100"/>
        <v>2018</v>
      </c>
      <c r="F1052" s="1">
        <f t="shared" si="101"/>
        <v>3</v>
      </c>
      <c r="G1052" s="4">
        <f t="shared" si="102"/>
        <v>11</v>
      </c>
      <c r="H1052" s="9">
        <v>0.33263888888888887</v>
      </c>
      <c r="I1052" s="13">
        <f t="shared" si="103"/>
        <v>128.749</v>
      </c>
      <c r="J1052" s="13">
        <f t="shared" si="104"/>
        <v>31.749333333333333</v>
      </c>
      <c r="K1052" s="10">
        <v>10.316000000000001</v>
      </c>
      <c r="L1052" s="10">
        <v>10</v>
      </c>
      <c r="M1052" s="10">
        <v>0</v>
      </c>
      <c r="N1052" s="14">
        <v>16.816299999999998</v>
      </c>
      <c r="O1052" s="13">
        <v>34.70914314153729</v>
      </c>
      <c r="P1052" s="38">
        <v>0.31584151058823573</v>
      </c>
      <c r="Q1052" s="38">
        <v>1.7520976647058841</v>
      </c>
      <c r="R1052" s="32" t="s">
        <v>285</v>
      </c>
      <c r="S1052" s="32">
        <v>1</v>
      </c>
      <c r="V1052" s="8" t="s">
        <v>1242</v>
      </c>
    </row>
    <row r="1053" spans="1:22" ht="12.75" customHeight="1">
      <c r="A1053" s="1" t="s">
        <v>1103</v>
      </c>
      <c r="B1053" s="1" t="s">
        <v>1104</v>
      </c>
      <c r="C1053" s="1" t="s">
        <v>1569</v>
      </c>
      <c r="D1053" s="5">
        <v>43246</v>
      </c>
      <c r="E1053" s="1">
        <f t="shared" si="100"/>
        <v>2018</v>
      </c>
      <c r="F1053" s="1">
        <f t="shared" si="101"/>
        <v>5</v>
      </c>
      <c r="G1053" s="4">
        <f t="shared" si="102"/>
        <v>26</v>
      </c>
      <c r="H1053" s="9">
        <v>0.34652777777777777</v>
      </c>
      <c r="I1053" s="13">
        <v>130.45849999999999</v>
      </c>
      <c r="J1053" s="13">
        <v>34.214666666666602</v>
      </c>
      <c r="K1053" s="10">
        <v>5</v>
      </c>
      <c r="L1053" s="10">
        <v>5</v>
      </c>
      <c r="M1053" s="10">
        <v>0</v>
      </c>
      <c r="N1053" s="14">
        <v>19.488333333333301</v>
      </c>
      <c r="O1053" s="16">
        <v>34.425166666666598</v>
      </c>
      <c r="P1053" s="38">
        <v>0.25223900588235293</v>
      </c>
      <c r="Q1053" s="38">
        <v>1.445851505882354</v>
      </c>
      <c r="R1053" s="1" t="s">
        <v>1587</v>
      </c>
      <c r="T1053" s="8" t="s">
        <v>1623</v>
      </c>
      <c r="V1053" s="8" t="s">
        <v>1243</v>
      </c>
    </row>
    <row r="1054" spans="1:22" ht="12.75" customHeight="1">
      <c r="A1054" s="1" t="s">
        <v>1103</v>
      </c>
      <c r="B1054" s="1" t="s">
        <v>1105</v>
      </c>
      <c r="C1054" s="1" t="s">
        <v>1569</v>
      </c>
      <c r="D1054" s="5">
        <v>43246</v>
      </c>
      <c r="E1054" s="1">
        <f t="shared" si="100"/>
        <v>2018</v>
      </c>
      <c r="F1054" s="1">
        <f t="shared" si="101"/>
        <v>5</v>
      </c>
      <c r="G1054" s="4">
        <f t="shared" si="102"/>
        <v>26</v>
      </c>
      <c r="H1054" s="9">
        <v>0.39583333333333331</v>
      </c>
      <c r="I1054" s="13">
        <v>130.506</v>
      </c>
      <c r="J1054" s="13">
        <v>34.338999999999999</v>
      </c>
      <c r="K1054" s="10">
        <v>5</v>
      </c>
      <c r="L1054" s="10">
        <v>5</v>
      </c>
      <c r="M1054" s="10">
        <v>0</v>
      </c>
      <c r="N1054" s="14">
        <v>19.411666666666601</v>
      </c>
      <c r="O1054" s="16">
        <v>34.4255</v>
      </c>
      <c r="P1054" s="38">
        <v>0.28048574705882356</v>
      </c>
      <c r="Q1054" s="38">
        <v>1.5611036470588253</v>
      </c>
      <c r="R1054" s="1" t="s">
        <v>1587</v>
      </c>
      <c r="T1054" s="8" t="s">
        <v>1623</v>
      </c>
      <c r="V1054" s="8" t="s">
        <v>1244</v>
      </c>
    </row>
    <row r="1055" spans="1:22" ht="12.75" customHeight="1">
      <c r="A1055" s="1" t="s">
        <v>1103</v>
      </c>
      <c r="B1055" s="1" t="s">
        <v>1106</v>
      </c>
      <c r="C1055" s="1" t="s">
        <v>1569</v>
      </c>
      <c r="D1055" s="5">
        <v>43246</v>
      </c>
      <c r="E1055" s="1">
        <f t="shared" si="100"/>
        <v>2018</v>
      </c>
      <c r="F1055" s="1">
        <f t="shared" si="101"/>
        <v>5</v>
      </c>
      <c r="G1055" s="4">
        <f t="shared" si="102"/>
        <v>26</v>
      </c>
      <c r="H1055" s="9">
        <v>0.50486111111111109</v>
      </c>
      <c r="I1055" s="13">
        <v>130.514833333333</v>
      </c>
      <c r="J1055" s="13">
        <v>34.512333333333302</v>
      </c>
      <c r="K1055" s="10">
        <v>5</v>
      </c>
      <c r="L1055" s="10">
        <v>5</v>
      </c>
      <c r="M1055" s="10">
        <v>0</v>
      </c>
      <c r="N1055" s="14">
        <v>19.781666666666599</v>
      </c>
      <c r="O1055" s="16">
        <v>34.386000000000003</v>
      </c>
      <c r="P1055" s="38">
        <v>0.26258338823529415</v>
      </c>
      <c r="Q1055" s="38">
        <v>1.4846693882352948</v>
      </c>
      <c r="R1055" s="1" t="s">
        <v>1587</v>
      </c>
      <c r="T1055" s="8" t="s">
        <v>1623</v>
      </c>
      <c r="V1055" s="8" t="s">
        <v>1245</v>
      </c>
    </row>
    <row r="1056" spans="1:22" ht="12.75" customHeight="1">
      <c r="A1056" s="1" t="s">
        <v>1103</v>
      </c>
      <c r="B1056" s="1" t="s">
        <v>1107</v>
      </c>
      <c r="C1056" s="1" t="s">
        <v>1569</v>
      </c>
      <c r="D1056" s="5">
        <v>43246</v>
      </c>
      <c r="E1056" s="1">
        <f t="shared" si="100"/>
        <v>2018</v>
      </c>
      <c r="F1056" s="1">
        <f t="shared" si="101"/>
        <v>5</v>
      </c>
      <c r="G1056" s="4">
        <f t="shared" si="102"/>
        <v>26</v>
      </c>
      <c r="H1056" s="9">
        <v>0.6020833333333333</v>
      </c>
      <c r="I1056" s="13">
        <v>130.51900000000001</v>
      </c>
      <c r="J1056" s="13">
        <v>34.661999999999999</v>
      </c>
      <c r="K1056" s="10">
        <v>5</v>
      </c>
      <c r="L1056" s="10">
        <v>5</v>
      </c>
      <c r="M1056" s="10">
        <v>0</v>
      </c>
      <c r="N1056" s="14">
        <v>19.376000000000001</v>
      </c>
      <c r="O1056" s="16">
        <v>34.357399999999998</v>
      </c>
      <c r="P1056" s="38">
        <v>0.28107172941176484</v>
      </c>
      <c r="Q1056" s="38">
        <v>1.5952079294117638</v>
      </c>
      <c r="R1056" s="1" t="s">
        <v>1587</v>
      </c>
      <c r="T1056" s="8" t="s">
        <v>1623</v>
      </c>
      <c r="V1056" s="8" t="s">
        <v>1246</v>
      </c>
    </row>
    <row r="1057" spans="1:22" ht="12.75" customHeight="1">
      <c r="A1057" s="1" t="s">
        <v>1103</v>
      </c>
      <c r="B1057" s="1" t="s">
        <v>1108</v>
      </c>
      <c r="C1057" s="1" t="s">
        <v>1569</v>
      </c>
      <c r="D1057" s="5">
        <v>43247</v>
      </c>
      <c r="E1057" s="1">
        <f t="shared" si="100"/>
        <v>2018</v>
      </c>
      <c r="F1057" s="1">
        <f t="shared" si="101"/>
        <v>5</v>
      </c>
      <c r="G1057" s="4">
        <f t="shared" si="102"/>
        <v>27</v>
      </c>
      <c r="H1057" s="9">
        <v>0.60138888888888886</v>
      </c>
      <c r="I1057" s="13">
        <v>130.508833333333</v>
      </c>
      <c r="J1057" s="13">
        <v>35.331000000000003</v>
      </c>
      <c r="K1057" s="10">
        <v>5</v>
      </c>
      <c r="L1057" s="10">
        <v>5</v>
      </c>
      <c r="M1057" s="10">
        <v>0</v>
      </c>
      <c r="N1057" s="14">
        <v>19.18</v>
      </c>
      <c r="O1057" s="16">
        <v>34.3215</v>
      </c>
      <c r="P1057" s="38">
        <v>0.25585057058823524</v>
      </c>
      <c r="Q1057" s="38">
        <v>1.5168096705882341</v>
      </c>
      <c r="R1057" s="1" t="s">
        <v>1587</v>
      </c>
      <c r="T1057" s="8" t="s">
        <v>1623</v>
      </c>
      <c r="V1057" s="8" t="s">
        <v>1247</v>
      </c>
    </row>
    <row r="1058" spans="1:22" ht="12.75" customHeight="1">
      <c r="A1058" s="1" t="s">
        <v>1103</v>
      </c>
      <c r="B1058" s="1" t="s">
        <v>1109</v>
      </c>
      <c r="C1058" s="1" t="s">
        <v>1569</v>
      </c>
      <c r="D1058" s="5">
        <v>43247</v>
      </c>
      <c r="E1058" s="1">
        <f t="shared" si="100"/>
        <v>2018</v>
      </c>
      <c r="F1058" s="1">
        <f t="shared" si="101"/>
        <v>5</v>
      </c>
      <c r="G1058" s="4">
        <f t="shared" si="102"/>
        <v>27</v>
      </c>
      <c r="H1058" s="9">
        <v>0.49652777777777773</v>
      </c>
      <c r="I1058" s="13">
        <v>130.526166666666</v>
      </c>
      <c r="J1058" s="13">
        <v>34.976999999999997</v>
      </c>
      <c r="K1058" s="10">
        <v>5</v>
      </c>
      <c r="L1058" s="10">
        <v>5</v>
      </c>
      <c r="M1058" s="10">
        <v>0</v>
      </c>
      <c r="N1058" s="14">
        <v>19.905000000000001</v>
      </c>
      <c r="O1058" s="16">
        <v>34.369999999999997</v>
      </c>
      <c r="P1058" s="38">
        <v>0.24831651176470637</v>
      </c>
      <c r="Q1058" s="38">
        <v>1.5008666117647032</v>
      </c>
      <c r="R1058" s="1" t="s">
        <v>1587</v>
      </c>
      <c r="T1058" s="8" t="s">
        <v>1623</v>
      </c>
      <c r="V1058" s="8" t="s">
        <v>1248</v>
      </c>
    </row>
    <row r="1059" spans="1:22" ht="12.75" customHeight="1">
      <c r="A1059" s="1" t="s">
        <v>1103</v>
      </c>
      <c r="B1059" s="1" t="s">
        <v>1110</v>
      </c>
      <c r="C1059" s="1" t="s">
        <v>1569</v>
      </c>
      <c r="D1059" s="5">
        <v>43247</v>
      </c>
      <c r="E1059" s="1">
        <f t="shared" si="100"/>
        <v>2018</v>
      </c>
      <c r="F1059" s="1">
        <f t="shared" si="101"/>
        <v>5</v>
      </c>
      <c r="G1059" s="4">
        <f t="shared" si="102"/>
        <v>27</v>
      </c>
      <c r="H1059" s="9">
        <v>0.36319444444444443</v>
      </c>
      <c r="I1059" s="13">
        <v>130.49700000000001</v>
      </c>
      <c r="J1059" s="13">
        <v>34.834000000000003</v>
      </c>
      <c r="K1059" s="10">
        <v>5</v>
      </c>
      <c r="L1059" s="10">
        <v>5</v>
      </c>
      <c r="M1059" s="10">
        <v>0</v>
      </c>
      <c r="N1059" s="14">
        <v>19.706666666666599</v>
      </c>
      <c r="O1059" s="16">
        <v>34.374833333333299</v>
      </c>
      <c r="P1059" s="38">
        <v>0.26639825294117681</v>
      </c>
      <c r="Q1059" s="38">
        <v>1.6243675529411767</v>
      </c>
      <c r="R1059" s="1" t="s">
        <v>1587</v>
      </c>
      <c r="T1059" s="8" t="s">
        <v>1623</v>
      </c>
      <c r="V1059" s="8" t="s">
        <v>1249</v>
      </c>
    </row>
    <row r="1060" spans="1:22" ht="12.75" customHeight="1">
      <c r="A1060" s="1" t="s">
        <v>1103</v>
      </c>
      <c r="B1060" s="1" t="s">
        <v>1111</v>
      </c>
      <c r="C1060" s="1" t="s">
        <v>1569</v>
      </c>
      <c r="D1060" s="5">
        <v>43247</v>
      </c>
      <c r="E1060" s="1">
        <f t="shared" si="100"/>
        <v>2018</v>
      </c>
      <c r="F1060" s="1">
        <f t="shared" si="101"/>
        <v>5</v>
      </c>
      <c r="G1060" s="4">
        <f t="shared" si="102"/>
        <v>27</v>
      </c>
      <c r="H1060" s="9">
        <v>0.29444444444444445</v>
      </c>
      <c r="I1060" s="13">
        <v>130.28700000000001</v>
      </c>
      <c r="J1060" s="13">
        <v>34.965333333333298</v>
      </c>
      <c r="K1060" s="10">
        <v>5</v>
      </c>
      <c r="L1060" s="10">
        <v>5</v>
      </c>
      <c r="M1060" s="10">
        <v>0</v>
      </c>
      <c r="N1060" s="14">
        <v>19.828333333333301</v>
      </c>
      <c r="O1060" s="16">
        <v>34.362666666666598</v>
      </c>
      <c r="P1060" s="38">
        <v>0.21003631764705877</v>
      </c>
      <c r="Q1060" s="38">
        <v>1.3492689176470574</v>
      </c>
      <c r="R1060" s="1" t="s">
        <v>1587</v>
      </c>
      <c r="T1060" s="8" t="s">
        <v>1623</v>
      </c>
      <c r="V1060" s="8" t="s">
        <v>1250</v>
      </c>
    </row>
    <row r="1061" spans="1:22" ht="12.75" customHeight="1">
      <c r="A1061" s="1" t="s">
        <v>1103</v>
      </c>
      <c r="B1061" s="1" t="s">
        <v>1112</v>
      </c>
      <c r="C1061" s="1" t="s">
        <v>1569</v>
      </c>
      <c r="D1061" s="5">
        <v>43249</v>
      </c>
      <c r="E1061" s="1">
        <f t="shared" si="100"/>
        <v>2018</v>
      </c>
      <c r="F1061" s="1">
        <f t="shared" si="101"/>
        <v>5</v>
      </c>
      <c r="G1061" s="4">
        <f t="shared" si="102"/>
        <v>29</v>
      </c>
      <c r="H1061" s="9">
        <v>0.70486111111111116</v>
      </c>
      <c r="I1061" s="13">
        <v>129.99100000000001</v>
      </c>
      <c r="J1061" s="13">
        <v>34.051333333333297</v>
      </c>
      <c r="K1061" s="10">
        <v>5</v>
      </c>
      <c r="L1061" s="10">
        <v>5</v>
      </c>
      <c r="M1061" s="10">
        <v>0</v>
      </c>
      <c r="N1061" s="14">
        <v>19.9366666666666</v>
      </c>
      <c r="O1061" s="16">
        <v>34.26</v>
      </c>
      <c r="P1061" s="38">
        <v>0.188067958823529</v>
      </c>
      <c r="Q1061" s="38">
        <v>1.1616722588235309</v>
      </c>
      <c r="R1061" s="1" t="s">
        <v>1587</v>
      </c>
      <c r="T1061" s="8" t="s">
        <v>1623</v>
      </c>
      <c r="V1061" s="8" t="s">
        <v>1251</v>
      </c>
    </row>
    <row r="1062" spans="1:22" ht="12.75" customHeight="1">
      <c r="A1062" s="1" t="s">
        <v>1103</v>
      </c>
      <c r="B1062" s="1" t="s">
        <v>1113</v>
      </c>
      <c r="C1062" s="1" t="s">
        <v>1569</v>
      </c>
      <c r="D1062" s="5">
        <v>43249</v>
      </c>
      <c r="E1062" s="1">
        <f t="shared" si="100"/>
        <v>2018</v>
      </c>
      <c r="F1062" s="1">
        <f t="shared" si="101"/>
        <v>5</v>
      </c>
      <c r="G1062" s="4">
        <f t="shared" si="102"/>
        <v>29</v>
      </c>
      <c r="H1062" s="9">
        <v>0.28958333333333336</v>
      </c>
      <c r="I1062" s="13">
        <v>130.06</v>
      </c>
      <c r="J1062" s="13">
        <v>34.119</v>
      </c>
      <c r="K1062" s="10">
        <v>5</v>
      </c>
      <c r="L1062" s="10">
        <v>5</v>
      </c>
      <c r="M1062" s="10">
        <v>0</v>
      </c>
      <c r="N1062" s="14">
        <v>19.6666666666666</v>
      </c>
      <c r="O1062" s="16">
        <v>34.366500000000002</v>
      </c>
      <c r="P1062" s="38">
        <v>0.26348029999999967</v>
      </c>
      <c r="Q1062" s="38">
        <v>1.4287416000000022</v>
      </c>
      <c r="R1062" s="1" t="s">
        <v>1587</v>
      </c>
      <c r="T1062" s="8" t="s">
        <v>1623</v>
      </c>
      <c r="V1062" s="8" t="s">
        <v>1252</v>
      </c>
    </row>
    <row r="1063" spans="1:22" ht="12.75" customHeight="1">
      <c r="A1063" s="1" t="s">
        <v>1103</v>
      </c>
      <c r="B1063" s="1" t="s">
        <v>1114</v>
      </c>
      <c r="C1063" s="1" t="s">
        <v>1569</v>
      </c>
      <c r="D1063" s="5">
        <v>43249</v>
      </c>
      <c r="E1063" s="1">
        <f t="shared" si="100"/>
        <v>2018</v>
      </c>
      <c r="F1063" s="1">
        <f t="shared" si="101"/>
        <v>5</v>
      </c>
      <c r="G1063" s="4">
        <f t="shared" si="102"/>
        <v>29</v>
      </c>
      <c r="H1063" s="9">
        <v>0.39444444444444443</v>
      </c>
      <c r="I1063" s="13">
        <v>130.26300000000001</v>
      </c>
      <c r="J1063" s="13">
        <v>34.6518333333333</v>
      </c>
      <c r="K1063" s="10">
        <v>5</v>
      </c>
      <c r="L1063" s="10">
        <v>5</v>
      </c>
      <c r="M1063" s="10">
        <v>0</v>
      </c>
      <c r="N1063" s="14">
        <v>19.8333333333333</v>
      </c>
      <c r="O1063" s="16">
        <v>34.118166666666603</v>
      </c>
      <c r="P1063" s="38">
        <v>0.1310946286764707</v>
      </c>
      <c r="Q1063" s="38">
        <v>0.53822934117647314</v>
      </c>
      <c r="R1063" s="1" t="s">
        <v>1587</v>
      </c>
      <c r="T1063" s="8" t="s">
        <v>1623</v>
      </c>
      <c r="V1063" s="8" t="s">
        <v>1253</v>
      </c>
    </row>
    <row r="1064" spans="1:22" ht="12.75" customHeight="1">
      <c r="A1064" s="1" t="s">
        <v>1103</v>
      </c>
      <c r="B1064" s="1" t="s">
        <v>1115</v>
      </c>
      <c r="C1064" s="1" t="s">
        <v>1569</v>
      </c>
      <c r="D1064" s="5">
        <v>43249</v>
      </c>
      <c r="E1064" s="1">
        <f t="shared" si="100"/>
        <v>2018</v>
      </c>
      <c r="F1064" s="1">
        <f t="shared" si="101"/>
        <v>5</v>
      </c>
      <c r="G1064" s="4">
        <f t="shared" si="102"/>
        <v>29</v>
      </c>
      <c r="H1064" s="9">
        <v>0.50694444444444442</v>
      </c>
      <c r="I1064" s="13">
        <v>130.22333333333299</v>
      </c>
      <c r="J1064" s="13">
        <v>34.396999999999998</v>
      </c>
      <c r="K1064" s="10">
        <v>5</v>
      </c>
      <c r="L1064" s="10">
        <v>5</v>
      </c>
      <c r="M1064" s="10">
        <v>0</v>
      </c>
      <c r="N1064" s="14">
        <v>19.71</v>
      </c>
      <c r="O1064" s="16">
        <v>34.357333333333301</v>
      </c>
      <c r="P1064" s="38">
        <v>0.12378928235294118</v>
      </c>
      <c r="Q1064" s="38">
        <v>0.54762188235294218</v>
      </c>
      <c r="R1064" s="1" t="s">
        <v>1587</v>
      </c>
      <c r="T1064" s="8" t="s">
        <v>1623</v>
      </c>
      <c r="V1064" s="8" t="s">
        <v>1254</v>
      </c>
    </row>
    <row r="1065" spans="1:22" ht="12.75" customHeight="1">
      <c r="A1065" s="1" t="s">
        <v>1103</v>
      </c>
      <c r="B1065" s="1" t="s">
        <v>1116</v>
      </c>
      <c r="C1065" s="1" t="s">
        <v>1569</v>
      </c>
      <c r="D1065" s="5">
        <v>43249</v>
      </c>
      <c r="E1065" s="1">
        <f t="shared" si="100"/>
        <v>2018</v>
      </c>
      <c r="F1065" s="1">
        <f t="shared" si="101"/>
        <v>5</v>
      </c>
      <c r="G1065" s="4">
        <f t="shared" si="102"/>
        <v>29</v>
      </c>
      <c r="H1065" s="9">
        <v>0.625</v>
      </c>
      <c r="I1065" s="13">
        <v>130.27249999999901</v>
      </c>
      <c r="J1065" s="13">
        <v>34.326166666666602</v>
      </c>
      <c r="K1065" s="10">
        <v>5</v>
      </c>
      <c r="L1065" s="10">
        <v>5</v>
      </c>
      <c r="M1065" s="10">
        <v>0</v>
      </c>
      <c r="N1065" s="14">
        <v>19.850000000000001</v>
      </c>
      <c r="O1065" s="16">
        <v>34.351833333333303</v>
      </c>
      <c r="P1065" s="38">
        <v>9.7551623529412046E-2</v>
      </c>
      <c r="Q1065" s="38">
        <v>0.52323362352941061</v>
      </c>
      <c r="R1065" s="1" t="s">
        <v>1587</v>
      </c>
      <c r="T1065" s="8" t="s">
        <v>1623</v>
      </c>
      <c r="V1065" s="8" t="s">
        <v>1255</v>
      </c>
    </row>
    <row r="1066" spans="1:22" ht="12.75" customHeight="1">
      <c r="A1066" s="1" t="s">
        <v>1103</v>
      </c>
      <c r="B1066" s="1" t="s">
        <v>1117</v>
      </c>
      <c r="C1066" s="1" t="s">
        <v>1569</v>
      </c>
      <c r="D1066" s="5">
        <v>43250</v>
      </c>
      <c r="E1066" s="1">
        <f t="shared" si="100"/>
        <v>2018</v>
      </c>
      <c r="F1066" s="1">
        <f t="shared" si="101"/>
        <v>5</v>
      </c>
      <c r="G1066" s="4">
        <f t="shared" si="102"/>
        <v>30</v>
      </c>
      <c r="H1066" s="9">
        <v>0.29930555555555555</v>
      </c>
      <c r="I1066" s="13">
        <v>130.27766666666599</v>
      </c>
      <c r="J1066" s="13">
        <v>34.143999999999998</v>
      </c>
      <c r="K1066" s="10">
        <v>5</v>
      </c>
      <c r="L1066" s="10">
        <v>5</v>
      </c>
      <c r="M1066" s="10">
        <v>0</v>
      </c>
      <c r="N1066" s="14">
        <v>19.783333333333299</v>
      </c>
      <c r="O1066" s="16">
        <v>34.373166666666599</v>
      </c>
      <c r="P1066" s="38">
        <v>9.4693464705882358E-2</v>
      </c>
      <c r="Q1066" s="38">
        <v>0.70349416470588366</v>
      </c>
      <c r="R1066" s="1" t="s">
        <v>1587</v>
      </c>
      <c r="T1066" s="8" t="s">
        <v>1623</v>
      </c>
      <c r="V1066" s="8" t="s">
        <v>1256</v>
      </c>
    </row>
    <row r="1067" spans="1:22" ht="12.75" customHeight="1">
      <c r="A1067" s="1" t="s">
        <v>1103</v>
      </c>
      <c r="B1067" s="1" t="s">
        <v>1118</v>
      </c>
      <c r="C1067" s="1" t="s">
        <v>1569</v>
      </c>
      <c r="D1067" s="5">
        <v>43250</v>
      </c>
      <c r="E1067" s="1">
        <f t="shared" si="100"/>
        <v>2018</v>
      </c>
      <c r="F1067" s="1">
        <f t="shared" si="101"/>
        <v>5</v>
      </c>
      <c r="G1067" s="4">
        <f t="shared" si="102"/>
        <v>30</v>
      </c>
      <c r="H1067" s="9">
        <v>0.40069444444444446</v>
      </c>
      <c r="I1067" s="13">
        <v>130.24799999999999</v>
      </c>
      <c r="J1067" s="13">
        <v>34.000333333333302</v>
      </c>
      <c r="K1067" s="10">
        <v>5</v>
      </c>
      <c r="L1067" s="10">
        <v>5</v>
      </c>
      <c r="M1067" s="10">
        <v>0</v>
      </c>
      <c r="N1067" s="14">
        <v>19.5966666666666</v>
      </c>
      <c r="O1067" s="16">
        <v>34.395333333333298</v>
      </c>
      <c r="P1067" s="38">
        <v>0.17701800588235339</v>
      </c>
      <c r="Q1067" s="38">
        <v>1.1934775058823526</v>
      </c>
      <c r="R1067" s="1" t="s">
        <v>1587</v>
      </c>
      <c r="T1067" s="8" t="s">
        <v>1623</v>
      </c>
      <c r="V1067" s="8" t="s">
        <v>1257</v>
      </c>
    </row>
    <row r="1068" spans="1:22" ht="12.75" customHeight="1">
      <c r="A1068" s="1" t="s">
        <v>1103</v>
      </c>
      <c r="B1068" s="1" t="s">
        <v>1119</v>
      </c>
      <c r="C1068" s="1" t="s">
        <v>1569</v>
      </c>
      <c r="D1068" s="5">
        <v>43251</v>
      </c>
      <c r="E1068" s="1">
        <f t="shared" si="100"/>
        <v>2018</v>
      </c>
      <c r="F1068" s="1">
        <f t="shared" si="101"/>
        <v>5</v>
      </c>
      <c r="G1068" s="4">
        <f t="shared" si="102"/>
        <v>31</v>
      </c>
      <c r="H1068" s="9">
        <v>0.62638888888888888</v>
      </c>
      <c r="I1068" s="13">
        <v>130.00299999999999</v>
      </c>
      <c r="J1068" s="13">
        <v>34.181166666666599</v>
      </c>
      <c r="K1068" s="10">
        <v>5</v>
      </c>
      <c r="L1068" s="10">
        <v>5</v>
      </c>
      <c r="M1068" s="10">
        <v>0</v>
      </c>
      <c r="N1068" s="14">
        <v>19.636666666666599</v>
      </c>
      <c r="O1068" s="16">
        <v>34.354500000000002</v>
      </c>
      <c r="P1068" s="38">
        <v>0.12575662352941164</v>
      </c>
      <c r="Q1068" s="38">
        <v>0.92348733176470432</v>
      </c>
      <c r="R1068" s="1" t="s">
        <v>1587</v>
      </c>
      <c r="T1068" s="8" t="s">
        <v>1623</v>
      </c>
      <c r="V1068" s="8" t="s">
        <v>1258</v>
      </c>
    </row>
    <row r="1069" spans="1:22" ht="12.75" customHeight="1">
      <c r="A1069" s="1" t="s">
        <v>1103</v>
      </c>
      <c r="B1069" s="1" t="s">
        <v>1120</v>
      </c>
      <c r="C1069" s="1" t="s">
        <v>1569</v>
      </c>
      <c r="D1069" s="5">
        <v>43252</v>
      </c>
      <c r="E1069" s="1">
        <f t="shared" si="100"/>
        <v>2018</v>
      </c>
      <c r="F1069" s="1">
        <f t="shared" si="101"/>
        <v>6</v>
      </c>
      <c r="G1069" s="4">
        <f t="shared" si="102"/>
        <v>1</v>
      </c>
      <c r="H1069" s="9">
        <v>0.29097222222222224</v>
      </c>
      <c r="I1069" s="13">
        <v>130.00383333333301</v>
      </c>
      <c r="J1069" s="13">
        <v>34.344000000000001</v>
      </c>
      <c r="K1069" s="10">
        <v>5</v>
      </c>
      <c r="L1069" s="10">
        <v>5</v>
      </c>
      <c r="M1069" s="10">
        <v>0</v>
      </c>
      <c r="N1069" s="14">
        <v>20.07</v>
      </c>
      <c r="O1069" s="16">
        <v>33.887500000000003</v>
      </c>
      <c r="P1069" s="38">
        <v>-0.22653791176470595</v>
      </c>
      <c r="Q1069" s="38">
        <v>-1.5091423458823536</v>
      </c>
      <c r="R1069" s="1" t="s">
        <v>1587</v>
      </c>
      <c r="T1069" s="8" t="s">
        <v>1623</v>
      </c>
      <c r="V1069" s="8" t="s">
        <v>1259</v>
      </c>
    </row>
    <row r="1070" spans="1:22" ht="12.75" customHeight="1">
      <c r="A1070" s="1" t="s">
        <v>1103</v>
      </c>
      <c r="B1070" s="1" t="s">
        <v>1121</v>
      </c>
      <c r="C1070" s="1" t="s">
        <v>1569</v>
      </c>
      <c r="D1070" s="5">
        <v>43252</v>
      </c>
      <c r="E1070" s="1">
        <f t="shared" si="100"/>
        <v>2018</v>
      </c>
      <c r="F1070" s="1">
        <f t="shared" si="101"/>
        <v>6</v>
      </c>
      <c r="G1070" s="4">
        <f t="shared" si="102"/>
        <v>1</v>
      </c>
      <c r="H1070" s="9">
        <v>0.44166666666666665</v>
      </c>
      <c r="I1070" s="13">
        <v>130.03049999999999</v>
      </c>
      <c r="J1070" s="13">
        <v>34.515999999999998</v>
      </c>
      <c r="K1070" s="10">
        <v>5</v>
      </c>
      <c r="L1070" s="10">
        <v>5</v>
      </c>
      <c r="M1070" s="10">
        <v>0</v>
      </c>
      <c r="N1070" s="14">
        <v>20.473333333333301</v>
      </c>
      <c r="O1070" s="16">
        <v>33.870666666666601</v>
      </c>
      <c r="P1070" s="38">
        <v>-7.9187467058823513E-2</v>
      </c>
      <c r="Q1070" s="38">
        <v>-0.3362800835294113</v>
      </c>
      <c r="R1070" s="1" t="s">
        <v>1587</v>
      </c>
      <c r="T1070" s="8" t="s">
        <v>1623</v>
      </c>
      <c r="V1070" s="8" t="s">
        <v>1260</v>
      </c>
    </row>
    <row r="1071" spans="1:22" ht="12.75" customHeight="1">
      <c r="A1071" s="1" t="s">
        <v>1103</v>
      </c>
      <c r="B1071" s="1" t="s">
        <v>1122</v>
      </c>
      <c r="C1071" s="1" t="s">
        <v>1569</v>
      </c>
      <c r="D1071" s="5">
        <v>43252</v>
      </c>
      <c r="E1071" s="1">
        <f t="shared" si="100"/>
        <v>2018</v>
      </c>
      <c r="F1071" s="1">
        <f t="shared" si="101"/>
        <v>6</v>
      </c>
      <c r="G1071" s="4">
        <f t="shared" si="102"/>
        <v>1</v>
      </c>
      <c r="H1071" s="9">
        <v>0.56944444444444442</v>
      </c>
      <c r="I1071" s="13">
        <v>130.00299999999999</v>
      </c>
      <c r="J1071" s="13">
        <v>34.8406666666666</v>
      </c>
      <c r="K1071" s="10">
        <v>5</v>
      </c>
      <c r="L1071" s="10">
        <v>5</v>
      </c>
      <c r="M1071" s="10">
        <v>0</v>
      </c>
      <c r="N1071" s="14">
        <v>20.356666666666602</v>
      </c>
      <c r="O1071" s="16">
        <v>33.954166666666602</v>
      </c>
      <c r="P1071" s="38">
        <v>-0.1179032623529408</v>
      </c>
      <c r="Q1071" s="38">
        <v>-1.02386812117647</v>
      </c>
      <c r="R1071" s="1" t="s">
        <v>1587</v>
      </c>
      <c r="T1071" s="8" t="s">
        <v>1623</v>
      </c>
      <c r="V1071" s="8" t="s">
        <v>1282</v>
      </c>
    </row>
    <row r="1072" spans="1:22" ht="12.75" customHeight="1">
      <c r="A1072" s="1" t="s">
        <v>1103</v>
      </c>
      <c r="B1072" s="1" t="s">
        <v>1123</v>
      </c>
      <c r="C1072" s="1" t="s">
        <v>1569</v>
      </c>
      <c r="D1072" s="5">
        <v>43251</v>
      </c>
      <c r="E1072" s="1">
        <f t="shared" si="100"/>
        <v>2018</v>
      </c>
      <c r="F1072" s="1">
        <f t="shared" si="101"/>
        <v>5</v>
      </c>
      <c r="G1072" s="4">
        <f t="shared" si="102"/>
        <v>31</v>
      </c>
      <c r="H1072" s="9">
        <v>0.72361111111111109</v>
      </c>
      <c r="I1072" s="13">
        <v>129.993666666666</v>
      </c>
      <c r="J1072" s="13">
        <v>35.003999999999998</v>
      </c>
      <c r="K1072" s="10">
        <v>5</v>
      </c>
      <c r="L1072" s="10">
        <v>5</v>
      </c>
      <c r="M1072" s="10">
        <v>0</v>
      </c>
      <c r="N1072" s="14">
        <v>19.896666666666601</v>
      </c>
      <c r="O1072" s="16">
        <v>34.315333333333299</v>
      </c>
      <c r="P1072" s="38">
        <v>-2.6250277647058784E-2</v>
      </c>
      <c r="Q1072" s="38">
        <v>-0.11493703882352868</v>
      </c>
      <c r="R1072" s="1" t="s">
        <v>1587</v>
      </c>
      <c r="T1072" s="8" t="s">
        <v>1623</v>
      </c>
      <c r="V1072" s="8" t="s">
        <v>1261</v>
      </c>
    </row>
    <row r="1073" spans="1:22" ht="12.75" customHeight="1">
      <c r="A1073" s="1" t="s">
        <v>1103</v>
      </c>
      <c r="B1073" s="1" t="s">
        <v>1124</v>
      </c>
      <c r="C1073" s="1" t="s">
        <v>1569</v>
      </c>
      <c r="D1073" s="5">
        <v>43253</v>
      </c>
      <c r="E1073" s="1">
        <f t="shared" si="100"/>
        <v>2018</v>
      </c>
      <c r="F1073" s="1">
        <f t="shared" si="101"/>
        <v>6</v>
      </c>
      <c r="G1073" s="4">
        <f t="shared" si="102"/>
        <v>2</v>
      </c>
      <c r="H1073" s="9">
        <v>0.4201388888888889</v>
      </c>
      <c r="I1073" s="13">
        <v>129.78800000000001</v>
      </c>
      <c r="J1073" s="13">
        <v>35.002000000000002</v>
      </c>
      <c r="K1073" s="10">
        <v>5</v>
      </c>
      <c r="L1073" s="10">
        <v>5</v>
      </c>
      <c r="M1073" s="10">
        <v>0</v>
      </c>
      <c r="N1073" s="14">
        <v>19.84</v>
      </c>
      <c r="O1073" s="16">
        <v>34.304166666666603</v>
      </c>
      <c r="P1073" s="38">
        <v>-2.535952941175923E-3</v>
      </c>
      <c r="Q1073" s="38">
        <v>-0.16147470980392065</v>
      </c>
      <c r="R1073" s="1" t="s">
        <v>1587</v>
      </c>
      <c r="T1073" s="8" t="s">
        <v>1623</v>
      </c>
      <c r="V1073" s="8" t="s">
        <v>1262</v>
      </c>
    </row>
    <row r="1074" spans="1:22" ht="12.75" customHeight="1">
      <c r="A1074" s="1" t="s">
        <v>1103</v>
      </c>
      <c r="B1074" s="1" t="s">
        <v>1125</v>
      </c>
      <c r="C1074" s="1" t="s">
        <v>1569</v>
      </c>
      <c r="D1074" s="5">
        <v>43253</v>
      </c>
      <c r="E1074" s="1">
        <f t="shared" si="100"/>
        <v>2018</v>
      </c>
      <c r="F1074" s="1">
        <f t="shared" si="101"/>
        <v>6</v>
      </c>
      <c r="G1074" s="4">
        <f t="shared" si="102"/>
        <v>2</v>
      </c>
      <c r="H1074" s="9">
        <v>0.50624999999999998</v>
      </c>
      <c r="I1074" s="13">
        <v>129.679</v>
      </c>
      <c r="J1074" s="13">
        <v>35.006500000000003</v>
      </c>
      <c r="K1074" s="10">
        <v>5</v>
      </c>
      <c r="L1074" s="10">
        <v>5</v>
      </c>
      <c r="M1074" s="10">
        <v>0</v>
      </c>
      <c r="N1074" s="14">
        <v>19.786666666666601</v>
      </c>
      <c r="O1074" s="16">
        <v>34.180333333333301</v>
      </c>
      <c r="P1074" s="38">
        <v>0.14399841176470618</v>
      </c>
      <c r="Q1074" s="38">
        <v>0.73978205588235291</v>
      </c>
      <c r="R1074" s="1" t="s">
        <v>1587</v>
      </c>
      <c r="T1074" s="8" t="s">
        <v>1623</v>
      </c>
      <c r="V1074" s="8" t="s">
        <v>1263</v>
      </c>
    </row>
    <row r="1075" spans="1:22" ht="12.75" customHeight="1">
      <c r="A1075" s="1" t="s">
        <v>1103</v>
      </c>
      <c r="B1075" s="1" t="s">
        <v>1126</v>
      </c>
      <c r="C1075" s="1" t="s">
        <v>1569</v>
      </c>
      <c r="D1075" s="5">
        <v>43253</v>
      </c>
      <c r="E1075" s="1">
        <f t="shared" si="100"/>
        <v>2018</v>
      </c>
      <c r="F1075" s="1">
        <f t="shared" si="101"/>
        <v>6</v>
      </c>
      <c r="G1075" s="4">
        <f t="shared" si="102"/>
        <v>2</v>
      </c>
      <c r="H1075" s="9">
        <v>0.54097222222222219</v>
      </c>
      <c r="I1075" s="13">
        <v>129.667</v>
      </c>
      <c r="J1075" s="13">
        <v>34.789833333333299</v>
      </c>
      <c r="K1075" s="10">
        <v>5</v>
      </c>
      <c r="L1075" s="10">
        <v>5</v>
      </c>
      <c r="M1075" s="10">
        <v>0</v>
      </c>
      <c r="N1075" s="14">
        <v>19.805</v>
      </c>
      <c r="O1075" s="16">
        <v>33.908333333333303</v>
      </c>
      <c r="P1075" s="38">
        <v>0.12062612058823508</v>
      </c>
      <c r="Q1075" s="38">
        <v>0.67273023529411624</v>
      </c>
      <c r="R1075" s="1" t="s">
        <v>1587</v>
      </c>
      <c r="T1075" s="8" t="s">
        <v>1623</v>
      </c>
      <c r="V1075" s="8" t="s">
        <v>1264</v>
      </c>
    </row>
    <row r="1076" spans="1:22" ht="12.75" customHeight="1">
      <c r="A1076" s="1" t="s">
        <v>1103</v>
      </c>
      <c r="B1076" s="1" t="s">
        <v>1127</v>
      </c>
      <c r="C1076" s="1" t="s">
        <v>1569</v>
      </c>
      <c r="D1076" s="5">
        <v>43253</v>
      </c>
      <c r="E1076" s="1">
        <f t="shared" si="100"/>
        <v>2018</v>
      </c>
      <c r="F1076" s="1">
        <f t="shared" si="101"/>
        <v>6</v>
      </c>
      <c r="G1076" s="4">
        <f t="shared" si="102"/>
        <v>2</v>
      </c>
      <c r="H1076" s="9">
        <v>0.29236111111111113</v>
      </c>
      <c r="I1076" s="13">
        <v>129.66800000000001</v>
      </c>
      <c r="J1076" s="13">
        <v>34.661000000000001</v>
      </c>
      <c r="K1076" s="10">
        <v>5</v>
      </c>
      <c r="L1076" s="10">
        <v>5</v>
      </c>
      <c r="M1076" s="10">
        <v>0</v>
      </c>
      <c r="N1076" s="14">
        <v>20.863333333333301</v>
      </c>
      <c r="O1076" s="16">
        <v>34.265999999999998</v>
      </c>
      <c r="P1076" s="38">
        <v>-2.2479247058824203E-3</v>
      </c>
      <c r="Q1076" s="38">
        <v>2.8053057647058566E-2</v>
      </c>
      <c r="R1076" s="1" t="s">
        <v>1587</v>
      </c>
      <c r="T1076" s="8" t="s">
        <v>1623</v>
      </c>
      <c r="V1076" s="8" t="s">
        <v>1265</v>
      </c>
    </row>
    <row r="1077" spans="1:22" ht="12.75" customHeight="1">
      <c r="A1077" s="1" t="s">
        <v>1103</v>
      </c>
      <c r="B1077" s="1" t="s">
        <v>1128</v>
      </c>
      <c r="C1077" s="1" t="s">
        <v>1569</v>
      </c>
      <c r="D1077" s="5">
        <v>43252</v>
      </c>
      <c r="E1077" s="1">
        <f t="shared" si="100"/>
        <v>2018</v>
      </c>
      <c r="F1077" s="1">
        <f t="shared" si="101"/>
        <v>6</v>
      </c>
      <c r="G1077" s="4">
        <f t="shared" si="102"/>
        <v>1</v>
      </c>
      <c r="H1077" s="9">
        <v>0.73749999999999993</v>
      </c>
      <c r="I1077" s="13">
        <v>129.66300000000001</v>
      </c>
      <c r="J1077" s="13">
        <v>34.513166666666599</v>
      </c>
      <c r="K1077" s="10">
        <v>5</v>
      </c>
      <c r="L1077" s="10">
        <v>5</v>
      </c>
      <c r="M1077" s="10">
        <v>0</v>
      </c>
      <c r="N1077" s="14">
        <v>20.5616666666666</v>
      </c>
      <c r="O1077" s="16">
        <v>34.087000000000003</v>
      </c>
      <c r="P1077" s="38">
        <v>-5.198080000000016E-2</v>
      </c>
      <c r="Q1077" s="38">
        <v>-0.40030636000000008</v>
      </c>
      <c r="R1077" s="1" t="s">
        <v>1587</v>
      </c>
      <c r="T1077" s="8" t="s">
        <v>1623</v>
      </c>
      <c r="V1077" s="8" t="s">
        <v>1266</v>
      </c>
    </row>
    <row r="1078" spans="1:22" ht="12.75" customHeight="1">
      <c r="A1078" s="1" t="s">
        <v>1103</v>
      </c>
      <c r="B1078" s="1" t="s">
        <v>1129</v>
      </c>
      <c r="C1078" s="1" t="s">
        <v>1569</v>
      </c>
      <c r="D1078" s="5">
        <v>43252</v>
      </c>
      <c r="E1078" s="1">
        <f t="shared" si="100"/>
        <v>2018</v>
      </c>
      <c r="F1078" s="1">
        <f t="shared" si="101"/>
        <v>6</v>
      </c>
      <c r="G1078" s="4">
        <f t="shared" si="102"/>
        <v>1</v>
      </c>
      <c r="H1078" s="9">
        <v>0.63402777777777775</v>
      </c>
      <c r="I1078" s="13">
        <v>129.66833333333301</v>
      </c>
      <c r="J1078" s="13">
        <v>34.323999999999998</v>
      </c>
      <c r="K1078" s="10">
        <v>5</v>
      </c>
      <c r="L1078" s="10">
        <v>5</v>
      </c>
      <c r="M1078" s="10">
        <v>0</v>
      </c>
      <c r="N1078" s="14">
        <v>20.168333333333301</v>
      </c>
      <c r="O1078" s="16">
        <v>34.036499999999997</v>
      </c>
      <c r="P1078" s="38">
        <v>0.15316841411764726</v>
      </c>
      <c r="Q1078" s="38">
        <v>0.67622180705882684</v>
      </c>
      <c r="R1078" s="1" t="s">
        <v>1587</v>
      </c>
      <c r="T1078" s="8" t="s">
        <v>1623</v>
      </c>
      <c r="V1078" s="8" t="s">
        <v>1267</v>
      </c>
    </row>
    <row r="1079" spans="1:22" ht="12.75" customHeight="1">
      <c r="A1079" s="1" t="s">
        <v>1103</v>
      </c>
      <c r="B1079" s="1" t="s">
        <v>1130</v>
      </c>
      <c r="C1079" s="1" t="s">
        <v>1569</v>
      </c>
      <c r="D1079" s="5">
        <v>43253</v>
      </c>
      <c r="E1079" s="1">
        <f t="shared" si="100"/>
        <v>2018</v>
      </c>
      <c r="F1079" s="1">
        <f t="shared" si="101"/>
        <v>6</v>
      </c>
      <c r="G1079" s="4">
        <f t="shared" si="102"/>
        <v>2</v>
      </c>
      <c r="H1079" s="9">
        <v>0.6069444444444444</v>
      </c>
      <c r="I1079" s="13">
        <v>129.68633333333301</v>
      </c>
      <c r="J1079" s="13">
        <v>34.127000000000002</v>
      </c>
      <c r="K1079" s="10">
        <v>5</v>
      </c>
      <c r="L1079" s="10">
        <v>5</v>
      </c>
      <c r="M1079" s="10">
        <v>0</v>
      </c>
      <c r="N1079" s="14">
        <v>20.69</v>
      </c>
      <c r="O1079" s="16">
        <v>33.674333333333301</v>
      </c>
      <c r="P1079" s="38">
        <v>0.12981010823529404</v>
      </c>
      <c r="Q1079" s="38">
        <v>0.80583405411764808</v>
      </c>
      <c r="R1079" s="1" t="s">
        <v>1587</v>
      </c>
      <c r="T1079" s="8" t="s">
        <v>1623</v>
      </c>
      <c r="V1079" s="8" t="s">
        <v>1268</v>
      </c>
    </row>
    <row r="1080" spans="1:22" ht="12.75" customHeight="1">
      <c r="A1080" s="1" t="s">
        <v>1103</v>
      </c>
      <c r="B1080" s="1" t="s">
        <v>1131</v>
      </c>
      <c r="C1080" s="1" t="s">
        <v>1569</v>
      </c>
      <c r="D1080" s="5">
        <v>43253</v>
      </c>
      <c r="E1080" s="1">
        <f t="shared" si="100"/>
        <v>2018</v>
      </c>
      <c r="F1080" s="1">
        <f t="shared" si="101"/>
        <v>6</v>
      </c>
      <c r="G1080" s="4">
        <f t="shared" si="102"/>
        <v>2</v>
      </c>
      <c r="H1080" s="9">
        <v>0.67222222222222217</v>
      </c>
      <c r="I1080" s="13">
        <v>129.668714285714</v>
      </c>
      <c r="J1080" s="13">
        <v>34.000999999999998</v>
      </c>
      <c r="K1080" s="10">
        <v>5</v>
      </c>
      <c r="L1080" s="10">
        <v>5</v>
      </c>
      <c r="M1080" s="10">
        <v>0</v>
      </c>
      <c r="N1080" s="14">
        <v>21.108571428571398</v>
      </c>
      <c r="O1080" s="16">
        <v>33.613142857142797</v>
      </c>
      <c r="P1080" s="38">
        <v>-0.12179907764705877</v>
      </c>
      <c r="Q1080" s="38">
        <v>-0.7770735388235277</v>
      </c>
      <c r="R1080" s="1" t="s">
        <v>1587</v>
      </c>
      <c r="T1080" s="8" t="s">
        <v>1623</v>
      </c>
      <c r="V1080" s="8" t="s">
        <v>1269</v>
      </c>
    </row>
    <row r="1081" spans="1:22" ht="12.75" customHeight="1">
      <c r="A1081" s="1" t="s">
        <v>1103</v>
      </c>
      <c r="B1081" s="1" t="s">
        <v>1132</v>
      </c>
      <c r="C1081" s="1" t="s">
        <v>1569</v>
      </c>
      <c r="D1081" s="5">
        <v>43254</v>
      </c>
      <c r="E1081" s="1">
        <f t="shared" si="100"/>
        <v>2018</v>
      </c>
      <c r="F1081" s="1">
        <f t="shared" si="101"/>
        <v>6</v>
      </c>
      <c r="G1081" s="4">
        <f t="shared" si="102"/>
        <v>3</v>
      </c>
      <c r="H1081" s="9">
        <v>0.41180555555555554</v>
      </c>
      <c r="I1081" s="13">
        <v>129.53299999999999</v>
      </c>
      <c r="J1081" s="13">
        <v>33.855800000000002</v>
      </c>
      <c r="K1081" s="10">
        <v>5</v>
      </c>
      <c r="L1081" s="10">
        <v>5</v>
      </c>
      <c r="M1081" s="10">
        <v>0</v>
      </c>
      <c r="N1081" s="14">
        <v>20.888000000000002</v>
      </c>
      <c r="O1081" s="16">
        <v>34.127400000000002</v>
      </c>
      <c r="P1081" s="38">
        <v>-6.0955966386554872E-2</v>
      </c>
      <c r="Q1081" s="38">
        <v>-0.75930572605041924</v>
      </c>
      <c r="R1081" s="1" t="s">
        <v>1587</v>
      </c>
      <c r="T1081" s="8" t="s">
        <v>1623</v>
      </c>
      <c r="V1081" s="8" t="s">
        <v>1270</v>
      </c>
    </row>
    <row r="1082" spans="1:22" ht="12.75" customHeight="1">
      <c r="A1082" s="1" t="s">
        <v>1103</v>
      </c>
      <c r="B1082" s="1" t="s">
        <v>1133</v>
      </c>
      <c r="C1082" s="1" t="s">
        <v>1569</v>
      </c>
      <c r="D1082" s="5">
        <v>43254</v>
      </c>
      <c r="E1082" s="1">
        <f t="shared" si="100"/>
        <v>2018</v>
      </c>
      <c r="F1082" s="1">
        <f t="shared" si="101"/>
        <v>6</v>
      </c>
      <c r="G1082" s="4">
        <f t="shared" si="102"/>
        <v>3</v>
      </c>
      <c r="H1082" s="9">
        <v>0.29305555555555557</v>
      </c>
      <c r="I1082" s="13">
        <v>129.41028571428501</v>
      </c>
      <c r="J1082" s="13">
        <v>33.735571428571397</v>
      </c>
      <c r="K1082" s="10">
        <v>5</v>
      </c>
      <c r="L1082" s="10">
        <v>5</v>
      </c>
      <c r="M1082" s="10">
        <v>0</v>
      </c>
      <c r="N1082" s="14">
        <v>21.035714285714199</v>
      </c>
      <c r="O1082" s="16">
        <v>34.118428571428502</v>
      </c>
      <c r="P1082" s="38">
        <v>-0.23956336941176493</v>
      </c>
      <c r="Q1082" s="38">
        <v>-1.7824308047058821</v>
      </c>
      <c r="R1082" s="1" t="s">
        <v>1587</v>
      </c>
      <c r="T1082" s="8" t="s">
        <v>1623</v>
      </c>
      <c r="V1082" s="8" t="s">
        <v>1271</v>
      </c>
    </row>
    <row r="1083" spans="1:22" ht="12.75" customHeight="1">
      <c r="A1083" s="1" t="s">
        <v>1103</v>
      </c>
      <c r="B1083" s="1" t="s">
        <v>1134</v>
      </c>
      <c r="C1083" s="1" t="s">
        <v>1569</v>
      </c>
      <c r="D1083" s="5">
        <v>43248</v>
      </c>
      <c r="E1083" s="1">
        <f t="shared" si="100"/>
        <v>2018</v>
      </c>
      <c r="F1083" s="1">
        <f t="shared" si="101"/>
        <v>5</v>
      </c>
      <c r="G1083" s="4">
        <f t="shared" si="102"/>
        <v>28</v>
      </c>
      <c r="H1083" s="9">
        <v>0.58333333333333337</v>
      </c>
      <c r="I1083" s="13">
        <v>129.32333333333301</v>
      </c>
      <c r="J1083" s="13">
        <v>33.661999999999999</v>
      </c>
      <c r="K1083" s="10">
        <v>5</v>
      </c>
      <c r="L1083" s="10">
        <v>5</v>
      </c>
      <c r="M1083" s="10">
        <v>0</v>
      </c>
      <c r="N1083" s="14">
        <v>20.88</v>
      </c>
      <c r="O1083" s="16">
        <v>34.138500000000001</v>
      </c>
      <c r="P1083" s="38">
        <v>0.26593679058823483</v>
      </c>
      <c r="Q1083" s="38">
        <v>1.4584521952941163</v>
      </c>
      <c r="R1083" s="1" t="s">
        <v>1587</v>
      </c>
      <c r="T1083" s="8" t="s">
        <v>1623</v>
      </c>
      <c r="V1083" s="8" t="s">
        <v>1272</v>
      </c>
    </row>
    <row r="1084" spans="1:22" ht="12.75" customHeight="1">
      <c r="A1084" s="1" t="s">
        <v>1103</v>
      </c>
      <c r="B1084" s="1" t="s">
        <v>1135</v>
      </c>
      <c r="C1084" s="1" t="s">
        <v>1569</v>
      </c>
      <c r="D1084" s="5">
        <v>43248</v>
      </c>
      <c r="E1084" s="1">
        <f t="shared" si="100"/>
        <v>2018</v>
      </c>
      <c r="F1084" s="1">
        <f t="shared" si="101"/>
        <v>5</v>
      </c>
      <c r="G1084" s="4">
        <f t="shared" si="102"/>
        <v>28</v>
      </c>
      <c r="H1084" s="9">
        <v>0.44444444444444442</v>
      </c>
      <c r="I1084" s="13">
        <v>129.14566666666599</v>
      </c>
      <c r="J1084" s="13">
        <v>33.578000000000003</v>
      </c>
      <c r="K1084" s="10">
        <v>5</v>
      </c>
      <c r="L1084" s="10">
        <v>5</v>
      </c>
      <c r="M1084" s="10">
        <v>0</v>
      </c>
      <c r="N1084" s="14">
        <v>21.016666666666602</v>
      </c>
      <c r="O1084" s="16">
        <v>33.624666666666599</v>
      </c>
      <c r="P1084" s="38">
        <v>0.2391077647058828</v>
      </c>
      <c r="Q1084" s="38">
        <v>1.420970202352942</v>
      </c>
      <c r="R1084" s="1" t="s">
        <v>1587</v>
      </c>
      <c r="T1084" s="8" t="s">
        <v>1623</v>
      </c>
      <c r="V1084" s="8" t="s">
        <v>1273</v>
      </c>
    </row>
    <row r="1085" spans="1:22" ht="12.75" customHeight="1">
      <c r="A1085" s="1" t="s">
        <v>1103</v>
      </c>
      <c r="B1085" s="1" t="s">
        <v>1136</v>
      </c>
      <c r="C1085" s="1" t="s">
        <v>1569</v>
      </c>
      <c r="D1085" s="5">
        <v>43248</v>
      </c>
      <c r="E1085" s="1">
        <f t="shared" si="100"/>
        <v>2018</v>
      </c>
      <c r="F1085" s="1">
        <f t="shared" si="101"/>
        <v>5</v>
      </c>
      <c r="G1085" s="4">
        <f t="shared" si="102"/>
        <v>28</v>
      </c>
      <c r="H1085" s="9">
        <v>0.3</v>
      </c>
      <c r="I1085" s="13">
        <v>128.99483333333299</v>
      </c>
      <c r="J1085" s="13">
        <v>34.002000000000002</v>
      </c>
      <c r="K1085" s="10">
        <v>5</v>
      </c>
      <c r="L1085" s="10">
        <v>5</v>
      </c>
      <c r="M1085" s="10">
        <v>0</v>
      </c>
      <c r="N1085" s="14">
        <v>20.783333333333299</v>
      </c>
      <c r="O1085" s="16">
        <v>33.381166666666601</v>
      </c>
      <c r="P1085" s="38">
        <v>0.20492897882352912</v>
      </c>
      <c r="Q1085" s="38">
        <v>1.0975452494117661</v>
      </c>
      <c r="R1085" s="1" t="s">
        <v>1587</v>
      </c>
      <c r="T1085" s="8" t="s">
        <v>1623</v>
      </c>
      <c r="V1085" s="8" t="s">
        <v>1274</v>
      </c>
    </row>
    <row r="1086" spans="1:22" ht="12.75" customHeight="1">
      <c r="A1086" s="1" t="s">
        <v>1103</v>
      </c>
      <c r="B1086" s="1" t="s">
        <v>1137</v>
      </c>
      <c r="C1086" s="1" t="s">
        <v>1569</v>
      </c>
      <c r="D1086" s="5">
        <v>43248</v>
      </c>
      <c r="E1086" s="1">
        <f t="shared" si="100"/>
        <v>2018</v>
      </c>
      <c r="F1086" s="1">
        <f t="shared" si="101"/>
        <v>5</v>
      </c>
      <c r="G1086" s="4">
        <f t="shared" si="102"/>
        <v>28</v>
      </c>
      <c r="H1086" s="9">
        <v>0.75</v>
      </c>
      <c r="I1086" s="13">
        <v>128.66499999999999</v>
      </c>
      <c r="J1086" s="13">
        <v>33.716000000000001</v>
      </c>
      <c r="K1086" s="10">
        <v>5</v>
      </c>
      <c r="L1086" s="10">
        <v>5</v>
      </c>
      <c r="M1086" s="10">
        <v>0</v>
      </c>
      <c r="N1086" s="14">
        <v>21.6</v>
      </c>
      <c r="O1086" s="16">
        <v>32.881500000000003</v>
      </c>
      <c r="P1086" s="38">
        <v>0.19953675294117623</v>
      </c>
      <c r="Q1086" s="38">
        <v>1.2938382964705895</v>
      </c>
      <c r="R1086" s="1" t="s">
        <v>1587</v>
      </c>
      <c r="T1086" s="8" t="s">
        <v>1623</v>
      </c>
      <c r="V1086" s="8" t="s">
        <v>1275</v>
      </c>
    </row>
    <row r="1087" spans="1:22" ht="12.75" customHeight="1">
      <c r="A1087" s="1" t="s">
        <v>1103</v>
      </c>
      <c r="B1087" s="1" t="s">
        <v>1138</v>
      </c>
      <c r="C1087" s="1" t="s">
        <v>1569</v>
      </c>
      <c r="D1087" s="5">
        <v>43251</v>
      </c>
      <c r="E1087" s="1">
        <f t="shared" si="100"/>
        <v>2018</v>
      </c>
      <c r="F1087" s="1">
        <f t="shared" si="101"/>
        <v>5</v>
      </c>
      <c r="G1087" s="4">
        <f t="shared" si="102"/>
        <v>31</v>
      </c>
      <c r="H1087" s="9">
        <v>0.46319444444444446</v>
      </c>
      <c r="I1087" s="13">
        <v>128.34516666666599</v>
      </c>
      <c r="J1087" s="13">
        <v>33.497</v>
      </c>
      <c r="K1087" s="10">
        <v>5</v>
      </c>
      <c r="L1087" s="10">
        <v>5</v>
      </c>
      <c r="M1087" s="10">
        <v>0</v>
      </c>
      <c r="N1087" s="14">
        <v>21.574999999999999</v>
      </c>
      <c r="O1087" s="16">
        <v>33.388666666666602</v>
      </c>
      <c r="P1087" s="38">
        <v>1.2033807058823509E-2</v>
      </c>
      <c r="Q1087" s="38">
        <v>-1.3612564705880459E-3</v>
      </c>
      <c r="R1087" s="1" t="s">
        <v>1587</v>
      </c>
      <c r="T1087" s="8" t="s">
        <v>1623</v>
      </c>
      <c r="V1087" s="8" t="s">
        <v>1276</v>
      </c>
    </row>
    <row r="1088" spans="1:22" ht="12.75" customHeight="1">
      <c r="A1088" s="1" t="s">
        <v>1103</v>
      </c>
      <c r="B1088" s="1" t="s">
        <v>1139</v>
      </c>
      <c r="C1088" s="1" t="s">
        <v>1569</v>
      </c>
      <c r="D1088" s="5">
        <v>43251</v>
      </c>
      <c r="E1088" s="1">
        <f t="shared" si="100"/>
        <v>2018</v>
      </c>
      <c r="F1088" s="1">
        <f t="shared" si="101"/>
        <v>5</v>
      </c>
      <c r="G1088" s="4">
        <f t="shared" si="102"/>
        <v>31</v>
      </c>
      <c r="H1088" s="9">
        <v>0.54861111111111105</v>
      </c>
      <c r="I1088" s="13">
        <v>128.49950000000001</v>
      </c>
      <c r="J1088" s="13">
        <v>33.338166666666602</v>
      </c>
      <c r="K1088" s="10">
        <v>5</v>
      </c>
      <c r="L1088" s="10">
        <v>5</v>
      </c>
      <c r="M1088" s="10">
        <v>0</v>
      </c>
      <c r="N1088" s="14">
        <v>21.26</v>
      </c>
      <c r="O1088" s="16">
        <v>33.660833333333301</v>
      </c>
      <c r="P1088" s="38">
        <v>0.20386014117647067</v>
      </c>
      <c r="Q1088" s="38">
        <v>0.8901771905882363</v>
      </c>
      <c r="R1088" s="1" t="s">
        <v>1587</v>
      </c>
      <c r="T1088" s="8" t="s">
        <v>1623</v>
      </c>
      <c r="V1088" s="8" t="s">
        <v>1277</v>
      </c>
    </row>
    <row r="1089" spans="1:24" ht="12.75" customHeight="1">
      <c r="A1089" s="1" t="s">
        <v>1103</v>
      </c>
      <c r="B1089" s="1" t="s">
        <v>1140</v>
      </c>
      <c r="C1089" s="1" t="s">
        <v>1569</v>
      </c>
      <c r="D1089" s="5">
        <v>43251</v>
      </c>
      <c r="E1089" s="1">
        <f t="shared" si="100"/>
        <v>2018</v>
      </c>
      <c r="F1089" s="1">
        <f t="shared" si="101"/>
        <v>5</v>
      </c>
      <c r="G1089" s="4">
        <f t="shared" si="102"/>
        <v>31</v>
      </c>
      <c r="H1089" s="9">
        <v>0.58194444444444449</v>
      </c>
      <c r="I1089" s="13">
        <v>128.6635</v>
      </c>
      <c r="J1089" s="13">
        <v>33.169333333333299</v>
      </c>
      <c r="K1089" s="10">
        <v>5</v>
      </c>
      <c r="L1089" s="10">
        <v>5</v>
      </c>
      <c r="M1089" s="10">
        <v>0</v>
      </c>
      <c r="N1089" s="14">
        <v>21.031666666666599</v>
      </c>
      <c r="O1089" s="16">
        <v>33.491833333333297</v>
      </c>
      <c r="P1089" s="38">
        <v>0.15763591529411691</v>
      </c>
      <c r="Q1089" s="38">
        <v>0.88525111764705677</v>
      </c>
      <c r="R1089" s="1" t="s">
        <v>1587</v>
      </c>
      <c r="T1089" s="8" t="s">
        <v>1623</v>
      </c>
      <c r="V1089" s="8" t="s">
        <v>1278</v>
      </c>
    </row>
    <row r="1090" spans="1:24" ht="12.75" customHeight="1">
      <c r="A1090" s="1" t="s">
        <v>1103</v>
      </c>
      <c r="B1090" s="1" t="s">
        <v>1141</v>
      </c>
      <c r="C1090" s="1" t="s">
        <v>1569</v>
      </c>
      <c r="D1090" s="5">
        <v>43251</v>
      </c>
      <c r="E1090" s="1">
        <f t="shared" si="100"/>
        <v>2018</v>
      </c>
      <c r="F1090" s="1">
        <f t="shared" si="101"/>
        <v>5</v>
      </c>
      <c r="G1090" s="4">
        <f t="shared" si="102"/>
        <v>31</v>
      </c>
      <c r="H1090" s="9">
        <v>0.30069444444444443</v>
      </c>
      <c r="I1090" s="13">
        <v>128.578</v>
      </c>
      <c r="J1090" s="13">
        <v>32.981499999999997</v>
      </c>
      <c r="K1090" s="10">
        <v>5</v>
      </c>
      <c r="L1090" s="10">
        <v>5</v>
      </c>
      <c r="M1090" s="10">
        <v>0</v>
      </c>
      <c r="N1090" s="14">
        <v>21.18</v>
      </c>
      <c r="O1090" s="16">
        <v>34.024666666666597</v>
      </c>
      <c r="P1090" s="38">
        <v>9.176429176470613E-2</v>
      </c>
      <c r="Q1090" s="38">
        <v>0.69531466588235347</v>
      </c>
      <c r="R1090" s="1" t="s">
        <v>1587</v>
      </c>
      <c r="T1090" s="8" t="s">
        <v>1623</v>
      </c>
      <c r="V1090" s="8" t="s">
        <v>1279</v>
      </c>
    </row>
    <row r="1091" spans="1:24" ht="12.75" customHeight="1">
      <c r="A1091" s="1" t="s">
        <v>1103</v>
      </c>
      <c r="B1091" s="1" t="s">
        <v>1142</v>
      </c>
      <c r="C1091" s="1" t="s">
        <v>1569</v>
      </c>
      <c r="D1091" s="5">
        <v>43250</v>
      </c>
      <c r="E1091" s="1">
        <f t="shared" si="100"/>
        <v>2018</v>
      </c>
      <c r="F1091" s="1">
        <f t="shared" si="101"/>
        <v>5</v>
      </c>
      <c r="G1091" s="4">
        <f t="shared" si="102"/>
        <v>30</v>
      </c>
      <c r="H1091" s="9">
        <v>0.60625000000000007</v>
      </c>
      <c r="I1091" s="13">
        <v>128.406833333333</v>
      </c>
      <c r="J1091" s="13">
        <v>32.662999999999997</v>
      </c>
      <c r="K1091" s="10">
        <v>5</v>
      </c>
      <c r="L1091" s="10">
        <v>5</v>
      </c>
      <c r="M1091" s="10">
        <v>0</v>
      </c>
      <c r="N1091" s="14">
        <v>23.281666666666599</v>
      </c>
      <c r="O1091" s="16">
        <v>34.161499999999997</v>
      </c>
      <c r="P1091" s="38">
        <v>0.21172630588235286</v>
      </c>
      <c r="Q1091" s="38">
        <v>1.0924345929411778</v>
      </c>
      <c r="R1091" s="1" t="s">
        <v>1587</v>
      </c>
      <c r="T1091" s="8" t="s">
        <v>1623</v>
      </c>
      <c r="V1091" s="8" t="s">
        <v>1280</v>
      </c>
    </row>
    <row r="1092" spans="1:24" ht="12.75" customHeight="1">
      <c r="A1092" s="1" t="s">
        <v>1103</v>
      </c>
      <c r="B1092" s="1" t="s">
        <v>1143</v>
      </c>
      <c r="C1092" s="1" t="s">
        <v>1569</v>
      </c>
      <c r="D1092" s="5">
        <v>43250</v>
      </c>
      <c r="E1092" s="1">
        <f t="shared" si="100"/>
        <v>2018</v>
      </c>
      <c r="F1092" s="1">
        <f t="shared" si="101"/>
        <v>5</v>
      </c>
      <c r="G1092" s="4">
        <f t="shared" si="102"/>
        <v>30</v>
      </c>
      <c r="H1092" s="9">
        <v>0.5</v>
      </c>
      <c r="I1092" s="13">
        <v>127.9345</v>
      </c>
      <c r="J1092" s="13">
        <v>32.667999999999999</v>
      </c>
      <c r="K1092" s="10">
        <v>5</v>
      </c>
      <c r="L1092" s="10">
        <v>5</v>
      </c>
      <c r="M1092" s="10">
        <v>0</v>
      </c>
      <c r="N1092" s="14">
        <v>21.843333333333302</v>
      </c>
      <c r="O1092" s="16">
        <v>32.558666666666603</v>
      </c>
      <c r="P1092" s="38">
        <v>9.5475200000000093E-2</v>
      </c>
      <c r="Q1092" s="38">
        <v>0.76900964000000016</v>
      </c>
      <c r="R1092" s="1" t="s">
        <v>1587</v>
      </c>
      <c r="T1092" s="8" t="s">
        <v>1623</v>
      </c>
      <c r="V1092" s="8" t="s">
        <v>1281</v>
      </c>
    </row>
    <row r="1093" spans="1:24" s="18" customFormat="1" ht="12.75" customHeight="1">
      <c r="A1093" s="25" t="s">
        <v>1359</v>
      </c>
      <c r="B1093" s="25" t="s">
        <v>1308</v>
      </c>
      <c r="C1093" s="25" t="s">
        <v>1582</v>
      </c>
      <c r="D1093" s="43">
        <v>43275</v>
      </c>
      <c r="E1093" s="25">
        <v>2018</v>
      </c>
      <c r="F1093" s="25">
        <v>6</v>
      </c>
      <c r="G1093" s="37">
        <v>24</v>
      </c>
      <c r="H1093" s="35">
        <v>0.81535879629629626</v>
      </c>
      <c r="I1093" s="44">
        <v>127.17033333333333</v>
      </c>
      <c r="J1093" s="44">
        <v>24.801666666666666</v>
      </c>
      <c r="K1093" s="34">
        <v>10</v>
      </c>
      <c r="L1093" s="34">
        <v>10</v>
      </c>
      <c r="M1093" s="34">
        <v>0</v>
      </c>
      <c r="N1093" s="45">
        <v>29.308399999999999</v>
      </c>
      <c r="O1093" s="44">
        <v>34.572499999999998</v>
      </c>
      <c r="P1093" s="26">
        <v>0.17896527058823497</v>
      </c>
      <c r="Q1093" s="26">
        <v>1.3022019576470587</v>
      </c>
      <c r="R1093" s="32" t="s">
        <v>1360</v>
      </c>
      <c r="S1093" s="32"/>
      <c r="T1093" s="22"/>
      <c r="U1093" s="36"/>
      <c r="V1093" s="22" t="s">
        <v>837</v>
      </c>
      <c r="W1093" s="22"/>
      <c r="X1093" s="22"/>
    </row>
    <row r="1094" spans="1:24" s="18" customFormat="1" ht="12.75" customHeight="1">
      <c r="A1094" s="25" t="s">
        <v>1359</v>
      </c>
      <c r="B1094" s="25" t="s">
        <v>1309</v>
      </c>
      <c r="C1094" s="25" t="s">
        <v>1582</v>
      </c>
      <c r="D1094" s="43">
        <v>43275</v>
      </c>
      <c r="E1094" s="25">
        <v>2018</v>
      </c>
      <c r="F1094" s="25">
        <v>6</v>
      </c>
      <c r="G1094" s="37">
        <v>24</v>
      </c>
      <c r="H1094" s="35">
        <v>0.9434027777777777</v>
      </c>
      <c r="I1094" s="44">
        <v>126.949</v>
      </c>
      <c r="J1094" s="44">
        <v>24.95</v>
      </c>
      <c r="K1094" s="34">
        <v>10</v>
      </c>
      <c r="L1094" s="34">
        <v>10</v>
      </c>
      <c r="M1094" s="34">
        <v>0</v>
      </c>
      <c r="N1094" s="45">
        <v>28.894100000000002</v>
      </c>
      <c r="O1094" s="44">
        <v>34.590899999999998</v>
      </c>
      <c r="P1094" s="26">
        <v>0.19280896470588238</v>
      </c>
      <c r="Q1094" s="26">
        <v>1.1650513411764702</v>
      </c>
      <c r="R1094" s="32" t="s">
        <v>1360</v>
      </c>
      <c r="S1094" s="32"/>
      <c r="T1094" s="22"/>
      <c r="U1094" s="36"/>
      <c r="V1094" s="22" t="s">
        <v>838</v>
      </c>
      <c r="W1094" s="22"/>
      <c r="X1094" s="22"/>
    </row>
    <row r="1095" spans="1:24" s="18" customFormat="1" ht="12.75" customHeight="1">
      <c r="A1095" s="25" t="s">
        <v>1359</v>
      </c>
      <c r="B1095" s="25" t="s">
        <v>1310</v>
      </c>
      <c r="C1095" s="25" t="s">
        <v>1582</v>
      </c>
      <c r="D1095" s="43">
        <v>43276</v>
      </c>
      <c r="E1095" s="25">
        <v>2018</v>
      </c>
      <c r="F1095" s="25">
        <v>6</v>
      </c>
      <c r="G1095" s="37">
        <v>25</v>
      </c>
      <c r="H1095" s="35">
        <v>0.15736111111111112</v>
      </c>
      <c r="I1095" s="44">
        <v>126.73533333333333</v>
      </c>
      <c r="J1095" s="44">
        <v>25.11</v>
      </c>
      <c r="K1095" s="34">
        <v>10</v>
      </c>
      <c r="L1095" s="34">
        <v>10</v>
      </c>
      <c r="M1095" s="34">
        <v>0</v>
      </c>
      <c r="N1095" s="45">
        <v>28.7241</v>
      </c>
      <c r="O1095" s="44">
        <v>34.544600000000003</v>
      </c>
      <c r="P1095" s="26">
        <v>0.21123725882352917</v>
      </c>
      <c r="Q1095" s="26">
        <v>1.1626318980392156</v>
      </c>
      <c r="R1095" s="32" t="s">
        <v>1360</v>
      </c>
      <c r="S1095" s="32"/>
      <c r="T1095" s="22"/>
      <c r="U1095" s="36"/>
      <c r="V1095" s="22" t="s">
        <v>839</v>
      </c>
      <c r="W1095" s="22"/>
      <c r="X1095" s="22"/>
    </row>
    <row r="1096" spans="1:24" s="18" customFormat="1" ht="12.75" customHeight="1">
      <c r="A1096" s="25" t="s">
        <v>1359</v>
      </c>
      <c r="B1096" s="25" t="s">
        <v>1311</v>
      </c>
      <c r="C1096" s="25" t="s">
        <v>1582</v>
      </c>
      <c r="D1096" s="43">
        <v>43276</v>
      </c>
      <c r="E1096" s="25">
        <v>2018</v>
      </c>
      <c r="F1096" s="25">
        <v>6</v>
      </c>
      <c r="G1096" s="37">
        <v>25</v>
      </c>
      <c r="H1096" s="35">
        <v>0.81649305555555562</v>
      </c>
      <c r="I1096" s="44">
        <v>126.51683333333334</v>
      </c>
      <c r="J1096" s="44">
        <v>25.251666666666665</v>
      </c>
      <c r="K1096" s="34">
        <v>10</v>
      </c>
      <c r="L1096" s="34">
        <v>10</v>
      </c>
      <c r="M1096" s="34">
        <v>0</v>
      </c>
      <c r="N1096" s="45">
        <v>28.8721</v>
      </c>
      <c r="O1096" s="44">
        <v>34.570599999999999</v>
      </c>
      <c r="P1096" s="26">
        <v>0.22151515294117696</v>
      </c>
      <c r="Q1096" s="26">
        <v>1.2368365082352941</v>
      </c>
      <c r="R1096" s="32" t="s">
        <v>1360</v>
      </c>
      <c r="S1096" s="32"/>
      <c r="T1096" s="22"/>
      <c r="U1096" s="36"/>
      <c r="V1096" s="22" t="s">
        <v>840</v>
      </c>
      <c r="W1096" s="22"/>
      <c r="X1096" s="22"/>
    </row>
    <row r="1097" spans="1:24" s="18" customFormat="1" ht="12.75" customHeight="1">
      <c r="A1097" s="25" t="s">
        <v>1359</v>
      </c>
      <c r="B1097" s="25" t="s">
        <v>1312</v>
      </c>
      <c r="C1097" s="25" t="s">
        <v>1582</v>
      </c>
      <c r="D1097" s="43">
        <v>43276</v>
      </c>
      <c r="E1097" s="25">
        <v>2018</v>
      </c>
      <c r="F1097" s="25">
        <v>6</v>
      </c>
      <c r="G1097" s="37">
        <v>25</v>
      </c>
      <c r="H1097" s="35">
        <v>0.92693287037037031</v>
      </c>
      <c r="I1097" s="44">
        <v>126.30533333333334</v>
      </c>
      <c r="J1097" s="44">
        <v>25.398333333333333</v>
      </c>
      <c r="K1097" s="34">
        <v>10</v>
      </c>
      <c r="L1097" s="34">
        <v>10</v>
      </c>
      <c r="M1097" s="34">
        <v>0</v>
      </c>
      <c r="N1097" s="45">
        <v>27.941600000000001</v>
      </c>
      <c r="O1097" s="44">
        <v>34.723799999999997</v>
      </c>
      <c r="P1097" s="26">
        <v>0.26979428705882413</v>
      </c>
      <c r="Q1097" s="26">
        <v>1.4843137317647059</v>
      </c>
      <c r="R1097" s="32" t="s">
        <v>1360</v>
      </c>
      <c r="S1097" s="32"/>
      <c r="T1097" s="22"/>
      <c r="U1097" s="36"/>
      <c r="V1097" s="22" t="s">
        <v>841</v>
      </c>
      <c r="W1097" s="22"/>
      <c r="X1097" s="22"/>
    </row>
    <row r="1098" spans="1:24" s="18" customFormat="1" ht="12.75" customHeight="1">
      <c r="A1098" s="25" t="s">
        <v>1359</v>
      </c>
      <c r="B1098" s="25" t="s">
        <v>1313</v>
      </c>
      <c r="C1098" s="25" t="s">
        <v>1582</v>
      </c>
      <c r="D1098" s="43">
        <v>43277</v>
      </c>
      <c r="E1098" s="25">
        <v>2018</v>
      </c>
      <c r="F1098" s="25">
        <v>6</v>
      </c>
      <c r="G1098" s="37">
        <v>26</v>
      </c>
      <c r="H1098" s="35">
        <v>0.13715277777777776</v>
      </c>
      <c r="I1098" s="44">
        <v>126.07850000000001</v>
      </c>
      <c r="J1098" s="44">
        <v>25.551666666666666</v>
      </c>
      <c r="K1098" s="34">
        <v>10</v>
      </c>
      <c r="L1098" s="34">
        <v>10</v>
      </c>
      <c r="M1098" s="34">
        <v>0</v>
      </c>
      <c r="N1098" s="45">
        <v>27.7531</v>
      </c>
      <c r="O1098" s="44">
        <v>34.628</v>
      </c>
      <c r="P1098" s="26">
        <v>0.27609886117647098</v>
      </c>
      <c r="Q1098" s="26">
        <v>1.4647538352941147</v>
      </c>
      <c r="R1098" s="32" t="s">
        <v>1360</v>
      </c>
      <c r="S1098" s="32"/>
      <c r="T1098" s="22"/>
      <c r="U1098" s="36"/>
      <c r="V1098" s="22" t="s">
        <v>842</v>
      </c>
      <c r="W1098" s="22"/>
      <c r="X1098" s="22"/>
    </row>
    <row r="1099" spans="1:24" s="18" customFormat="1" ht="12.75" customHeight="1">
      <c r="A1099" s="25" t="s">
        <v>1359</v>
      </c>
      <c r="B1099" s="25" t="s">
        <v>1314</v>
      </c>
      <c r="C1099" s="25" t="s">
        <v>1582</v>
      </c>
      <c r="D1099" s="43">
        <v>43277</v>
      </c>
      <c r="E1099" s="25">
        <v>2018</v>
      </c>
      <c r="F1099" s="25">
        <v>6</v>
      </c>
      <c r="G1099" s="37">
        <v>26</v>
      </c>
      <c r="H1099" s="35">
        <v>0.81232638888888886</v>
      </c>
      <c r="I1099" s="44">
        <v>125.86450000000001</v>
      </c>
      <c r="J1099" s="44">
        <v>25.7</v>
      </c>
      <c r="K1099" s="34">
        <v>10</v>
      </c>
      <c r="L1099" s="34">
        <v>10</v>
      </c>
      <c r="M1099" s="34">
        <v>0</v>
      </c>
      <c r="N1099" s="45">
        <v>27.816800000000001</v>
      </c>
      <c r="O1099" s="44">
        <v>34.693199999999997</v>
      </c>
      <c r="P1099" s="26">
        <v>0.27995831529411741</v>
      </c>
      <c r="Q1099" s="26">
        <v>1.569470418823526</v>
      </c>
      <c r="R1099" s="32" t="s">
        <v>1360</v>
      </c>
      <c r="S1099" s="32"/>
      <c r="T1099" s="22"/>
      <c r="U1099" s="36"/>
      <c r="V1099" s="22" t="s">
        <v>843</v>
      </c>
      <c r="W1099" s="22"/>
      <c r="X1099" s="22"/>
    </row>
    <row r="1100" spans="1:24" s="18" customFormat="1" ht="12.75" customHeight="1">
      <c r="A1100" s="25" t="s">
        <v>1359</v>
      </c>
      <c r="B1100" s="25" t="s">
        <v>1315</v>
      </c>
      <c r="C1100" s="25" t="s">
        <v>1582</v>
      </c>
      <c r="D1100" s="43">
        <v>43278</v>
      </c>
      <c r="E1100" s="25">
        <v>2018</v>
      </c>
      <c r="F1100" s="25">
        <v>6</v>
      </c>
      <c r="G1100" s="37">
        <v>27</v>
      </c>
      <c r="H1100" s="35">
        <v>1.3368055555555557E-2</v>
      </c>
      <c r="I1100" s="44">
        <v>125.646</v>
      </c>
      <c r="J1100" s="44">
        <v>25.906666666666666</v>
      </c>
      <c r="K1100" s="34">
        <v>10</v>
      </c>
      <c r="L1100" s="34">
        <v>10</v>
      </c>
      <c r="M1100" s="34">
        <v>0</v>
      </c>
      <c r="N1100" s="45">
        <v>28.211099999999998</v>
      </c>
      <c r="O1100" s="44">
        <v>34.537599999999998</v>
      </c>
      <c r="P1100" s="26">
        <v>0.25301405176470548</v>
      </c>
      <c r="Q1100" s="26">
        <v>1.3290028329411747</v>
      </c>
      <c r="R1100" s="32" t="s">
        <v>1360</v>
      </c>
      <c r="S1100" s="32"/>
      <c r="T1100" s="22"/>
      <c r="U1100" s="36"/>
      <c r="V1100" s="22" t="s">
        <v>844</v>
      </c>
      <c r="W1100" s="22"/>
      <c r="X1100" s="22"/>
    </row>
    <row r="1101" spans="1:24" s="18" customFormat="1" ht="12.75" customHeight="1">
      <c r="A1101" s="25" t="s">
        <v>1359</v>
      </c>
      <c r="B1101" s="25" t="s">
        <v>1316</v>
      </c>
      <c r="C1101" s="25" t="s">
        <v>1582</v>
      </c>
      <c r="D1101" s="43">
        <v>43278</v>
      </c>
      <c r="E1101" s="25">
        <v>2018</v>
      </c>
      <c r="F1101" s="25">
        <v>6</v>
      </c>
      <c r="G1101" s="37">
        <v>27</v>
      </c>
      <c r="H1101" s="35">
        <v>0.12446759259259259</v>
      </c>
      <c r="I1101" s="44">
        <v>125.43899999999999</v>
      </c>
      <c r="J1101" s="44">
        <v>26.01</v>
      </c>
      <c r="K1101" s="34">
        <v>10</v>
      </c>
      <c r="L1101" s="34">
        <v>10</v>
      </c>
      <c r="M1101" s="34">
        <v>0</v>
      </c>
      <c r="N1101" s="45">
        <v>28.781300000000002</v>
      </c>
      <c r="O1101" s="44">
        <v>34.009</v>
      </c>
      <c r="P1101" s="26">
        <v>4.3944305882352763E-2</v>
      </c>
      <c r="Q1101" s="26">
        <v>5.4289816470589614E-2</v>
      </c>
      <c r="R1101" s="32" t="s">
        <v>1360</v>
      </c>
      <c r="S1101" s="32"/>
      <c r="T1101" s="22"/>
      <c r="U1101" s="36"/>
      <c r="V1101" s="22" t="s">
        <v>845</v>
      </c>
      <c r="W1101" s="22"/>
      <c r="X1101" s="22"/>
    </row>
    <row r="1102" spans="1:24" s="18" customFormat="1" ht="12.75" customHeight="1">
      <c r="A1102" s="25" t="s">
        <v>1359</v>
      </c>
      <c r="B1102" s="25" t="s">
        <v>52</v>
      </c>
      <c r="C1102" s="25" t="s">
        <v>1582</v>
      </c>
      <c r="D1102" s="43">
        <v>43279</v>
      </c>
      <c r="E1102" s="25">
        <v>2018</v>
      </c>
      <c r="F1102" s="25">
        <v>6</v>
      </c>
      <c r="G1102" s="37">
        <v>28</v>
      </c>
      <c r="H1102" s="35">
        <v>0.80182870370370374</v>
      </c>
      <c r="I1102" s="44">
        <v>125.4495</v>
      </c>
      <c r="J1102" s="44">
        <v>26.983333333333334</v>
      </c>
      <c r="K1102" s="34">
        <v>10</v>
      </c>
      <c r="L1102" s="34">
        <v>10</v>
      </c>
      <c r="M1102" s="34">
        <v>0</v>
      </c>
      <c r="N1102" s="45">
        <v>28.038699999999999</v>
      </c>
      <c r="O1102" s="44">
        <v>34.199300000000001</v>
      </c>
      <c r="P1102" s="26">
        <v>8.5295599999999583E-2</v>
      </c>
      <c r="Q1102" s="26">
        <v>0.29173839999999807</v>
      </c>
      <c r="R1102" s="32" t="s">
        <v>1360</v>
      </c>
      <c r="S1102" s="32"/>
      <c r="T1102" s="22"/>
      <c r="U1102" s="36"/>
      <c r="V1102" s="22" t="s">
        <v>846</v>
      </c>
      <c r="W1102" s="22"/>
      <c r="X1102" s="22"/>
    </row>
    <row r="1103" spans="1:24" s="18" customFormat="1" ht="12.75" customHeight="1">
      <c r="A1103" s="25" t="s">
        <v>1359</v>
      </c>
      <c r="B1103" s="25" t="s">
        <v>1317</v>
      </c>
      <c r="C1103" s="25" t="s">
        <v>1582</v>
      </c>
      <c r="D1103" s="43">
        <v>43279</v>
      </c>
      <c r="E1103" s="25">
        <v>2018</v>
      </c>
      <c r="F1103" s="25">
        <v>6</v>
      </c>
      <c r="G1103" s="37">
        <v>28</v>
      </c>
      <c r="H1103" s="35">
        <v>0.9272800925925927</v>
      </c>
      <c r="I1103" s="44">
        <v>125.66783333333333</v>
      </c>
      <c r="J1103" s="44">
        <v>26.833333333333332</v>
      </c>
      <c r="K1103" s="34">
        <v>10</v>
      </c>
      <c r="L1103" s="34">
        <v>10</v>
      </c>
      <c r="M1103" s="34">
        <v>0</v>
      </c>
      <c r="N1103" s="45">
        <v>28.645099999999999</v>
      </c>
      <c r="O1103" s="44">
        <v>34.075899999999997</v>
      </c>
      <c r="P1103" s="26">
        <v>5.9745694117646631E-2</v>
      </c>
      <c r="Q1103" s="26">
        <v>5.0073623529408806E-2</v>
      </c>
      <c r="R1103" s="32" t="s">
        <v>1360</v>
      </c>
      <c r="S1103" s="32"/>
      <c r="T1103" s="22"/>
      <c r="U1103" s="36"/>
      <c r="V1103" s="22" t="s">
        <v>847</v>
      </c>
      <c r="W1103" s="22"/>
      <c r="X1103" s="22"/>
    </row>
    <row r="1104" spans="1:24" s="18" customFormat="1" ht="12.75" customHeight="1">
      <c r="A1104" s="25" t="s">
        <v>1359</v>
      </c>
      <c r="B1104" s="25" t="s">
        <v>1318</v>
      </c>
      <c r="C1104" s="25" t="s">
        <v>1582</v>
      </c>
      <c r="D1104" s="43">
        <v>43280</v>
      </c>
      <c r="E1104" s="25">
        <v>2018</v>
      </c>
      <c r="F1104" s="25">
        <v>6</v>
      </c>
      <c r="G1104" s="37">
        <v>29</v>
      </c>
      <c r="H1104" s="35">
        <v>0.16109953703703703</v>
      </c>
      <c r="I1104" s="44">
        <v>125.886</v>
      </c>
      <c r="J1104" s="44">
        <v>26.698333333333334</v>
      </c>
      <c r="K1104" s="34">
        <v>10</v>
      </c>
      <c r="L1104" s="34">
        <v>10</v>
      </c>
      <c r="M1104" s="34">
        <v>0</v>
      </c>
      <c r="N1104" s="45">
        <v>28.726700000000001</v>
      </c>
      <c r="O1104" s="44">
        <v>33.854599999999998</v>
      </c>
      <c r="P1104" s="26">
        <v>-9.4428117647060716E-3</v>
      </c>
      <c r="Q1104" s="26">
        <v>-0.43886595294117647</v>
      </c>
      <c r="R1104" s="32" t="s">
        <v>1360</v>
      </c>
      <c r="S1104" s="32"/>
      <c r="T1104" s="22"/>
      <c r="U1104" s="36"/>
      <c r="V1104" s="22" t="s">
        <v>848</v>
      </c>
      <c r="W1104" s="22"/>
      <c r="X1104" s="22"/>
    </row>
    <row r="1105" spans="1:24" s="18" customFormat="1" ht="12.75" customHeight="1">
      <c r="A1105" s="25" t="s">
        <v>1359</v>
      </c>
      <c r="B1105" s="25" t="s">
        <v>51</v>
      </c>
      <c r="C1105" s="25" t="s">
        <v>1582</v>
      </c>
      <c r="D1105" s="43">
        <v>43279</v>
      </c>
      <c r="E1105" s="25">
        <v>2018</v>
      </c>
      <c r="F1105" s="25">
        <v>6</v>
      </c>
      <c r="G1105" s="37">
        <v>28</v>
      </c>
      <c r="H1105" s="35">
        <v>0.13462962962962963</v>
      </c>
      <c r="I1105" s="44">
        <v>126.10966666666667</v>
      </c>
      <c r="J1105" s="44">
        <v>26.548333333333332</v>
      </c>
      <c r="K1105" s="34">
        <v>10</v>
      </c>
      <c r="L1105" s="34">
        <v>10</v>
      </c>
      <c r="M1105" s="34">
        <v>0</v>
      </c>
      <c r="N1105" s="45">
        <v>28.422599999999999</v>
      </c>
      <c r="O1105" s="44">
        <v>34.532200000000003</v>
      </c>
      <c r="P1105" s="26">
        <v>0.20140284235294126</v>
      </c>
      <c r="Q1105" s="26">
        <v>1.036923030588234</v>
      </c>
      <c r="R1105" s="32" t="s">
        <v>1360</v>
      </c>
      <c r="S1105" s="32"/>
      <c r="T1105" s="22"/>
      <c r="U1105" s="36"/>
      <c r="V1105" s="22" t="s">
        <v>849</v>
      </c>
      <c r="W1105" s="22"/>
      <c r="X1105" s="22"/>
    </row>
    <row r="1106" spans="1:24" s="18" customFormat="1" ht="12.75" customHeight="1">
      <c r="A1106" s="25" t="s">
        <v>1359</v>
      </c>
      <c r="B1106" s="25" t="s">
        <v>1319</v>
      </c>
      <c r="C1106" s="25" t="s">
        <v>1582</v>
      </c>
      <c r="D1106" s="43">
        <v>43278</v>
      </c>
      <c r="E1106" s="25">
        <v>2018</v>
      </c>
      <c r="F1106" s="25">
        <v>6</v>
      </c>
      <c r="G1106" s="37">
        <v>27</v>
      </c>
      <c r="H1106" s="35">
        <v>0.93130787037037033</v>
      </c>
      <c r="I1106" s="44">
        <v>126.31383333333333</v>
      </c>
      <c r="J1106" s="44">
        <v>26.385000000000002</v>
      </c>
      <c r="K1106" s="34">
        <v>10</v>
      </c>
      <c r="L1106" s="34">
        <v>10</v>
      </c>
      <c r="M1106" s="34">
        <v>0</v>
      </c>
      <c r="N1106" s="45">
        <v>29.1403</v>
      </c>
      <c r="O1106" s="44">
        <v>34.226999999999997</v>
      </c>
      <c r="P1106" s="26">
        <v>0.21382021647058758</v>
      </c>
      <c r="Q1106" s="26">
        <v>0.79142377411764642</v>
      </c>
      <c r="R1106" s="32" t="s">
        <v>1360</v>
      </c>
      <c r="S1106" s="32"/>
      <c r="T1106" s="22"/>
      <c r="U1106" s="36" t="s">
        <v>1405</v>
      </c>
      <c r="V1106" s="22" t="s">
        <v>850</v>
      </c>
      <c r="W1106" s="22"/>
      <c r="X1106" s="22"/>
    </row>
    <row r="1107" spans="1:24" s="18" customFormat="1" ht="12.75" customHeight="1">
      <c r="A1107" s="25" t="s">
        <v>1359</v>
      </c>
      <c r="B1107" s="25" t="s">
        <v>1320</v>
      </c>
      <c r="C1107" s="25" t="s">
        <v>1582</v>
      </c>
      <c r="D1107" s="43">
        <v>43278</v>
      </c>
      <c r="E1107" s="25">
        <v>2018</v>
      </c>
      <c r="F1107" s="25">
        <v>6</v>
      </c>
      <c r="G1107" s="37">
        <v>27</v>
      </c>
      <c r="H1107" s="35">
        <v>0.81260416666666668</v>
      </c>
      <c r="I1107" s="44">
        <v>126.53183333333334</v>
      </c>
      <c r="J1107" s="44">
        <v>26.233333333333334</v>
      </c>
      <c r="K1107" s="34">
        <v>10</v>
      </c>
      <c r="L1107" s="34">
        <v>10</v>
      </c>
      <c r="M1107" s="34">
        <v>0</v>
      </c>
      <c r="N1107" s="45">
        <v>29.3461</v>
      </c>
      <c r="O1107" s="44">
        <v>34.212800000000001</v>
      </c>
      <c r="P1107" s="26">
        <v>0.1225237505882355</v>
      </c>
      <c r="Q1107" s="26">
        <v>0.65938579764705807</v>
      </c>
      <c r="R1107" s="32" t="s">
        <v>1360</v>
      </c>
      <c r="S1107" s="32"/>
      <c r="T1107" s="22"/>
      <c r="U1107" s="36"/>
      <c r="V1107" s="22" t="s">
        <v>851</v>
      </c>
      <c r="W1107" s="22"/>
      <c r="X1107" s="22"/>
    </row>
    <row r="1108" spans="1:24" s="18" customFormat="1" ht="12.75" customHeight="1">
      <c r="A1108" s="25" t="s">
        <v>1359</v>
      </c>
      <c r="B1108" s="25" t="s">
        <v>50</v>
      </c>
      <c r="C1108" s="25" t="s">
        <v>1582</v>
      </c>
      <c r="D1108" s="43">
        <v>43272</v>
      </c>
      <c r="E1108" s="25">
        <v>2018</v>
      </c>
      <c r="F1108" s="25">
        <v>6</v>
      </c>
      <c r="G1108" s="37">
        <v>21</v>
      </c>
      <c r="H1108" s="35">
        <v>0.81171296296296302</v>
      </c>
      <c r="I1108" s="44">
        <v>126.75149999999999</v>
      </c>
      <c r="J1108" s="44">
        <v>26.08</v>
      </c>
      <c r="K1108" s="34">
        <v>10</v>
      </c>
      <c r="L1108" s="34">
        <v>10</v>
      </c>
      <c r="M1108" s="34">
        <v>0</v>
      </c>
      <c r="N1108" s="45">
        <v>27.138200000000001</v>
      </c>
      <c r="O1108" s="44">
        <v>34.690300000000001</v>
      </c>
      <c r="P1108" s="26">
        <v>0.30289891176470629</v>
      </c>
      <c r="Q1108" s="26">
        <v>1.6045837823529414</v>
      </c>
      <c r="R1108" s="32" t="s">
        <v>1360</v>
      </c>
      <c r="S1108" s="32"/>
      <c r="T1108" s="22"/>
      <c r="U1108" s="36"/>
      <c r="V1108" s="22" t="s">
        <v>852</v>
      </c>
      <c r="W1108" s="22"/>
      <c r="X1108" s="22"/>
    </row>
    <row r="1109" spans="1:24" s="18" customFormat="1" ht="12.75" customHeight="1">
      <c r="A1109" s="25" t="s">
        <v>1359</v>
      </c>
      <c r="B1109" s="25" t="s">
        <v>1321</v>
      </c>
      <c r="C1109" s="25" t="s">
        <v>1582</v>
      </c>
      <c r="D1109" s="43">
        <v>43272</v>
      </c>
      <c r="E1109" s="25">
        <v>2018</v>
      </c>
      <c r="F1109" s="25">
        <v>6</v>
      </c>
      <c r="G1109" s="37">
        <v>21</v>
      </c>
      <c r="H1109" s="35">
        <v>0.92976851851851849</v>
      </c>
      <c r="I1109" s="44">
        <v>126.96899999999999</v>
      </c>
      <c r="J1109" s="44">
        <v>25.931666666666665</v>
      </c>
      <c r="K1109" s="34">
        <v>10</v>
      </c>
      <c r="L1109" s="34">
        <v>10</v>
      </c>
      <c r="M1109" s="34">
        <v>0</v>
      </c>
      <c r="N1109" s="45">
        <v>27.532499999999999</v>
      </c>
      <c r="O1109" s="44">
        <v>34.651400000000002</v>
      </c>
      <c r="P1109" s="26">
        <v>0.28646329411764748</v>
      </c>
      <c r="Q1109" s="26">
        <v>1.5106247588235284</v>
      </c>
      <c r="R1109" s="32" t="s">
        <v>1360</v>
      </c>
      <c r="S1109" s="32"/>
      <c r="T1109" s="22"/>
      <c r="U1109" s="36"/>
      <c r="V1109" s="22" t="s">
        <v>853</v>
      </c>
      <c r="W1109" s="22"/>
      <c r="X1109" s="22"/>
    </row>
    <row r="1110" spans="1:24" s="18" customFormat="1" ht="12.75" customHeight="1">
      <c r="A1110" s="25" t="s">
        <v>1359</v>
      </c>
      <c r="B1110" s="25" t="s">
        <v>1322</v>
      </c>
      <c r="C1110" s="25" t="s">
        <v>1582</v>
      </c>
      <c r="D1110" s="43">
        <v>43273</v>
      </c>
      <c r="E1110" s="25">
        <v>2018</v>
      </c>
      <c r="F1110" s="25">
        <v>6</v>
      </c>
      <c r="G1110" s="37">
        <v>22</v>
      </c>
      <c r="H1110" s="35">
        <v>0.13475694444444444</v>
      </c>
      <c r="I1110" s="44">
        <v>127.18633333333334</v>
      </c>
      <c r="J1110" s="44">
        <v>25.791666666666668</v>
      </c>
      <c r="K1110" s="34">
        <v>10</v>
      </c>
      <c r="L1110" s="34">
        <v>10</v>
      </c>
      <c r="M1110" s="34">
        <v>0</v>
      </c>
      <c r="N1110" s="45">
        <v>27.8934</v>
      </c>
      <c r="O1110" s="44">
        <v>34.634500000000003</v>
      </c>
      <c r="P1110" s="26">
        <v>0.30523317647058867</v>
      </c>
      <c r="Q1110" s="26">
        <v>1.5243007352941209</v>
      </c>
      <c r="R1110" s="32" t="s">
        <v>1360</v>
      </c>
      <c r="S1110" s="32"/>
      <c r="T1110" s="22"/>
      <c r="U1110" s="36"/>
      <c r="V1110" s="22" t="s">
        <v>854</v>
      </c>
      <c r="W1110" s="22"/>
      <c r="X1110" s="22"/>
    </row>
    <row r="1111" spans="1:24" s="18" customFormat="1" ht="12.75" customHeight="1">
      <c r="A1111" s="25" t="s">
        <v>1359</v>
      </c>
      <c r="B1111" s="25" t="s">
        <v>57</v>
      </c>
      <c r="C1111" s="25" t="s">
        <v>1582</v>
      </c>
      <c r="D1111" s="43">
        <v>43275</v>
      </c>
      <c r="E1111" s="25">
        <v>2018</v>
      </c>
      <c r="F1111" s="25">
        <v>6</v>
      </c>
      <c r="G1111" s="37">
        <v>24</v>
      </c>
      <c r="H1111" s="35">
        <v>0.16796296296296298</v>
      </c>
      <c r="I1111" s="44">
        <v>127.438</v>
      </c>
      <c r="J1111" s="44">
        <v>25.664999999999999</v>
      </c>
      <c r="K1111" s="34">
        <v>10</v>
      </c>
      <c r="L1111" s="34">
        <v>10</v>
      </c>
      <c r="M1111" s="34">
        <v>0</v>
      </c>
      <c r="N1111" s="45">
        <v>27.9754</v>
      </c>
      <c r="O1111" s="44">
        <v>34.734099999999998</v>
      </c>
      <c r="P1111" s="26">
        <v>0.30161805882352954</v>
      </c>
      <c r="Q1111" s="26">
        <v>1.60275341176471</v>
      </c>
      <c r="R1111" s="32" t="s">
        <v>1360</v>
      </c>
      <c r="S1111" s="32"/>
      <c r="T1111" s="22"/>
      <c r="U1111" s="36"/>
      <c r="V1111" s="22" t="s">
        <v>855</v>
      </c>
      <c r="W1111" s="22"/>
      <c r="X1111" s="22"/>
    </row>
    <row r="1112" spans="1:24" s="18" customFormat="1" ht="12.75" customHeight="1">
      <c r="A1112" s="25" t="s">
        <v>1359</v>
      </c>
      <c r="B1112" s="25" t="s">
        <v>1323</v>
      </c>
      <c r="C1112" s="25" t="s">
        <v>1582</v>
      </c>
      <c r="D1112" s="43">
        <v>43274</v>
      </c>
      <c r="E1112" s="25">
        <v>2018</v>
      </c>
      <c r="F1112" s="25">
        <v>6</v>
      </c>
      <c r="G1112" s="37">
        <v>23</v>
      </c>
      <c r="H1112" s="35">
        <v>0.94238425925925917</v>
      </c>
      <c r="I1112" s="44">
        <v>127.62</v>
      </c>
      <c r="J1112" s="44">
        <v>25.481666666666666</v>
      </c>
      <c r="K1112" s="34">
        <v>10</v>
      </c>
      <c r="L1112" s="34">
        <v>10</v>
      </c>
      <c r="M1112" s="34">
        <v>0</v>
      </c>
      <c r="N1112" s="45">
        <v>28.522600000000001</v>
      </c>
      <c r="O1112" s="44">
        <v>34.580199999999998</v>
      </c>
      <c r="P1112" s="26">
        <v>0.24916294117647064</v>
      </c>
      <c r="Q1112" s="26">
        <v>1.4185766882352944</v>
      </c>
      <c r="R1112" s="32" t="s">
        <v>1360</v>
      </c>
      <c r="S1112" s="32"/>
      <c r="T1112" s="22"/>
      <c r="U1112" s="36"/>
      <c r="V1112" s="22" t="s">
        <v>856</v>
      </c>
      <c r="W1112" s="22"/>
      <c r="X1112" s="22"/>
    </row>
    <row r="1113" spans="1:24" s="18" customFormat="1" ht="12.75" customHeight="1">
      <c r="A1113" s="25" t="s">
        <v>1359</v>
      </c>
      <c r="B1113" s="25" t="s">
        <v>1324</v>
      </c>
      <c r="C1113" s="25" t="s">
        <v>1582</v>
      </c>
      <c r="D1113" s="43">
        <v>43274</v>
      </c>
      <c r="E1113" s="25">
        <v>2018</v>
      </c>
      <c r="F1113" s="25">
        <v>6</v>
      </c>
      <c r="G1113" s="37">
        <v>23</v>
      </c>
      <c r="H1113" s="35">
        <v>0.81056712962962962</v>
      </c>
      <c r="I1113" s="44">
        <v>127.83499999999999</v>
      </c>
      <c r="J1113" s="44">
        <v>25.331666666666667</v>
      </c>
      <c r="K1113" s="34">
        <v>10</v>
      </c>
      <c r="L1113" s="34">
        <v>10</v>
      </c>
      <c r="M1113" s="34">
        <v>0</v>
      </c>
      <c r="N1113" s="45">
        <v>28.718699999999998</v>
      </c>
      <c r="O1113" s="44">
        <v>34.505499999999998</v>
      </c>
      <c r="P1113" s="26">
        <v>0.27810782352941166</v>
      </c>
      <c r="Q1113" s="26">
        <v>1.3758910647058844</v>
      </c>
      <c r="R1113" s="32" t="s">
        <v>1360</v>
      </c>
      <c r="S1113" s="32"/>
      <c r="T1113" s="22"/>
      <c r="U1113" s="36"/>
      <c r="V1113" s="22" t="s">
        <v>857</v>
      </c>
      <c r="W1113" s="22"/>
      <c r="X1113" s="22"/>
    </row>
    <row r="1114" spans="1:24" s="18" customFormat="1" ht="12.75" customHeight="1">
      <c r="A1114" s="25" t="s">
        <v>1359</v>
      </c>
      <c r="B1114" s="25" t="s">
        <v>1325</v>
      </c>
      <c r="C1114" s="25" t="s">
        <v>1582</v>
      </c>
      <c r="D1114" s="43">
        <v>43271</v>
      </c>
      <c r="E1114" s="25">
        <v>2018</v>
      </c>
      <c r="F1114" s="25">
        <v>6</v>
      </c>
      <c r="G1114" s="37">
        <v>20</v>
      </c>
      <c r="H1114" s="35">
        <v>0.8143287037037038</v>
      </c>
      <c r="I1114" s="44">
        <v>127.6195</v>
      </c>
      <c r="J1114" s="44">
        <v>26.483333333333334</v>
      </c>
      <c r="K1114" s="34">
        <v>10</v>
      </c>
      <c r="L1114" s="34">
        <v>10</v>
      </c>
      <c r="M1114" s="34">
        <v>0</v>
      </c>
      <c r="N1114" s="45">
        <v>26.126899999999999</v>
      </c>
      <c r="O1114" s="44">
        <v>34.402900000000002</v>
      </c>
      <c r="P1114" s="26">
        <v>0.2237703308823531</v>
      </c>
      <c r="Q1114" s="26">
        <v>1.1756669411764697</v>
      </c>
      <c r="R1114" s="32" t="s">
        <v>1360</v>
      </c>
      <c r="S1114" s="32"/>
      <c r="T1114" s="22"/>
      <c r="U1114" s="36"/>
      <c r="V1114" s="22" t="s">
        <v>858</v>
      </c>
      <c r="W1114" s="22"/>
      <c r="X1114" s="22"/>
    </row>
    <row r="1115" spans="1:24" s="18" customFormat="1" ht="12.75" customHeight="1">
      <c r="A1115" s="25" t="s">
        <v>1359</v>
      </c>
      <c r="B1115" s="25" t="s">
        <v>1326</v>
      </c>
      <c r="C1115" s="25" t="s">
        <v>1582</v>
      </c>
      <c r="D1115" s="43">
        <v>43271</v>
      </c>
      <c r="E1115" s="25">
        <v>2018</v>
      </c>
      <c r="F1115" s="25">
        <v>6</v>
      </c>
      <c r="G1115" s="37">
        <v>20</v>
      </c>
      <c r="H1115" s="35">
        <v>0.94265046296296295</v>
      </c>
      <c r="I1115" s="44">
        <v>127.39883333333333</v>
      </c>
      <c r="J1115" s="44">
        <v>26.633333333333333</v>
      </c>
      <c r="K1115" s="34">
        <v>10</v>
      </c>
      <c r="L1115" s="34">
        <v>10</v>
      </c>
      <c r="M1115" s="34">
        <v>0</v>
      </c>
      <c r="N1115" s="45">
        <v>26.4008</v>
      </c>
      <c r="O1115" s="44">
        <v>34.241999999999997</v>
      </c>
      <c r="P1115" s="26">
        <v>6.1009235294117836E-2</v>
      </c>
      <c r="Q1115" s="26">
        <v>0.32056154705882278</v>
      </c>
      <c r="R1115" s="32" t="s">
        <v>1360</v>
      </c>
      <c r="S1115" s="32"/>
      <c r="T1115" s="22"/>
      <c r="U1115" s="36"/>
      <c r="V1115" s="22" t="s">
        <v>859</v>
      </c>
      <c r="W1115" s="22"/>
      <c r="X1115" s="22"/>
    </row>
    <row r="1116" spans="1:24" s="18" customFormat="1" ht="12.75" customHeight="1">
      <c r="A1116" s="25" t="s">
        <v>1359</v>
      </c>
      <c r="B1116" s="25" t="s">
        <v>49</v>
      </c>
      <c r="C1116" s="25" t="s">
        <v>1582</v>
      </c>
      <c r="D1116" s="43">
        <v>43272</v>
      </c>
      <c r="E1116" s="25">
        <v>2018</v>
      </c>
      <c r="F1116" s="25">
        <v>6</v>
      </c>
      <c r="G1116" s="37">
        <v>21</v>
      </c>
      <c r="H1116" s="35">
        <v>0.16513888888888889</v>
      </c>
      <c r="I1116" s="44">
        <v>127.19199999999999</v>
      </c>
      <c r="J1116" s="44">
        <v>26.791666666666668</v>
      </c>
      <c r="K1116" s="34">
        <v>10</v>
      </c>
      <c r="L1116" s="34">
        <v>10</v>
      </c>
      <c r="M1116" s="34">
        <v>0</v>
      </c>
      <c r="N1116" s="45">
        <v>26.817299999999999</v>
      </c>
      <c r="O1116" s="44">
        <v>34.1845</v>
      </c>
      <c r="P1116" s="26">
        <v>8.3238617647058533E-2</v>
      </c>
      <c r="Q1116" s="26">
        <v>0.62289502352941284</v>
      </c>
      <c r="R1116" s="32" t="s">
        <v>1360</v>
      </c>
      <c r="S1116" s="32"/>
      <c r="T1116" s="22"/>
      <c r="U1116" s="36"/>
      <c r="V1116" s="22" t="s">
        <v>860</v>
      </c>
      <c r="W1116" s="22"/>
      <c r="X1116" s="22"/>
    </row>
    <row r="1117" spans="1:24" s="18" customFormat="1" ht="12.75" customHeight="1">
      <c r="A1117" s="25" t="s">
        <v>1359</v>
      </c>
      <c r="B1117" s="25" t="s">
        <v>1327</v>
      </c>
      <c r="C1117" s="25" t="s">
        <v>1582</v>
      </c>
      <c r="D1117" s="43">
        <v>43271</v>
      </c>
      <c r="E1117" s="25">
        <v>2018</v>
      </c>
      <c r="F1117" s="25">
        <v>6</v>
      </c>
      <c r="G1117" s="37">
        <v>20</v>
      </c>
      <c r="H1117" s="35">
        <v>0.19855324074074074</v>
      </c>
      <c r="I1117" s="44">
        <v>127.02500000000001</v>
      </c>
      <c r="J1117" s="44">
        <v>26.93</v>
      </c>
      <c r="K1117" s="34">
        <v>10</v>
      </c>
      <c r="L1117" s="34">
        <v>10</v>
      </c>
      <c r="M1117" s="34">
        <v>0</v>
      </c>
      <c r="N1117" s="45">
        <v>27.6187</v>
      </c>
      <c r="O1117" s="44">
        <v>33.897599999999997</v>
      </c>
      <c r="P1117" s="26">
        <v>-1.7256249999995088E-3</v>
      </c>
      <c r="Q1117" s="26">
        <v>-0.32040199999999963</v>
      </c>
      <c r="R1117" s="32" t="s">
        <v>1360</v>
      </c>
      <c r="S1117" s="32"/>
      <c r="T1117" s="22"/>
      <c r="U1117" s="36"/>
      <c r="V1117" s="22" t="s">
        <v>861</v>
      </c>
      <c r="W1117" s="22"/>
      <c r="X1117" s="22"/>
    </row>
    <row r="1118" spans="1:24" s="18" customFormat="1" ht="12.75" customHeight="1">
      <c r="A1118" s="25" t="s">
        <v>1359</v>
      </c>
      <c r="B1118" s="25" t="s">
        <v>1328</v>
      </c>
      <c r="C1118" s="25" t="s">
        <v>1582</v>
      </c>
      <c r="D1118" s="43">
        <v>43270</v>
      </c>
      <c r="E1118" s="25">
        <v>2018</v>
      </c>
      <c r="F1118" s="25">
        <v>6</v>
      </c>
      <c r="G1118" s="37">
        <v>19</v>
      </c>
      <c r="H1118" s="35">
        <v>0.95650462962962957</v>
      </c>
      <c r="I1118" s="44">
        <v>126.75933333333333</v>
      </c>
      <c r="J1118" s="44">
        <v>27.085000000000001</v>
      </c>
      <c r="K1118" s="34">
        <v>10</v>
      </c>
      <c r="L1118" s="34">
        <v>10</v>
      </c>
      <c r="M1118" s="34">
        <v>0</v>
      </c>
      <c r="N1118" s="45">
        <v>28.515699999999999</v>
      </c>
      <c r="O1118" s="44">
        <v>34.1432</v>
      </c>
      <c r="P1118" s="26">
        <v>9.0660382352941049E-2</v>
      </c>
      <c r="Q1118" s="26">
        <v>0.60699727647059021</v>
      </c>
      <c r="R1118" s="32" t="s">
        <v>1360</v>
      </c>
      <c r="S1118" s="32"/>
      <c r="T1118" s="22"/>
      <c r="U1118" s="36"/>
      <c r="V1118" s="22" t="s">
        <v>862</v>
      </c>
      <c r="W1118" s="22"/>
      <c r="X1118" s="22"/>
    </row>
    <row r="1119" spans="1:24" s="18" customFormat="1" ht="12.75" customHeight="1">
      <c r="A1119" s="25" t="s">
        <v>1359</v>
      </c>
      <c r="B1119" s="25" t="s">
        <v>48</v>
      </c>
      <c r="C1119" s="25" t="s">
        <v>1582</v>
      </c>
      <c r="D1119" s="43">
        <v>43270</v>
      </c>
      <c r="E1119" s="25">
        <v>2018</v>
      </c>
      <c r="F1119" s="25">
        <v>6</v>
      </c>
      <c r="G1119" s="37">
        <v>19</v>
      </c>
      <c r="H1119" s="35">
        <v>0.81885416666666666</v>
      </c>
      <c r="I1119" s="44">
        <v>126.54533333333333</v>
      </c>
      <c r="J1119" s="44">
        <v>27.24</v>
      </c>
      <c r="K1119" s="34">
        <v>10</v>
      </c>
      <c r="L1119" s="34">
        <v>10</v>
      </c>
      <c r="M1119" s="34">
        <v>0</v>
      </c>
      <c r="N1119" s="45">
        <v>28.232700000000001</v>
      </c>
      <c r="O1119" s="44">
        <v>34.243000000000002</v>
      </c>
      <c r="P1119" s="26">
        <v>0.12102976470588267</v>
      </c>
      <c r="Q1119" s="26">
        <v>0.73417925294117836</v>
      </c>
      <c r="R1119" s="32" t="s">
        <v>1360</v>
      </c>
      <c r="S1119" s="32"/>
      <c r="T1119" s="22"/>
      <c r="U1119" s="36"/>
      <c r="V1119" s="22" t="s">
        <v>863</v>
      </c>
      <c r="W1119" s="22"/>
      <c r="X1119" s="22"/>
    </row>
    <row r="1120" spans="1:24" s="18" customFormat="1" ht="12.75" customHeight="1">
      <c r="A1120" s="25" t="s">
        <v>1359</v>
      </c>
      <c r="B1120" s="25" t="s">
        <v>1329</v>
      </c>
      <c r="C1120" s="25" t="s">
        <v>1582</v>
      </c>
      <c r="D1120" s="43">
        <v>43280</v>
      </c>
      <c r="E1120" s="25">
        <v>2018</v>
      </c>
      <c r="F1120" s="25">
        <v>6</v>
      </c>
      <c r="G1120" s="37">
        <v>29</v>
      </c>
      <c r="H1120" s="35">
        <v>0.81363425925925925</v>
      </c>
      <c r="I1120" s="44">
        <v>126.3115</v>
      </c>
      <c r="J1120" s="44">
        <v>27.378333333333334</v>
      </c>
      <c r="K1120" s="34">
        <v>10</v>
      </c>
      <c r="L1120" s="34">
        <v>10</v>
      </c>
      <c r="M1120" s="34">
        <v>0</v>
      </c>
      <c r="N1120" s="45">
        <v>28.466999999999999</v>
      </c>
      <c r="O1120" s="44">
        <v>33.988300000000002</v>
      </c>
      <c r="P1120" s="26">
        <v>-1.709885294117619E-2</v>
      </c>
      <c r="Q1120" s="26">
        <v>-1.9680170588234347E-2</v>
      </c>
      <c r="R1120" s="32" t="s">
        <v>1360</v>
      </c>
      <c r="S1120" s="32"/>
      <c r="T1120" s="22"/>
      <c r="U1120" s="36"/>
      <c r="V1120" s="22" t="s">
        <v>864</v>
      </c>
      <c r="W1120" s="22"/>
      <c r="X1120" s="22"/>
    </row>
    <row r="1121" spans="1:24" s="18" customFormat="1" ht="12.75" customHeight="1">
      <c r="A1121" s="25" t="s">
        <v>1359</v>
      </c>
      <c r="B1121" s="25" t="s">
        <v>1330</v>
      </c>
      <c r="C1121" s="25" t="s">
        <v>1579</v>
      </c>
      <c r="D1121" s="43">
        <v>43306</v>
      </c>
      <c r="E1121" s="25">
        <v>2018</v>
      </c>
      <c r="F1121" s="25">
        <v>7</v>
      </c>
      <c r="G1121" s="37">
        <v>25</v>
      </c>
      <c r="H1121" s="35">
        <v>0.79818287037037028</v>
      </c>
      <c r="I1121" s="44">
        <v>133.49133333333333</v>
      </c>
      <c r="J1121" s="44">
        <v>36.25</v>
      </c>
      <c r="K1121" s="34">
        <v>10</v>
      </c>
      <c r="L1121" s="34">
        <v>10</v>
      </c>
      <c r="M1121" s="34">
        <v>0</v>
      </c>
      <c r="N1121" s="45">
        <v>23.401</v>
      </c>
      <c r="O1121" s="44">
        <v>33.751600000000003</v>
      </c>
      <c r="P1121" s="26">
        <v>2.548052941176504E-2</v>
      </c>
      <c r="Q1121" s="26">
        <v>-3.6337694117646535E-2</v>
      </c>
      <c r="R1121" s="32" t="s">
        <v>1360</v>
      </c>
      <c r="S1121" s="32"/>
      <c r="T1121" s="22"/>
      <c r="U1121" s="36"/>
      <c r="V1121" s="22" t="s">
        <v>865</v>
      </c>
      <c r="W1121" s="22"/>
      <c r="X1121" s="22"/>
    </row>
    <row r="1122" spans="1:24" s="18" customFormat="1" ht="12.75" customHeight="1">
      <c r="A1122" s="25" t="s">
        <v>1359</v>
      </c>
      <c r="B1122" s="25" t="s">
        <v>1331</v>
      </c>
      <c r="C1122" s="25" t="s">
        <v>1579</v>
      </c>
      <c r="D1122" s="43">
        <v>43306</v>
      </c>
      <c r="E1122" s="25">
        <v>2018</v>
      </c>
      <c r="F1122" s="25">
        <v>7</v>
      </c>
      <c r="G1122" s="37">
        <v>25</v>
      </c>
      <c r="H1122" s="35">
        <v>0.70094907407407403</v>
      </c>
      <c r="I1122" s="44">
        <v>133.50149999999999</v>
      </c>
      <c r="J1122" s="44">
        <v>36.491666666666667</v>
      </c>
      <c r="K1122" s="34">
        <v>10</v>
      </c>
      <c r="L1122" s="34">
        <v>10</v>
      </c>
      <c r="M1122" s="34">
        <v>0</v>
      </c>
      <c r="N1122" s="45">
        <v>22.997900000000001</v>
      </c>
      <c r="O1122" s="44">
        <v>33.657200000000003</v>
      </c>
      <c r="P1122" s="26">
        <v>-9.8403088235293978E-2</v>
      </c>
      <c r="Q1122" s="26">
        <v>-0.51856551764705827</v>
      </c>
      <c r="R1122" s="32" t="s">
        <v>1360</v>
      </c>
      <c r="S1122" s="32"/>
      <c r="T1122" s="22"/>
      <c r="U1122" s="36"/>
      <c r="V1122" s="22" t="s">
        <v>866</v>
      </c>
      <c r="W1122" s="22"/>
      <c r="X1122" s="22"/>
    </row>
    <row r="1123" spans="1:24" s="18" customFormat="1" ht="12.75" customHeight="1">
      <c r="A1123" s="25" t="s">
        <v>1359</v>
      </c>
      <c r="B1123" s="25" t="s">
        <v>1332</v>
      </c>
      <c r="C1123" s="25" t="s">
        <v>1579</v>
      </c>
      <c r="D1123" s="43">
        <v>43306</v>
      </c>
      <c r="E1123" s="25">
        <v>2018</v>
      </c>
      <c r="F1123" s="25">
        <v>7</v>
      </c>
      <c r="G1123" s="37">
        <v>25</v>
      </c>
      <c r="H1123" s="35">
        <v>0.55853009259259256</v>
      </c>
      <c r="I1123" s="44">
        <v>133.49916666666667</v>
      </c>
      <c r="J1123" s="44">
        <v>36.74</v>
      </c>
      <c r="K1123" s="34">
        <v>10</v>
      </c>
      <c r="L1123" s="34">
        <v>10</v>
      </c>
      <c r="M1123" s="34">
        <v>0</v>
      </c>
      <c r="N1123" s="45">
        <v>24.372900000000001</v>
      </c>
      <c r="O1123" s="44">
        <v>33.691899999999997</v>
      </c>
      <c r="P1123" s="26">
        <v>-8.6178010588235487E-2</v>
      </c>
      <c r="Q1123" s="26">
        <v>-0.41674317647058956</v>
      </c>
      <c r="R1123" s="32" t="s">
        <v>1360</v>
      </c>
      <c r="S1123" s="32"/>
      <c r="T1123" s="22"/>
      <c r="U1123" s="36"/>
      <c r="V1123" s="22" t="s">
        <v>867</v>
      </c>
      <c r="W1123" s="22"/>
      <c r="X1123" s="22"/>
    </row>
    <row r="1124" spans="1:24" s="18" customFormat="1" ht="12.75" customHeight="1">
      <c r="A1124" s="25" t="s">
        <v>1359</v>
      </c>
      <c r="B1124" s="25" t="s">
        <v>1333</v>
      </c>
      <c r="C1124" s="25" t="s">
        <v>1579</v>
      </c>
      <c r="D1124" s="43">
        <v>43306</v>
      </c>
      <c r="E1124" s="25">
        <v>2018</v>
      </c>
      <c r="F1124" s="25">
        <v>7</v>
      </c>
      <c r="G1124" s="37">
        <v>25</v>
      </c>
      <c r="H1124" s="35">
        <v>0.44152777777777774</v>
      </c>
      <c r="I1124" s="44">
        <v>133.50516666666667</v>
      </c>
      <c r="J1124" s="44">
        <v>37.008333333333333</v>
      </c>
      <c r="K1124" s="34">
        <v>10</v>
      </c>
      <c r="L1124" s="34">
        <v>10</v>
      </c>
      <c r="M1124" s="34">
        <v>0</v>
      </c>
      <c r="N1124" s="45">
        <v>23.4724</v>
      </c>
      <c r="O1124" s="44">
        <v>33.762799999999999</v>
      </c>
      <c r="P1124" s="26">
        <v>1.6619117647059145E-2</v>
      </c>
      <c r="Q1124" s="26">
        <v>-8.0508505882351145E-2</v>
      </c>
      <c r="R1124" s="32" t="s">
        <v>1360</v>
      </c>
      <c r="S1124" s="32"/>
      <c r="T1124" s="22"/>
      <c r="U1124" s="36"/>
      <c r="V1124" s="22" t="s">
        <v>868</v>
      </c>
      <c r="W1124" s="22"/>
      <c r="X1124" s="22"/>
    </row>
    <row r="1125" spans="1:24" s="18" customFormat="1" ht="12.75" customHeight="1">
      <c r="A1125" s="25" t="s">
        <v>1359</v>
      </c>
      <c r="B1125" s="25" t="s">
        <v>1361</v>
      </c>
      <c r="C1125" s="25" t="s">
        <v>1579</v>
      </c>
      <c r="D1125" s="43">
        <v>43306</v>
      </c>
      <c r="E1125" s="25">
        <v>2018</v>
      </c>
      <c r="F1125" s="25">
        <v>7</v>
      </c>
      <c r="G1125" s="37">
        <v>25</v>
      </c>
      <c r="H1125" s="35">
        <v>0.28722222222222221</v>
      </c>
      <c r="I1125" s="44">
        <v>133.5085</v>
      </c>
      <c r="J1125" s="44">
        <v>37.26</v>
      </c>
      <c r="K1125" s="34">
        <v>10</v>
      </c>
      <c r="L1125" s="34">
        <v>10</v>
      </c>
      <c r="M1125" s="34">
        <v>0</v>
      </c>
      <c r="N1125" s="45">
        <v>22.471</v>
      </c>
      <c r="O1125" s="44">
        <v>33.803899999999999</v>
      </c>
      <c r="P1125" s="26">
        <v>-6.9541154117647386E-2</v>
      </c>
      <c r="Q1125" s="26">
        <v>-3.0141835294116959E-2</v>
      </c>
      <c r="R1125" s="32" t="s">
        <v>1360</v>
      </c>
      <c r="S1125" s="32"/>
      <c r="T1125" s="22"/>
      <c r="U1125" s="36"/>
      <c r="V1125" s="22" t="s">
        <v>869</v>
      </c>
      <c r="W1125" s="22"/>
      <c r="X1125" s="22"/>
    </row>
    <row r="1126" spans="1:24" s="18" customFormat="1" ht="12.75" customHeight="1">
      <c r="A1126" s="25" t="s">
        <v>1359</v>
      </c>
      <c r="B1126" s="25" t="s">
        <v>1362</v>
      </c>
      <c r="C1126" s="25" t="s">
        <v>1579</v>
      </c>
      <c r="D1126" s="43">
        <v>43305</v>
      </c>
      <c r="E1126" s="25">
        <v>2018</v>
      </c>
      <c r="F1126" s="25">
        <v>7</v>
      </c>
      <c r="G1126" s="37">
        <v>24</v>
      </c>
      <c r="H1126" s="35">
        <v>0.8825115740740741</v>
      </c>
      <c r="I1126" s="44">
        <v>133.501</v>
      </c>
      <c r="J1126" s="44">
        <v>37.488333333333337</v>
      </c>
      <c r="K1126" s="34">
        <v>10</v>
      </c>
      <c r="L1126" s="34">
        <v>10</v>
      </c>
      <c r="M1126" s="34">
        <v>0</v>
      </c>
      <c r="N1126" s="45">
        <v>20.877300000000002</v>
      </c>
      <c r="O1126" s="44">
        <v>34.220999999999997</v>
      </c>
      <c r="P1126" s="26">
        <v>7.429833411764708E-2</v>
      </c>
      <c r="Q1126" s="26">
        <v>0.54026963529411809</v>
      </c>
      <c r="R1126" s="32" t="s">
        <v>1360</v>
      </c>
      <c r="S1126" s="32"/>
      <c r="T1126" s="22"/>
      <c r="U1126" s="36"/>
      <c r="V1126" s="22" t="s">
        <v>870</v>
      </c>
      <c r="W1126" s="22"/>
      <c r="X1126" s="22"/>
    </row>
    <row r="1127" spans="1:24" s="18" customFormat="1" ht="12.75" customHeight="1">
      <c r="A1127" s="25" t="s">
        <v>1359</v>
      </c>
      <c r="B1127" s="25" t="s">
        <v>1334</v>
      </c>
      <c r="C1127" s="25" t="s">
        <v>1579</v>
      </c>
      <c r="D1127" s="43">
        <v>43305</v>
      </c>
      <c r="E1127" s="25">
        <v>2018</v>
      </c>
      <c r="F1127" s="25">
        <v>7</v>
      </c>
      <c r="G1127" s="37">
        <v>24</v>
      </c>
      <c r="H1127" s="35">
        <v>0.70928240740740733</v>
      </c>
      <c r="I1127" s="44">
        <v>133.51533333333333</v>
      </c>
      <c r="J1127" s="44">
        <v>37.768333333333331</v>
      </c>
      <c r="K1127" s="34">
        <v>500</v>
      </c>
      <c r="L1127" s="34">
        <v>500</v>
      </c>
      <c r="M1127" s="34">
        <v>0</v>
      </c>
      <c r="N1127" s="45">
        <v>0.62409999999999999</v>
      </c>
      <c r="O1127" s="44">
        <v>34.068100000000001</v>
      </c>
      <c r="P1127" s="26">
        <v>-1.0236497647059029E-2</v>
      </c>
      <c r="Q1127" s="26">
        <v>-0.59649909411765023</v>
      </c>
      <c r="R1127" s="32" t="s">
        <v>1360</v>
      </c>
      <c r="S1127" s="32">
        <v>1</v>
      </c>
      <c r="T1127" s="22"/>
      <c r="U1127" s="36"/>
      <c r="V1127" s="22" t="s">
        <v>871</v>
      </c>
      <c r="W1127" s="22"/>
      <c r="X1127" s="22"/>
    </row>
    <row r="1128" spans="1:24" s="18" customFormat="1" ht="12.75" customHeight="1">
      <c r="A1128" s="25" t="s">
        <v>1359</v>
      </c>
      <c r="B1128" s="25" t="s">
        <v>1334</v>
      </c>
      <c r="C1128" s="25" t="s">
        <v>1579</v>
      </c>
      <c r="D1128" s="43">
        <v>43305</v>
      </c>
      <c r="E1128" s="25">
        <v>2018</v>
      </c>
      <c r="F1128" s="25">
        <v>7</v>
      </c>
      <c r="G1128" s="37">
        <v>24</v>
      </c>
      <c r="H1128" s="35">
        <v>0.71082175925925928</v>
      </c>
      <c r="I1128" s="44">
        <v>133.51533333333333</v>
      </c>
      <c r="J1128" s="44">
        <v>37.768333333333331</v>
      </c>
      <c r="K1128" s="34">
        <v>400</v>
      </c>
      <c r="L1128" s="34">
        <v>400</v>
      </c>
      <c r="M1128" s="34">
        <v>0</v>
      </c>
      <c r="N1128" s="45">
        <v>0.76329999999999998</v>
      </c>
      <c r="O1128" s="44">
        <v>34.061999999999998</v>
      </c>
      <c r="P1128" s="26">
        <v>-8.9285469411764851E-2</v>
      </c>
      <c r="Q1128" s="26">
        <v>-0.9518300235294106</v>
      </c>
      <c r="R1128" s="32" t="s">
        <v>1360</v>
      </c>
      <c r="S1128" s="32">
        <v>1</v>
      </c>
      <c r="T1128" s="22"/>
      <c r="U1128" s="36"/>
      <c r="V1128" s="22" t="s">
        <v>872</v>
      </c>
      <c r="W1128" s="22"/>
      <c r="X1128" s="22"/>
    </row>
    <row r="1129" spans="1:24" s="18" customFormat="1" ht="12.75" customHeight="1">
      <c r="A1129" s="25" t="s">
        <v>1359</v>
      </c>
      <c r="B1129" s="25" t="s">
        <v>1334</v>
      </c>
      <c r="C1129" s="25" t="s">
        <v>1579</v>
      </c>
      <c r="D1129" s="43">
        <v>43305</v>
      </c>
      <c r="E1129" s="25">
        <v>2018</v>
      </c>
      <c r="F1129" s="25">
        <v>7</v>
      </c>
      <c r="G1129" s="37">
        <v>24</v>
      </c>
      <c r="H1129" s="35">
        <v>0.7123032407407407</v>
      </c>
      <c r="I1129" s="44">
        <v>133.51533333333333</v>
      </c>
      <c r="J1129" s="44">
        <v>37.768333333333331</v>
      </c>
      <c r="K1129" s="34">
        <v>300</v>
      </c>
      <c r="L1129" s="34">
        <v>300</v>
      </c>
      <c r="M1129" s="34">
        <v>0</v>
      </c>
      <c r="N1129" s="45">
        <v>0.95569999999999999</v>
      </c>
      <c r="O1129" s="44">
        <v>34.052700000000002</v>
      </c>
      <c r="P1129" s="26">
        <v>-4.2805056470588188E-2</v>
      </c>
      <c r="Q1129" s="26">
        <v>-0.77444674117647061</v>
      </c>
      <c r="R1129" s="32" t="s">
        <v>1360</v>
      </c>
      <c r="S1129" s="32">
        <v>1</v>
      </c>
      <c r="T1129" s="22"/>
      <c r="U1129" s="36"/>
      <c r="V1129" s="22" t="s">
        <v>873</v>
      </c>
      <c r="W1129" s="22"/>
      <c r="X1129" s="22"/>
    </row>
    <row r="1130" spans="1:24" s="18" customFormat="1" ht="12.75" customHeight="1">
      <c r="A1130" s="25" t="s">
        <v>1359</v>
      </c>
      <c r="B1130" s="25" t="s">
        <v>1334</v>
      </c>
      <c r="C1130" s="25" t="s">
        <v>1579</v>
      </c>
      <c r="D1130" s="43">
        <v>43305</v>
      </c>
      <c r="E1130" s="25">
        <v>2018</v>
      </c>
      <c r="F1130" s="25">
        <v>7</v>
      </c>
      <c r="G1130" s="37">
        <v>24</v>
      </c>
      <c r="H1130" s="35">
        <v>0.71379629629629626</v>
      </c>
      <c r="I1130" s="44">
        <v>133.51533333333333</v>
      </c>
      <c r="J1130" s="44">
        <v>37.768333333333331</v>
      </c>
      <c r="K1130" s="34">
        <v>200</v>
      </c>
      <c r="L1130" s="34">
        <v>200</v>
      </c>
      <c r="M1130" s="34">
        <v>0</v>
      </c>
      <c r="N1130" s="45">
        <v>1.9191</v>
      </c>
      <c r="O1130" s="44">
        <v>34.023000000000003</v>
      </c>
      <c r="P1130" s="26">
        <v>1.1635231764705711E-2</v>
      </c>
      <c r="Q1130" s="26">
        <v>0.24219292941176462</v>
      </c>
      <c r="R1130" s="32" t="s">
        <v>1360</v>
      </c>
      <c r="S1130" s="32">
        <v>1</v>
      </c>
      <c r="T1130" s="22"/>
      <c r="U1130" s="36"/>
      <c r="V1130" s="22" t="s">
        <v>874</v>
      </c>
      <c r="W1130" s="22"/>
      <c r="X1130" s="22"/>
    </row>
    <row r="1131" spans="1:24" s="18" customFormat="1" ht="12.75" customHeight="1">
      <c r="A1131" s="25" t="s">
        <v>1359</v>
      </c>
      <c r="B1131" s="25" t="s">
        <v>1334</v>
      </c>
      <c r="C1131" s="25" t="s">
        <v>1579</v>
      </c>
      <c r="D1131" s="43">
        <v>43305</v>
      </c>
      <c r="E1131" s="25">
        <v>2018</v>
      </c>
      <c r="F1131" s="25">
        <v>7</v>
      </c>
      <c r="G1131" s="37">
        <v>24</v>
      </c>
      <c r="H1131" s="35">
        <v>0.71480324074074064</v>
      </c>
      <c r="I1131" s="44">
        <v>133.51533333333333</v>
      </c>
      <c r="J1131" s="44">
        <v>37.768333333333331</v>
      </c>
      <c r="K1131" s="34">
        <v>150</v>
      </c>
      <c r="L1131" s="34">
        <v>150</v>
      </c>
      <c r="M1131" s="34">
        <v>0</v>
      </c>
      <c r="N1131" s="45">
        <v>3.6358000000000001</v>
      </c>
      <c r="O1131" s="44">
        <v>34.04</v>
      </c>
      <c r="P1131" s="26">
        <v>-6.538193999999975E-2</v>
      </c>
      <c r="Q1131" s="26">
        <v>-0.77670420000000107</v>
      </c>
      <c r="R1131" s="32" t="s">
        <v>1360</v>
      </c>
      <c r="S1131" s="32">
        <v>1</v>
      </c>
      <c r="T1131" s="22"/>
      <c r="U1131" s="36"/>
      <c r="V1131" s="22" t="s">
        <v>875</v>
      </c>
      <c r="W1131" s="22"/>
      <c r="X1131" s="22"/>
    </row>
    <row r="1132" spans="1:24" s="18" customFormat="1" ht="12.75" customHeight="1">
      <c r="A1132" s="25" t="s">
        <v>1359</v>
      </c>
      <c r="B1132" s="25" t="s">
        <v>1334</v>
      </c>
      <c r="C1132" s="25" t="s">
        <v>1579</v>
      </c>
      <c r="D1132" s="43">
        <v>43305</v>
      </c>
      <c r="E1132" s="25">
        <v>2018</v>
      </c>
      <c r="F1132" s="25">
        <v>7</v>
      </c>
      <c r="G1132" s="37">
        <v>24</v>
      </c>
      <c r="H1132" s="35">
        <v>0.71538194444444436</v>
      </c>
      <c r="I1132" s="44">
        <v>133.51533333333333</v>
      </c>
      <c r="J1132" s="44">
        <v>37.768333333333331</v>
      </c>
      <c r="K1132" s="34">
        <v>125</v>
      </c>
      <c r="L1132" s="34">
        <v>125</v>
      </c>
      <c r="M1132" s="34">
        <v>0</v>
      </c>
      <c r="N1132" s="45">
        <v>4.8628</v>
      </c>
      <c r="O1132" s="44">
        <v>34.083599999999997</v>
      </c>
      <c r="P1132" s="26">
        <v>-2.3132451764706019E-2</v>
      </c>
      <c r="Q1132" s="26">
        <v>-0.47375552941176302</v>
      </c>
      <c r="R1132" s="32" t="s">
        <v>1360</v>
      </c>
      <c r="S1132" s="32">
        <v>1</v>
      </c>
      <c r="T1132" s="22"/>
      <c r="U1132" s="36"/>
      <c r="V1132" s="22" t="s">
        <v>876</v>
      </c>
      <c r="W1132" s="22"/>
      <c r="X1132" s="22"/>
    </row>
    <row r="1133" spans="1:24" s="18" customFormat="1" ht="12.75" customHeight="1">
      <c r="A1133" s="25" t="s">
        <v>1359</v>
      </c>
      <c r="B1133" s="25" t="s">
        <v>1334</v>
      </c>
      <c r="C1133" s="25" t="s">
        <v>1579</v>
      </c>
      <c r="D1133" s="43">
        <v>43305</v>
      </c>
      <c r="E1133" s="25">
        <v>2018</v>
      </c>
      <c r="F1133" s="25">
        <v>7</v>
      </c>
      <c r="G1133" s="37">
        <v>24</v>
      </c>
      <c r="H1133" s="35">
        <v>0.71596064814814808</v>
      </c>
      <c r="I1133" s="44">
        <v>133.51533333333333</v>
      </c>
      <c r="J1133" s="44">
        <v>37.768333333333331</v>
      </c>
      <c r="K1133" s="34">
        <v>100</v>
      </c>
      <c r="L1133" s="34">
        <v>100</v>
      </c>
      <c r="M1133" s="34">
        <v>0</v>
      </c>
      <c r="N1133" s="45">
        <v>6.7186000000000003</v>
      </c>
      <c r="O1133" s="44">
        <v>34.151600000000002</v>
      </c>
      <c r="P1133" s="26">
        <v>-4.5494203529412136E-2</v>
      </c>
      <c r="Q1133" s="26">
        <v>-0.15807985882353037</v>
      </c>
      <c r="R1133" s="32" t="s">
        <v>1360</v>
      </c>
      <c r="S1133" s="32">
        <v>1</v>
      </c>
      <c r="T1133" s="22"/>
      <c r="U1133" s="36"/>
      <c r="V1133" s="22" t="s">
        <v>877</v>
      </c>
      <c r="W1133" s="22"/>
      <c r="X1133" s="22"/>
    </row>
    <row r="1134" spans="1:24" s="18" customFormat="1" ht="12.75" customHeight="1">
      <c r="A1134" s="25" t="s">
        <v>1359</v>
      </c>
      <c r="B1134" s="25" t="s">
        <v>1334</v>
      </c>
      <c r="C1134" s="25" t="s">
        <v>1579</v>
      </c>
      <c r="D1134" s="43">
        <v>43305</v>
      </c>
      <c r="E1134" s="25">
        <v>2018</v>
      </c>
      <c r="F1134" s="25">
        <v>7</v>
      </c>
      <c r="G1134" s="37">
        <v>24</v>
      </c>
      <c r="H1134" s="35">
        <v>0.71646990740740746</v>
      </c>
      <c r="I1134" s="44">
        <v>133.51533333333333</v>
      </c>
      <c r="J1134" s="44">
        <v>37.768333333333331</v>
      </c>
      <c r="K1134" s="34">
        <v>80</v>
      </c>
      <c r="L1134" s="34">
        <v>80</v>
      </c>
      <c r="M1134" s="34">
        <v>0</v>
      </c>
      <c r="N1134" s="45">
        <v>7.4617000000000004</v>
      </c>
      <c r="O1134" s="44">
        <v>34.1982</v>
      </c>
      <c r="P1134" s="26">
        <v>6.1976064705882017E-2</v>
      </c>
      <c r="Q1134" s="26">
        <v>0.23532841176470498</v>
      </c>
      <c r="R1134" s="32" t="s">
        <v>1360</v>
      </c>
      <c r="S1134" s="32">
        <v>1</v>
      </c>
      <c r="T1134" s="22"/>
      <c r="U1134" s="36"/>
      <c r="V1134" s="22" t="s">
        <v>878</v>
      </c>
      <c r="W1134" s="22"/>
      <c r="X1134" s="22"/>
    </row>
    <row r="1135" spans="1:24" s="18" customFormat="1" ht="12.75" customHeight="1">
      <c r="A1135" s="25" t="s">
        <v>1359</v>
      </c>
      <c r="B1135" s="25" t="s">
        <v>1334</v>
      </c>
      <c r="C1135" s="25" t="s">
        <v>1579</v>
      </c>
      <c r="D1135" s="43">
        <v>43305</v>
      </c>
      <c r="E1135" s="25">
        <v>2018</v>
      </c>
      <c r="F1135" s="25">
        <v>7</v>
      </c>
      <c r="G1135" s="37">
        <v>24</v>
      </c>
      <c r="H1135" s="35">
        <v>0.71701388888888884</v>
      </c>
      <c r="I1135" s="44">
        <v>133.51533333333333</v>
      </c>
      <c r="J1135" s="44">
        <v>37.768333333333331</v>
      </c>
      <c r="K1135" s="34">
        <v>60</v>
      </c>
      <c r="L1135" s="34">
        <v>60</v>
      </c>
      <c r="M1135" s="34">
        <v>0</v>
      </c>
      <c r="N1135" s="45">
        <v>9.3872</v>
      </c>
      <c r="O1135" s="44">
        <v>34.278799999999997</v>
      </c>
      <c r="P1135" s="26">
        <v>3.5398327941176255E-2</v>
      </c>
      <c r="Q1135" s="26">
        <v>0.30302338235294179</v>
      </c>
      <c r="R1135" s="32" t="s">
        <v>1360</v>
      </c>
      <c r="S1135" s="32">
        <v>1</v>
      </c>
      <c r="T1135" s="22"/>
      <c r="U1135" s="36"/>
      <c r="V1135" s="22" t="s">
        <v>879</v>
      </c>
      <c r="W1135" s="22"/>
      <c r="X1135" s="22"/>
    </row>
    <row r="1136" spans="1:24" s="18" customFormat="1" ht="12.75" customHeight="1">
      <c r="A1136" s="25" t="s">
        <v>1359</v>
      </c>
      <c r="B1136" s="25" t="s">
        <v>1334</v>
      </c>
      <c r="C1136" s="25" t="s">
        <v>1579</v>
      </c>
      <c r="D1136" s="43">
        <v>43305</v>
      </c>
      <c r="E1136" s="25">
        <v>2018</v>
      </c>
      <c r="F1136" s="25">
        <v>7</v>
      </c>
      <c r="G1136" s="37">
        <v>24</v>
      </c>
      <c r="H1136" s="35">
        <v>0.71734953703703708</v>
      </c>
      <c r="I1136" s="44">
        <v>133.51533333333333</v>
      </c>
      <c r="J1136" s="44">
        <v>37.768333333333331</v>
      </c>
      <c r="K1136" s="34">
        <v>50</v>
      </c>
      <c r="L1136" s="34">
        <v>50</v>
      </c>
      <c r="M1136" s="34">
        <v>0</v>
      </c>
      <c r="N1136" s="45">
        <v>10.5472</v>
      </c>
      <c r="O1136" s="44">
        <v>34.311199999999999</v>
      </c>
      <c r="P1136" s="26">
        <v>3.0052901176470304E-2</v>
      </c>
      <c r="Q1136" s="26">
        <v>0.4040043529411772</v>
      </c>
      <c r="R1136" s="32" t="s">
        <v>1360</v>
      </c>
      <c r="S1136" s="32">
        <v>1</v>
      </c>
      <c r="T1136" s="22"/>
      <c r="U1136" s="36"/>
      <c r="V1136" s="22" t="s">
        <v>880</v>
      </c>
      <c r="W1136" s="22"/>
      <c r="X1136" s="22"/>
    </row>
    <row r="1137" spans="1:24" s="18" customFormat="1" ht="12.75" customHeight="1">
      <c r="A1137" s="25" t="s">
        <v>1359</v>
      </c>
      <c r="B1137" s="25" t="s">
        <v>1334</v>
      </c>
      <c r="C1137" s="25" t="s">
        <v>1579</v>
      </c>
      <c r="D1137" s="43">
        <v>43305</v>
      </c>
      <c r="E1137" s="25">
        <v>2018</v>
      </c>
      <c r="F1137" s="25">
        <v>7</v>
      </c>
      <c r="G1137" s="37">
        <v>24</v>
      </c>
      <c r="H1137" s="35">
        <v>0.71771990740740732</v>
      </c>
      <c r="I1137" s="44">
        <v>133.51533333333333</v>
      </c>
      <c r="J1137" s="44">
        <v>37.768333333333331</v>
      </c>
      <c r="K1137" s="34">
        <v>40</v>
      </c>
      <c r="L1137" s="34">
        <v>40</v>
      </c>
      <c r="M1137" s="34">
        <v>0</v>
      </c>
      <c r="N1137" s="45">
        <v>11.5586</v>
      </c>
      <c r="O1137" s="44">
        <v>34.313299999999998</v>
      </c>
      <c r="P1137" s="26">
        <v>0.14125886235294116</v>
      </c>
      <c r="Q1137" s="26">
        <v>0.75447569882352994</v>
      </c>
      <c r="R1137" s="32" t="s">
        <v>1360</v>
      </c>
      <c r="S1137" s="32">
        <v>1</v>
      </c>
      <c r="T1137" s="61"/>
      <c r="U1137" s="36"/>
      <c r="V1137" s="62" t="s">
        <v>881</v>
      </c>
      <c r="W1137" s="22"/>
      <c r="X1137" s="22"/>
    </row>
    <row r="1138" spans="1:24" s="18" customFormat="1" ht="12.75" customHeight="1">
      <c r="A1138" s="25" t="s">
        <v>1359</v>
      </c>
      <c r="B1138" s="25" t="s">
        <v>1334</v>
      </c>
      <c r="C1138" s="25" t="s">
        <v>1579</v>
      </c>
      <c r="D1138" s="43">
        <v>43305</v>
      </c>
      <c r="E1138" s="25">
        <v>2018</v>
      </c>
      <c r="F1138" s="25">
        <v>7</v>
      </c>
      <c r="G1138" s="37">
        <v>24</v>
      </c>
      <c r="H1138" s="35">
        <v>0.71805555555555556</v>
      </c>
      <c r="I1138" s="44">
        <v>133.51533333333333</v>
      </c>
      <c r="J1138" s="44">
        <v>37.768333333333331</v>
      </c>
      <c r="K1138" s="34">
        <v>30</v>
      </c>
      <c r="L1138" s="34">
        <v>30</v>
      </c>
      <c r="M1138" s="34">
        <v>0</v>
      </c>
      <c r="N1138" s="45">
        <v>13.511699999999999</v>
      </c>
      <c r="O1138" s="44">
        <v>34.335599999999999</v>
      </c>
      <c r="P1138" s="26">
        <v>0.1433755388235296</v>
      </c>
      <c r="Q1138" s="26">
        <v>0.77447639058823547</v>
      </c>
      <c r="R1138" s="32" t="s">
        <v>1360</v>
      </c>
      <c r="S1138" s="32">
        <v>1</v>
      </c>
      <c r="T1138" s="61"/>
      <c r="U1138" s="36"/>
      <c r="V1138" s="62" t="s">
        <v>882</v>
      </c>
      <c r="W1138" s="22"/>
      <c r="X1138" s="22"/>
    </row>
    <row r="1139" spans="1:24" s="18" customFormat="1" ht="12.75" customHeight="1">
      <c r="A1139" s="25" t="s">
        <v>1359</v>
      </c>
      <c r="B1139" s="25" t="s">
        <v>1334</v>
      </c>
      <c r="C1139" s="25" t="s">
        <v>1579</v>
      </c>
      <c r="D1139" s="43">
        <v>43305</v>
      </c>
      <c r="E1139" s="25">
        <v>2018</v>
      </c>
      <c r="F1139" s="25">
        <v>7</v>
      </c>
      <c r="G1139" s="37">
        <v>24</v>
      </c>
      <c r="H1139" s="35">
        <v>0.71881944444444434</v>
      </c>
      <c r="I1139" s="44">
        <v>133.51533333333333</v>
      </c>
      <c r="J1139" s="44">
        <v>37.768333333333331</v>
      </c>
      <c r="K1139" s="34">
        <v>20</v>
      </c>
      <c r="L1139" s="34">
        <v>20</v>
      </c>
      <c r="M1139" s="34">
        <v>0</v>
      </c>
      <c r="N1139" s="45">
        <v>15.0054</v>
      </c>
      <c r="O1139" s="44">
        <v>34.312600000000003</v>
      </c>
      <c r="P1139" s="26">
        <v>0.17201719529411807</v>
      </c>
      <c r="Q1139" s="26">
        <v>0.93524628235294394</v>
      </c>
      <c r="R1139" s="32" t="s">
        <v>1360</v>
      </c>
      <c r="S1139" s="32">
        <v>1</v>
      </c>
      <c r="T1139" s="61"/>
      <c r="U1139" s="36"/>
      <c r="V1139" s="62" t="s">
        <v>883</v>
      </c>
      <c r="W1139" s="22"/>
      <c r="X1139" s="22"/>
    </row>
    <row r="1140" spans="1:24" s="18" customFormat="1" ht="12.75" customHeight="1">
      <c r="A1140" s="25" t="s">
        <v>1359</v>
      </c>
      <c r="B1140" s="25" t="s">
        <v>1334</v>
      </c>
      <c r="C1140" s="25" t="s">
        <v>1579</v>
      </c>
      <c r="D1140" s="43">
        <v>43305</v>
      </c>
      <c r="E1140" s="25">
        <v>2018</v>
      </c>
      <c r="F1140" s="25">
        <v>7</v>
      </c>
      <c r="G1140" s="37">
        <v>24</v>
      </c>
      <c r="H1140" s="35">
        <v>0.71924768518518523</v>
      </c>
      <c r="I1140" s="44">
        <v>133.51533333333333</v>
      </c>
      <c r="J1140" s="44">
        <v>37.768333333333331</v>
      </c>
      <c r="K1140" s="34">
        <v>10</v>
      </c>
      <c r="L1140" s="34">
        <v>10</v>
      </c>
      <c r="M1140" s="34">
        <v>0</v>
      </c>
      <c r="N1140" s="45">
        <v>20.058399999999999</v>
      </c>
      <c r="O1140" s="44">
        <v>34.189799999999998</v>
      </c>
      <c r="P1140" s="26">
        <v>0.13712227176470604</v>
      </c>
      <c r="Q1140" s="26">
        <v>0.46363761411764948</v>
      </c>
      <c r="R1140" s="32" t="s">
        <v>1360</v>
      </c>
      <c r="S1140" s="32">
        <v>1</v>
      </c>
      <c r="T1140" s="61"/>
      <c r="U1140" s="36"/>
      <c r="V1140" s="62" t="s">
        <v>884</v>
      </c>
      <c r="W1140" s="22"/>
      <c r="X1140" s="22"/>
    </row>
    <row r="1141" spans="1:24" s="18" customFormat="1" ht="12.75" customHeight="1">
      <c r="A1141" s="25" t="s">
        <v>1359</v>
      </c>
      <c r="B1141" s="25" t="s">
        <v>1363</v>
      </c>
      <c r="C1141" s="25" t="s">
        <v>1573</v>
      </c>
      <c r="D1141" s="43">
        <v>43307</v>
      </c>
      <c r="E1141" s="25">
        <v>2018</v>
      </c>
      <c r="F1141" s="25">
        <v>7</v>
      </c>
      <c r="G1141" s="37">
        <v>26</v>
      </c>
      <c r="H1141" s="35">
        <v>0.84717592592592583</v>
      </c>
      <c r="I1141" s="44">
        <v>135.00899999999999</v>
      </c>
      <c r="J1141" s="44">
        <v>35.99666666666667</v>
      </c>
      <c r="K1141" s="34">
        <v>10</v>
      </c>
      <c r="L1141" s="34">
        <v>10</v>
      </c>
      <c r="M1141" s="34">
        <v>0</v>
      </c>
      <c r="N1141" s="45">
        <v>24.724799999999998</v>
      </c>
      <c r="O1141" s="44">
        <v>33.6096</v>
      </c>
      <c r="P1141" s="26">
        <v>-9.8355517647057411E-3</v>
      </c>
      <c r="Q1141" s="26">
        <v>-0.37712105411764441</v>
      </c>
      <c r="R1141" s="32" t="s">
        <v>1360</v>
      </c>
      <c r="S1141" s="32"/>
      <c r="T1141" s="61"/>
      <c r="U1141" s="36"/>
      <c r="V1141" s="62" t="s">
        <v>885</v>
      </c>
      <c r="W1141" s="22"/>
      <c r="X1141" s="22"/>
    </row>
    <row r="1142" spans="1:24" s="18" customFormat="1" ht="12.75" customHeight="1">
      <c r="A1142" s="25" t="s">
        <v>1359</v>
      </c>
      <c r="B1142" s="25" t="s">
        <v>1364</v>
      </c>
      <c r="C1142" s="25" t="s">
        <v>1573</v>
      </c>
      <c r="D1142" s="43">
        <v>43307</v>
      </c>
      <c r="E1142" s="25">
        <v>2018</v>
      </c>
      <c r="F1142" s="25">
        <v>7</v>
      </c>
      <c r="G1142" s="37">
        <v>26</v>
      </c>
      <c r="H1142" s="35">
        <v>0.61998842592592596</v>
      </c>
      <c r="I1142" s="44">
        <v>135.00483333333332</v>
      </c>
      <c r="J1142" s="44">
        <v>36.491666666666667</v>
      </c>
      <c r="K1142" s="34">
        <v>10</v>
      </c>
      <c r="L1142" s="34">
        <v>10</v>
      </c>
      <c r="M1142" s="34">
        <v>0</v>
      </c>
      <c r="N1142" s="45">
        <v>21.947199999999999</v>
      </c>
      <c r="O1142" s="44">
        <v>34.011899999999997</v>
      </c>
      <c r="P1142" s="26">
        <v>3.8956864705882666E-2</v>
      </c>
      <c r="Q1142" s="26">
        <v>-0.12933020235293924</v>
      </c>
      <c r="R1142" s="32" t="s">
        <v>1360</v>
      </c>
      <c r="S1142" s="32"/>
      <c r="T1142" s="61"/>
      <c r="U1142" s="36"/>
      <c r="V1142" s="62" t="s">
        <v>886</v>
      </c>
      <c r="W1142" s="22"/>
      <c r="X1142" s="22"/>
    </row>
    <row r="1143" spans="1:24" s="18" customFormat="1" ht="12.75" customHeight="1">
      <c r="A1143" s="25" t="s">
        <v>1359</v>
      </c>
      <c r="B1143" s="25" t="s">
        <v>1365</v>
      </c>
      <c r="C1143" s="25" t="s">
        <v>1573</v>
      </c>
      <c r="D1143" s="43">
        <v>43307</v>
      </c>
      <c r="E1143" s="25">
        <v>2018</v>
      </c>
      <c r="F1143" s="25">
        <v>7</v>
      </c>
      <c r="G1143" s="37">
        <v>26</v>
      </c>
      <c r="H1143" s="35">
        <v>0.50776620370370373</v>
      </c>
      <c r="I1143" s="44">
        <v>135.0085</v>
      </c>
      <c r="J1143" s="44">
        <v>36.748333333333335</v>
      </c>
      <c r="K1143" s="34">
        <v>10</v>
      </c>
      <c r="L1143" s="34">
        <v>10</v>
      </c>
      <c r="M1143" s="34">
        <v>0</v>
      </c>
      <c r="N1143" s="45">
        <v>20.572600000000001</v>
      </c>
      <c r="O1143" s="44">
        <v>34.122500000000002</v>
      </c>
      <c r="P1143" s="26">
        <v>0.13278006117647045</v>
      </c>
      <c r="Q1143" s="26">
        <v>0.54450896941176552</v>
      </c>
      <c r="R1143" s="32" t="s">
        <v>1360</v>
      </c>
      <c r="S1143" s="32"/>
      <c r="T1143" s="61"/>
      <c r="U1143" s="36"/>
      <c r="V1143" s="62" t="s">
        <v>887</v>
      </c>
      <c r="W1143" s="22"/>
      <c r="X1143" s="22"/>
    </row>
    <row r="1144" spans="1:24" s="18" customFormat="1" ht="12.75" customHeight="1">
      <c r="A1144" s="25" t="s">
        <v>1359</v>
      </c>
      <c r="B1144" s="25" t="s">
        <v>1335</v>
      </c>
      <c r="C1144" s="25" t="s">
        <v>1573</v>
      </c>
      <c r="D1144" s="43">
        <v>43307</v>
      </c>
      <c r="E1144" s="25">
        <v>2018</v>
      </c>
      <c r="F1144" s="25">
        <v>7</v>
      </c>
      <c r="G1144" s="37">
        <v>26</v>
      </c>
      <c r="H1144" s="35">
        <v>0.38596064814814812</v>
      </c>
      <c r="I1144" s="44">
        <v>134.98783333333333</v>
      </c>
      <c r="J1144" s="44">
        <v>36.998333333333335</v>
      </c>
      <c r="K1144" s="34">
        <v>500</v>
      </c>
      <c r="L1144" s="34">
        <v>500</v>
      </c>
      <c r="M1144" s="34">
        <v>0</v>
      </c>
      <c r="N1144" s="45">
        <v>0.59109999999999996</v>
      </c>
      <c r="O1144" s="44">
        <v>34.069699999999997</v>
      </c>
      <c r="P1144" s="26">
        <v>1.8902867058823603E-2</v>
      </c>
      <c r="Q1144" s="26">
        <v>-0.65894898352940956</v>
      </c>
      <c r="R1144" s="32" t="s">
        <v>1360</v>
      </c>
      <c r="S1144" s="32">
        <v>1</v>
      </c>
      <c r="T1144" s="61"/>
      <c r="U1144" s="36"/>
      <c r="V1144" s="62" t="s">
        <v>888</v>
      </c>
      <c r="W1144" s="22"/>
      <c r="X1144" s="22"/>
    </row>
    <row r="1145" spans="1:24" s="18" customFormat="1" ht="12.75" customHeight="1">
      <c r="A1145" s="25" t="s">
        <v>1359</v>
      </c>
      <c r="B1145" s="25" t="s">
        <v>1335</v>
      </c>
      <c r="C1145" s="25" t="s">
        <v>1573</v>
      </c>
      <c r="D1145" s="43">
        <v>43307</v>
      </c>
      <c r="E1145" s="25">
        <v>2018</v>
      </c>
      <c r="F1145" s="25">
        <v>7</v>
      </c>
      <c r="G1145" s="37">
        <v>26</v>
      </c>
      <c r="H1145" s="35">
        <v>0.38773148148148145</v>
      </c>
      <c r="I1145" s="44">
        <v>134.98783333333333</v>
      </c>
      <c r="J1145" s="44">
        <v>36.998333333333335</v>
      </c>
      <c r="K1145" s="34">
        <v>400</v>
      </c>
      <c r="L1145" s="34">
        <v>400</v>
      </c>
      <c r="M1145" s="34">
        <v>0</v>
      </c>
      <c r="N1145" s="45">
        <v>0.6774</v>
      </c>
      <c r="O1145" s="44">
        <v>34.065800000000003</v>
      </c>
      <c r="P1145" s="26">
        <v>-4.2311416470588448E-2</v>
      </c>
      <c r="Q1145" s="26">
        <v>-0.81200581176470443</v>
      </c>
      <c r="R1145" s="32" t="s">
        <v>1360</v>
      </c>
      <c r="S1145" s="32">
        <v>1</v>
      </c>
      <c r="T1145" s="61"/>
      <c r="U1145" s="36" t="s">
        <v>1405</v>
      </c>
      <c r="V1145" s="62" t="s">
        <v>889</v>
      </c>
      <c r="W1145" s="22"/>
      <c r="X1145" s="22"/>
    </row>
    <row r="1146" spans="1:24" s="18" customFormat="1" ht="12.75" customHeight="1">
      <c r="A1146" s="25" t="s">
        <v>1359</v>
      </c>
      <c r="B1146" s="25" t="s">
        <v>1335</v>
      </c>
      <c r="C1146" s="25" t="s">
        <v>1573</v>
      </c>
      <c r="D1146" s="43">
        <v>43307</v>
      </c>
      <c r="E1146" s="25">
        <v>2018</v>
      </c>
      <c r="F1146" s="25">
        <v>7</v>
      </c>
      <c r="G1146" s="37">
        <v>26</v>
      </c>
      <c r="H1146" s="35">
        <v>0.38965277777777779</v>
      </c>
      <c r="I1146" s="44">
        <v>134.98783333333333</v>
      </c>
      <c r="J1146" s="44">
        <v>36.998333333333335</v>
      </c>
      <c r="K1146" s="34">
        <v>300</v>
      </c>
      <c r="L1146" s="34">
        <v>300</v>
      </c>
      <c r="M1146" s="34">
        <v>0</v>
      </c>
      <c r="N1146" s="45">
        <v>0.89249999999999996</v>
      </c>
      <c r="O1146" s="44">
        <v>34.056899999999999</v>
      </c>
      <c r="P1146" s="26">
        <v>4.8360399999998194E-3</v>
      </c>
      <c r="Q1146" s="26">
        <v>-0.72427839999999755</v>
      </c>
      <c r="R1146" s="32" t="s">
        <v>1360</v>
      </c>
      <c r="S1146" s="32">
        <v>1</v>
      </c>
      <c r="T1146" s="61"/>
      <c r="U1146" s="36"/>
      <c r="V1146" s="62" t="s">
        <v>890</v>
      </c>
      <c r="W1146" s="22"/>
      <c r="X1146" s="22"/>
    </row>
    <row r="1147" spans="1:24" s="18" customFormat="1" ht="12.75" customHeight="1">
      <c r="A1147" s="25" t="s">
        <v>1359</v>
      </c>
      <c r="B1147" s="25" t="s">
        <v>1335</v>
      </c>
      <c r="C1147" s="25" t="s">
        <v>1573</v>
      </c>
      <c r="D1147" s="43">
        <v>43307</v>
      </c>
      <c r="E1147" s="25">
        <v>2018</v>
      </c>
      <c r="F1147" s="25">
        <v>7</v>
      </c>
      <c r="G1147" s="37">
        <v>26</v>
      </c>
      <c r="H1147" s="35">
        <v>0.39141203703703703</v>
      </c>
      <c r="I1147" s="44">
        <v>134.98783333333333</v>
      </c>
      <c r="J1147" s="44">
        <v>36.998333333333335</v>
      </c>
      <c r="K1147" s="34">
        <v>200</v>
      </c>
      <c r="L1147" s="34">
        <v>200</v>
      </c>
      <c r="M1147" s="34">
        <v>0</v>
      </c>
      <c r="N1147" s="45">
        <v>1.3867</v>
      </c>
      <c r="O1147" s="44">
        <v>34.038699999999999</v>
      </c>
      <c r="P1147" s="26">
        <v>-2.6974583529411511E-2</v>
      </c>
      <c r="Q1147" s="26">
        <v>-0.76491674823529365</v>
      </c>
      <c r="R1147" s="32" t="s">
        <v>1360</v>
      </c>
      <c r="S1147" s="32">
        <v>1</v>
      </c>
      <c r="T1147" s="61"/>
      <c r="U1147" s="36"/>
      <c r="V1147" s="62" t="s">
        <v>891</v>
      </c>
      <c r="W1147" s="22"/>
      <c r="X1147" s="22"/>
    </row>
    <row r="1148" spans="1:24" s="18" customFormat="1" ht="12.75" customHeight="1">
      <c r="A1148" s="25" t="s">
        <v>1359</v>
      </c>
      <c r="B1148" s="25" t="s">
        <v>1335</v>
      </c>
      <c r="C1148" s="25" t="s">
        <v>1573</v>
      </c>
      <c r="D1148" s="43">
        <v>43307</v>
      </c>
      <c r="E1148" s="25">
        <v>2018</v>
      </c>
      <c r="F1148" s="25">
        <v>7</v>
      </c>
      <c r="G1148" s="37">
        <v>26</v>
      </c>
      <c r="H1148" s="35">
        <v>0.39251157407407405</v>
      </c>
      <c r="I1148" s="44">
        <v>134.98783333333333</v>
      </c>
      <c r="J1148" s="44">
        <v>36.998333333333335</v>
      </c>
      <c r="K1148" s="34">
        <v>150</v>
      </c>
      <c r="L1148" s="34">
        <v>150</v>
      </c>
      <c r="M1148" s="34">
        <v>0</v>
      </c>
      <c r="N1148" s="45">
        <v>2.5956999999999999</v>
      </c>
      <c r="O1148" s="44">
        <v>34.0413</v>
      </c>
      <c r="P1148" s="26">
        <v>6.2804752941176378E-2</v>
      </c>
      <c r="Q1148" s="26">
        <v>-0.49468157647058497</v>
      </c>
      <c r="R1148" s="32" t="s">
        <v>1360</v>
      </c>
      <c r="S1148" s="32">
        <v>1</v>
      </c>
      <c r="T1148" s="61"/>
      <c r="U1148" s="36"/>
      <c r="V1148" s="62" t="s">
        <v>892</v>
      </c>
      <c r="W1148" s="22"/>
      <c r="X1148" s="22"/>
    </row>
    <row r="1149" spans="1:24" s="18" customFormat="1" ht="12.75" customHeight="1">
      <c r="A1149" s="25" t="s">
        <v>1359</v>
      </c>
      <c r="B1149" s="25" t="s">
        <v>1335</v>
      </c>
      <c r="C1149" s="25" t="s">
        <v>1573</v>
      </c>
      <c r="D1149" s="43">
        <v>43307</v>
      </c>
      <c r="E1149" s="25">
        <v>2018</v>
      </c>
      <c r="F1149" s="25">
        <v>7</v>
      </c>
      <c r="G1149" s="37">
        <v>26</v>
      </c>
      <c r="H1149" s="35">
        <v>0.39339120370370373</v>
      </c>
      <c r="I1149" s="44">
        <v>134.98783333333333</v>
      </c>
      <c r="J1149" s="44">
        <v>36.998333333333335</v>
      </c>
      <c r="K1149" s="34">
        <v>125</v>
      </c>
      <c r="L1149" s="34">
        <v>125</v>
      </c>
      <c r="M1149" s="34">
        <v>0</v>
      </c>
      <c r="N1149" s="45">
        <v>3.9489999999999998</v>
      </c>
      <c r="O1149" s="44">
        <v>34.070300000000003</v>
      </c>
      <c r="P1149" s="26">
        <v>5.2721309411764672E-2</v>
      </c>
      <c r="Q1149" s="26">
        <v>-0.41994824470588021</v>
      </c>
      <c r="R1149" s="32" t="s">
        <v>1360</v>
      </c>
      <c r="S1149" s="32">
        <v>1</v>
      </c>
      <c r="T1149" s="61"/>
      <c r="U1149" s="36"/>
      <c r="V1149" s="62" t="s">
        <v>893</v>
      </c>
      <c r="W1149" s="22"/>
      <c r="X1149" s="22"/>
    </row>
    <row r="1150" spans="1:24" s="18" customFormat="1" ht="12.75" customHeight="1">
      <c r="A1150" s="25" t="s">
        <v>1359</v>
      </c>
      <c r="B1150" s="25" t="s">
        <v>1335</v>
      </c>
      <c r="C1150" s="25" t="s">
        <v>1573</v>
      </c>
      <c r="D1150" s="43">
        <v>43307</v>
      </c>
      <c r="E1150" s="25">
        <v>2018</v>
      </c>
      <c r="F1150" s="25">
        <v>7</v>
      </c>
      <c r="G1150" s="37">
        <v>26</v>
      </c>
      <c r="H1150" s="35">
        <v>0.39420138888888889</v>
      </c>
      <c r="I1150" s="44">
        <v>134.98783333333333</v>
      </c>
      <c r="J1150" s="44">
        <v>36.998333333333335</v>
      </c>
      <c r="K1150" s="34">
        <v>100</v>
      </c>
      <c r="L1150" s="34">
        <v>100</v>
      </c>
      <c r="M1150" s="34">
        <v>0</v>
      </c>
      <c r="N1150" s="45">
        <v>5.8696999999999999</v>
      </c>
      <c r="O1150" s="44">
        <v>34.117800000000003</v>
      </c>
      <c r="P1150" s="26">
        <v>0.13749722588235258</v>
      </c>
      <c r="Q1150" s="26">
        <v>5.169516705882593E-2</v>
      </c>
      <c r="R1150" s="32" t="s">
        <v>1360</v>
      </c>
      <c r="S1150" s="32">
        <v>1</v>
      </c>
      <c r="T1150" s="61"/>
      <c r="U1150" s="36" t="s">
        <v>1405</v>
      </c>
      <c r="V1150" s="62" t="s">
        <v>894</v>
      </c>
      <c r="W1150" s="22"/>
      <c r="X1150" s="22"/>
    </row>
    <row r="1151" spans="1:24" s="18" customFormat="1" ht="12.75" customHeight="1">
      <c r="A1151" s="25" t="s">
        <v>1359</v>
      </c>
      <c r="B1151" s="25" t="s">
        <v>1335</v>
      </c>
      <c r="C1151" s="25" t="s">
        <v>1573</v>
      </c>
      <c r="D1151" s="43">
        <v>43307</v>
      </c>
      <c r="E1151" s="25">
        <v>2018</v>
      </c>
      <c r="F1151" s="25">
        <v>7</v>
      </c>
      <c r="G1151" s="37">
        <v>26</v>
      </c>
      <c r="H1151" s="35">
        <v>0.39490740740740743</v>
      </c>
      <c r="I1151" s="44">
        <v>134.98783333333333</v>
      </c>
      <c r="J1151" s="44">
        <v>36.998333333333335</v>
      </c>
      <c r="K1151" s="34">
        <v>80</v>
      </c>
      <c r="L1151" s="34">
        <v>80</v>
      </c>
      <c r="M1151" s="34">
        <v>0</v>
      </c>
      <c r="N1151" s="45">
        <v>7.4255000000000004</v>
      </c>
      <c r="O1151" s="44">
        <v>34.172400000000003</v>
      </c>
      <c r="P1151" s="26">
        <v>0.21737253235294096</v>
      </c>
      <c r="Q1151" s="26">
        <v>0.46873719215686549</v>
      </c>
      <c r="R1151" s="32" t="s">
        <v>1360</v>
      </c>
      <c r="S1151" s="32">
        <v>1</v>
      </c>
      <c r="T1151" s="61"/>
      <c r="U1151" s="36" t="s">
        <v>1406</v>
      </c>
      <c r="V1151" s="62" t="s">
        <v>895</v>
      </c>
      <c r="W1151" s="22"/>
      <c r="X1151" s="22"/>
    </row>
    <row r="1152" spans="1:24" s="18" customFormat="1" ht="12.75" customHeight="1">
      <c r="A1152" s="25" t="s">
        <v>1359</v>
      </c>
      <c r="B1152" s="25" t="s">
        <v>1335</v>
      </c>
      <c r="C1152" s="25" t="s">
        <v>1573</v>
      </c>
      <c r="D1152" s="43">
        <v>43307</v>
      </c>
      <c r="E1152" s="25">
        <v>2018</v>
      </c>
      <c r="F1152" s="25">
        <v>7</v>
      </c>
      <c r="G1152" s="37">
        <v>26</v>
      </c>
      <c r="H1152" s="35">
        <v>0.39564814814814814</v>
      </c>
      <c r="I1152" s="44">
        <v>134.98783333333333</v>
      </c>
      <c r="J1152" s="44">
        <v>36.998333333333335</v>
      </c>
      <c r="K1152" s="34">
        <v>60</v>
      </c>
      <c r="L1152" s="34">
        <v>60</v>
      </c>
      <c r="M1152" s="34">
        <v>0</v>
      </c>
      <c r="N1152" s="45">
        <v>9.3321000000000005</v>
      </c>
      <c r="O1152" s="44">
        <v>34.266199999999998</v>
      </c>
      <c r="P1152" s="26">
        <v>0.11814838235294123</v>
      </c>
      <c r="Q1152" s="26">
        <v>0.5215105400000013</v>
      </c>
      <c r="R1152" s="32" t="s">
        <v>1360</v>
      </c>
      <c r="S1152" s="32">
        <v>1</v>
      </c>
      <c r="T1152" s="22"/>
      <c r="U1152" s="66" t="s">
        <v>1434</v>
      </c>
      <c r="V1152" s="47" t="s">
        <v>896</v>
      </c>
      <c r="W1152" s="22"/>
      <c r="X1152" s="22"/>
    </row>
    <row r="1153" spans="1:24" s="18" customFormat="1" ht="12.75" customHeight="1">
      <c r="A1153" s="25" t="s">
        <v>1359</v>
      </c>
      <c r="B1153" s="25" t="s">
        <v>1335</v>
      </c>
      <c r="C1153" s="25" t="s">
        <v>1573</v>
      </c>
      <c r="D1153" s="43">
        <v>43307</v>
      </c>
      <c r="E1153" s="25">
        <v>2018</v>
      </c>
      <c r="F1153" s="25">
        <v>7</v>
      </c>
      <c r="G1153" s="37">
        <v>26</v>
      </c>
      <c r="H1153" s="35">
        <v>0.3961574074074074</v>
      </c>
      <c r="I1153" s="44">
        <v>134.98783333333333</v>
      </c>
      <c r="J1153" s="44">
        <v>36.998333333333335</v>
      </c>
      <c r="K1153" s="34">
        <v>50</v>
      </c>
      <c r="L1153" s="34">
        <v>50</v>
      </c>
      <c r="M1153" s="34">
        <v>0</v>
      </c>
      <c r="N1153" s="45">
        <v>11.1479</v>
      </c>
      <c r="O1153" s="44">
        <v>34.354599999999998</v>
      </c>
      <c r="P1153" s="26">
        <v>0.12424019882352955</v>
      </c>
      <c r="Q1153" s="26">
        <v>0.757272740000003</v>
      </c>
      <c r="R1153" s="32" t="s">
        <v>1360</v>
      </c>
      <c r="S1153" s="32">
        <v>1</v>
      </c>
      <c r="T1153" s="22"/>
      <c r="U1153" s="36"/>
      <c r="V1153" s="47" t="s">
        <v>897</v>
      </c>
      <c r="W1153" s="22"/>
      <c r="X1153" s="22"/>
    </row>
    <row r="1154" spans="1:24" s="18" customFormat="1" ht="12.75" customHeight="1">
      <c r="A1154" s="25" t="s">
        <v>1359</v>
      </c>
      <c r="B1154" s="25" t="s">
        <v>1335</v>
      </c>
      <c r="C1154" s="25" t="s">
        <v>1573</v>
      </c>
      <c r="D1154" s="43">
        <v>43307</v>
      </c>
      <c r="E1154" s="25">
        <v>2018</v>
      </c>
      <c r="F1154" s="25">
        <v>7</v>
      </c>
      <c r="G1154" s="37">
        <v>26</v>
      </c>
      <c r="H1154" s="35">
        <v>0.39666666666666667</v>
      </c>
      <c r="I1154" s="44">
        <v>134.98783333333333</v>
      </c>
      <c r="J1154" s="44">
        <v>36.998333333333335</v>
      </c>
      <c r="K1154" s="34">
        <v>40</v>
      </c>
      <c r="L1154" s="34">
        <v>40</v>
      </c>
      <c r="M1154" s="34">
        <v>0</v>
      </c>
      <c r="N1154" s="45">
        <v>12.9931</v>
      </c>
      <c r="O1154" s="44">
        <v>34.389899999999997</v>
      </c>
      <c r="P1154" s="26">
        <v>9.7510555294117562E-2</v>
      </c>
      <c r="Q1154" s="26">
        <v>0.8515891600000014</v>
      </c>
      <c r="R1154" s="32" t="s">
        <v>1360</v>
      </c>
      <c r="S1154" s="32">
        <v>1</v>
      </c>
      <c r="T1154" s="22"/>
      <c r="U1154" s="36"/>
      <c r="V1154" s="47" t="s">
        <v>898</v>
      </c>
      <c r="W1154" s="22"/>
      <c r="X1154" s="22"/>
    </row>
    <row r="1155" spans="1:24" s="18" customFormat="1" ht="12.75" customHeight="1">
      <c r="A1155" s="25" t="s">
        <v>1359</v>
      </c>
      <c r="B1155" s="25" t="s">
        <v>1335</v>
      </c>
      <c r="C1155" s="25" t="s">
        <v>1573</v>
      </c>
      <c r="D1155" s="43">
        <v>43307</v>
      </c>
      <c r="E1155" s="25">
        <v>2018</v>
      </c>
      <c r="F1155" s="25">
        <v>7</v>
      </c>
      <c r="G1155" s="37">
        <v>26</v>
      </c>
      <c r="H1155" s="35">
        <v>0.39718750000000003</v>
      </c>
      <c r="I1155" s="44">
        <v>134.98783333333333</v>
      </c>
      <c r="J1155" s="44">
        <v>36.998333333333335</v>
      </c>
      <c r="K1155" s="34">
        <v>30</v>
      </c>
      <c r="L1155" s="34">
        <v>30</v>
      </c>
      <c r="M1155" s="34">
        <v>0</v>
      </c>
      <c r="N1155" s="45">
        <v>15.257</v>
      </c>
      <c r="O1155" s="44">
        <v>34.333100000000002</v>
      </c>
      <c r="P1155" s="26">
        <v>0.15946001176470626</v>
      </c>
      <c r="Q1155" s="26">
        <v>0.83663332000000246</v>
      </c>
      <c r="R1155" s="32" t="s">
        <v>1360</v>
      </c>
      <c r="S1155" s="32">
        <v>1</v>
      </c>
      <c r="T1155" s="22"/>
      <c r="U1155" s="36"/>
      <c r="V1155" s="47" t="s">
        <v>899</v>
      </c>
      <c r="W1155" s="22"/>
      <c r="X1155" s="22"/>
    </row>
    <row r="1156" spans="1:24" s="18" customFormat="1" ht="12.75" customHeight="1">
      <c r="A1156" s="25" t="s">
        <v>1359</v>
      </c>
      <c r="B1156" s="25" t="s">
        <v>1335</v>
      </c>
      <c r="C1156" s="25" t="s">
        <v>1573</v>
      </c>
      <c r="D1156" s="43">
        <v>43307</v>
      </c>
      <c r="E1156" s="25">
        <v>2018</v>
      </c>
      <c r="F1156" s="25">
        <v>7</v>
      </c>
      <c r="G1156" s="37">
        <v>26</v>
      </c>
      <c r="H1156" s="35">
        <v>0.39841435185185187</v>
      </c>
      <c r="I1156" s="44">
        <v>134.98783333333333</v>
      </c>
      <c r="J1156" s="44">
        <v>36.998333333333335</v>
      </c>
      <c r="K1156" s="34">
        <v>20</v>
      </c>
      <c r="L1156" s="34">
        <v>20</v>
      </c>
      <c r="M1156" s="34">
        <v>0</v>
      </c>
      <c r="N1156" s="45">
        <v>20.370999999999999</v>
      </c>
      <c r="O1156" s="44">
        <v>34.0779</v>
      </c>
      <c r="P1156" s="26">
        <v>1.1637528235294292E-2</v>
      </c>
      <c r="Q1156" s="26">
        <v>0.13602837999999906</v>
      </c>
      <c r="R1156" s="32" t="s">
        <v>1360</v>
      </c>
      <c r="S1156" s="32">
        <v>1</v>
      </c>
      <c r="T1156" s="22"/>
      <c r="U1156" s="36"/>
      <c r="V1156" s="47" t="s">
        <v>900</v>
      </c>
      <c r="W1156" s="22"/>
      <c r="X1156" s="22"/>
    </row>
    <row r="1157" spans="1:24" s="18" customFormat="1" ht="12.75" customHeight="1">
      <c r="A1157" s="25" t="s">
        <v>1359</v>
      </c>
      <c r="B1157" s="25" t="s">
        <v>1335</v>
      </c>
      <c r="C1157" s="25" t="s">
        <v>1573</v>
      </c>
      <c r="D1157" s="43">
        <v>43307</v>
      </c>
      <c r="E1157" s="25">
        <v>2018</v>
      </c>
      <c r="F1157" s="25">
        <v>7</v>
      </c>
      <c r="G1157" s="37">
        <v>26</v>
      </c>
      <c r="H1157" s="35">
        <v>0.39899305555555559</v>
      </c>
      <c r="I1157" s="44">
        <v>134.98783333333333</v>
      </c>
      <c r="J1157" s="44">
        <v>36.998333333333335</v>
      </c>
      <c r="K1157" s="34">
        <v>10</v>
      </c>
      <c r="L1157" s="34">
        <v>10</v>
      </c>
      <c r="M1157" s="34">
        <v>0</v>
      </c>
      <c r="N1157" s="45">
        <v>21.674700000000001</v>
      </c>
      <c r="O1157" s="44">
        <v>33.940600000000003</v>
      </c>
      <c r="P1157" s="26">
        <v>2.4864444705882116E-2</v>
      </c>
      <c r="Q1157" s="26">
        <v>-0.18908803999999968</v>
      </c>
      <c r="R1157" s="32" t="s">
        <v>1360</v>
      </c>
      <c r="S1157" s="32">
        <v>1</v>
      </c>
      <c r="T1157" s="22"/>
      <c r="U1157" s="36"/>
      <c r="V1157" s="47" t="s">
        <v>901</v>
      </c>
      <c r="W1157" s="22"/>
      <c r="X1157" s="22"/>
    </row>
    <row r="1158" spans="1:24" s="18" customFormat="1" ht="12.75" customHeight="1">
      <c r="A1158" s="25" t="s">
        <v>1359</v>
      </c>
      <c r="B1158" s="25" t="s">
        <v>1366</v>
      </c>
      <c r="C1158" s="25" t="s">
        <v>1573</v>
      </c>
      <c r="D1158" s="43">
        <v>43307</v>
      </c>
      <c r="E1158" s="25">
        <v>2018</v>
      </c>
      <c r="F1158" s="25">
        <v>7</v>
      </c>
      <c r="G1158" s="37">
        <v>26</v>
      </c>
      <c r="H1158" s="35">
        <v>0.28589120370370369</v>
      </c>
      <c r="I1158" s="44">
        <v>135.00833333333333</v>
      </c>
      <c r="J1158" s="44">
        <v>37.263333333333335</v>
      </c>
      <c r="K1158" s="34">
        <v>10</v>
      </c>
      <c r="L1158" s="34">
        <v>10</v>
      </c>
      <c r="M1158" s="34">
        <v>0</v>
      </c>
      <c r="N1158" s="45">
        <v>21.5947</v>
      </c>
      <c r="O1158" s="44">
        <v>33.991300000000003</v>
      </c>
      <c r="P1158" s="26">
        <v>-4.5559192156862771E-2</v>
      </c>
      <c r="Q1158" s="26">
        <v>-0.17834429999999735</v>
      </c>
      <c r="R1158" s="32" t="s">
        <v>1360</v>
      </c>
      <c r="S1158" s="32"/>
      <c r="T1158" s="22"/>
      <c r="U1158" s="36"/>
      <c r="V1158" s="47" t="s">
        <v>902</v>
      </c>
      <c r="W1158" s="22"/>
      <c r="X1158" s="22"/>
    </row>
    <row r="1159" spans="1:24" s="18" customFormat="1" ht="12.75" customHeight="1">
      <c r="A1159" s="25" t="s">
        <v>1359</v>
      </c>
      <c r="B1159" s="25" t="s">
        <v>1367</v>
      </c>
      <c r="C1159" s="25" t="s">
        <v>1573</v>
      </c>
      <c r="D1159" s="43">
        <v>43308</v>
      </c>
      <c r="E1159" s="25">
        <v>2018</v>
      </c>
      <c r="F1159" s="25">
        <v>7</v>
      </c>
      <c r="G1159" s="37">
        <v>27</v>
      </c>
      <c r="H1159" s="35">
        <v>0.75434027777777779</v>
      </c>
      <c r="I1159" s="44">
        <v>135.79583333333332</v>
      </c>
      <c r="J1159" s="44">
        <v>36.241666666666667</v>
      </c>
      <c r="K1159" s="34">
        <v>10</v>
      </c>
      <c r="L1159" s="34">
        <v>10</v>
      </c>
      <c r="M1159" s="34">
        <v>0</v>
      </c>
      <c r="N1159" s="45">
        <v>24.029800000000002</v>
      </c>
      <c r="O1159" s="44">
        <v>33.597999999999999</v>
      </c>
      <c r="P1159" s="26">
        <v>-0.14629401294117628</v>
      </c>
      <c r="Q1159" s="26">
        <v>-0.71292326000000017</v>
      </c>
      <c r="R1159" s="32" t="s">
        <v>1360</v>
      </c>
      <c r="S1159" s="32"/>
      <c r="T1159" s="22"/>
      <c r="U1159" s="36"/>
      <c r="V1159" s="47" t="s">
        <v>903</v>
      </c>
      <c r="W1159" s="22"/>
      <c r="X1159" s="22"/>
    </row>
    <row r="1160" spans="1:24" s="18" customFormat="1" ht="12.75" customHeight="1">
      <c r="A1160" s="25" t="s">
        <v>1359</v>
      </c>
      <c r="B1160" s="25" t="s">
        <v>1368</v>
      </c>
      <c r="C1160" s="25" t="s">
        <v>1573</v>
      </c>
      <c r="D1160" s="43">
        <v>43308</v>
      </c>
      <c r="E1160" s="25">
        <v>2018</v>
      </c>
      <c r="F1160" s="25">
        <v>7</v>
      </c>
      <c r="G1160" s="37">
        <v>27</v>
      </c>
      <c r="H1160" s="35">
        <v>0.65228009259259256</v>
      </c>
      <c r="I1160" s="44">
        <v>135.75616666666667</v>
      </c>
      <c r="J1160" s="44">
        <v>36.498333333333335</v>
      </c>
      <c r="K1160" s="34">
        <v>10</v>
      </c>
      <c r="L1160" s="34">
        <v>10</v>
      </c>
      <c r="M1160" s="34">
        <v>0</v>
      </c>
      <c r="N1160" s="45">
        <v>26.608899999999998</v>
      </c>
      <c r="O1160" s="44">
        <v>33.976599999999998</v>
      </c>
      <c r="P1160" s="26">
        <v>-5.9881356470588232E-2</v>
      </c>
      <c r="Q1160" s="26">
        <v>-0.14561686000000051</v>
      </c>
      <c r="R1160" s="32" t="s">
        <v>1360</v>
      </c>
      <c r="S1160" s="32"/>
      <c r="T1160" s="22"/>
      <c r="U1160" s="36"/>
      <c r="V1160" s="47" t="s">
        <v>904</v>
      </c>
      <c r="W1160" s="22"/>
      <c r="X1160" s="22"/>
    </row>
    <row r="1161" spans="1:24" s="18" customFormat="1" ht="12.75" customHeight="1">
      <c r="A1161" s="25" t="s">
        <v>1359</v>
      </c>
      <c r="B1161" s="25" t="s">
        <v>1369</v>
      </c>
      <c r="C1161" s="25" t="s">
        <v>1573</v>
      </c>
      <c r="D1161" s="43">
        <v>43308</v>
      </c>
      <c r="E1161" s="25">
        <v>2018</v>
      </c>
      <c r="F1161" s="25">
        <v>7</v>
      </c>
      <c r="G1161" s="37">
        <v>27</v>
      </c>
      <c r="H1161" s="35">
        <v>0.54214120370370367</v>
      </c>
      <c r="I1161" s="44">
        <v>135.70433333333332</v>
      </c>
      <c r="J1161" s="44">
        <v>36.729999999999997</v>
      </c>
      <c r="K1161" s="34">
        <v>10</v>
      </c>
      <c r="L1161" s="34">
        <v>10</v>
      </c>
      <c r="M1161" s="34">
        <v>0</v>
      </c>
      <c r="N1161" s="45">
        <v>22.582999999999998</v>
      </c>
      <c r="O1161" s="44">
        <v>34.136299999999999</v>
      </c>
      <c r="P1161" s="26">
        <v>2.6531300000000257E-2</v>
      </c>
      <c r="Q1161" s="26">
        <v>0.20020232000000071</v>
      </c>
      <c r="R1161" s="32" t="s">
        <v>1360</v>
      </c>
      <c r="S1161" s="32"/>
      <c r="T1161" s="22"/>
      <c r="U1161" s="36"/>
      <c r="V1161" s="47" t="s">
        <v>905</v>
      </c>
      <c r="W1161" s="22"/>
      <c r="X1161" s="22"/>
    </row>
    <row r="1162" spans="1:24" s="18" customFormat="1" ht="12.75" customHeight="1">
      <c r="A1162" s="25" t="s">
        <v>1359</v>
      </c>
      <c r="B1162" s="25" t="s">
        <v>1336</v>
      </c>
      <c r="C1162" s="25" t="s">
        <v>1573</v>
      </c>
      <c r="D1162" s="43">
        <v>43308</v>
      </c>
      <c r="E1162" s="25">
        <v>2018</v>
      </c>
      <c r="F1162" s="25">
        <v>7</v>
      </c>
      <c r="G1162" s="37">
        <v>27</v>
      </c>
      <c r="H1162" s="35">
        <v>0.39628472222222227</v>
      </c>
      <c r="I1162" s="44">
        <v>135.74683333333334</v>
      </c>
      <c r="J1162" s="44">
        <v>37.00333333333333</v>
      </c>
      <c r="K1162" s="34">
        <v>500</v>
      </c>
      <c r="L1162" s="34">
        <v>500</v>
      </c>
      <c r="M1162" s="34">
        <v>0</v>
      </c>
      <c r="N1162" s="45">
        <v>0.58289999999999997</v>
      </c>
      <c r="O1162" s="44">
        <v>34.069099999999999</v>
      </c>
      <c r="P1162" s="26">
        <v>-6.3598803529411496E-2</v>
      </c>
      <c r="Q1162" s="26">
        <v>-0.96672247999999961</v>
      </c>
      <c r="R1162" s="32" t="s">
        <v>1360</v>
      </c>
      <c r="S1162" s="32"/>
      <c r="T1162" s="22"/>
      <c r="U1162" s="36"/>
      <c r="V1162" s="47" t="s">
        <v>906</v>
      </c>
      <c r="W1162" s="22"/>
      <c r="X1162" s="22"/>
    </row>
    <row r="1163" spans="1:24" s="18" customFormat="1" ht="12.75" customHeight="1">
      <c r="A1163" s="25" t="s">
        <v>1359</v>
      </c>
      <c r="B1163" s="25" t="s">
        <v>1336</v>
      </c>
      <c r="C1163" s="25" t="s">
        <v>1573</v>
      </c>
      <c r="D1163" s="43">
        <v>43308</v>
      </c>
      <c r="E1163" s="25">
        <v>2018</v>
      </c>
      <c r="F1163" s="25">
        <v>7</v>
      </c>
      <c r="G1163" s="37">
        <v>27</v>
      </c>
      <c r="H1163" s="35">
        <v>0.39815972222222223</v>
      </c>
      <c r="I1163" s="44">
        <v>135.74683333333334</v>
      </c>
      <c r="J1163" s="44">
        <v>37.00333333333333</v>
      </c>
      <c r="K1163" s="34">
        <v>400</v>
      </c>
      <c r="L1163" s="34">
        <v>400</v>
      </c>
      <c r="M1163" s="34">
        <v>0</v>
      </c>
      <c r="N1163" s="45">
        <v>0.72309999999999997</v>
      </c>
      <c r="O1163" s="44">
        <v>34.064599999999999</v>
      </c>
      <c r="P1163" s="26">
        <v>-6.1584187058823847E-2</v>
      </c>
      <c r="Q1163" s="26">
        <v>-0.9495047999999997</v>
      </c>
      <c r="R1163" s="32" t="s">
        <v>1360</v>
      </c>
      <c r="S1163" s="32"/>
      <c r="T1163" s="22"/>
      <c r="U1163" s="36"/>
      <c r="V1163" s="47" t="s">
        <v>907</v>
      </c>
      <c r="W1163" s="22"/>
      <c r="X1163" s="22"/>
    </row>
    <row r="1164" spans="1:24" s="18" customFormat="1" ht="12.75" customHeight="1">
      <c r="A1164" s="25" t="s">
        <v>1359</v>
      </c>
      <c r="B1164" s="25" t="s">
        <v>1336</v>
      </c>
      <c r="C1164" s="25" t="s">
        <v>1573</v>
      </c>
      <c r="D1164" s="43">
        <v>43308</v>
      </c>
      <c r="E1164" s="25">
        <v>2018</v>
      </c>
      <c r="F1164" s="25">
        <v>7</v>
      </c>
      <c r="G1164" s="37">
        <v>27</v>
      </c>
      <c r="H1164" s="35">
        <v>0.39981481481481485</v>
      </c>
      <c r="I1164" s="44">
        <v>135.74683333333334</v>
      </c>
      <c r="J1164" s="44">
        <v>37.00333333333333</v>
      </c>
      <c r="K1164" s="34">
        <v>300</v>
      </c>
      <c r="L1164" s="34">
        <v>300</v>
      </c>
      <c r="M1164" s="34">
        <v>0</v>
      </c>
      <c r="N1164" s="45">
        <v>0.9546</v>
      </c>
      <c r="O1164" s="44">
        <v>34.055399999999999</v>
      </c>
      <c r="P1164" s="26">
        <v>-7.3635910588235154E-2</v>
      </c>
      <c r="Q1164" s="26">
        <v>-1.0095820399999997</v>
      </c>
      <c r="R1164" s="32" t="s">
        <v>1360</v>
      </c>
      <c r="S1164" s="32"/>
      <c r="T1164" s="22"/>
      <c r="U1164" s="36"/>
      <c r="V1164" s="47" t="s">
        <v>908</v>
      </c>
      <c r="W1164" s="22"/>
      <c r="X1164" s="22"/>
    </row>
    <row r="1165" spans="1:24" s="18" customFormat="1" ht="12.75" customHeight="1">
      <c r="A1165" s="25" t="s">
        <v>1359</v>
      </c>
      <c r="B1165" s="25" t="s">
        <v>1336</v>
      </c>
      <c r="C1165" s="25" t="s">
        <v>1573</v>
      </c>
      <c r="D1165" s="43">
        <v>43308</v>
      </c>
      <c r="E1165" s="25">
        <v>2018</v>
      </c>
      <c r="F1165" s="25">
        <v>7</v>
      </c>
      <c r="G1165" s="37">
        <v>27</v>
      </c>
      <c r="H1165" s="35">
        <v>0.40160879629629626</v>
      </c>
      <c r="I1165" s="44">
        <v>135.74683333333334</v>
      </c>
      <c r="J1165" s="44">
        <v>37.00333333333333</v>
      </c>
      <c r="K1165" s="34">
        <v>200</v>
      </c>
      <c r="L1165" s="34">
        <v>200</v>
      </c>
      <c r="M1165" s="34">
        <v>0</v>
      </c>
      <c r="N1165" s="45">
        <v>2.1101000000000001</v>
      </c>
      <c r="O1165" s="44">
        <v>34.033799999999999</v>
      </c>
      <c r="P1165" s="26">
        <v>-1.1686454117647127E-2</v>
      </c>
      <c r="Q1165" s="26">
        <v>-0.9058489800000018</v>
      </c>
      <c r="R1165" s="32" t="s">
        <v>1360</v>
      </c>
      <c r="S1165" s="32"/>
      <c r="T1165" s="22"/>
      <c r="U1165" s="36"/>
      <c r="V1165" s="47" t="s">
        <v>909</v>
      </c>
      <c r="W1165" s="22"/>
      <c r="X1165" s="22"/>
    </row>
    <row r="1166" spans="1:24" s="18" customFormat="1" ht="12.75" customHeight="1">
      <c r="A1166" s="25" t="s">
        <v>1359</v>
      </c>
      <c r="B1166" s="25" t="s">
        <v>1336</v>
      </c>
      <c r="C1166" s="25" t="s">
        <v>1573</v>
      </c>
      <c r="D1166" s="43">
        <v>43308</v>
      </c>
      <c r="E1166" s="25">
        <v>2018</v>
      </c>
      <c r="F1166" s="25">
        <v>7</v>
      </c>
      <c r="G1166" s="37">
        <v>27</v>
      </c>
      <c r="H1166" s="35">
        <v>0.40371527777777777</v>
      </c>
      <c r="I1166" s="44">
        <v>135.74683333333334</v>
      </c>
      <c r="J1166" s="44">
        <v>37.00333333333333</v>
      </c>
      <c r="K1166" s="34">
        <v>125</v>
      </c>
      <c r="L1166" s="34">
        <v>125</v>
      </c>
      <c r="M1166" s="34">
        <v>0</v>
      </c>
      <c r="N1166" s="45">
        <v>7.4048999999999996</v>
      </c>
      <c r="O1166" s="44">
        <v>34.1873</v>
      </c>
      <c r="P1166" s="26">
        <v>0.14831966235294125</v>
      </c>
      <c r="Q1166" s="26">
        <v>0.20683781999999873</v>
      </c>
      <c r="R1166" s="32" t="s">
        <v>1360</v>
      </c>
      <c r="S1166" s="32"/>
      <c r="T1166" s="22"/>
      <c r="U1166" s="36"/>
      <c r="V1166" s="47" t="s">
        <v>910</v>
      </c>
      <c r="W1166" s="22"/>
      <c r="X1166" s="22"/>
    </row>
    <row r="1167" spans="1:24" s="18" customFormat="1" ht="12.75" customHeight="1">
      <c r="A1167" s="25" t="s">
        <v>1359</v>
      </c>
      <c r="B1167" s="25" t="s">
        <v>1336</v>
      </c>
      <c r="C1167" s="25" t="s">
        <v>1573</v>
      </c>
      <c r="D1167" s="43">
        <v>43308</v>
      </c>
      <c r="E1167" s="25">
        <v>2018</v>
      </c>
      <c r="F1167" s="25">
        <v>7</v>
      </c>
      <c r="G1167" s="37">
        <v>27</v>
      </c>
      <c r="H1167" s="35">
        <v>0.40456018518518522</v>
      </c>
      <c r="I1167" s="44">
        <v>135.74683333333334</v>
      </c>
      <c r="J1167" s="44">
        <v>37.00333333333333</v>
      </c>
      <c r="K1167" s="34">
        <v>100</v>
      </c>
      <c r="L1167" s="34">
        <v>100</v>
      </c>
      <c r="M1167" s="34">
        <v>0</v>
      </c>
      <c r="N1167" s="45">
        <v>9.8995999999999995</v>
      </c>
      <c r="O1167" s="44">
        <v>34.286700000000003</v>
      </c>
      <c r="P1167" s="26">
        <v>0.10166674823529487</v>
      </c>
      <c r="Q1167" s="26">
        <v>0.50700791529411759</v>
      </c>
      <c r="R1167" s="32" t="s">
        <v>1360</v>
      </c>
      <c r="S1167" s="32"/>
      <c r="T1167" s="22"/>
      <c r="U1167" s="36"/>
      <c r="V1167" s="47" t="s">
        <v>911</v>
      </c>
      <c r="W1167" s="22"/>
      <c r="X1167" s="22"/>
    </row>
    <row r="1168" spans="1:24" s="18" customFormat="1" ht="12.75" customHeight="1">
      <c r="A1168" s="25" t="s">
        <v>1359</v>
      </c>
      <c r="B1168" s="25" t="s">
        <v>1336</v>
      </c>
      <c r="C1168" s="25" t="s">
        <v>1573</v>
      </c>
      <c r="D1168" s="43">
        <v>43308</v>
      </c>
      <c r="E1168" s="25">
        <v>2018</v>
      </c>
      <c r="F1168" s="25">
        <v>7</v>
      </c>
      <c r="G1168" s="37">
        <v>27</v>
      </c>
      <c r="H1168" s="35">
        <v>0.40538194444444442</v>
      </c>
      <c r="I1168" s="44">
        <v>135.74683333333334</v>
      </c>
      <c r="J1168" s="44">
        <v>37.00333333333333</v>
      </c>
      <c r="K1168" s="34">
        <v>80</v>
      </c>
      <c r="L1168" s="34">
        <v>80</v>
      </c>
      <c r="M1168" s="34">
        <v>0</v>
      </c>
      <c r="N1168" s="45">
        <v>13.8482</v>
      </c>
      <c r="O1168" s="44">
        <v>34.436700000000002</v>
      </c>
      <c r="P1168" s="26">
        <v>0.14642582588235298</v>
      </c>
      <c r="Q1168" s="26">
        <v>0.86965710235294047</v>
      </c>
      <c r="R1168" s="32" t="s">
        <v>1360</v>
      </c>
      <c r="S1168" s="32"/>
      <c r="T1168" s="22"/>
      <c r="U1168" s="36"/>
      <c r="V1168" s="47" t="s">
        <v>912</v>
      </c>
      <c r="W1168" s="22"/>
      <c r="X1168" s="22"/>
    </row>
    <row r="1169" spans="1:24" s="18" customFormat="1" ht="12.75" customHeight="1">
      <c r="A1169" s="25" t="s">
        <v>1359</v>
      </c>
      <c r="B1169" s="25" t="s">
        <v>1336</v>
      </c>
      <c r="C1169" s="25" t="s">
        <v>1573</v>
      </c>
      <c r="D1169" s="43">
        <v>43308</v>
      </c>
      <c r="E1169" s="25">
        <v>2018</v>
      </c>
      <c r="F1169" s="25">
        <v>7</v>
      </c>
      <c r="G1169" s="37">
        <v>27</v>
      </c>
      <c r="H1169" s="35">
        <v>0.40619212962962964</v>
      </c>
      <c r="I1169" s="44">
        <v>135.74683333333334</v>
      </c>
      <c r="J1169" s="44">
        <v>37.00333333333333</v>
      </c>
      <c r="K1169" s="34">
        <v>60</v>
      </c>
      <c r="L1169" s="34">
        <v>60</v>
      </c>
      <c r="M1169" s="34">
        <v>0</v>
      </c>
      <c r="N1169" s="45">
        <v>15.519600000000001</v>
      </c>
      <c r="O1169" s="44">
        <v>34.4178</v>
      </c>
      <c r="P1169" s="26">
        <v>0.18459345210084033</v>
      </c>
      <c r="Q1169" s="26">
        <v>1.1141257865546237</v>
      </c>
      <c r="R1169" s="32" t="s">
        <v>1360</v>
      </c>
      <c r="S1169" s="32"/>
      <c r="T1169" s="22"/>
      <c r="U1169" s="36"/>
      <c r="V1169" s="47" t="s">
        <v>913</v>
      </c>
      <c r="W1169" s="22"/>
      <c r="X1169" s="22"/>
    </row>
    <row r="1170" spans="1:24" s="18" customFormat="1" ht="12.75" customHeight="1">
      <c r="A1170" s="25" t="s">
        <v>1359</v>
      </c>
      <c r="B1170" s="25" t="s">
        <v>1336</v>
      </c>
      <c r="C1170" s="25" t="s">
        <v>1573</v>
      </c>
      <c r="D1170" s="43">
        <v>43308</v>
      </c>
      <c r="E1170" s="25">
        <v>2018</v>
      </c>
      <c r="F1170" s="25">
        <v>7</v>
      </c>
      <c r="G1170" s="37">
        <v>27</v>
      </c>
      <c r="H1170" s="35">
        <v>0.4067824074074074</v>
      </c>
      <c r="I1170" s="44">
        <v>135.74683333333334</v>
      </c>
      <c r="J1170" s="44">
        <v>37.00333333333333</v>
      </c>
      <c r="K1170" s="34">
        <v>50</v>
      </c>
      <c r="L1170" s="34">
        <v>50</v>
      </c>
      <c r="M1170" s="34">
        <v>0</v>
      </c>
      <c r="N1170" s="45">
        <v>17.239899999999999</v>
      </c>
      <c r="O1170" s="44">
        <v>34.451300000000003</v>
      </c>
      <c r="P1170" s="26">
        <v>0.16591710117647018</v>
      </c>
      <c r="Q1170" s="26">
        <v>1.0257212564705895</v>
      </c>
      <c r="R1170" s="32" t="s">
        <v>1360</v>
      </c>
      <c r="S1170" s="32"/>
      <c r="T1170" s="22"/>
      <c r="U1170" s="36"/>
      <c r="V1170" s="47" t="s">
        <v>914</v>
      </c>
      <c r="W1170" s="22"/>
      <c r="X1170" s="22"/>
    </row>
    <row r="1171" spans="1:24" s="18" customFormat="1" ht="12.75" customHeight="1">
      <c r="A1171" s="25" t="s">
        <v>1359</v>
      </c>
      <c r="B1171" s="25" t="s">
        <v>1336</v>
      </c>
      <c r="C1171" s="25" t="s">
        <v>1573</v>
      </c>
      <c r="D1171" s="43">
        <v>43308</v>
      </c>
      <c r="E1171" s="25">
        <v>2018</v>
      </c>
      <c r="F1171" s="25">
        <v>7</v>
      </c>
      <c r="G1171" s="37">
        <v>27</v>
      </c>
      <c r="H1171" s="35">
        <v>0.40732638888888889</v>
      </c>
      <c r="I1171" s="44">
        <v>135.74683333333334</v>
      </c>
      <c r="J1171" s="44">
        <v>37.00333333333333</v>
      </c>
      <c r="K1171" s="34">
        <v>40</v>
      </c>
      <c r="L1171" s="34">
        <v>40</v>
      </c>
      <c r="M1171" s="34">
        <v>0</v>
      </c>
      <c r="N1171" s="45">
        <v>18.581900000000001</v>
      </c>
      <c r="O1171" s="44">
        <v>34.361699999999999</v>
      </c>
      <c r="P1171" s="26">
        <v>0.22333409882352884</v>
      </c>
      <c r="Q1171" s="26">
        <v>1.0644112235294116</v>
      </c>
      <c r="R1171" s="32" t="s">
        <v>1360</v>
      </c>
      <c r="S1171" s="32"/>
      <c r="T1171" s="22"/>
      <c r="U1171" s="36"/>
      <c r="V1171" s="47" t="s">
        <v>915</v>
      </c>
      <c r="W1171" s="22"/>
      <c r="X1171" s="22"/>
    </row>
    <row r="1172" spans="1:24" s="18" customFormat="1" ht="12.75" customHeight="1">
      <c r="A1172" s="25" t="s">
        <v>1359</v>
      </c>
      <c r="B1172" s="25" t="s">
        <v>1336</v>
      </c>
      <c r="C1172" s="25" t="s">
        <v>1573</v>
      </c>
      <c r="D1172" s="43">
        <v>43308</v>
      </c>
      <c r="E1172" s="25">
        <v>2018</v>
      </c>
      <c r="F1172" s="25">
        <v>7</v>
      </c>
      <c r="G1172" s="37">
        <v>27</v>
      </c>
      <c r="H1172" s="35">
        <v>0.40802083333333333</v>
      </c>
      <c r="I1172" s="44">
        <v>135.74683333333334</v>
      </c>
      <c r="J1172" s="44">
        <v>37.00333333333333</v>
      </c>
      <c r="K1172" s="34">
        <v>30</v>
      </c>
      <c r="L1172" s="34">
        <v>30</v>
      </c>
      <c r="M1172" s="34">
        <v>0</v>
      </c>
      <c r="N1172" s="45">
        <v>19.956</v>
      </c>
      <c r="O1172" s="44">
        <v>34.206400000000002</v>
      </c>
      <c r="P1172" s="26">
        <v>0.11118163361344502</v>
      </c>
      <c r="Q1172" s="26">
        <v>0.62903367058823534</v>
      </c>
      <c r="R1172" s="32" t="s">
        <v>1360</v>
      </c>
      <c r="S1172" s="32"/>
      <c r="T1172" s="22"/>
      <c r="U1172" s="36"/>
      <c r="V1172" s="47" t="s">
        <v>916</v>
      </c>
      <c r="W1172" s="22"/>
      <c r="X1172" s="22"/>
    </row>
    <row r="1173" spans="1:24" s="18" customFormat="1" ht="12.75" customHeight="1">
      <c r="A1173" s="25" t="s">
        <v>1359</v>
      </c>
      <c r="B1173" s="25" t="s">
        <v>1336</v>
      </c>
      <c r="C1173" s="25" t="s">
        <v>1573</v>
      </c>
      <c r="D1173" s="43">
        <v>43308</v>
      </c>
      <c r="E1173" s="25">
        <v>2018</v>
      </c>
      <c r="F1173" s="25">
        <v>7</v>
      </c>
      <c r="G1173" s="37">
        <v>27</v>
      </c>
      <c r="H1173" s="35">
        <v>0.40908564814814818</v>
      </c>
      <c r="I1173" s="44">
        <v>135.74683333333334</v>
      </c>
      <c r="J1173" s="44">
        <v>37.00333333333333</v>
      </c>
      <c r="K1173" s="34">
        <v>20</v>
      </c>
      <c r="L1173" s="34">
        <v>20</v>
      </c>
      <c r="M1173" s="34">
        <v>0</v>
      </c>
      <c r="N1173" s="45">
        <v>21.0777</v>
      </c>
      <c r="O1173" s="44">
        <v>34.142899999999997</v>
      </c>
      <c r="P1173" s="26">
        <v>9.3788574117646295E-2</v>
      </c>
      <c r="Q1173" s="26">
        <v>0.41126409764706118</v>
      </c>
      <c r="R1173" s="32" t="s">
        <v>1360</v>
      </c>
      <c r="S1173" s="32"/>
      <c r="T1173" s="22"/>
      <c r="U1173" s="36"/>
      <c r="V1173" s="47" t="s">
        <v>917</v>
      </c>
      <c r="W1173" s="22"/>
      <c r="X1173" s="22"/>
    </row>
    <row r="1174" spans="1:24" s="18" customFormat="1" ht="12.75" customHeight="1">
      <c r="A1174" s="25" t="s">
        <v>1359</v>
      </c>
      <c r="B1174" s="25" t="s">
        <v>1336</v>
      </c>
      <c r="C1174" s="25" t="s">
        <v>1573</v>
      </c>
      <c r="D1174" s="43">
        <v>43308</v>
      </c>
      <c r="E1174" s="25">
        <v>2018</v>
      </c>
      <c r="F1174" s="25">
        <v>7</v>
      </c>
      <c r="G1174" s="37">
        <v>27</v>
      </c>
      <c r="H1174" s="35">
        <v>0.40962962962962962</v>
      </c>
      <c r="I1174" s="44">
        <v>135.74683333333334</v>
      </c>
      <c r="J1174" s="44">
        <v>37.00333333333333</v>
      </c>
      <c r="K1174" s="34">
        <v>10</v>
      </c>
      <c r="L1174" s="34">
        <v>10</v>
      </c>
      <c r="M1174" s="34">
        <v>0</v>
      </c>
      <c r="N1174" s="45">
        <v>24.815999999999999</v>
      </c>
      <c r="O1174" s="44">
        <v>34.036000000000001</v>
      </c>
      <c r="P1174" s="26">
        <v>0.12082776470588152</v>
      </c>
      <c r="Q1174" s="26">
        <v>0.18280630588235347</v>
      </c>
      <c r="R1174" s="32" t="s">
        <v>1360</v>
      </c>
      <c r="S1174" s="32"/>
      <c r="T1174" s="22"/>
      <c r="U1174" s="36"/>
      <c r="V1174" s="47" t="s">
        <v>918</v>
      </c>
      <c r="W1174" s="22"/>
      <c r="X1174" s="22"/>
    </row>
    <row r="1175" spans="1:24" s="18" customFormat="1" ht="12.75" customHeight="1">
      <c r="A1175" s="25" t="s">
        <v>1359</v>
      </c>
      <c r="B1175" s="25" t="s">
        <v>1337</v>
      </c>
      <c r="C1175" s="25" t="s">
        <v>1573</v>
      </c>
      <c r="D1175" s="43">
        <v>43308</v>
      </c>
      <c r="E1175" s="25">
        <v>2018</v>
      </c>
      <c r="F1175" s="25">
        <v>7</v>
      </c>
      <c r="G1175" s="37">
        <v>27</v>
      </c>
      <c r="H1175" s="35">
        <v>0.28310185185185183</v>
      </c>
      <c r="I1175" s="44">
        <v>135.75899999999999</v>
      </c>
      <c r="J1175" s="44">
        <v>37.25</v>
      </c>
      <c r="K1175" s="34">
        <v>10</v>
      </c>
      <c r="L1175" s="34">
        <v>10</v>
      </c>
      <c r="M1175" s="34">
        <v>0</v>
      </c>
      <c r="N1175" s="45">
        <v>23.447700000000001</v>
      </c>
      <c r="O1175" s="44">
        <v>33.932699999999997</v>
      </c>
      <c r="P1175" s="26">
        <v>-4.0162689075630587E-2</v>
      </c>
      <c r="Q1175" s="26">
        <v>-6.9946489915967192E-2</v>
      </c>
      <c r="R1175" s="32" t="s">
        <v>1360</v>
      </c>
      <c r="S1175" s="32"/>
      <c r="T1175" s="22"/>
      <c r="U1175" s="36"/>
      <c r="V1175" s="47" t="s">
        <v>919</v>
      </c>
      <c r="W1175" s="22"/>
      <c r="X1175" s="22"/>
    </row>
    <row r="1176" spans="1:24" s="18" customFormat="1" ht="12.75" customHeight="1">
      <c r="A1176" s="25" t="s">
        <v>1359</v>
      </c>
      <c r="B1176" s="25" t="s">
        <v>1338</v>
      </c>
      <c r="C1176" s="25" t="s">
        <v>1578</v>
      </c>
      <c r="D1176" s="43">
        <v>43310</v>
      </c>
      <c r="E1176" s="25">
        <v>2018</v>
      </c>
      <c r="F1176" s="25">
        <v>7</v>
      </c>
      <c r="G1176" s="37">
        <v>29</v>
      </c>
      <c r="H1176" s="35">
        <v>0.65797453703703701</v>
      </c>
      <c r="I1176" s="44">
        <v>138.08583333333334</v>
      </c>
      <c r="J1176" s="44">
        <v>37.55833333333333</v>
      </c>
      <c r="K1176" s="34">
        <v>10</v>
      </c>
      <c r="L1176" s="34">
        <v>10</v>
      </c>
      <c r="M1176" s="34">
        <v>0</v>
      </c>
      <c r="N1176" s="45">
        <v>24.9511</v>
      </c>
      <c r="O1176" s="44">
        <v>33.564900000000002</v>
      </c>
      <c r="P1176" s="26">
        <v>-0.11620799999999987</v>
      </c>
      <c r="Q1176" s="26">
        <v>-1.2006716599999994</v>
      </c>
      <c r="R1176" s="32" t="s">
        <v>1360</v>
      </c>
      <c r="S1176" s="32"/>
      <c r="T1176" s="22"/>
      <c r="U1176" s="36"/>
      <c r="V1176" s="47" t="s">
        <v>920</v>
      </c>
      <c r="W1176" s="22"/>
      <c r="X1176" s="22"/>
    </row>
    <row r="1177" spans="1:24" s="18" customFormat="1" ht="12.75" customHeight="1">
      <c r="A1177" s="25" t="s">
        <v>1359</v>
      </c>
      <c r="B1177" s="25" t="s">
        <v>1339</v>
      </c>
      <c r="C1177" s="25" t="s">
        <v>1578</v>
      </c>
      <c r="D1177" s="43">
        <v>43310</v>
      </c>
      <c r="E1177" s="25">
        <v>2018</v>
      </c>
      <c r="F1177" s="25">
        <v>7</v>
      </c>
      <c r="G1177" s="37">
        <v>29</v>
      </c>
      <c r="H1177" s="35">
        <v>0.76393518518518511</v>
      </c>
      <c r="I1177" s="44">
        <v>137.90666666666667</v>
      </c>
      <c r="J1177" s="44">
        <v>37.840000000000003</v>
      </c>
      <c r="K1177" s="34">
        <v>500</v>
      </c>
      <c r="L1177" s="34">
        <v>500</v>
      </c>
      <c r="M1177" s="34">
        <v>0</v>
      </c>
      <c r="N1177" s="45">
        <v>0.72950000000000004</v>
      </c>
      <c r="O1177" s="44">
        <v>34.066000000000003</v>
      </c>
      <c r="P1177" s="26">
        <v>-6.736572235294136E-2</v>
      </c>
      <c r="Q1177" s="26">
        <v>-0.94456993294117453</v>
      </c>
      <c r="R1177" s="32" t="s">
        <v>1360</v>
      </c>
      <c r="S1177" s="32">
        <v>1</v>
      </c>
      <c r="T1177" s="22"/>
      <c r="U1177" s="36"/>
      <c r="V1177" s="47" t="s">
        <v>921</v>
      </c>
      <c r="W1177" s="22"/>
      <c r="X1177" s="22"/>
    </row>
    <row r="1178" spans="1:24" s="18" customFormat="1" ht="12.75" customHeight="1">
      <c r="A1178" s="25" t="s">
        <v>1359</v>
      </c>
      <c r="B1178" s="25" t="s">
        <v>1339</v>
      </c>
      <c r="C1178" s="25" t="s">
        <v>1578</v>
      </c>
      <c r="D1178" s="43">
        <v>43310</v>
      </c>
      <c r="E1178" s="25">
        <v>2018</v>
      </c>
      <c r="F1178" s="25">
        <v>7</v>
      </c>
      <c r="G1178" s="37">
        <v>29</v>
      </c>
      <c r="H1178" s="35">
        <v>0.76581018518518518</v>
      </c>
      <c r="I1178" s="44">
        <v>137.90666666666667</v>
      </c>
      <c r="J1178" s="44">
        <v>37.840000000000003</v>
      </c>
      <c r="K1178" s="34">
        <v>400</v>
      </c>
      <c r="L1178" s="34">
        <v>400</v>
      </c>
      <c r="M1178" s="34">
        <v>0</v>
      </c>
      <c r="N1178" s="45">
        <v>0.96020000000000005</v>
      </c>
      <c r="O1178" s="44">
        <v>34.058999999999997</v>
      </c>
      <c r="P1178" s="26">
        <v>-7.2625844705882292E-2</v>
      </c>
      <c r="Q1178" s="26">
        <v>-0.91314010588235206</v>
      </c>
      <c r="R1178" s="32" t="s">
        <v>1360</v>
      </c>
      <c r="S1178" s="32">
        <v>1</v>
      </c>
      <c r="T1178" s="22"/>
      <c r="U1178" s="36"/>
      <c r="V1178" s="47" t="s">
        <v>922</v>
      </c>
      <c r="W1178" s="22"/>
      <c r="X1178" s="22"/>
    </row>
    <row r="1179" spans="1:24" s="18" customFormat="1" ht="12.75" customHeight="1">
      <c r="A1179" s="25" t="s">
        <v>1359</v>
      </c>
      <c r="B1179" s="25" t="s">
        <v>1339</v>
      </c>
      <c r="C1179" s="25" t="s">
        <v>1578</v>
      </c>
      <c r="D1179" s="43">
        <v>43310</v>
      </c>
      <c r="E1179" s="25">
        <v>2018</v>
      </c>
      <c r="F1179" s="25">
        <v>7</v>
      </c>
      <c r="G1179" s="37">
        <v>29</v>
      </c>
      <c r="H1179" s="35">
        <v>0.76736111111111116</v>
      </c>
      <c r="I1179" s="44">
        <v>137.90666666666667</v>
      </c>
      <c r="J1179" s="44">
        <v>37.840000000000003</v>
      </c>
      <c r="K1179" s="34">
        <v>300</v>
      </c>
      <c r="L1179" s="34">
        <v>300</v>
      </c>
      <c r="M1179" s="34">
        <v>0</v>
      </c>
      <c r="N1179" s="45">
        <v>1.6193</v>
      </c>
      <c r="O1179" s="44">
        <v>34.0456</v>
      </c>
      <c r="P1179" s="26">
        <v>-1.7760847058823526E-2</v>
      </c>
      <c r="Q1179" s="26">
        <v>-0.80621463382352943</v>
      </c>
      <c r="R1179" s="32" t="s">
        <v>1360</v>
      </c>
      <c r="S1179" s="32">
        <v>1</v>
      </c>
      <c r="T1179" s="22"/>
      <c r="U1179" s="36"/>
      <c r="V1179" s="47" t="s">
        <v>923</v>
      </c>
      <c r="W1179" s="22"/>
      <c r="X1179" s="22"/>
    </row>
    <row r="1180" spans="1:24" s="18" customFormat="1" ht="12.75" customHeight="1">
      <c r="A1180" s="25" t="s">
        <v>1359</v>
      </c>
      <c r="B1180" s="25" t="s">
        <v>1339</v>
      </c>
      <c r="C1180" s="25" t="s">
        <v>1578</v>
      </c>
      <c r="D1180" s="43">
        <v>43310</v>
      </c>
      <c r="E1180" s="25">
        <v>2018</v>
      </c>
      <c r="F1180" s="25">
        <v>7</v>
      </c>
      <c r="G1180" s="37">
        <v>29</v>
      </c>
      <c r="H1180" s="35">
        <v>0.7689583333333333</v>
      </c>
      <c r="I1180" s="44">
        <v>137.90666666666667</v>
      </c>
      <c r="J1180" s="44">
        <v>37.840000000000003</v>
      </c>
      <c r="K1180" s="34">
        <v>200</v>
      </c>
      <c r="L1180" s="34">
        <v>200</v>
      </c>
      <c r="M1180" s="34">
        <v>0</v>
      </c>
      <c r="N1180" s="45">
        <v>6.4691999999999998</v>
      </c>
      <c r="O1180" s="44">
        <v>34.1556</v>
      </c>
      <c r="P1180" s="26">
        <v>6.3236630588235698E-2</v>
      </c>
      <c r="Q1180" s="26">
        <v>-1.0262631764705432E-2</v>
      </c>
      <c r="R1180" s="32" t="s">
        <v>1360</v>
      </c>
      <c r="S1180" s="32">
        <v>1</v>
      </c>
      <c r="T1180" s="22"/>
      <c r="U1180" s="36"/>
      <c r="V1180" s="47" t="s">
        <v>924</v>
      </c>
      <c r="W1180" s="22"/>
      <c r="X1180" s="22"/>
    </row>
    <row r="1181" spans="1:24" s="18" customFormat="1" ht="12.75" customHeight="1">
      <c r="A1181" s="25" t="s">
        <v>1359</v>
      </c>
      <c r="B1181" s="25" t="s">
        <v>1339</v>
      </c>
      <c r="C1181" s="25" t="s">
        <v>1578</v>
      </c>
      <c r="D1181" s="43">
        <v>43310</v>
      </c>
      <c r="E1181" s="25">
        <v>2018</v>
      </c>
      <c r="F1181" s="25">
        <v>7</v>
      </c>
      <c r="G1181" s="37">
        <v>29</v>
      </c>
      <c r="H1181" s="35">
        <v>0.76989583333333333</v>
      </c>
      <c r="I1181" s="44">
        <v>137.90666666666667</v>
      </c>
      <c r="J1181" s="44">
        <v>37.840000000000003</v>
      </c>
      <c r="K1181" s="34">
        <v>150</v>
      </c>
      <c r="L1181" s="34">
        <v>150</v>
      </c>
      <c r="M1181" s="34">
        <v>0</v>
      </c>
      <c r="N1181" s="45">
        <v>10.767300000000001</v>
      </c>
      <c r="O1181" s="44">
        <v>34.336300000000001</v>
      </c>
      <c r="P1181" s="26">
        <v>0.15291090823529396</v>
      </c>
      <c r="Q1181" s="26">
        <v>0.67045917529411625</v>
      </c>
      <c r="R1181" s="32" t="s">
        <v>1360</v>
      </c>
      <c r="S1181" s="32">
        <v>1</v>
      </c>
      <c r="T1181" s="22"/>
      <c r="U1181" s="36"/>
      <c r="V1181" s="47" t="s">
        <v>925</v>
      </c>
      <c r="W1181" s="22"/>
      <c r="X1181" s="22"/>
    </row>
    <row r="1182" spans="1:24" s="18" customFormat="1" ht="12.75" customHeight="1">
      <c r="A1182" s="25" t="s">
        <v>1359</v>
      </c>
      <c r="B1182" s="25" t="s">
        <v>1339</v>
      </c>
      <c r="C1182" s="25" t="s">
        <v>1578</v>
      </c>
      <c r="D1182" s="43">
        <v>43310</v>
      </c>
      <c r="E1182" s="25">
        <v>2018</v>
      </c>
      <c r="F1182" s="25">
        <v>7</v>
      </c>
      <c r="G1182" s="37">
        <v>29</v>
      </c>
      <c r="H1182" s="35">
        <v>0.77047453703703705</v>
      </c>
      <c r="I1182" s="44">
        <v>137.90666666666667</v>
      </c>
      <c r="J1182" s="44">
        <v>37.840000000000003</v>
      </c>
      <c r="K1182" s="34">
        <v>125</v>
      </c>
      <c r="L1182" s="34">
        <v>125</v>
      </c>
      <c r="M1182" s="34">
        <v>0</v>
      </c>
      <c r="N1182" s="45">
        <v>12.7111</v>
      </c>
      <c r="O1182" s="44">
        <v>34.454599999999999</v>
      </c>
      <c r="P1182" s="26">
        <v>0.26268888823529446</v>
      </c>
      <c r="Q1182" s="26">
        <v>1.1661739247058822</v>
      </c>
      <c r="R1182" s="32" t="s">
        <v>1360</v>
      </c>
      <c r="S1182" s="32">
        <v>1</v>
      </c>
      <c r="T1182" s="22"/>
      <c r="U1182" s="36"/>
      <c r="V1182" s="47" t="s">
        <v>926</v>
      </c>
      <c r="W1182" s="22"/>
      <c r="X1182" s="22"/>
    </row>
    <row r="1183" spans="1:24" s="18" customFormat="1" ht="12.75" customHeight="1">
      <c r="A1183" s="25" t="s">
        <v>1359</v>
      </c>
      <c r="B1183" s="25" t="s">
        <v>1339</v>
      </c>
      <c r="C1183" s="25" t="s">
        <v>1578</v>
      </c>
      <c r="D1183" s="43">
        <v>43310</v>
      </c>
      <c r="E1183" s="25">
        <v>2018</v>
      </c>
      <c r="F1183" s="25">
        <v>7</v>
      </c>
      <c r="G1183" s="37">
        <v>29</v>
      </c>
      <c r="H1183" s="35">
        <v>0.77107638888888896</v>
      </c>
      <c r="I1183" s="44">
        <v>137.90666666666667</v>
      </c>
      <c r="J1183" s="44">
        <v>37.840000000000003</v>
      </c>
      <c r="K1183" s="34">
        <v>100</v>
      </c>
      <c r="L1183" s="34">
        <v>100</v>
      </c>
      <c r="M1183" s="34">
        <v>0</v>
      </c>
      <c r="N1183" s="45">
        <v>13.435</v>
      </c>
      <c r="O1183" s="44">
        <v>34.487400000000001</v>
      </c>
      <c r="P1183" s="26">
        <v>0.22237558588235329</v>
      </c>
      <c r="Q1183" s="26">
        <v>1.1715790376470601</v>
      </c>
      <c r="R1183" s="32" t="s">
        <v>1360</v>
      </c>
      <c r="S1183" s="32">
        <v>1</v>
      </c>
      <c r="T1183" s="22"/>
      <c r="U1183" s="36"/>
      <c r="V1183" s="47" t="s">
        <v>927</v>
      </c>
      <c r="W1183" s="22"/>
      <c r="X1183" s="22"/>
    </row>
    <row r="1184" spans="1:24" s="18" customFormat="1" ht="12.75" customHeight="1">
      <c r="A1184" s="25" t="s">
        <v>1359</v>
      </c>
      <c r="B1184" s="25" t="s">
        <v>1339</v>
      </c>
      <c r="C1184" s="25" t="s">
        <v>1578</v>
      </c>
      <c r="D1184" s="43">
        <v>43310</v>
      </c>
      <c r="E1184" s="25">
        <v>2018</v>
      </c>
      <c r="F1184" s="25">
        <v>7</v>
      </c>
      <c r="G1184" s="37">
        <v>29</v>
      </c>
      <c r="H1184" s="35">
        <v>0.77164351851851853</v>
      </c>
      <c r="I1184" s="44">
        <v>137.90666666666667</v>
      </c>
      <c r="J1184" s="44">
        <v>37.840000000000003</v>
      </c>
      <c r="K1184" s="34">
        <v>80</v>
      </c>
      <c r="L1184" s="34">
        <v>80</v>
      </c>
      <c r="M1184" s="34">
        <v>0</v>
      </c>
      <c r="N1184" s="45">
        <v>14.6098</v>
      </c>
      <c r="O1184" s="44">
        <v>34.508600000000001</v>
      </c>
      <c r="P1184" s="26">
        <v>0.21843150352941221</v>
      </c>
      <c r="Q1184" s="26">
        <v>1.2495885905882371</v>
      </c>
      <c r="R1184" s="32" t="s">
        <v>1360</v>
      </c>
      <c r="S1184" s="32">
        <v>1</v>
      </c>
      <c r="T1184" s="22"/>
      <c r="U1184" s="36"/>
      <c r="V1184" s="47" t="s">
        <v>928</v>
      </c>
      <c r="W1184" s="22"/>
      <c r="X1184" s="22"/>
    </row>
    <row r="1185" spans="1:24" s="18" customFormat="1" ht="12.75" customHeight="1">
      <c r="A1185" s="25" t="s">
        <v>1359</v>
      </c>
      <c r="B1185" s="25" t="s">
        <v>1339</v>
      </c>
      <c r="C1185" s="25" t="s">
        <v>1578</v>
      </c>
      <c r="D1185" s="43">
        <v>43310</v>
      </c>
      <c r="E1185" s="25">
        <v>2018</v>
      </c>
      <c r="F1185" s="25">
        <v>7</v>
      </c>
      <c r="G1185" s="37">
        <v>29</v>
      </c>
      <c r="H1185" s="35">
        <v>0.77217592592592599</v>
      </c>
      <c r="I1185" s="44">
        <v>137.90666666666667</v>
      </c>
      <c r="J1185" s="44">
        <v>37.840000000000003</v>
      </c>
      <c r="K1185" s="34">
        <v>60</v>
      </c>
      <c r="L1185" s="34">
        <v>60</v>
      </c>
      <c r="M1185" s="34">
        <v>0</v>
      </c>
      <c r="N1185" s="45">
        <v>15.6791</v>
      </c>
      <c r="O1185" s="44">
        <v>34.541400000000003</v>
      </c>
      <c r="P1185" s="26">
        <v>0.24618350117647037</v>
      </c>
      <c r="Q1185" s="26">
        <v>1.334484743529412</v>
      </c>
      <c r="R1185" s="32" t="s">
        <v>1360</v>
      </c>
      <c r="S1185" s="32">
        <v>1</v>
      </c>
      <c r="T1185" s="22"/>
      <c r="U1185" s="36"/>
      <c r="V1185" s="47" t="s">
        <v>929</v>
      </c>
      <c r="W1185" s="22"/>
      <c r="X1185" s="22"/>
    </row>
    <row r="1186" spans="1:24" s="18" customFormat="1" ht="12.75" customHeight="1">
      <c r="A1186" s="25" t="s">
        <v>1359</v>
      </c>
      <c r="B1186" s="25" t="s">
        <v>1339</v>
      </c>
      <c r="C1186" s="25" t="s">
        <v>1578</v>
      </c>
      <c r="D1186" s="43">
        <v>43310</v>
      </c>
      <c r="E1186" s="25">
        <v>2018</v>
      </c>
      <c r="F1186" s="25">
        <v>7</v>
      </c>
      <c r="G1186" s="37">
        <v>29</v>
      </c>
      <c r="H1186" s="35">
        <v>0.77251157407407411</v>
      </c>
      <c r="I1186" s="44">
        <v>137.90666666666667</v>
      </c>
      <c r="J1186" s="44">
        <v>37.840000000000003</v>
      </c>
      <c r="K1186" s="34">
        <v>50</v>
      </c>
      <c r="L1186" s="34">
        <v>50</v>
      </c>
      <c r="M1186" s="34">
        <v>0</v>
      </c>
      <c r="N1186" s="45">
        <v>16.479600000000001</v>
      </c>
      <c r="O1186" s="44">
        <v>34.527500000000003</v>
      </c>
      <c r="P1186" s="26">
        <v>0.22781363882352945</v>
      </c>
      <c r="Q1186" s="26">
        <v>1.2840100164705888</v>
      </c>
      <c r="R1186" s="32" t="s">
        <v>1360</v>
      </c>
      <c r="S1186" s="32">
        <v>1</v>
      </c>
      <c r="T1186" s="22"/>
      <c r="U1186" s="36"/>
      <c r="V1186" s="47" t="s">
        <v>930</v>
      </c>
      <c r="W1186" s="22"/>
      <c r="X1186" s="22"/>
    </row>
    <row r="1187" spans="1:24" s="18" customFormat="1" ht="12.75" customHeight="1">
      <c r="A1187" s="25" t="s">
        <v>1359</v>
      </c>
      <c r="B1187" s="25" t="s">
        <v>1339</v>
      </c>
      <c r="C1187" s="25" t="s">
        <v>1578</v>
      </c>
      <c r="D1187" s="43">
        <v>43310</v>
      </c>
      <c r="E1187" s="25">
        <v>2018</v>
      </c>
      <c r="F1187" s="25">
        <v>7</v>
      </c>
      <c r="G1187" s="37">
        <v>29</v>
      </c>
      <c r="H1187" s="35">
        <v>0.77289351851851851</v>
      </c>
      <c r="I1187" s="44">
        <v>137.90666666666667</v>
      </c>
      <c r="J1187" s="44">
        <v>37.840000000000003</v>
      </c>
      <c r="K1187" s="34">
        <v>40</v>
      </c>
      <c r="L1187" s="34">
        <v>40</v>
      </c>
      <c r="M1187" s="34">
        <v>0</v>
      </c>
      <c r="N1187" s="45">
        <v>17.220400000000001</v>
      </c>
      <c r="O1187" s="44">
        <v>34.412199999999999</v>
      </c>
      <c r="P1187" s="26">
        <v>0.25292429647058823</v>
      </c>
      <c r="Q1187" s="26">
        <v>1.1428289294117686</v>
      </c>
      <c r="R1187" s="32" t="s">
        <v>1360</v>
      </c>
      <c r="S1187" s="32">
        <v>1</v>
      </c>
      <c r="T1187" s="22"/>
      <c r="U1187" s="36"/>
      <c r="V1187" s="47" t="s">
        <v>931</v>
      </c>
      <c r="W1187" s="22"/>
      <c r="X1187" s="22"/>
    </row>
    <row r="1188" spans="1:24" s="18" customFormat="1" ht="12.75" customHeight="1">
      <c r="A1188" s="25" t="s">
        <v>1359</v>
      </c>
      <c r="B1188" s="25" t="s">
        <v>1339</v>
      </c>
      <c r="C1188" s="25" t="s">
        <v>1578</v>
      </c>
      <c r="D1188" s="43">
        <v>43310</v>
      </c>
      <c r="E1188" s="25">
        <v>2018</v>
      </c>
      <c r="F1188" s="25">
        <v>7</v>
      </c>
      <c r="G1188" s="37">
        <v>29</v>
      </c>
      <c r="H1188" s="35">
        <v>0.77328703703703694</v>
      </c>
      <c r="I1188" s="44">
        <v>137.90666666666667</v>
      </c>
      <c r="J1188" s="44">
        <v>37.840000000000003</v>
      </c>
      <c r="K1188" s="34">
        <v>30</v>
      </c>
      <c r="L1188" s="34">
        <v>30</v>
      </c>
      <c r="M1188" s="34">
        <v>0</v>
      </c>
      <c r="N1188" s="45">
        <v>19.2211</v>
      </c>
      <c r="O1188" s="44">
        <v>34.337400000000002</v>
      </c>
      <c r="P1188" s="26">
        <v>0.19635659411764683</v>
      </c>
      <c r="Q1188" s="26">
        <v>0.98767788235294063</v>
      </c>
      <c r="R1188" s="32" t="s">
        <v>1360</v>
      </c>
      <c r="S1188" s="32">
        <v>1</v>
      </c>
      <c r="T1188" s="22"/>
      <c r="U1188" s="36"/>
      <c r="V1188" s="47" t="s">
        <v>932</v>
      </c>
      <c r="W1188" s="22"/>
      <c r="X1188" s="22"/>
    </row>
    <row r="1189" spans="1:24" s="18" customFormat="1" ht="12.75" customHeight="1">
      <c r="A1189" s="25" t="s">
        <v>1359</v>
      </c>
      <c r="B1189" s="25" t="s">
        <v>1339</v>
      </c>
      <c r="C1189" s="25" t="s">
        <v>1578</v>
      </c>
      <c r="D1189" s="43">
        <v>43310</v>
      </c>
      <c r="E1189" s="25">
        <v>2018</v>
      </c>
      <c r="F1189" s="25">
        <v>7</v>
      </c>
      <c r="G1189" s="37">
        <v>29</v>
      </c>
      <c r="H1189" s="35">
        <v>0.77418981481481486</v>
      </c>
      <c r="I1189" s="44">
        <v>137.90666666666667</v>
      </c>
      <c r="J1189" s="44">
        <v>37.840000000000003</v>
      </c>
      <c r="K1189" s="34">
        <v>20</v>
      </c>
      <c r="L1189" s="34">
        <v>20</v>
      </c>
      <c r="M1189" s="34">
        <v>0</v>
      </c>
      <c r="N1189" s="45">
        <v>20.988900000000001</v>
      </c>
      <c r="O1189" s="44">
        <v>34.219099999999997</v>
      </c>
      <c r="P1189" s="26">
        <v>0.17976754470588263</v>
      </c>
      <c r="Q1189" s="26">
        <v>0.65886877411764644</v>
      </c>
      <c r="R1189" s="32" t="s">
        <v>1360</v>
      </c>
      <c r="S1189" s="32">
        <v>1</v>
      </c>
      <c r="T1189" s="22"/>
      <c r="U1189" s="36"/>
      <c r="V1189" s="47" t="s">
        <v>933</v>
      </c>
      <c r="W1189" s="22"/>
      <c r="X1189" s="22"/>
    </row>
    <row r="1190" spans="1:24" s="18" customFormat="1" ht="12.75" customHeight="1">
      <c r="A1190" s="25" t="s">
        <v>1359</v>
      </c>
      <c r="B1190" s="25" t="s">
        <v>1339</v>
      </c>
      <c r="C1190" s="25" t="s">
        <v>1578</v>
      </c>
      <c r="D1190" s="43">
        <v>43310</v>
      </c>
      <c r="E1190" s="25">
        <v>2018</v>
      </c>
      <c r="F1190" s="25">
        <v>7</v>
      </c>
      <c r="G1190" s="37">
        <v>29</v>
      </c>
      <c r="H1190" s="35">
        <v>0.77484953703703707</v>
      </c>
      <c r="I1190" s="44">
        <v>137.90666666666667</v>
      </c>
      <c r="J1190" s="44">
        <v>37.840000000000003</v>
      </c>
      <c r="K1190" s="34">
        <v>10</v>
      </c>
      <c r="L1190" s="34">
        <v>10</v>
      </c>
      <c r="M1190" s="34">
        <v>0</v>
      </c>
      <c r="N1190" s="45">
        <v>25.562799999999999</v>
      </c>
      <c r="O1190" s="44">
        <v>34.0441</v>
      </c>
      <c r="P1190" s="26">
        <v>5.6353622352941279E-2</v>
      </c>
      <c r="Q1190" s="26">
        <v>0.14758212705882556</v>
      </c>
      <c r="R1190" s="32" t="s">
        <v>1360</v>
      </c>
      <c r="S1190" s="32">
        <v>1</v>
      </c>
      <c r="T1190" s="22"/>
      <c r="U1190" s="36"/>
      <c r="V1190" s="47" t="s">
        <v>934</v>
      </c>
      <c r="W1190" s="22"/>
      <c r="X1190" s="22"/>
    </row>
    <row r="1191" spans="1:24" s="18" customFormat="1" ht="12.75" customHeight="1">
      <c r="A1191" s="25" t="s">
        <v>1359</v>
      </c>
      <c r="B1191" s="25" t="s">
        <v>1340</v>
      </c>
      <c r="C1191" s="25" t="s">
        <v>1578</v>
      </c>
      <c r="D1191" s="43">
        <v>43310</v>
      </c>
      <c r="E1191" s="25">
        <v>2018</v>
      </c>
      <c r="F1191" s="25">
        <v>7</v>
      </c>
      <c r="G1191" s="37">
        <v>29</v>
      </c>
      <c r="H1191" s="35">
        <v>0.8797800925925926</v>
      </c>
      <c r="I1191" s="44">
        <v>137.74816666666666</v>
      </c>
      <c r="J1191" s="44">
        <v>38.090000000000003</v>
      </c>
      <c r="K1191" s="34">
        <v>10</v>
      </c>
      <c r="L1191" s="34">
        <v>10</v>
      </c>
      <c r="M1191" s="34">
        <v>0</v>
      </c>
      <c r="N1191" s="45">
        <v>22.760200000000001</v>
      </c>
      <c r="O1191" s="44">
        <v>34.133099999999999</v>
      </c>
      <c r="P1191" s="26">
        <v>0.12270981999999986</v>
      </c>
      <c r="Q1191" s="26">
        <v>0.37965476000000109</v>
      </c>
      <c r="R1191" s="32" t="s">
        <v>1360</v>
      </c>
      <c r="S1191" s="32"/>
      <c r="T1191" s="22"/>
      <c r="U1191" s="36"/>
      <c r="V1191" s="47" t="s">
        <v>935</v>
      </c>
      <c r="W1191" s="22"/>
      <c r="X1191" s="22"/>
    </row>
    <row r="1192" spans="1:24" s="18" customFormat="1" ht="12.75" customHeight="1">
      <c r="A1192" s="25" t="s">
        <v>1359</v>
      </c>
      <c r="B1192" s="25" t="s">
        <v>1341</v>
      </c>
      <c r="C1192" s="25" t="s">
        <v>1578</v>
      </c>
      <c r="D1192" s="43">
        <v>43311</v>
      </c>
      <c r="E1192" s="25">
        <v>2018</v>
      </c>
      <c r="F1192" s="25">
        <v>7</v>
      </c>
      <c r="G1192" s="37">
        <v>30</v>
      </c>
      <c r="H1192" s="35">
        <v>0.28401620370370367</v>
      </c>
      <c r="I1192" s="44">
        <v>137.58783333333332</v>
      </c>
      <c r="J1192" s="44">
        <v>38.336666666666666</v>
      </c>
      <c r="K1192" s="34">
        <v>10</v>
      </c>
      <c r="L1192" s="34">
        <v>10</v>
      </c>
      <c r="M1192" s="34">
        <v>0</v>
      </c>
      <c r="N1192" s="45">
        <v>23.240500000000001</v>
      </c>
      <c r="O1192" s="44">
        <v>34.148099999999999</v>
      </c>
      <c r="P1192" s="26">
        <v>0.14456959764705823</v>
      </c>
      <c r="Q1192" s="26">
        <v>0.43267579294117731</v>
      </c>
      <c r="R1192" s="32" t="s">
        <v>1360</v>
      </c>
      <c r="S1192" s="32"/>
      <c r="T1192" s="22"/>
      <c r="U1192" s="36"/>
      <c r="V1192" s="47" t="s">
        <v>936</v>
      </c>
      <c r="W1192" s="22"/>
      <c r="X1192" s="22"/>
    </row>
    <row r="1193" spans="1:24" s="18" customFormat="1" ht="12.75" customHeight="1">
      <c r="A1193" s="25" t="s">
        <v>1359</v>
      </c>
      <c r="B1193" s="25" t="s">
        <v>1342</v>
      </c>
      <c r="C1193" s="25" t="s">
        <v>1578</v>
      </c>
      <c r="D1193" s="43">
        <v>43311</v>
      </c>
      <c r="E1193" s="25">
        <v>2018</v>
      </c>
      <c r="F1193" s="25">
        <v>7</v>
      </c>
      <c r="G1193" s="37">
        <v>30</v>
      </c>
      <c r="H1193" s="35">
        <v>0.39956018518518516</v>
      </c>
      <c r="I1193" s="44">
        <v>137.42400000000001</v>
      </c>
      <c r="J1193" s="44">
        <v>38.581666666666663</v>
      </c>
      <c r="K1193" s="34">
        <v>10</v>
      </c>
      <c r="L1193" s="34">
        <v>10</v>
      </c>
      <c r="M1193" s="34">
        <v>0</v>
      </c>
      <c r="N1193" s="45">
        <v>25.5992</v>
      </c>
      <c r="O1193" s="44">
        <v>33.804200000000002</v>
      </c>
      <c r="P1193" s="26">
        <v>5.1023135294117949E-2</v>
      </c>
      <c r="Q1193" s="26">
        <v>-0.31708397411764722</v>
      </c>
      <c r="R1193" s="32" t="s">
        <v>1360</v>
      </c>
      <c r="S1193" s="32"/>
      <c r="T1193" s="22"/>
      <c r="U1193" s="36"/>
      <c r="V1193" s="47" t="s">
        <v>937</v>
      </c>
      <c r="W1193" s="22"/>
      <c r="X1193" s="22"/>
    </row>
    <row r="1194" spans="1:24" s="18" customFormat="1" ht="12.75" customHeight="1">
      <c r="A1194" s="25" t="s">
        <v>1359</v>
      </c>
      <c r="B1194" s="25" t="s">
        <v>1343</v>
      </c>
      <c r="C1194" s="25" t="s">
        <v>1578</v>
      </c>
      <c r="D1194" s="43">
        <v>43311</v>
      </c>
      <c r="E1194" s="25">
        <v>2018</v>
      </c>
      <c r="F1194" s="25">
        <v>7</v>
      </c>
      <c r="G1194" s="37">
        <v>30</v>
      </c>
      <c r="H1194" s="35">
        <v>0.75604166666666661</v>
      </c>
      <c r="I1194" s="44">
        <v>138.0445</v>
      </c>
      <c r="J1194" s="44">
        <v>38.325000000000003</v>
      </c>
      <c r="K1194" s="34">
        <v>10</v>
      </c>
      <c r="L1194" s="34">
        <v>10</v>
      </c>
      <c r="M1194" s="34">
        <v>0</v>
      </c>
      <c r="N1194" s="45">
        <v>24.6571</v>
      </c>
      <c r="O1194" s="44">
        <v>33.956499999999998</v>
      </c>
      <c r="P1194" s="26">
        <v>-2.9032270588238429E-3</v>
      </c>
      <c r="Q1194" s="26">
        <v>-0.32879698117647038</v>
      </c>
      <c r="R1194" s="32" t="s">
        <v>1360</v>
      </c>
      <c r="S1194" s="32"/>
      <c r="T1194" s="22"/>
      <c r="U1194" s="36"/>
      <c r="V1194" s="47" t="s">
        <v>938</v>
      </c>
      <c r="W1194" s="22"/>
      <c r="X1194" s="22"/>
    </row>
    <row r="1195" spans="1:24" s="18" customFormat="1" ht="12.75" customHeight="1">
      <c r="A1195" s="25" t="s">
        <v>1359</v>
      </c>
      <c r="B1195" s="25" t="s">
        <v>1344</v>
      </c>
      <c r="C1195" s="25" t="s">
        <v>1578</v>
      </c>
      <c r="D1195" s="43">
        <v>43311</v>
      </c>
      <c r="E1195" s="25">
        <v>2018</v>
      </c>
      <c r="F1195" s="25">
        <v>7</v>
      </c>
      <c r="G1195" s="37">
        <v>30</v>
      </c>
      <c r="H1195" s="35">
        <v>0.65021990740740743</v>
      </c>
      <c r="I1195" s="44">
        <v>137.89533333333333</v>
      </c>
      <c r="J1195" s="44">
        <v>38.563333333333333</v>
      </c>
      <c r="K1195" s="34">
        <v>10</v>
      </c>
      <c r="L1195" s="34">
        <v>10</v>
      </c>
      <c r="M1195" s="34">
        <v>0</v>
      </c>
      <c r="N1195" s="45">
        <v>23.5959</v>
      </c>
      <c r="O1195" s="44">
        <v>34.178600000000003</v>
      </c>
      <c r="P1195" s="26">
        <v>0.1901502134453783</v>
      </c>
      <c r="Q1195" s="26">
        <v>0.51666089747899413</v>
      </c>
      <c r="R1195" s="32" t="s">
        <v>1360</v>
      </c>
      <c r="S1195" s="32"/>
      <c r="T1195" s="22"/>
      <c r="U1195" s="36"/>
      <c r="V1195" s="47" t="s">
        <v>939</v>
      </c>
      <c r="W1195" s="22"/>
      <c r="X1195" s="22"/>
    </row>
    <row r="1196" spans="1:24" s="18" customFormat="1" ht="12.75" customHeight="1">
      <c r="A1196" s="25" t="s">
        <v>1359</v>
      </c>
      <c r="B1196" s="25" t="s">
        <v>1345</v>
      </c>
      <c r="C1196" s="25" t="s">
        <v>1578</v>
      </c>
      <c r="D1196" s="43">
        <v>43311</v>
      </c>
      <c r="E1196" s="25">
        <v>2018</v>
      </c>
      <c r="F1196" s="25">
        <v>7</v>
      </c>
      <c r="G1196" s="37">
        <v>30</v>
      </c>
      <c r="H1196" s="35">
        <v>0.53340277777777778</v>
      </c>
      <c r="I1196" s="44">
        <v>137.79233333333335</v>
      </c>
      <c r="J1196" s="44">
        <v>38.838333333333331</v>
      </c>
      <c r="K1196" s="34">
        <v>10</v>
      </c>
      <c r="L1196" s="34">
        <v>10</v>
      </c>
      <c r="M1196" s="34">
        <v>0</v>
      </c>
      <c r="N1196" s="45">
        <v>23.8614</v>
      </c>
      <c r="O1196" s="44">
        <v>34.071100000000001</v>
      </c>
      <c r="P1196" s="26"/>
      <c r="Q1196" s="26" t="s">
        <v>292</v>
      </c>
      <c r="R1196" s="32" t="s">
        <v>1360</v>
      </c>
      <c r="S1196" s="32"/>
      <c r="T1196" s="22"/>
      <c r="U1196" s="36"/>
      <c r="V1196" s="47" t="s">
        <v>1432</v>
      </c>
      <c r="W1196" s="22"/>
      <c r="X1196" s="22"/>
    </row>
    <row r="1197" spans="1:24" s="18" customFormat="1" ht="12.75" customHeight="1">
      <c r="A1197" s="25" t="s">
        <v>1359</v>
      </c>
      <c r="B1197" s="25" t="s">
        <v>1346</v>
      </c>
      <c r="C1197" s="25" t="s">
        <v>1578</v>
      </c>
      <c r="D1197" s="43">
        <v>43313</v>
      </c>
      <c r="E1197" s="25">
        <v>2018</v>
      </c>
      <c r="F1197" s="25">
        <v>8</v>
      </c>
      <c r="G1197" s="37">
        <v>1</v>
      </c>
      <c r="H1197" s="35">
        <v>0.40013888888888888</v>
      </c>
      <c r="I1197" s="44">
        <v>137.5975</v>
      </c>
      <c r="J1197" s="44">
        <v>39.086666666666666</v>
      </c>
      <c r="K1197" s="34">
        <v>10</v>
      </c>
      <c r="L1197" s="34">
        <v>10</v>
      </c>
      <c r="M1197" s="34">
        <v>0</v>
      </c>
      <c r="N1197" s="45">
        <v>25.830100000000002</v>
      </c>
      <c r="O1197" s="44">
        <v>33.965000000000003</v>
      </c>
      <c r="P1197" s="26">
        <v>6.6823368235294112E-2</v>
      </c>
      <c r="Q1197" s="26">
        <v>-0.12968743529411775</v>
      </c>
      <c r="R1197" s="32" t="s">
        <v>1360</v>
      </c>
      <c r="S1197" s="32"/>
      <c r="T1197" s="22"/>
      <c r="U1197" s="36"/>
      <c r="V1197" s="47" t="s">
        <v>940</v>
      </c>
      <c r="W1197" s="22"/>
      <c r="X1197" s="22"/>
    </row>
    <row r="1198" spans="1:24" s="18" customFormat="1" ht="12.75" customHeight="1">
      <c r="A1198" s="25" t="s">
        <v>1359</v>
      </c>
      <c r="B1198" s="25" t="s">
        <v>1347</v>
      </c>
      <c r="C1198" s="25" t="s">
        <v>1578</v>
      </c>
      <c r="D1198" s="43">
        <v>43313</v>
      </c>
      <c r="E1198" s="25">
        <v>2018</v>
      </c>
      <c r="F1198" s="25">
        <v>8</v>
      </c>
      <c r="G1198" s="37">
        <v>1</v>
      </c>
      <c r="H1198" s="35">
        <v>0.26730324074074074</v>
      </c>
      <c r="I1198" s="44">
        <v>137.42883333333333</v>
      </c>
      <c r="J1198" s="44">
        <v>39.335000000000001</v>
      </c>
      <c r="K1198" s="34">
        <v>500</v>
      </c>
      <c r="L1198" s="34">
        <v>500</v>
      </c>
      <c r="M1198" s="34">
        <v>0</v>
      </c>
      <c r="N1198" s="45">
        <v>0.72860000000000003</v>
      </c>
      <c r="O1198" s="44">
        <v>34.065399999999997</v>
      </c>
      <c r="P1198" s="26">
        <v>-7.2326748235293614E-2</v>
      </c>
      <c r="Q1198" s="26">
        <v>-0.86103030117647172</v>
      </c>
      <c r="R1198" s="32" t="s">
        <v>1360</v>
      </c>
      <c r="S1198" s="32">
        <v>1</v>
      </c>
      <c r="T1198" s="22"/>
      <c r="U1198" s="36"/>
      <c r="V1198" s="47" t="s">
        <v>941</v>
      </c>
      <c r="W1198" s="22"/>
      <c r="X1198" s="22"/>
    </row>
    <row r="1199" spans="1:24" s="18" customFormat="1" ht="12.75" customHeight="1">
      <c r="A1199" s="25" t="s">
        <v>1359</v>
      </c>
      <c r="B1199" s="25" t="s">
        <v>1347</v>
      </c>
      <c r="C1199" s="25" t="s">
        <v>1578</v>
      </c>
      <c r="D1199" s="43">
        <v>43313</v>
      </c>
      <c r="E1199" s="25">
        <v>2018</v>
      </c>
      <c r="F1199" s="25">
        <v>8</v>
      </c>
      <c r="G1199" s="37">
        <v>1</v>
      </c>
      <c r="H1199" s="35">
        <v>0.26931712962962961</v>
      </c>
      <c r="I1199" s="44">
        <v>137.42883333333333</v>
      </c>
      <c r="J1199" s="44">
        <v>39.335000000000001</v>
      </c>
      <c r="K1199" s="34">
        <v>400</v>
      </c>
      <c r="L1199" s="34">
        <v>400</v>
      </c>
      <c r="M1199" s="34">
        <v>0</v>
      </c>
      <c r="N1199" s="45">
        <v>0.8962</v>
      </c>
      <c r="O1199" s="44">
        <v>34.055599999999998</v>
      </c>
      <c r="P1199" s="26">
        <v>-8.5410065882352892E-2</v>
      </c>
      <c r="Q1199" s="26">
        <v>-0.83171612941176321</v>
      </c>
      <c r="R1199" s="32" t="s">
        <v>1360</v>
      </c>
      <c r="S1199" s="32">
        <v>1</v>
      </c>
      <c r="T1199" s="22"/>
      <c r="U1199" s="36"/>
      <c r="V1199" s="47" t="s">
        <v>942</v>
      </c>
      <c r="W1199" s="22"/>
      <c r="X1199" s="22"/>
    </row>
    <row r="1200" spans="1:24" s="18" customFormat="1" ht="12.75" customHeight="1">
      <c r="A1200" s="25" t="s">
        <v>1359</v>
      </c>
      <c r="B1200" s="25" t="s">
        <v>1347</v>
      </c>
      <c r="C1200" s="25" t="s">
        <v>1578</v>
      </c>
      <c r="D1200" s="43">
        <v>43313</v>
      </c>
      <c r="E1200" s="25">
        <v>2018</v>
      </c>
      <c r="F1200" s="25">
        <v>8</v>
      </c>
      <c r="G1200" s="37">
        <v>1</v>
      </c>
      <c r="H1200" s="35">
        <v>0.27127314814814812</v>
      </c>
      <c r="I1200" s="44">
        <v>137.42883333333333</v>
      </c>
      <c r="J1200" s="44">
        <v>39.335000000000001</v>
      </c>
      <c r="K1200" s="34">
        <v>300</v>
      </c>
      <c r="L1200" s="34">
        <v>300</v>
      </c>
      <c r="M1200" s="34">
        <v>0</v>
      </c>
      <c r="N1200" s="45">
        <v>1.2158</v>
      </c>
      <c r="O1200" s="44">
        <v>34.039499999999997</v>
      </c>
      <c r="P1200" s="26">
        <v>-7.9984073529411281E-2</v>
      </c>
      <c r="Q1200" s="26">
        <v>-0.75935361764705966</v>
      </c>
      <c r="R1200" s="32" t="s">
        <v>1360</v>
      </c>
      <c r="S1200" s="32">
        <v>1</v>
      </c>
      <c r="T1200" s="22"/>
      <c r="U1200" s="36"/>
      <c r="V1200" s="47" t="s">
        <v>943</v>
      </c>
      <c r="W1200" s="22"/>
      <c r="X1200" s="22"/>
    </row>
    <row r="1201" spans="1:24" s="18" customFormat="1" ht="12.75" customHeight="1">
      <c r="A1201" s="25" t="s">
        <v>1359</v>
      </c>
      <c r="B1201" s="25" t="s">
        <v>1347</v>
      </c>
      <c r="C1201" s="25" t="s">
        <v>1578</v>
      </c>
      <c r="D1201" s="43">
        <v>43313</v>
      </c>
      <c r="E1201" s="25">
        <v>2018</v>
      </c>
      <c r="F1201" s="25">
        <v>8</v>
      </c>
      <c r="G1201" s="37">
        <v>1</v>
      </c>
      <c r="H1201" s="35">
        <v>0.27306712962962965</v>
      </c>
      <c r="I1201" s="44">
        <v>137.42883333333333</v>
      </c>
      <c r="J1201" s="44">
        <v>39.335000000000001</v>
      </c>
      <c r="K1201" s="34">
        <v>200</v>
      </c>
      <c r="L1201" s="34">
        <v>200</v>
      </c>
      <c r="M1201" s="34">
        <v>0</v>
      </c>
      <c r="N1201" s="45">
        <v>2.7111000000000001</v>
      </c>
      <c r="O1201" s="44">
        <v>34.028500000000001</v>
      </c>
      <c r="P1201" s="26">
        <v>-2.0172701176470298E-2</v>
      </c>
      <c r="Q1201" s="26">
        <v>-0.63070466588235341</v>
      </c>
      <c r="R1201" s="32" t="s">
        <v>1360</v>
      </c>
      <c r="S1201" s="32">
        <v>1</v>
      </c>
      <c r="T1201" s="22"/>
      <c r="U1201" s="36"/>
      <c r="V1201" s="47" t="s">
        <v>944</v>
      </c>
      <c r="W1201" s="22"/>
      <c r="X1201" s="22"/>
    </row>
    <row r="1202" spans="1:24" s="18" customFormat="1" ht="12.75" customHeight="1">
      <c r="A1202" s="25" t="s">
        <v>1359</v>
      </c>
      <c r="B1202" s="25" t="s">
        <v>1347</v>
      </c>
      <c r="C1202" s="25" t="s">
        <v>1578</v>
      </c>
      <c r="D1202" s="43">
        <v>43313</v>
      </c>
      <c r="E1202" s="25">
        <v>2018</v>
      </c>
      <c r="F1202" s="25">
        <v>8</v>
      </c>
      <c r="G1202" s="37">
        <v>1</v>
      </c>
      <c r="H1202" s="35">
        <v>0.27417824074074076</v>
      </c>
      <c r="I1202" s="44">
        <v>137.42883333333333</v>
      </c>
      <c r="J1202" s="44">
        <v>39.335000000000001</v>
      </c>
      <c r="K1202" s="34">
        <v>150</v>
      </c>
      <c r="L1202" s="34">
        <v>150</v>
      </c>
      <c r="M1202" s="34">
        <v>0</v>
      </c>
      <c r="N1202" s="45">
        <v>5.1510999999999996</v>
      </c>
      <c r="O1202" s="44">
        <v>34.097499999999997</v>
      </c>
      <c r="P1202" s="26">
        <v>3.6034117647076869E-4</v>
      </c>
      <c r="Q1202" s="26">
        <v>-0.34153149411764616</v>
      </c>
      <c r="R1202" s="32" t="s">
        <v>1360</v>
      </c>
      <c r="S1202" s="32">
        <v>1</v>
      </c>
      <c r="T1202" s="22"/>
      <c r="U1202" s="36"/>
      <c r="V1202" s="47" t="s">
        <v>945</v>
      </c>
      <c r="W1202" s="22"/>
      <c r="X1202" s="22"/>
    </row>
    <row r="1203" spans="1:24" s="18" customFormat="1" ht="12.75" customHeight="1">
      <c r="A1203" s="25" t="s">
        <v>1359</v>
      </c>
      <c r="B1203" s="25" t="s">
        <v>1347</v>
      </c>
      <c r="C1203" s="25" t="s">
        <v>1578</v>
      </c>
      <c r="D1203" s="43">
        <v>43313</v>
      </c>
      <c r="E1203" s="25">
        <v>2018</v>
      </c>
      <c r="F1203" s="25">
        <v>8</v>
      </c>
      <c r="G1203" s="37">
        <v>1</v>
      </c>
      <c r="H1203" s="35">
        <v>0.27496527777777779</v>
      </c>
      <c r="I1203" s="44">
        <v>137.42883333333333</v>
      </c>
      <c r="J1203" s="44">
        <v>39.335000000000001</v>
      </c>
      <c r="K1203" s="34">
        <v>125</v>
      </c>
      <c r="L1203" s="34">
        <v>125</v>
      </c>
      <c r="M1203" s="34">
        <v>0</v>
      </c>
      <c r="N1203" s="45">
        <v>7.5316000000000001</v>
      </c>
      <c r="O1203" s="44">
        <v>34.179600000000001</v>
      </c>
      <c r="P1203" s="26">
        <v>8.6907383529412296E-2</v>
      </c>
      <c r="Q1203" s="26">
        <v>0.1425849576470597</v>
      </c>
      <c r="R1203" s="32" t="s">
        <v>1360</v>
      </c>
      <c r="S1203" s="32">
        <v>1</v>
      </c>
      <c r="T1203" s="22"/>
      <c r="U1203" s="36"/>
      <c r="V1203" s="47" t="s">
        <v>946</v>
      </c>
      <c r="W1203" s="22"/>
      <c r="X1203" s="22"/>
    </row>
    <row r="1204" spans="1:24" s="18" customFormat="1" ht="12.75" customHeight="1">
      <c r="A1204" s="25" t="s">
        <v>1359</v>
      </c>
      <c r="B1204" s="25" t="s">
        <v>1347</v>
      </c>
      <c r="C1204" s="25" t="s">
        <v>1578</v>
      </c>
      <c r="D1204" s="43">
        <v>43313</v>
      </c>
      <c r="E1204" s="25">
        <v>2018</v>
      </c>
      <c r="F1204" s="25">
        <v>8</v>
      </c>
      <c r="G1204" s="37">
        <v>1</v>
      </c>
      <c r="H1204" s="35">
        <v>0.27575231481481483</v>
      </c>
      <c r="I1204" s="44">
        <v>137.42883333333333</v>
      </c>
      <c r="J1204" s="44">
        <v>39.335000000000001</v>
      </c>
      <c r="K1204" s="34">
        <v>100</v>
      </c>
      <c r="L1204" s="34">
        <v>100</v>
      </c>
      <c r="M1204" s="34">
        <v>0</v>
      </c>
      <c r="N1204" s="45">
        <v>9.5131999999999994</v>
      </c>
      <c r="O1204" s="44">
        <v>34.271299999999997</v>
      </c>
      <c r="P1204" s="26">
        <v>0.16157190588235304</v>
      </c>
      <c r="Q1204" s="26">
        <v>0.61807212941176459</v>
      </c>
      <c r="R1204" s="32" t="s">
        <v>1360</v>
      </c>
      <c r="S1204" s="32">
        <v>1</v>
      </c>
      <c r="T1204" s="22"/>
      <c r="U1204" s="36"/>
      <c r="V1204" s="47" t="s">
        <v>947</v>
      </c>
      <c r="W1204" s="22"/>
      <c r="X1204" s="22"/>
    </row>
    <row r="1205" spans="1:24" s="18" customFormat="1" ht="12.75" customHeight="1">
      <c r="A1205" s="25" t="s">
        <v>1359</v>
      </c>
      <c r="B1205" s="25" t="s">
        <v>1347</v>
      </c>
      <c r="C1205" s="25" t="s">
        <v>1578</v>
      </c>
      <c r="D1205" s="43">
        <v>43313</v>
      </c>
      <c r="E1205" s="25">
        <v>2018</v>
      </c>
      <c r="F1205" s="25">
        <v>8</v>
      </c>
      <c r="G1205" s="37">
        <v>1</v>
      </c>
      <c r="H1205" s="35">
        <v>0.27649305555555553</v>
      </c>
      <c r="I1205" s="44">
        <v>137.42883333333333</v>
      </c>
      <c r="J1205" s="44">
        <v>39.335000000000001</v>
      </c>
      <c r="K1205" s="34">
        <v>80</v>
      </c>
      <c r="L1205" s="34">
        <v>80</v>
      </c>
      <c r="M1205" s="34">
        <v>0</v>
      </c>
      <c r="N1205" s="45">
        <v>10.468500000000001</v>
      </c>
      <c r="O1205" s="44">
        <v>34.293999999999997</v>
      </c>
      <c r="P1205" s="26">
        <v>0.1488470352941178</v>
      </c>
      <c r="Q1205" s="26">
        <v>0.63715674789916044</v>
      </c>
      <c r="R1205" s="32" t="s">
        <v>1360</v>
      </c>
      <c r="S1205" s="32">
        <v>1</v>
      </c>
      <c r="T1205" s="22"/>
      <c r="U1205" s="36"/>
      <c r="V1205" s="47" t="s">
        <v>948</v>
      </c>
      <c r="W1205" s="22"/>
      <c r="X1205" s="22"/>
    </row>
    <row r="1206" spans="1:24" s="18" customFormat="1" ht="12.75" customHeight="1">
      <c r="A1206" s="25" t="s">
        <v>1359</v>
      </c>
      <c r="B1206" s="25" t="s">
        <v>1347</v>
      </c>
      <c r="C1206" s="25" t="s">
        <v>1578</v>
      </c>
      <c r="D1206" s="43">
        <v>43313</v>
      </c>
      <c r="E1206" s="25">
        <v>2018</v>
      </c>
      <c r="F1206" s="25">
        <v>8</v>
      </c>
      <c r="G1206" s="37">
        <v>1</v>
      </c>
      <c r="H1206" s="35">
        <v>0.2772337962962963</v>
      </c>
      <c r="I1206" s="44">
        <v>137.42883333333333</v>
      </c>
      <c r="J1206" s="44">
        <v>39.335000000000001</v>
      </c>
      <c r="K1206" s="34">
        <v>60</v>
      </c>
      <c r="L1206" s="34">
        <v>60</v>
      </c>
      <c r="M1206" s="34">
        <v>0</v>
      </c>
      <c r="N1206" s="45">
        <v>11.665100000000001</v>
      </c>
      <c r="O1206" s="44">
        <v>34.376899999999999</v>
      </c>
      <c r="P1206" s="26">
        <v>0.18596337478991654</v>
      </c>
      <c r="Q1206" s="26">
        <v>0.90206707394957952</v>
      </c>
      <c r="R1206" s="32" t="s">
        <v>1360</v>
      </c>
      <c r="S1206" s="32">
        <v>1</v>
      </c>
      <c r="T1206" s="22"/>
      <c r="U1206" s="36"/>
      <c r="V1206" s="47" t="s">
        <v>949</v>
      </c>
      <c r="W1206" s="22"/>
      <c r="X1206" s="22"/>
    </row>
    <row r="1207" spans="1:24" s="18" customFormat="1" ht="12.75" customHeight="1">
      <c r="A1207" s="25" t="s">
        <v>1359</v>
      </c>
      <c r="B1207" s="25" t="s">
        <v>1347</v>
      </c>
      <c r="C1207" s="25" t="s">
        <v>1578</v>
      </c>
      <c r="D1207" s="43">
        <v>43313</v>
      </c>
      <c r="E1207" s="25">
        <v>2018</v>
      </c>
      <c r="F1207" s="25">
        <v>8</v>
      </c>
      <c r="G1207" s="37">
        <v>1</v>
      </c>
      <c r="H1207" s="35">
        <v>0.27769675925925924</v>
      </c>
      <c r="I1207" s="44">
        <v>137.42883333333333</v>
      </c>
      <c r="J1207" s="44">
        <v>39.335000000000001</v>
      </c>
      <c r="K1207" s="34">
        <v>50</v>
      </c>
      <c r="L1207" s="34">
        <v>50</v>
      </c>
      <c r="M1207" s="34">
        <v>0</v>
      </c>
      <c r="N1207" s="45">
        <v>13.674300000000001</v>
      </c>
      <c r="O1207" s="44">
        <v>34.451300000000003</v>
      </c>
      <c r="P1207" s="26">
        <v>0.16736679999999993</v>
      </c>
      <c r="Q1207" s="26">
        <v>0.85043972000000068</v>
      </c>
      <c r="R1207" s="32" t="s">
        <v>1360</v>
      </c>
      <c r="S1207" s="32">
        <v>1</v>
      </c>
      <c r="T1207" s="22"/>
      <c r="U1207" s="36"/>
      <c r="V1207" s="47" t="s">
        <v>950</v>
      </c>
      <c r="W1207" s="22"/>
      <c r="X1207" s="22"/>
    </row>
    <row r="1208" spans="1:24" s="18" customFormat="1" ht="12.75" customHeight="1">
      <c r="A1208" s="25" t="s">
        <v>1359</v>
      </c>
      <c r="B1208" s="25" t="s">
        <v>1347</v>
      </c>
      <c r="C1208" s="25" t="s">
        <v>1578</v>
      </c>
      <c r="D1208" s="43">
        <v>43313</v>
      </c>
      <c r="E1208" s="25">
        <v>2018</v>
      </c>
      <c r="F1208" s="25">
        <v>8</v>
      </c>
      <c r="G1208" s="37">
        <v>1</v>
      </c>
      <c r="H1208" s="35">
        <v>0.27818287037037037</v>
      </c>
      <c r="I1208" s="44">
        <v>137.42883333333333</v>
      </c>
      <c r="J1208" s="44">
        <v>39.335000000000001</v>
      </c>
      <c r="K1208" s="34">
        <v>40</v>
      </c>
      <c r="L1208" s="34">
        <v>40</v>
      </c>
      <c r="M1208" s="34">
        <v>0</v>
      </c>
      <c r="N1208" s="45">
        <v>14.9719</v>
      </c>
      <c r="O1208" s="44">
        <v>34.43</v>
      </c>
      <c r="P1208" s="26">
        <v>0.1947043623529412</v>
      </c>
      <c r="Q1208" s="26">
        <v>1.0162534117647031</v>
      </c>
      <c r="R1208" s="32" t="s">
        <v>1360</v>
      </c>
      <c r="S1208" s="32">
        <v>1</v>
      </c>
      <c r="T1208" s="22"/>
      <c r="U1208" s="36"/>
      <c r="V1208" s="47" t="s">
        <v>951</v>
      </c>
      <c r="W1208" s="22"/>
      <c r="X1208" s="22"/>
    </row>
    <row r="1209" spans="1:24" s="18" customFormat="1" ht="12.75" customHeight="1">
      <c r="A1209" s="25" t="s">
        <v>1359</v>
      </c>
      <c r="B1209" s="25" t="s">
        <v>1347</v>
      </c>
      <c r="C1209" s="25" t="s">
        <v>1578</v>
      </c>
      <c r="D1209" s="43">
        <v>43313</v>
      </c>
      <c r="E1209" s="25">
        <v>2018</v>
      </c>
      <c r="F1209" s="25">
        <v>8</v>
      </c>
      <c r="G1209" s="37">
        <v>1</v>
      </c>
      <c r="H1209" s="35">
        <v>0.27879629629629626</v>
      </c>
      <c r="I1209" s="44">
        <v>137.42883333333333</v>
      </c>
      <c r="J1209" s="44">
        <v>39.335000000000001</v>
      </c>
      <c r="K1209" s="34">
        <v>30</v>
      </c>
      <c r="L1209" s="34">
        <v>30</v>
      </c>
      <c r="M1209" s="34">
        <v>0</v>
      </c>
      <c r="N1209" s="45">
        <v>17.531400000000001</v>
      </c>
      <c r="O1209" s="44">
        <v>34.339700000000001</v>
      </c>
      <c r="P1209" s="26">
        <v>0.2112765647058823</v>
      </c>
      <c r="Q1209" s="26">
        <v>0.84885922352941101</v>
      </c>
      <c r="R1209" s="32" t="s">
        <v>1360</v>
      </c>
      <c r="S1209" s="32">
        <v>1</v>
      </c>
      <c r="T1209" s="22"/>
      <c r="U1209" s="36"/>
      <c r="V1209" s="47" t="s">
        <v>952</v>
      </c>
      <c r="W1209" s="22"/>
      <c r="X1209" s="22"/>
    </row>
    <row r="1210" spans="1:24" s="18" customFormat="1" ht="12.75" customHeight="1">
      <c r="A1210" s="25" t="s">
        <v>1359</v>
      </c>
      <c r="B1210" s="25" t="s">
        <v>1347</v>
      </c>
      <c r="C1210" s="25" t="s">
        <v>1578</v>
      </c>
      <c r="D1210" s="43">
        <v>43313</v>
      </c>
      <c r="E1210" s="25">
        <v>2018</v>
      </c>
      <c r="F1210" s="25">
        <v>8</v>
      </c>
      <c r="G1210" s="37">
        <v>1</v>
      </c>
      <c r="H1210" s="35">
        <v>0.27997685185185184</v>
      </c>
      <c r="I1210" s="44">
        <v>137.42883333333333</v>
      </c>
      <c r="J1210" s="44">
        <v>39.335000000000001</v>
      </c>
      <c r="K1210" s="34">
        <v>20</v>
      </c>
      <c r="L1210" s="34">
        <v>20</v>
      </c>
      <c r="M1210" s="34">
        <v>0</v>
      </c>
      <c r="N1210" s="45">
        <v>20.335100000000001</v>
      </c>
      <c r="O1210" s="44">
        <v>34.261600000000001</v>
      </c>
      <c r="P1210" s="26">
        <v>0.15604584705882374</v>
      </c>
      <c r="Q1210" s="26">
        <v>0.63325220196078469</v>
      </c>
      <c r="R1210" s="32" t="s">
        <v>1360</v>
      </c>
      <c r="S1210" s="32">
        <v>1</v>
      </c>
      <c r="T1210" s="22"/>
      <c r="U1210" s="36"/>
      <c r="V1210" s="47" t="s">
        <v>953</v>
      </c>
      <c r="W1210" s="22"/>
      <c r="X1210" s="22"/>
    </row>
    <row r="1211" spans="1:24" s="18" customFormat="1" ht="12.75" customHeight="1">
      <c r="A1211" s="25" t="s">
        <v>1359</v>
      </c>
      <c r="B1211" s="25" t="s">
        <v>1347</v>
      </c>
      <c r="C1211" s="25" t="s">
        <v>1578</v>
      </c>
      <c r="D1211" s="43">
        <v>43313</v>
      </c>
      <c r="E1211" s="25">
        <v>2018</v>
      </c>
      <c r="F1211" s="25">
        <v>8</v>
      </c>
      <c r="G1211" s="37">
        <v>1</v>
      </c>
      <c r="H1211" s="35">
        <v>0.28114583333333337</v>
      </c>
      <c r="I1211" s="44">
        <v>137.42883333333333</v>
      </c>
      <c r="J1211" s="44">
        <v>39.335000000000001</v>
      </c>
      <c r="K1211" s="34">
        <v>10</v>
      </c>
      <c r="L1211" s="34">
        <v>10</v>
      </c>
      <c r="M1211" s="34">
        <v>0</v>
      </c>
      <c r="N1211" s="45">
        <v>23.209399999999999</v>
      </c>
      <c r="O1211" s="44">
        <v>34.101399999999998</v>
      </c>
      <c r="P1211" s="26">
        <v>4.1097849411765086E-2</v>
      </c>
      <c r="Q1211" s="26">
        <v>-6.5659872941177255E-2</v>
      </c>
      <c r="R1211" s="32" t="s">
        <v>1360</v>
      </c>
      <c r="S1211" s="32">
        <v>1</v>
      </c>
      <c r="T1211" s="22"/>
      <c r="U1211" s="36"/>
      <c r="V1211" s="47" t="s">
        <v>954</v>
      </c>
      <c r="W1211" s="22"/>
      <c r="X1211" s="22"/>
    </row>
    <row r="1212" spans="1:24" s="18" customFormat="1" ht="12.75" customHeight="1">
      <c r="A1212" s="25" t="s">
        <v>1359</v>
      </c>
      <c r="B1212" s="25" t="s">
        <v>1348</v>
      </c>
      <c r="C1212" s="25" t="s">
        <v>1578</v>
      </c>
      <c r="D1212" s="43">
        <v>43312</v>
      </c>
      <c r="E1212" s="25">
        <v>2018</v>
      </c>
      <c r="F1212" s="25">
        <v>7</v>
      </c>
      <c r="G1212" s="37">
        <v>31</v>
      </c>
      <c r="H1212" s="35">
        <v>0.27775462962962966</v>
      </c>
      <c r="I1212" s="44">
        <v>138.41983333333334</v>
      </c>
      <c r="J1212" s="44">
        <v>38.578333333333333</v>
      </c>
      <c r="K1212" s="34">
        <v>10</v>
      </c>
      <c r="L1212" s="34">
        <v>10</v>
      </c>
      <c r="M1212" s="34">
        <v>0</v>
      </c>
      <c r="N1212" s="45">
        <v>24.3872</v>
      </c>
      <c r="O1212" s="44">
        <v>34.000599999999999</v>
      </c>
      <c r="P1212" s="26">
        <v>4.832653176470636E-2</v>
      </c>
      <c r="Q1212" s="26">
        <v>-0.1710801411764713</v>
      </c>
      <c r="R1212" s="32" t="s">
        <v>1360</v>
      </c>
      <c r="S1212" s="32"/>
      <c r="T1212" s="22"/>
      <c r="U1212" s="36"/>
      <c r="V1212" s="47" t="s">
        <v>955</v>
      </c>
      <c r="W1212" s="22"/>
      <c r="X1212" s="22"/>
    </row>
    <row r="1213" spans="1:24" s="18" customFormat="1" ht="12.75" customHeight="1">
      <c r="A1213" s="25" t="s">
        <v>1359</v>
      </c>
      <c r="B1213" s="25" t="s">
        <v>1349</v>
      </c>
      <c r="C1213" s="25" t="s">
        <v>1578</v>
      </c>
      <c r="D1213" s="43">
        <v>43312</v>
      </c>
      <c r="E1213" s="25">
        <v>2018</v>
      </c>
      <c r="F1213" s="25">
        <v>7</v>
      </c>
      <c r="G1213" s="37">
        <v>31</v>
      </c>
      <c r="H1213" s="35">
        <v>0.39501157407407406</v>
      </c>
      <c r="I1213" s="44">
        <v>138.25383333333335</v>
      </c>
      <c r="J1213" s="44">
        <v>38.831666666666663</v>
      </c>
      <c r="K1213" s="34">
        <v>500</v>
      </c>
      <c r="L1213" s="34">
        <v>500</v>
      </c>
      <c r="M1213" s="34">
        <v>0</v>
      </c>
      <c r="N1213" s="45">
        <v>0.76019999999999999</v>
      </c>
      <c r="O1213" s="44">
        <v>34.064300000000003</v>
      </c>
      <c r="P1213" s="26">
        <v>-3.6200829411764168E-2</v>
      </c>
      <c r="Q1213" s="26">
        <v>-0.79501225647058682</v>
      </c>
      <c r="R1213" s="32" t="s">
        <v>1360</v>
      </c>
      <c r="S1213" s="32">
        <v>1</v>
      </c>
      <c r="T1213" s="22"/>
      <c r="U1213" s="36"/>
      <c r="V1213" s="49" t="s">
        <v>956</v>
      </c>
      <c r="W1213" s="22"/>
      <c r="X1213" s="22"/>
    </row>
    <row r="1214" spans="1:24" s="18" customFormat="1" ht="12.75" customHeight="1">
      <c r="A1214" s="25" t="s">
        <v>1359</v>
      </c>
      <c r="B1214" s="25" t="s">
        <v>1349</v>
      </c>
      <c r="C1214" s="25" t="s">
        <v>1578</v>
      </c>
      <c r="D1214" s="43">
        <v>43312</v>
      </c>
      <c r="E1214" s="25">
        <v>2018</v>
      </c>
      <c r="F1214" s="25">
        <v>7</v>
      </c>
      <c r="G1214" s="37">
        <v>31</v>
      </c>
      <c r="H1214" s="35">
        <v>0.3971412037037037</v>
      </c>
      <c r="I1214" s="44">
        <v>138.25383333333335</v>
      </c>
      <c r="J1214" s="44">
        <v>38.831666666666663</v>
      </c>
      <c r="K1214" s="34">
        <v>400</v>
      </c>
      <c r="L1214" s="34">
        <v>400</v>
      </c>
      <c r="M1214" s="34">
        <v>0</v>
      </c>
      <c r="N1214" s="45">
        <v>1.0126999999999999</v>
      </c>
      <c r="O1214" s="44">
        <v>34.053699999999999</v>
      </c>
      <c r="P1214" s="26">
        <v>-7.6624635294118004E-2</v>
      </c>
      <c r="Q1214" s="26">
        <v>-1.0165124917647042</v>
      </c>
      <c r="R1214" s="32" t="s">
        <v>1360</v>
      </c>
      <c r="S1214" s="32">
        <v>1</v>
      </c>
      <c r="T1214" s="22"/>
      <c r="U1214" s="36"/>
      <c r="V1214" s="49" t="s">
        <v>957</v>
      </c>
      <c r="W1214" s="22"/>
      <c r="X1214" s="22"/>
    </row>
    <row r="1215" spans="1:24" s="18" customFormat="1" ht="12.75" customHeight="1">
      <c r="A1215" s="25" t="s">
        <v>1359</v>
      </c>
      <c r="B1215" s="25" t="s">
        <v>1349</v>
      </c>
      <c r="C1215" s="25" t="s">
        <v>1578</v>
      </c>
      <c r="D1215" s="43">
        <v>43312</v>
      </c>
      <c r="E1215" s="25">
        <v>2018</v>
      </c>
      <c r="F1215" s="25">
        <v>7</v>
      </c>
      <c r="G1215" s="37">
        <v>31</v>
      </c>
      <c r="H1215" s="35">
        <v>0.39900462962962963</v>
      </c>
      <c r="I1215" s="44">
        <v>138.25383333333335</v>
      </c>
      <c r="J1215" s="44">
        <v>38.831666666666663</v>
      </c>
      <c r="K1215" s="34">
        <v>300</v>
      </c>
      <c r="L1215" s="34">
        <v>300</v>
      </c>
      <c r="M1215" s="34">
        <v>0</v>
      </c>
      <c r="N1215" s="45">
        <v>1.8260000000000001</v>
      </c>
      <c r="O1215" s="44">
        <v>34.034300000000002</v>
      </c>
      <c r="P1215" s="26">
        <v>-2.8877241176470836E-2</v>
      </c>
      <c r="Q1215" s="26">
        <v>-0.78046476705882384</v>
      </c>
      <c r="R1215" s="32" t="s">
        <v>1360</v>
      </c>
      <c r="S1215" s="32">
        <v>1</v>
      </c>
      <c r="T1215" s="22"/>
      <c r="U1215" s="36"/>
      <c r="V1215" s="49" t="s">
        <v>958</v>
      </c>
      <c r="W1215" s="22"/>
      <c r="X1215" s="22"/>
    </row>
    <row r="1216" spans="1:24" s="18" customFormat="1" ht="12.75" customHeight="1">
      <c r="A1216" s="25" t="s">
        <v>1359</v>
      </c>
      <c r="B1216" s="25" t="s">
        <v>1349</v>
      </c>
      <c r="C1216" s="25" t="s">
        <v>1578</v>
      </c>
      <c r="D1216" s="43">
        <v>43312</v>
      </c>
      <c r="E1216" s="25">
        <v>2018</v>
      </c>
      <c r="F1216" s="25">
        <v>7</v>
      </c>
      <c r="G1216" s="37">
        <v>31</v>
      </c>
      <c r="H1216" s="35">
        <v>0.40075231481481483</v>
      </c>
      <c r="I1216" s="44">
        <v>138.25383333333335</v>
      </c>
      <c r="J1216" s="44">
        <v>38.831666666666663</v>
      </c>
      <c r="K1216" s="34">
        <v>200</v>
      </c>
      <c r="L1216" s="34">
        <v>200</v>
      </c>
      <c r="M1216" s="34">
        <v>0</v>
      </c>
      <c r="N1216" s="45">
        <v>5.0540000000000003</v>
      </c>
      <c r="O1216" s="44">
        <v>34.085700000000003</v>
      </c>
      <c r="P1216" s="26">
        <v>-7.6628470588233633E-3</v>
      </c>
      <c r="Q1216" s="26">
        <v>-0.32201696235294008</v>
      </c>
      <c r="R1216" s="32" t="s">
        <v>1360</v>
      </c>
      <c r="S1216" s="32">
        <v>1</v>
      </c>
      <c r="T1216" s="22"/>
      <c r="U1216" s="36"/>
      <c r="V1216" s="49" t="s">
        <v>959</v>
      </c>
      <c r="W1216" s="22"/>
      <c r="X1216" s="22"/>
    </row>
    <row r="1217" spans="1:24" s="18" customFormat="1" ht="12.75" customHeight="1">
      <c r="A1217" s="25" t="s">
        <v>1359</v>
      </c>
      <c r="B1217" s="25" t="s">
        <v>1349</v>
      </c>
      <c r="C1217" s="25" t="s">
        <v>1578</v>
      </c>
      <c r="D1217" s="43">
        <v>43312</v>
      </c>
      <c r="E1217" s="25">
        <v>2018</v>
      </c>
      <c r="F1217" s="25">
        <v>7</v>
      </c>
      <c r="G1217" s="37">
        <v>31</v>
      </c>
      <c r="H1217" s="35">
        <v>0.40199074074074076</v>
      </c>
      <c r="I1217" s="44">
        <v>138.25383333333335</v>
      </c>
      <c r="J1217" s="44">
        <v>38.831666666666663</v>
      </c>
      <c r="K1217" s="34">
        <v>150</v>
      </c>
      <c r="L1217" s="34">
        <v>150</v>
      </c>
      <c r="M1217" s="34">
        <v>0</v>
      </c>
      <c r="N1217" s="45">
        <v>8.8630999999999993</v>
      </c>
      <c r="O1217" s="44">
        <v>34.246499999999997</v>
      </c>
      <c r="P1217" s="26">
        <v>0.11682614705882388</v>
      </c>
      <c r="Q1217" s="26">
        <v>0.39334804235294207</v>
      </c>
      <c r="R1217" s="32" t="s">
        <v>1360</v>
      </c>
      <c r="S1217" s="32">
        <v>1</v>
      </c>
      <c r="T1217" s="22"/>
      <c r="U1217" s="36"/>
      <c r="V1217" s="49" t="s">
        <v>960</v>
      </c>
      <c r="W1217" s="22"/>
      <c r="X1217" s="22"/>
    </row>
    <row r="1218" spans="1:24" s="18" customFormat="1" ht="12.75" customHeight="1">
      <c r="A1218" s="25" t="s">
        <v>1359</v>
      </c>
      <c r="B1218" s="25" t="s">
        <v>1349</v>
      </c>
      <c r="C1218" s="25" t="s">
        <v>1578</v>
      </c>
      <c r="D1218" s="43">
        <v>43312</v>
      </c>
      <c r="E1218" s="25">
        <v>2018</v>
      </c>
      <c r="F1218" s="25">
        <v>7</v>
      </c>
      <c r="G1218" s="37">
        <v>31</v>
      </c>
      <c r="H1218" s="35">
        <v>0.40287037037037038</v>
      </c>
      <c r="I1218" s="44">
        <v>138.25383333333335</v>
      </c>
      <c r="J1218" s="44">
        <v>38.831666666666663</v>
      </c>
      <c r="K1218" s="34">
        <v>125</v>
      </c>
      <c r="L1218" s="34">
        <v>125</v>
      </c>
      <c r="M1218" s="34">
        <v>0</v>
      </c>
      <c r="N1218" s="45">
        <v>10.118600000000001</v>
      </c>
      <c r="O1218" s="44">
        <v>34.3033</v>
      </c>
      <c r="P1218" s="26">
        <v>0.1088542411764708</v>
      </c>
      <c r="Q1218" s="26">
        <v>0.58683772705882475</v>
      </c>
      <c r="R1218" s="32" t="s">
        <v>1360</v>
      </c>
      <c r="S1218" s="32">
        <v>1</v>
      </c>
      <c r="T1218" s="22"/>
      <c r="U1218" s="36"/>
      <c r="V1218" s="49" t="s">
        <v>961</v>
      </c>
      <c r="W1218" s="22"/>
      <c r="X1218" s="22"/>
    </row>
    <row r="1219" spans="1:24" s="18" customFormat="1" ht="12.75" customHeight="1">
      <c r="A1219" s="25" t="s">
        <v>1359</v>
      </c>
      <c r="B1219" s="25" t="s">
        <v>1349</v>
      </c>
      <c r="C1219" s="25" t="s">
        <v>1578</v>
      </c>
      <c r="D1219" s="43">
        <v>43312</v>
      </c>
      <c r="E1219" s="25">
        <v>2018</v>
      </c>
      <c r="F1219" s="25">
        <v>7</v>
      </c>
      <c r="G1219" s="37">
        <v>31</v>
      </c>
      <c r="H1219" s="35">
        <v>0.40369212962962964</v>
      </c>
      <c r="I1219" s="44">
        <v>138.25383333333335</v>
      </c>
      <c r="J1219" s="44">
        <v>38.831666666666663</v>
      </c>
      <c r="K1219" s="34">
        <v>100</v>
      </c>
      <c r="L1219" s="34">
        <v>100</v>
      </c>
      <c r="M1219" s="34">
        <v>0</v>
      </c>
      <c r="N1219" s="45">
        <v>12.2064</v>
      </c>
      <c r="O1219" s="44">
        <v>34.414200000000001</v>
      </c>
      <c r="P1219" s="26">
        <v>0.21762753529411771</v>
      </c>
      <c r="Q1219" s="26">
        <v>0.98880297176470755</v>
      </c>
      <c r="R1219" s="32" t="s">
        <v>1360</v>
      </c>
      <c r="S1219" s="32">
        <v>1</v>
      </c>
      <c r="T1219" s="22"/>
      <c r="U1219" s="36"/>
      <c r="V1219" s="49" t="s">
        <v>962</v>
      </c>
      <c r="W1219" s="22"/>
      <c r="X1219" s="22"/>
    </row>
    <row r="1220" spans="1:24" s="18" customFormat="1" ht="12.75" customHeight="1">
      <c r="A1220" s="25" t="s">
        <v>1359</v>
      </c>
      <c r="B1220" s="25" t="s">
        <v>1349</v>
      </c>
      <c r="C1220" s="25" t="s">
        <v>1578</v>
      </c>
      <c r="D1220" s="43">
        <v>43312</v>
      </c>
      <c r="E1220" s="25">
        <v>2018</v>
      </c>
      <c r="F1220" s="25">
        <v>7</v>
      </c>
      <c r="G1220" s="37">
        <v>31</v>
      </c>
      <c r="H1220" s="35">
        <v>0.40434027777777781</v>
      </c>
      <c r="I1220" s="44">
        <v>138.25383333333335</v>
      </c>
      <c r="J1220" s="44">
        <v>38.831666666666663</v>
      </c>
      <c r="K1220" s="34">
        <v>80</v>
      </c>
      <c r="L1220" s="34">
        <v>80</v>
      </c>
      <c r="M1220" s="34">
        <v>0</v>
      </c>
      <c r="N1220" s="45">
        <v>14.69</v>
      </c>
      <c r="O1220" s="44">
        <v>34.512599999999999</v>
      </c>
      <c r="P1220" s="26">
        <v>0.19431211176470553</v>
      </c>
      <c r="Q1220" s="26">
        <v>1.1387078705882363</v>
      </c>
      <c r="R1220" s="32" t="s">
        <v>1360</v>
      </c>
      <c r="S1220" s="32">
        <v>1</v>
      </c>
      <c r="T1220" s="22"/>
      <c r="U1220" s="36"/>
      <c r="V1220" s="49" t="s">
        <v>963</v>
      </c>
      <c r="W1220" s="22"/>
      <c r="X1220" s="22"/>
    </row>
    <row r="1221" spans="1:24" s="18" customFormat="1" ht="12.75" customHeight="1">
      <c r="A1221" s="25" t="s">
        <v>1359</v>
      </c>
      <c r="B1221" s="25" t="s">
        <v>1349</v>
      </c>
      <c r="C1221" s="25" t="s">
        <v>1578</v>
      </c>
      <c r="D1221" s="43">
        <v>43312</v>
      </c>
      <c r="E1221" s="25">
        <v>2018</v>
      </c>
      <c r="F1221" s="25">
        <v>7</v>
      </c>
      <c r="G1221" s="37">
        <v>31</v>
      </c>
      <c r="H1221" s="35">
        <v>0.40502314814814816</v>
      </c>
      <c r="I1221" s="44">
        <v>138.25383333333335</v>
      </c>
      <c r="J1221" s="44">
        <v>38.831666666666663</v>
      </c>
      <c r="K1221" s="34">
        <v>60</v>
      </c>
      <c r="L1221" s="34">
        <v>60</v>
      </c>
      <c r="M1221" s="34">
        <v>0</v>
      </c>
      <c r="N1221" s="45">
        <v>16.092199999999998</v>
      </c>
      <c r="O1221" s="44">
        <v>34.538899999999998</v>
      </c>
      <c r="P1221" s="26">
        <v>0.19185090588235276</v>
      </c>
      <c r="Q1221" s="26">
        <v>1.3357277152941158</v>
      </c>
      <c r="R1221" s="32" t="s">
        <v>1360</v>
      </c>
      <c r="S1221" s="32">
        <v>1</v>
      </c>
      <c r="T1221" s="22"/>
      <c r="U1221" s="36"/>
      <c r="V1221" s="49" t="s">
        <v>964</v>
      </c>
      <c r="W1221" s="22"/>
      <c r="X1221" s="22"/>
    </row>
    <row r="1222" spans="1:24" s="18" customFormat="1" ht="12.75" customHeight="1">
      <c r="A1222" s="25" t="s">
        <v>1359</v>
      </c>
      <c r="B1222" s="25" t="s">
        <v>1349</v>
      </c>
      <c r="C1222" s="25" t="s">
        <v>1578</v>
      </c>
      <c r="D1222" s="43">
        <v>43312</v>
      </c>
      <c r="E1222" s="25">
        <v>2018</v>
      </c>
      <c r="F1222" s="25">
        <v>7</v>
      </c>
      <c r="G1222" s="37">
        <v>31</v>
      </c>
      <c r="H1222" s="35">
        <v>0.40552083333333333</v>
      </c>
      <c r="I1222" s="44">
        <v>138.25383333333335</v>
      </c>
      <c r="J1222" s="44">
        <v>38.831666666666663</v>
      </c>
      <c r="K1222" s="34">
        <v>50</v>
      </c>
      <c r="L1222" s="34">
        <v>50</v>
      </c>
      <c r="M1222" s="34">
        <v>0</v>
      </c>
      <c r="N1222" s="45">
        <v>16.750599999999999</v>
      </c>
      <c r="O1222" s="44">
        <v>34.533799999999999</v>
      </c>
      <c r="P1222" s="26">
        <v>0.16163209999999895</v>
      </c>
      <c r="Q1222" s="26">
        <v>1.2387636799999999</v>
      </c>
      <c r="R1222" s="32" t="s">
        <v>1360</v>
      </c>
      <c r="S1222" s="32">
        <v>1</v>
      </c>
      <c r="T1222" s="22"/>
      <c r="U1222" s="36"/>
      <c r="V1222" s="49" t="s">
        <v>965</v>
      </c>
      <c r="W1222" s="22"/>
      <c r="X1222" s="22"/>
    </row>
    <row r="1223" spans="1:24" s="18" customFormat="1" ht="12.75" customHeight="1">
      <c r="A1223" s="25" t="s">
        <v>1359</v>
      </c>
      <c r="B1223" s="25" t="s">
        <v>1349</v>
      </c>
      <c r="C1223" s="25" t="s">
        <v>1578</v>
      </c>
      <c r="D1223" s="43">
        <v>43312</v>
      </c>
      <c r="E1223" s="25">
        <v>2018</v>
      </c>
      <c r="F1223" s="25">
        <v>7</v>
      </c>
      <c r="G1223" s="37">
        <v>31</v>
      </c>
      <c r="H1223" s="35">
        <v>0.40604166666666663</v>
      </c>
      <c r="I1223" s="44">
        <v>138.25383333333335</v>
      </c>
      <c r="J1223" s="44">
        <v>38.831666666666663</v>
      </c>
      <c r="K1223" s="34">
        <v>40</v>
      </c>
      <c r="L1223" s="34">
        <v>40</v>
      </c>
      <c r="M1223" s="34">
        <v>0</v>
      </c>
      <c r="N1223" s="45">
        <v>17.743600000000001</v>
      </c>
      <c r="O1223" s="44">
        <v>34.503900000000002</v>
      </c>
      <c r="P1223" s="26">
        <v>0.17672349411764676</v>
      </c>
      <c r="Q1223" s="26">
        <v>1.1370927647058835</v>
      </c>
      <c r="R1223" s="32" t="s">
        <v>1360</v>
      </c>
      <c r="S1223" s="32">
        <v>1</v>
      </c>
      <c r="T1223" s="22"/>
      <c r="U1223" s="36"/>
      <c r="V1223" s="49" t="s">
        <v>966</v>
      </c>
      <c r="W1223" s="22"/>
      <c r="X1223" s="22"/>
    </row>
    <row r="1224" spans="1:24" s="18" customFormat="1" ht="12.75" customHeight="1">
      <c r="A1224" s="25" t="s">
        <v>1359</v>
      </c>
      <c r="B1224" s="25" t="s">
        <v>1349</v>
      </c>
      <c r="C1224" s="25" t="s">
        <v>1578</v>
      </c>
      <c r="D1224" s="43">
        <v>43312</v>
      </c>
      <c r="E1224" s="25">
        <v>2018</v>
      </c>
      <c r="F1224" s="25">
        <v>7</v>
      </c>
      <c r="G1224" s="37">
        <v>31</v>
      </c>
      <c r="H1224" s="35">
        <v>0.40653935185185186</v>
      </c>
      <c r="I1224" s="44">
        <v>138.25383333333335</v>
      </c>
      <c r="J1224" s="44">
        <v>38.831666666666663</v>
      </c>
      <c r="K1224" s="34">
        <v>30</v>
      </c>
      <c r="L1224" s="34">
        <v>30</v>
      </c>
      <c r="M1224" s="34">
        <v>0</v>
      </c>
      <c r="N1224" s="45">
        <v>18.971399999999999</v>
      </c>
      <c r="O1224" s="44">
        <v>34.415399999999998</v>
      </c>
      <c r="P1224" s="26">
        <v>0.12895208823529369</v>
      </c>
      <c r="Q1224" s="26">
        <v>0.95520876941176525</v>
      </c>
      <c r="R1224" s="32" t="s">
        <v>1360</v>
      </c>
      <c r="S1224" s="32">
        <v>1</v>
      </c>
      <c r="T1224" s="22"/>
      <c r="U1224" s="36"/>
      <c r="V1224" s="49" t="s">
        <v>967</v>
      </c>
      <c r="W1224" s="22"/>
      <c r="X1224" s="22"/>
    </row>
    <row r="1225" spans="1:24" s="18" customFormat="1" ht="12.75" customHeight="1">
      <c r="A1225" s="25" t="s">
        <v>1359</v>
      </c>
      <c r="B1225" s="25" t="s">
        <v>1349</v>
      </c>
      <c r="C1225" s="25" t="s">
        <v>1578</v>
      </c>
      <c r="D1225" s="43">
        <v>43312</v>
      </c>
      <c r="E1225" s="25">
        <v>2018</v>
      </c>
      <c r="F1225" s="25">
        <v>7</v>
      </c>
      <c r="G1225" s="37">
        <v>31</v>
      </c>
      <c r="H1225" s="35">
        <v>0.40768518518518521</v>
      </c>
      <c r="I1225" s="44">
        <v>138.25383333333335</v>
      </c>
      <c r="J1225" s="44">
        <v>38.831666666666663</v>
      </c>
      <c r="K1225" s="34">
        <v>20</v>
      </c>
      <c r="L1225" s="34">
        <v>20</v>
      </c>
      <c r="M1225" s="34">
        <v>0</v>
      </c>
      <c r="N1225" s="45">
        <v>20.869599999999998</v>
      </c>
      <c r="O1225" s="44">
        <v>34.261400000000002</v>
      </c>
      <c r="P1225" s="26">
        <v>9.8120982352940977E-2</v>
      </c>
      <c r="Q1225" s="26">
        <v>0.65996741411764859</v>
      </c>
      <c r="R1225" s="32" t="s">
        <v>1360</v>
      </c>
      <c r="S1225" s="32">
        <v>1</v>
      </c>
      <c r="T1225" s="22"/>
      <c r="U1225" s="36"/>
      <c r="V1225" s="49" t="s">
        <v>968</v>
      </c>
      <c r="W1225" s="22"/>
      <c r="X1225" s="22"/>
    </row>
    <row r="1226" spans="1:24" s="18" customFormat="1" ht="12.75" customHeight="1">
      <c r="A1226" s="25" t="s">
        <v>1359</v>
      </c>
      <c r="B1226" s="25" t="s">
        <v>1349</v>
      </c>
      <c r="C1226" s="25" t="s">
        <v>1578</v>
      </c>
      <c r="D1226" s="43">
        <v>43312</v>
      </c>
      <c r="E1226" s="25">
        <v>2018</v>
      </c>
      <c r="F1226" s="25">
        <v>7</v>
      </c>
      <c r="G1226" s="37">
        <v>31</v>
      </c>
      <c r="H1226" s="35">
        <v>0.4082986111111111</v>
      </c>
      <c r="I1226" s="44">
        <v>138.25383333333335</v>
      </c>
      <c r="J1226" s="44">
        <v>38.831666666666663</v>
      </c>
      <c r="K1226" s="34">
        <v>10</v>
      </c>
      <c r="L1226" s="34">
        <v>10</v>
      </c>
      <c r="M1226" s="34">
        <v>0</v>
      </c>
      <c r="N1226" s="45">
        <v>24.999300000000002</v>
      </c>
      <c r="O1226" s="44">
        <v>34.066099999999999</v>
      </c>
      <c r="P1226" s="26">
        <v>2.1775576470588032E-2</v>
      </c>
      <c r="Q1226" s="26">
        <v>-9.7528781176469792E-2</v>
      </c>
      <c r="R1226" s="32" t="s">
        <v>1360</v>
      </c>
      <c r="S1226" s="32">
        <v>1</v>
      </c>
      <c r="T1226" s="22"/>
      <c r="U1226" s="36"/>
      <c r="V1226" s="49" t="s">
        <v>969</v>
      </c>
      <c r="W1226" s="22"/>
      <c r="X1226" s="22"/>
    </row>
    <row r="1227" spans="1:24" s="18" customFormat="1" ht="12.75" customHeight="1">
      <c r="A1227" s="25" t="s">
        <v>1359</v>
      </c>
      <c r="B1227" s="25" t="s">
        <v>1350</v>
      </c>
      <c r="C1227" s="25" t="s">
        <v>1578</v>
      </c>
      <c r="D1227" s="43">
        <v>43312</v>
      </c>
      <c r="E1227" s="25">
        <v>2018</v>
      </c>
      <c r="F1227" s="25">
        <v>7</v>
      </c>
      <c r="G1227" s="37">
        <v>31</v>
      </c>
      <c r="H1227" s="35">
        <v>0.53531249999999997</v>
      </c>
      <c r="I1227" s="44">
        <v>138.07849999999999</v>
      </c>
      <c r="J1227" s="44">
        <v>39.081666666666663</v>
      </c>
      <c r="K1227" s="34">
        <v>10</v>
      </c>
      <c r="L1227" s="34">
        <v>10</v>
      </c>
      <c r="M1227" s="34">
        <v>0</v>
      </c>
      <c r="N1227" s="45">
        <v>23.971900000000002</v>
      </c>
      <c r="O1227" s="44">
        <v>34.110900000000001</v>
      </c>
      <c r="P1227" s="26">
        <v>4.8704770588234858E-2</v>
      </c>
      <c r="Q1227" s="26">
        <v>7.1053663529411892E-2</v>
      </c>
      <c r="R1227" s="32" t="s">
        <v>1360</v>
      </c>
      <c r="S1227" s="32"/>
      <c r="T1227" s="22"/>
      <c r="U1227" s="36"/>
      <c r="V1227" s="49" t="s">
        <v>970</v>
      </c>
      <c r="W1227" s="22"/>
      <c r="X1227" s="22"/>
    </row>
    <row r="1228" spans="1:24" s="18" customFormat="1" ht="12.75" customHeight="1">
      <c r="A1228" s="25" t="s">
        <v>1359</v>
      </c>
      <c r="B1228" s="25" t="s">
        <v>1351</v>
      </c>
      <c r="C1228" s="25" t="s">
        <v>1578</v>
      </c>
      <c r="D1228" s="43">
        <v>43312</v>
      </c>
      <c r="E1228" s="25">
        <v>2018</v>
      </c>
      <c r="F1228" s="25">
        <v>7</v>
      </c>
      <c r="G1228" s="37">
        <v>31</v>
      </c>
      <c r="H1228" s="35">
        <v>0.65614583333333332</v>
      </c>
      <c r="I1228" s="44">
        <v>137.92033333333333</v>
      </c>
      <c r="J1228" s="44">
        <v>39.335000000000001</v>
      </c>
      <c r="K1228" s="34">
        <v>10</v>
      </c>
      <c r="L1228" s="34">
        <v>10</v>
      </c>
      <c r="M1228" s="34">
        <v>0</v>
      </c>
      <c r="N1228" s="45">
        <v>24.337399999999999</v>
      </c>
      <c r="O1228" s="44">
        <v>33.952599999999997</v>
      </c>
      <c r="P1228" s="26">
        <v>5.3992729411769247E-3</v>
      </c>
      <c r="Q1228" s="26">
        <v>-0.19359819647058885</v>
      </c>
      <c r="R1228" s="32" t="s">
        <v>1360</v>
      </c>
      <c r="S1228" s="32"/>
      <c r="T1228" s="22"/>
      <c r="U1228" s="36"/>
      <c r="V1228" s="47" t="s">
        <v>971</v>
      </c>
      <c r="W1228" s="22"/>
      <c r="X1228" s="22"/>
    </row>
    <row r="1229" spans="1:24" s="18" customFormat="1" ht="12.75" customHeight="1">
      <c r="A1229" s="25" t="s">
        <v>1359</v>
      </c>
      <c r="B1229" s="25" t="s">
        <v>1352</v>
      </c>
      <c r="C1229" s="25" t="s">
        <v>1578</v>
      </c>
      <c r="D1229" s="43">
        <v>43312</v>
      </c>
      <c r="E1229" s="25">
        <v>2018</v>
      </c>
      <c r="F1229" s="25">
        <v>7</v>
      </c>
      <c r="G1229" s="37">
        <v>31</v>
      </c>
      <c r="H1229" s="35">
        <v>0.77106481481481481</v>
      </c>
      <c r="I1229" s="44">
        <v>137.77183333333335</v>
      </c>
      <c r="J1229" s="44">
        <v>39.586666666666666</v>
      </c>
      <c r="K1229" s="34">
        <v>10</v>
      </c>
      <c r="L1229" s="34">
        <v>10</v>
      </c>
      <c r="M1229" s="34">
        <v>0</v>
      </c>
      <c r="N1229" s="45">
        <v>22.7562</v>
      </c>
      <c r="O1229" s="44">
        <v>34.084499999999998</v>
      </c>
      <c r="P1229" s="26">
        <v>2.3237863529411484E-2</v>
      </c>
      <c r="Q1229" s="26">
        <v>8.5030708235292352E-2</v>
      </c>
      <c r="R1229" s="32" t="s">
        <v>1360</v>
      </c>
      <c r="S1229" s="32"/>
      <c r="T1229" s="22"/>
      <c r="U1229" s="36"/>
      <c r="V1229" s="47" t="s">
        <v>972</v>
      </c>
      <c r="W1229" s="22"/>
      <c r="X1229" s="22"/>
    </row>
    <row r="1230" spans="1:24" s="18" customFormat="1" ht="12.75" customHeight="1">
      <c r="A1230" s="25" t="s">
        <v>1359</v>
      </c>
      <c r="B1230" s="25" t="s">
        <v>1370</v>
      </c>
      <c r="C1230" s="25" t="s">
        <v>1581</v>
      </c>
      <c r="D1230" s="43">
        <v>43315</v>
      </c>
      <c r="E1230" s="25">
        <v>2018</v>
      </c>
      <c r="F1230" s="25">
        <v>8</v>
      </c>
      <c r="G1230" s="37">
        <v>3</v>
      </c>
      <c r="H1230" s="35">
        <v>0.28232638888888889</v>
      </c>
      <c r="I1230" s="44">
        <v>144.00299999999999</v>
      </c>
      <c r="J1230" s="44">
        <v>38.498333333333335</v>
      </c>
      <c r="K1230" s="34">
        <v>10</v>
      </c>
      <c r="L1230" s="34">
        <v>10</v>
      </c>
      <c r="M1230" s="34">
        <v>0</v>
      </c>
      <c r="N1230" s="45">
        <v>24.464700000000001</v>
      </c>
      <c r="O1230" s="44">
        <v>34.442999999999998</v>
      </c>
      <c r="P1230" s="26">
        <v>9.6885414117646729E-2</v>
      </c>
      <c r="Q1230" s="26">
        <v>0.73616415294117488</v>
      </c>
      <c r="R1230" s="32" t="s">
        <v>1360</v>
      </c>
      <c r="S1230" s="32"/>
      <c r="T1230" s="22"/>
      <c r="U1230" s="36"/>
      <c r="V1230" s="47" t="s">
        <v>973</v>
      </c>
      <c r="W1230" s="22"/>
      <c r="X1230" s="22"/>
    </row>
    <row r="1231" spans="1:24" s="18" customFormat="1" ht="12.75" customHeight="1">
      <c r="A1231" s="25" t="s">
        <v>1359</v>
      </c>
      <c r="B1231" s="25" t="s">
        <v>1371</v>
      </c>
      <c r="C1231" s="25" t="s">
        <v>1581</v>
      </c>
      <c r="D1231" s="43">
        <v>43315</v>
      </c>
      <c r="E1231" s="25">
        <v>2018</v>
      </c>
      <c r="F1231" s="25">
        <v>8</v>
      </c>
      <c r="G1231" s="37">
        <v>3</v>
      </c>
      <c r="H1231" s="35">
        <v>0.38996527777777779</v>
      </c>
      <c r="I1231" s="44">
        <v>144.0025</v>
      </c>
      <c r="J1231" s="44">
        <v>38.25</v>
      </c>
      <c r="K1231" s="34">
        <v>10</v>
      </c>
      <c r="L1231" s="34">
        <v>10</v>
      </c>
      <c r="M1231" s="34">
        <v>0</v>
      </c>
      <c r="N1231" s="45">
        <v>23.2408</v>
      </c>
      <c r="O1231" s="44">
        <v>34.442300000000003</v>
      </c>
      <c r="P1231" s="26">
        <v>0.1782272147058821</v>
      </c>
      <c r="Q1231" s="26">
        <v>0.85038336764706024</v>
      </c>
      <c r="R1231" s="32" t="s">
        <v>1360</v>
      </c>
      <c r="S1231" s="32"/>
      <c r="T1231" s="22"/>
      <c r="U1231" s="36"/>
      <c r="V1231" s="47" t="s">
        <v>974</v>
      </c>
      <c r="W1231" s="22"/>
      <c r="X1231" s="22"/>
    </row>
    <row r="1232" spans="1:24" s="18" customFormat="1" ht="12.75" customHeight="1">
      <c r="A1232" s="25" t="s">
        <v>1359</v>
      </c>
      <c r="B1232" s="25" t="s">
        <v>1372</v>
      </c>
      <c r="C1232" s="25" t="s">
        <v>1581</v>
      </c>
      <c r="D1232" s="43">
        <v>43315</v>
      </c>
      <c r="E1232" s="25">
        <v>2018</v>
      </c>
      <c r="F1232" s="25">
        <v>8</v>
      </c>
      <c r="G1232" s="37">
        <v>3</v>
      </c>
      <c r="H1232" s="35">
        <v>0.4934837962962963</v>
      </c>
      <c r="I1232" s="44">
        <v>143.99666666666667</v>
      </c>
      <c r="J1232" s="44">
        <v>38.001666666666665</v>
      </c>
      <c r="K1232" s="34">
        <v>10</v>
      </c>
      <c r="L1232" s="34">
        <v>10</v>
      </c>
      <c r="M1232" s="34">
        <v>0</v>
      </c>
      <c r="N1232" s="45">
        <v>24.077500000000001</v>
      </c>
      <c r="O1232" s="44">
        <v>34.409999999999997</v>
      </c>
      <c r="P1232" s="26">
        <v>0.15431167529411738</v>
      </c>
      <c r="Q1232" s="26">
        <v>0.66569376235294442</v>
      </c>
      <c r="R1232" s="32" t="s">
        <v>1360</v>
      </c>
      <c r="S1232" s="32"/>
      <c r="T1232" s="22"/>
      <c r="U1232" s="36"/>
      <c r="V1232" s="47" t="s">
        <v>975</v>
      </c>
      <c r="W1232" s="22"/>
      <c r="X1232" s="22"/>
    </row>
    <row r="1233" spans="1:24" s="18" customFormat="1" ht="12.75" customHeight="1">
      <c r="A1233" s="25" t="s">
        <v>1359</v>
      </c>
      <c r="B1233" s="25" t="s">
        <v>1373</v>
      </c>
      <c r="C1233" s="25" t="s">
        <v>1581</v>
      </c>
      <c r="D1233" s="43">
        <v>43315</v>
      </c>
      <c r="E1233" s="25">
        <v>2018</v>
      </c>
      <c r="F1233" s="25">
        <v>8</v>
      </c>
      <c r="G1233" s="37">
        <v>3</v>
      </c>
      <c r="H1233" s="35">
        <v>0.60137731481481482</v>
      </c>
      <c r="I1233" s="44">
        <v>143.99266666666668</v>
      </c>
      <c r="J1233" s="44">
        <v>37.74</v>
      </c>
      <c r="K1233" s="34">
        <v>10</v>
      </c>
      <c r="L1233" s="34">
        <v>10</v>
      </c>
      <c r="M1233" s="34">
        <v>0</v>
      </c>
      <c r="N1233" s="45">
        <v>25.3384</v>
      </c>
      <c r="O1233" s="44">
        <v>34.3384</v>
      </c>
      <c r="P1233" s="26">
        <v>8.8642005882352937E-2</v>
      </c>
      <c r="Q1233" s="26">
        <v>0.42856228705882238</v>
      </c>
      <c r="R1233" s="32" t="s">
        <v>1360</v>
      </c>
      <c r="S1233" s="32"/>
      <c r="T1233" s="22"/>
      <c r="U1233" s="36"/>
      <c r="V1233" s="47" t="s">
        <v>976</v>
      </c>
      <c r="W1233" s="22"/>
      <c r="X1233" s="22"/>
    </row>
    <row r="1234" spans="1:24" s="18" customFormat="1" ht="12.75" customHeight="1">
      <c r="A1234" s="25" t="s">
        <v>1359</v>
      </c>
      <c r="B1234" s="25" t="s">
        <v>1374</v>
      </c>
      <c r="C1234" s="25" t="s">
        <v>1581</v>
      </c>
      <c r="D1234" s="43">
        <v>43315</v>
      </c>
      <c r="E1234" s="25">
        <v>2018</v>
      </c>
      <c r="F1234" s="25">
        <v>8</v>
      </c>
      <c r="G1234" s="37">
        <v>3</v>
      </c>
      <c r="H1234" s="35">
        <v>0.70487268518518509</v>
      </c>
      <c r="I1234" s="44">
        <v>143.99883333333332</v>
      </c>
      <c r="J1234" s="44">
        <v>37.49666666666667</v>
      </c>
      <c r="K1234" s="34">
        <v>10</v>
      </c>
      <c r="L1234" s="34">
        <v>10</v>
      </c>
      <c r="M1234" s="34">
        <v>0</v>
      </c>
      <c r="N1234" s="45">
        <v>24.655799999999999</v>
      </c>
      <c r="O1234" s="44">
        <v>34.377000000000002</v>
      </c>
      <c r="P1234" s="26">
        <v>0.11181527647058864</v>
      </c>
      <c r="Q1234" s="26">
        <v>0.50947648676470436</v>
      </c>
      <c r="R1234" s="32" t="s">
        <v>1360</v>
      </c>
      <c r="S1234" s="32"/>
      <c r="T1234" s="22"/>
      <c r="U1234" s="36"/>
      <c r="V1234" s="47" t="s">
        <v>977</v>
      </c>
      <c r="W1234" s="22"/>
      <c r="X1234" s="22"/>
    </row>
    <row r="1235" spans="1:24" s="18" customFormat="1" ht="12.75" customHeight="1">
      <c r="A1235" s="25" t="s">
        <v>1359</v>
      </c>
      <c r="B1235" s="25" t="s">
        <v>1375</v>
      </c>
      <c r="C1235" s="25" t="s">
        <v>1581</v>
      </c>
      <c r="D1235" s="43">
        <v>43315</v>
      </c>
      <c r="E1235" s="25">
        <v>2018</v>
      </c>
      <c r="F1235" s="25">
        <v>8</v>
      </c>
      <c r="G1235" s="37">
        <v>3</v>
      </c>
      <c r="H1235" s="35">
        <v>0.80873842592592593</v>
      </c>
      <c r="I1235" s="44">
        <v>143.99299999999999</v>
      </c>
      <c r="J1235" s="44">
        <v>37.24</v>
      </c>
      <c r="K1235" s="34">
        <v>10</v>
      </c>
      <c r="L1235" s="34">
        <v>10</v>
      </c>
      <c r="M1235" s="34">
        <v>0</v>
      </c>
      <c r="N1235" s="45">
        <v>24.778400000000001</v>
      </c>
      <c r="O1235" s="44">
        <v>34.445399999999999</v>
      </c>
      <c r="P1235" s="26">
        <v>0.16244645882352859</v>
      </c>
      <c r="Q1235" s="26">
        <v>0.83288731058823373</v>
      </c>
      <c r="R1235" s="32" t="s">
        <v>1360</v>
      </c>
      <c r="S1235" s="32"/>
      <c r="T1235" s="22"/>
      <c r="U1235" s="36"/>
      <c r="V1235" s="47" t="s">
        <v>978</v>
      </c>
      <c r="W1235" s="22"/>
      <c r="X1235" s="22"/>
    </row>
    <row r="1236" spans="1:24" s="18" customFormat="1" ht="12.75" customHeight="1">
      <c r="A1236" s="25" t="s">
        <v>1359</v>
      </c>
      <c r="B1236" s="25" t="s">
        <v>1376</v>
      </c>
      <c r="C1236" s="25" t="s">
        <v>1581</v>
      </c>
      <c r="D1236" s="43">
        <v>43315</v>
      </c>
      <c r="E1236" s="25">
        <v>2018</v>
      </c>
      <c r="F1236" s="25">
        <v>8</v>
      </c>
      <c r="G1236" s="37">
        <v>3</v>
      </c>
      <c r="H1236" s="35">
        <v>0.91144675925925922</v>
      </c>
      <c r="I1236" s="44">
        <v>144.00166666666667</v>
      </c>
      <c r="J1236" s="44">
        <v>36.98833333333333</v>
      </c>
      <c r="K1236" s="34">
        <v>10</v>
      </c>
      <c r="L1236" s="34">
        <v>10</v>
      </c>
      <c r="M1236" s="34">
        <v>0</v>
      </c>
      <c r="N1236" s="45">
        <v>27.131699999999999</v>
      </c>
      <c r="O1236" s="44">
        <v>34.208300000000001</v>
      </c>
      <c r="P1236" s="26">
        <v>9.3801679411764205E-2</v>
      </c>
      <c r="Q1236" s="26">
        <v>0.37929783529411765</v>
      </c>
      <c r="R1236" s="32" t="s">
        <v>1360</v>
      </c>
      <c r="S1236" s="32"/>
      <c r="T1236" s="22"/>
      <c r="U1236" s="36"/>
      <c r="V1236" s="47" t="s">
        <v>979</v>
      </c>
      <c r="W1236" s="22"/>
      <c r="X1236" s="22"/>
    </row>
    <row r="1237" spans="1:24" s="18" customFormat="1" ht="12.75" customHeight="1">
      <c r="A1237" s="25" t="s">
        <v>1359</v>
      </c>
      <c r="B1237" s="25" t="s">
        <v>1377</v>
      </c>
      <c r="C1237" s="25" t="s">
        <v>1581</v>
      </c>
      <c r="D1237" s="43">
        <v>43316</v>
      </c>
      <c r="E1237" s="25">
        <v>2018</v>
      </c>
      <c r="F1237" s="25">
        <v>8</v>
      </c>
      <c r="G1237" s="37">
        <v>4</v>
      </c>
      <c r="H1237" s="35">
        <v>0.24157407407407408</v>
      </c>
      <c r="I1237" s="44">
        <v>142.99449999999999</v>
      </c>
      <c r="J1237" s="44">
        <v>36.251666666666665</v>
      </c>
      <c r="K1237" s="34">
        <v>10</v>
      </c>
      <c r="L1237" s="34">
        <v>10</v>
      </c>
      <c r="M1237" s="34">
        <v>0</v>
      </c>
      <c r="N1237" s="45">
        <v>27.218900000000001</v>
      </c>
      <c r="O1237" s="44">
        <v>34.083100000000002</v>
      </c>
      <c r="P1237" s="26">
        <v>0.10168903999999968</v>
      </c>
      <c r="Q1237" s="26">
        <v>0.40919682000000002</v>
      </c>
      <c r="R1237" s="32" t="s">
        <v>1360</v>
      </c>
      <c r="S1237" s="32"/>
      <c r="T1237" s="22"/>
      <c r="U1237" s="36"/>
      <c r="V1237" s="47" t="s">
        <v>980</v>
      </c>
      <c r="W1237" s="22"/>
      <c r="X1237" s="22"/>
    </row>
    <row r="1238" spans="1:24" s="18" customFormat="1" ht="12.75" customHeight="1">
      <c r="A1238" s="25" t="s">
        <v>1359</v>
      </c>
      <c r="B1238" s="25" t="s">
        <v>1378</v>
      </c>
      <c r="C1238" s="25" t="s">
        <v>1581</v>
      </c>
      <c r="D1238" s="43">
        <v>43316</v>
      </c>
      <c r="E1238" s="25">
        <v>2018</v>
      </c>
      <c r="F1238" s="25">
        <v>8</v>
      </c>
      <c r="G1238" s="37">
        <v>4</v>
      </c>
      <c r="H1238" s="35">
        <v>0.34578703703703706</v>
      </c>
      <c r="I1238" s="44">
        <v>143.00133333333332</v>
      </c>
      <c r="J1238" s="44">
        <v>36.511666666666663</v>
      </c>
      <c r="K1238" s="34">
        <v>10</v>
      </c>
      <c r="L1238" s="34">
        <v>10</v>
      </c>
      <c r="M1238" s="34">
        <v>0</v>
      </c>
      <c r="N1238" s="45">
        <v>26.353100000000001</v>
      </c>
      <c r="O1238" s="44">
        <v>34.132800000000003</v>
      </c>
      <c r="P1238" s="26">
        <v>4.5457650588235143E-2</v>
      </c>
      <c r="Q1238" s="26">
        <v>0.36687754470588274</v>
      </c>
      <c r="R1238" s="32" t="s">
        <v>1360</v>
      </c>
      <c r="S1238" s="32"/>
      <c r="T1238" s="22"/>
      <c r="U1238" s="36"/>
      <c r="V1238" s="47" t="s">
        <v>981</v>
      </c>
      <c r="W1238" s="22"/>
      <c r="X1238" s="22"/>
    </row>
    <row r="1239" spans="1:24" s="18" customFormat="1" ht="12.75" customHeight="1">
      <c r="A1239" s="25" t="s">
        <v>1359</v>
      </c>
      <c r="B1239" s="25" t="s">
        <v>1379</v>
      </c>
      <c r="C1239" s="25" t="s">
        <v>1581</v>
      </c>
      <c r="D1239" s="43">
        <v>43316</v>
      </c>
      <c r="E1239" s="25">
        <v>2018</v>
      </c>
      <c r="F1239" s="25">
        <v>8</v>
      </c>
      <c r="G1239" s="37">
        <v>4</v>
      </c>
      <c r="H1239" s="35">
        <v>0.44427083333333334</v>
      </c>
      <c r="I1239" s="44">
        <v>143.01116666666667</v>
      </c>
      <c r="J1239" s="44">
        <v>36.76</v>
      </c>
      <c r="K1239" s="34">
        <v>10</v>
      </c>
      <c r="L1239" s="34">
        <v>10</v>
      </c>
      <c r="M1239" s="34">
        <v>0</v>
      </c>
      <c r="N1239" s="45">
        <v>26.981400000000001</v>
      </c>
      <c r="O1239" s="44">
        <v>34.114899999999999</v>
      </c>
      <c r="P1239" s="26">
        <v>3.8059101176470378E-2</v>
      </c>
      <c r="Q1239" s="26">
        <v>0.2692630894117638</v>
      </c>
      <c r="R1239" s="32" t="s">
        <v>1360</v>
      </c>
      <c r="S1239" s="32"/>
      <c r="T1239" s="22"/>
      <c r="U1239" s="36"/>
      <c r="V1239" s="47" t="s">
        <v>982</v>
      </c>
      <c r="W1239" s="22"/>
      <c r="X1239" s="22"/>
    </row>
    <row r="1240" spans="1:24" s="18" customFormat="1" ht="12.75" customHeight="1">
      <c r="A1240" s="25" t="s">
        <v>1359</v>
      </c>
      <c r="B1240" s="25" t="s">
        <v>1353</v>
      </c>
      <c r="C1240" s="25" t="s">
        <v>1581</v>
      </c>
      <c r="D1240" s="43">
        <v>43316</v>
      </c>
      <c r="E1240" s="25">
        <v>2018</v>
      </c>
      <c r="F1240" s="25">
        <v>8</v>
      </c>
      <c r="G1240" s="37">
        <v>4</v>
      </c>
      <c r="H1240" s="35">
        <v>0.54417824074074073</v>
      </c>
      <c r="I1240" s="44">
        <v>143.00683333333333</v>
      </c>
      <c r="J1240" s="44">
        <v>37.015000000000001</v>
      </c>
      <c r="K1240" s="34">
        <v>10</v>
      </c>
      <c r="L1240" s="34">
        <v>10</v>
      </c>
      <c r="M1240" s="34">
        <v>0</v>
      </c>
      <c r="N1240" s="45">
        <v>25.318899999999999</v>
      </c>
      <c r="O1240" s="44">
        <v>34.206699999999998</v>
      </c>
      <c r="P1240" s="26">
        <v>8.8931671764705289E-2</v>
      </c>
      <c r="Q1240" s="26">
        <v>0.55359861411764655</v>
      </c>
      <c r="R1240" s="32" t="s">
        <v>1360</v>
      </c>
      <c r="S1240" s="32"/>
      <c r="T1240" s="22"/>
      <c r="U1240" s="36"/>
      <c r="V1240" s="47" t="s">
        <v>983</v>
      </c>
      <c r="W1240" s="22"/>
      <c r="X1240" s="22"/>
    </row>
    <row r="1241" spans="1:24" s="18" customFormat="1" ht="12.75" customHeight="1">
      <c r="A1241" s="25" t="s">
        <v>1359</v>
      </c>
      <c r="B1241" s="25" t="s">
        <v>1380</v>
      </c>
      <c r="C1241" s="25" t="s">
        <v>1581</v>
      </c>
      <c r="D1241" s="43">
        <v>43316</v>
      </c>
      <c r="E1241" s="25">
        <v>2018</v>
      </c>
      <c r="F1241" s="25">
        <v>8</v>
      </c>
      <c r="G1241" s="37">
        <v>4</v>
      </c>
      <c r="H1241" s="35">
        <v>0.63825231481481481</v>
      </c>
      <c r="I1241" s="44">
        <v>142.98616666666666</v>
      </c>
      <c r="J1241" s="44">
        <v>37.251666666666665</v>
      </c>
      <c r="K1241" s="34">
        <v>10</v>
      </c>
      <c r="L1241" s="34">
        <v>10</v>
      </c>
      <c r="M1241" s="34">
        <v>0</v>
      </c>
      <c r="N1241" s="45">
        <v>25.2592</v>
      </c>
      <c r="O1241" s="44">
        <v>34.174599999999998</v>
      </c>
      <c r="P1241" s="26">
        <v>3.208474235294112E-2</v>
      </c>
      <c r="Q1241" s="26">
        <v>5.7111098823529716E-2</v>
      </c>
      <c r="R1241" s="32" t="s">
        <v>1360</v>
      </c>
      <c r="S1241" s="32"/>
      <c r="T1241" s="22"/>
      <c r="U1241" s="36"/>
      <c r="V1241" s="47" t="s">
        <v>984</v>
      </c>
      <c r="W1241" s="22"/>
      <c r="X1241" s="22"/>
    </row>
    <row r="1242" spans="1:24" s="18" customFormat="1" ht="12.75" customHeight="1">
      <c r="A1242" s="25" t="s">
        <v>1359</v>
      </c>
      <c r="B1242" s="25" t="s">
        <v>1354</v>
      </c>
      <c r="C1242" s="25" t="s">
        <v>1581</v>
      </c>
      <c r="D1242" s="43">
        <v>43316</v>
      </c>
      <c r="E1242" s="25">
        <v>2018</v>
      </c>
      <c r="F1242" s="25">
        <v>8</v>
      </c>
      <c r="G1242" s="37">
        <v>4</v>
      </c>
      <c r="H1242" s="35">
        <v>0.7350578703703704</v>
      </c>
      <c r="I1242" s="44">
        <v>142.99350000000001</v>
      </c>
      <c r="J1242" s="44">
        <v>37.501666666666665</v>
      </c>
      <c r="K1242" s="34">
        <v>10</v>
      </c>
      <c r="L1242" s="34">
        <v>10</v>
      </c>
      <c r="M1242" s="34">
        <v>0</v>
      </c>
      <c r="N1242" s="45">
        <v>25.017900000000001</v>
      </c>
      <c r="O1242" s="44">
        <v>34.216000000000001</v>
      </c>
      <c r="P1242" s="26">
        <v>4.1510952941175905E-2</v>
      </c>
      <c r="Q1242" s="26">
        <v>0.31365144852940929</v>
      </c>
      <c r="R1242" s="32" t="s">
        <v>1360</v>
      </c>
      <c r="S1242" s="32"/>
      <c r="T1242" s="22"/>
      <c r="U1242" s="36"/>
      <c r="V1242" s="47" t="s">
        <v>985</v>
      </c>
      <c r="W1242" s="22"/>
      <c r="X1242" s="22"/>
    </row>
    <row r="1243" spans="1:24" s="18" customFormat="1" ht="12.75" customHeight="1">
      <c r="A1243" s="25" t="s">
        <v>1359</v>
      </c>
      <c r="B1243" s="25" t="s">
        <v>1355</v>
      </c>
      <c r="C1243" s="25" t="s">
        <v>1581</v>
      </c>
      <c r="D1243" s="43">
        <v>43317</v>
      </c>
      <c r="E1243" s="25">
        <v>2018</v>
      </c>
      <c r="F1243" s="25">
        <v>8</v>
      </c>
      <c r="G1243" s="37">
        <v>5</v>
      </c>
      <c r="H1243" s="35">
        <v>0.20609953703703701</v>
      </c>
      <c r="I1243" s="44">
        <v>142.01616666666666</v>
      </c>
      <c r="J1243" s="44">
        <v>38.01</v>
      </c>
      <c r="K1243" s="34">
        <v>10</v>
      </c>
      <c r="L1243" s="34">
        <v>10</v>
      </c>
      <c r="M1243" s="34">
        <v>0</v>
      </c>
      <c r="N1243" s="45">
        <v>27.1755</v>
      </c>
      <c r="O1243" s="44">
        <v>34.343400000000003</v>
      </c>
      <c r="P1243" s="26">
        <v>0.10003143529411829</v>
      </c>
      <c r="Q1243" s="26">
        <v>0.68204858235294097</v>
      </c>
      <c r="R1243" s="32" t="s">
        <v>1360</v>
      </c>
      <c r="S1243" s="32"/>
      <c r="T1243" s="22"/>
      <c r="U1243" s="36"/>
      <c r="V1243" s="49" t="s">
        <v>986</v>
      </c>
      <c r="W1243" s="22"/>
      <c r="X1243" s="22"/>
    </row>
    <row r="1244" spans="1:24" s="18" customFormat="1" ht="12.75" customHeight="1">
      <c r="A1244" s="25" t="s">
        <v>1359</v>
      </c>
      <c r="B1244" s="25" t="s">
        <v>1381</v>
      </c>
      <c r="C1244" s="25" t="s">
        <v>1581</v>
      </c>
      <c r="D1244" s="43">
        <v>43317</v>
      </c>
      <c r="E1244" s="25">
        <v>2018</v>
      </c>
      <c r="F1244" s="25">
        <v>8</v>
      </c>
      <c r="G1244" s="37">
        <v>5</v>
      </c>
      <c r="H1244" s="35">
        <v>0.32535879629629633</v>
      </c>
      <c r="I1244" s="44">
        <v>142.01133333333334</v>
      </c>
      <c r="J1244" s="44">
        <v>37.755000000000003</v>
      </c>
      <c r="K1244" s="34">
        <v>10</v>
      </c>
      <c r="L1244" s="34">
        <v>10</v>
      </c>
      <c r="M1244" s="34">
        <v>0</v>
      </c>
      <c r="N1244" s="45">
        <v>26.428000000000001</v>
      </c>
      <c r="O1244" s="44">
        <v>34.3108</v>
      </c>
      <c r="P1244" s="26">
        <v>0.12670332235294191</v>
      </c>
      <c r="Q1244" s="26">
        <v>0.82995485882353037</v>
      </c>
      <c r="R1244" s="32" t="s">
        <v>1360</v>
      </c>
      <c r="S1244" s="32"/>
      <c r="T1244" s="22"/>
      <c r="U1244" s="36"/>
      <c r="V1244" s="49" t="s">
        <v>987</v>
      </c>
      <c r="W1244" s="22"/>
      <c r="X1244" s="22"/>
    </row>
    <row r="1245" spans="1:24" s="18" customFormat="1" ht="12.75" customHeight="1">
      <c r="A1245" s="25" t="s">
        <v>1359</v>
      </c>
      <c r="B1245" s="25" t="s">
        <v>1356</v>
      </c>
      <c r="C1245" s="25" t="s">
        <v>1581</v>
      </c>
      <c r="D1245" s="43">
        <v>43317</v>
      </c>
      <c r="E1245" s="25">
        <v>2018</v>
      </c>
      <c r="F1245" s="25">
        <v>8</v>
      </c>
      <c r="G1245" s="37">
        <v>5</v>
      </c>
      <c r="H1245" s="35">
        <v>0.4365856481481481</v>
      </c>
      <c r="I1245" s="44">
        <v>142.00416666666666</v>
      </c>
      <c r="J1245" s="44">
        <v>37.50333333333333</v>
      </c>
      <c r="K1245" s="34">
        <v>10</v>
      </c>
      <c r="L1245" s="34">
        <v>10</v>
      </c>
      <c r="M1245" s="34">
        <v>0</v>
      </c>
      <c r="N1245" s="45">
        <v>24.369800000000001</v>
      </c>
      <c r="O1245" s="44">
        <v>34.298999999999999</v>
      </c>
      <c r="P1245" s="26">
        <v>9.8770409411764737E-2</v>
      </c>
      <c r="Q1245" s="26">
        <v>0.71069683529411876</v>
      </c>
      <c r="R1245" s="32" t="s">
        <v>1360</v>
      </c>
      <c r="S1245" s="32"/>
      <c r="T1245" s="22"/>
      <c r="U1245" s="36"/>
      <c r="V1245" s="49" t="s">
        <v>988</v>
      </c>
      <c r="W1245" s="22"/>
      <c r="X1245" s="22"/>
    </row>
    <row r="1246" spans="1:24" s="18" customFormat="1" ht="12.75" customHeight="1">
      <c r="A1246" s="25" t="s">
        <v>1359</v>
      </c>
      <c r="B1246" s="25" t="s">
        <v>1357</v>
      </c>
      <c r="C1246" s="25" t="s">
        <v>1581</v>
      </c>
      <c r="D1246" s="43">
        <v>43317</v>
      </c>
      <c r="E1246" s="25">
        <v>2018</v>
      </c>
      <c r="F1246" s="25">
        <v>8</v>
      </c>
      <c r="G1246" s="37">
        <v>5</v>
      </c>
      <c r="H1246" s="35">
        <v>0.59918981481481481</v>
      </c>
      <c r="I1246" s="44">
        <v>141.99833333333333</v>
      </c>
      <c r="J1246" s="44">
        <v>37.008333333333333</v>
      </c>
      <c r="K1246" s="34">
        <v>10</v>
      </c>
      <c r="L1246" s="34">
        <v>10</v>
      </c>
      <c r="M1246" s="34">
        <v>0</v>
      </c>
      <c r="N1246" s="45">
        <v>26.791799999999999</v>
      </c>
      <c r="O1246" s="44">
        <v>34.209400000000002</v>
      </c>
      <c r="P1246" s="26">
        <v>7.9533816470588325E-2</v>
      </c>
      <c r="Q1246" s="26">
        <v>0.41967631176470732</v>
      </c>
      <c r="R1246" s="32" t="s">
        <v>1360</v>
      </c>
      <c r="S1246" s="32"/>
      <c r="T1246" s="22"/>
      <c r="U1246" s="36"/>
      <c r="V1246" s="49" t="s">
        <v>989</v>
      </c>
      <c r="W1246" s="22"/>
      <c r="X1246" s="22"/>
    </row>
    <row r="1247" spans="1:24" s="18" customFormat="1" ht="12.75" customHeight="1">
      <c r="A1247" s="25" t="s">
        <v>1359</v>
      </c>
      <c r="B1247" s="25" t="s">
        <v>1382</v>
      </c>
      <c r="C1247" s="25" t="s">
        <v>1581</v>
      </c>
      <c r="D1247" s="43">
        <v>43317</v>
      </c>
      <c r="E1247" s="25">
        <v>2018</v>
      </c>
      <c r="F1247" s="25">
        <v>8</v>
      </c>
      <c r="G1247" s="37">
        <v>5</v>
      </c>
      <c r="H1247" s="35">
        <v>0.70699074074074064</v>
      </c>
      <c r="I1247" s="44">
        <v>142.00333333333333</v>
      </c>
      <c r="J1247" s="44">
        <v>36.756666666666668</v>
      </c>
      <c r="K1247" s="34">
        <v>10</v>
      </c>
      <c r="L1247" s="34">
        <v>10</v>
      </c>
      <c r="M1247" s="34">
        <v>0</v>
      </c>
      <c r="N1247" s="45">
        <v>26.709900000000001</v>
      </c>
      <c r="O1247" s="44">
        <v>34.213999999999999</v>
      </c>
      <c r="P1247" s="26">
        <v>0.12137370352941201</v>
      </c>
      <c r="Q1247" s="26">
        <v>0.57975318823529598</v>
      </c>
      <c r="R1247" s="32" t="s">
        <v>1360</v>
      </c>
      <c r="S1247" s="32"/>
      <c r="T1247" s="22"/>
      <c r="U1247" s="36"/>
      <c r="V1247" s="49" t="s">
        <v>990</v>
      </c>
      <c r="W1247" s="22"/>
      <c r="X1247" s="22"/>
    </row>
    <row r="1248" spans="1:24" s="18" customFormat="1" ht="12.75" customHeight="1">
      <c r="A1248" s="25" t="s">
        <v>1359</v>
      </c>
      <c r="B1248" s="25" t="s">
        <v>1358</v>
      </c>
      <c r="C1248" s="25" t="s">
        <v>1581</v>
      </c>
      <c r="D1248" s="43">
        <v>43317</v>
      </c>
      <c r="E1248" s="25">
        <v>2018</v>
      </c>
      <c r="F1248" s="25">
        <v>8</v>
      </c>
      <c r="G1248" s="37">
        <v>5</v>
      </c>
      <c r="H1248" s="35">
        <v>0.81634259259259256</v>
      </c>
      <c r="I1248" s="44">
        <v>142.01300000000001</v>
      </c>
      <c r="J1248" s="44">
        <v>36.511666666666663</v>
      </c>
      <c r="K1248" s="34">
        <v>10</v>
      </c>
      <c r="L1248" s="34">
        <v>10</v>
      </c>
      <c r="M1248" s="34">
        <v>0</v>
      </c>
      <c r="N1248" s="45">
        <v>26.718</v>
      </c>
      <c r="O1248" s="44">
        <v>34.049399999999999</v>
      </c>
      <c r="P1248" s="26">
        <v>9.5665430588235401E-2</v>
      </c>
      <c r="Q1248" s="26">
        <v>0.45362466470588281</v>
      </c>
      <c r="R1248" s="32" t="s">
        <v>1360</v>
      </c>
      <c r="S1248" s="32"/>
      <c r="T1248" s="22"/>
      <c r="U1248" s="36"/>
      <c r="V1248" s="49" t="s">
        <v>991</v>
      </c>
      <c r="W1248" s="22"/>
      <c r="X1248" s="22"/>
    </row>
    <row r="1249" spans="1:24" s="18" customFormat="1" ht="12.75" customHeight="1">
      <c r="A1249" s="25" t="s">
        <v>1359</v>
      </c>
      <c r="B1249" s="25" t="s">
        <v>1383</v>
      </c>
      <c r="C1249" s="25" t="s">
        <v>1581</v>
      </c>
      <c r="D1249" s="43">
        <v>43317</v>
      </c>
      <c r="E1249" s="25">
        <v>2018</v>
      </c>
      <c r="F1249" s="25">
        <v>8</v>
      </c>
      <c r="G1249" s="37">
        <v>5</v>
      </c>
      <c r="H1249" s="35">
        <v>0.93023148148148149</v>
      </c>
      <c r="I1249" s="44">
        <v>142.00433333333334</v>
      </c>
      <c r="J1249" s="44">
        <v>36.258333333333333</v>
      </c>
      <c r="K1249" s="34">
        <v>10</v>
      </c>
      <c r="L1249" s="34">
        <v>10</v>
      </c>
      <c r="M1249" s="34">
        <v>0</v>
      </c>
      <c r="N1249" s="45">
        <v>27.043299999999999</v>
      </c>
      <c r="O1249" s="44">
        <v>34.197200000000002</v>
      </c>
      <c r="P1249" s="26">
        <v>0.13261785098039236</v>
      </c>
      <c r="Q1249" s="26">
        <v>0.68626710784313616</v>
      </c>
      <c r="R1249" s="32" t="s">
        <v>1360</v>
      </c>
      <c r="S1249" s="32"/>
      <c r="T1249" s="22"/>
      <c r="U1249" s="36"/>
      <c r="V1249" s="49" t="s">
        <v>992</v>
      </c>
      <c r="W1249" s="22"/>
      <c r="X1249" s="22"/>
    </row>
    <row r="1250" spans="1:24" s="18" customFormat="1" ht="12.75" customHeight="1">
      <c r="A1250" s="25" t="s">
        <v>1384</v>
      </c>
      <c r="B1250" s="25" t="s">
        <v>1385</v>
      </c>
      <c r="C1250" s="25" t="s">
        <v>1578</v>
      </c>
      <c r="D1250" s="43">
        <v>43342</v>
      </c>
      <c r="E1250" s="25">
        <v>2018</v>
      </c>
      <c r="F1250" s="25">
        <v>8</v>
      </c>
      <c r="G1250" s="37">
        <v>30</v>
      </c>
      <c r="H1250" s="35">
        <v>0.81207175925925934</v>
      </c>
      <c r="I1250" s="44">
        <v>138.24933329999999</v>
      </c>
      <c r="J1250" s="44">
        <v>37.332166669999999</v>
      </c>
      <c r="K1250" s="34">
        <v>100</v>
      </c>
      <c r="L1250" s="34">
        <v>100</v>
      </c>
      <c r="M1250" s="34">
        <v>0</v>
      </c>
      <c r="N1250" s="45" t="s">
        <v>292</v>
      </c>
      <c r="O1250" s="44">
        <v>34.4666</v>
      </c>
      <c r="P1250" s="26">
        <v>-0.56982313411764696</v>
      </c>
      <c r="Q1250" s="26">
        <v>-4.0458946529411772</v>
      </c>
      <c r="R1250" s="32" t="s">
        <v>1360</v>
      </c>
      <c r="S1250" s="32"/>
      <c r="T1250" s="22"/>
      <c r="U1250" s="66" t="s">
        <v>1435</v>
      </c>
      <c r="V1250" s="49" t="s">
        <v>993</v>
      </c>
      <c r="W1250" s="22"/>
      <c r="X1250" s="22"/>
    </row>
    <row r="1251" spans="1:24" s="18" customFormat="1" ht="12.75" customHeight="1">
      <c r="A1251" s="25" t="s">
        <v>1384</v>
      </c>
      <c r="B1251" s="25" t="s">
        <v>1386</v>
      </c>
      <c r="C1251" s="25" t="s">
        <v>1578</v>
      </c>
      <c r="D1251" s="43">
        <v>43342</v>
      </c>
      <c r="E1251" s="25">
        <v>2018</v>
      </c>
      <c r="F1251" s="25">
        <v>8</v>
      </c>
      <c r="G1251" s="37">
        <v>30</v>
      </c>
      <c r="H1251" s="35">
        <v>0.93568287037037035</v>
      </c>
      <c r="I1251" s="44">
        <v>138.08316669999999</v>
      </c>
      <c r="J1251" s="44">
        <v>37.585000000000001</v>
      </c>
      <c r="K1251" s="34">
        <v>500</v>
      </c>
      <c r="L1251" s="34">
        <v>500</v>
      </c>
      <c r="M1251" s="34">
        <v>0</v>
      </c>
      <c r="N1251" s="45">
        <v>0.78759999999999997</v>
      </c>
      <c r="O1251" s="44">
        <v>34.0578</v>
      </c>
      <c r="P1251" s="26">
        <v>-4.4022927058823491E-2</v>
      </c>
      <c r="Q1251" s="26">
        <v>-0.86220887647058753</v>
      </c>
      <c r="R1251" s="32" t="s">
        <v>1360</v>
      </c>
      <c r="S1251" s="32">
        <v>1</v>
      </c>
      <c r="T1251" s="22"/>
      <c r="U1251" s="36"/>
      <c r="V1251" s="49" t="s">
        <v>994</v>
      </c>
      <c r="W1251" s="22"/>
      <c r="X1251" s="22"/>
    </row>
    <row r="1252" spans="1:24" s="18" customFormat="1" ht="12.75" customHeight="1">
      <c r="A1252" s="25" t="s">
        <v>1384</v>
      </c>
      <c r="B1252" s="25" t="s">
        <v>1386</v>
      </c>
      <c r="C1252" s="25" t="s">
        <v>1578</v>
      </c>
      <c r="D1252" s="43">
        <v>43342</v>
      </c>
      <c r="E1252" s="25">
        <v>2018</v>
      </c>
      <c r="F1252" s="25">
        <v>8</v>
      </c>
      <c r="G1252" s="37">
        <v>30</v>
      </c>
      <c r="H1252" s="35">
        <v>0.93745370370370373</v>
      </c>
      <c r="I1252" s="44">
        <v>138.08316669999999</v>
      </c>
      <c r="J1252" s="44">
        <v>37.585000000000001</v>
      </c>
      <c r="K1252" s="34">
        <v>400</v>
      </c>
      <c r="L1252" s="34">
        <v>400</v>
      </c>
      <c r="M1252" s="34">
        <v>0</v>
      </c>
      <c r="N1252" s="45">
        <v>1.1103000000000001</v>
      </c>
      <c r="O1252" s="44">
        <v>34.048400000000001</v>
      </c>
      <c r="P1252" s="26">
        <v>-5.1934079999999438E-2</v>
      </c>
      <c r="Q1252" s="26">
        <v>-0.76161089999999909</v>
      </c>
      <c r="R1252" s="32" t="s">
        <v>1360</v>
      </c>
      <c r="S1252" s="32">
        <v>1</v>
      </c>
      <c r="T1252" s="22"/>
      <c r="U1252" s="36"/>
      <c r="V1252" s="49" t="s">
        <v>995</v>
      </c>
      <c r="W1252" s="22"/>
      <c r="X1252" s="22"/>
    </row>
    <row r="1253" spans="1:24" s="18" customFormat="1" ht="12.75" customHeight="1">
      <c r="A1253" s="25" t="s">
        <v>1384</v>
      </c>
      <c r="B1253" s="25" t="s">
        <v>1386</v>
      </c>
      <c r="C1253" s="25" t="s">
        <v>1578</v>
      </c>
      <c r="D1253" s="43">
        <v>43342</v>
      </c>
      <c r="E1253" s="25">
        <v>2018</v>
      </c>
      <c r="F1253" s="25">
        <v>8</v>
      </c>
      <c r="G1253" s="37">
        <v>30</v>
      </c>
      <c r="H1253" s="35">
        <v>0.93887731481481485</v>
      </c>
      <c r="I1253" s="44">
        <v>138.08316669999999</v>
      </c>
      <c r="J1253" s="44">
        <v>37.585000000000001</v>
      </c>
      <c r="K1253" s="34">
        <v>300</v>
      </c>
      <c r="L1253" s="34">
        <v>300</v>
      </c>
      <c r="M1253" s="34">
        <v>0</v>
      </c>
      <c r="N1253" s="45">
        <v>2.3927</v>
      </c>
      <c r="O1253" s="44">
        <v>34.0154</v>
      </c>
      <c r="P1253" s="26">
        <v>-4.95309929411758E-2</v>
      </c>
      <c r="Q1253" s="26">
        <v>-0.39365232352941248</v>
      </c>
      <c r="R1253" s="32" t="s">
        <v>1360</v>
      </c>
      <c r="S1253" s="32">
        <v>1</v>
      </c>
      <c r="T1253" s="22"/>
      <c r="U1253" s="36"/>
      <c r="V1253" s="49" t="s">
        <v>996</v>
      </c>
      <c r="W1253" s="22"/>
      <c r="X1253" s="22"/>
    </row>
    <row r="1254" spans="1:24" s="18" customFormat="1" ht="12.75" customHeight="1">
      <c r="A1254" s="25" t="s">
        <v>1384</v>
      </c>
      <c r="B1254" s="25" t="s">
        <v>1386</v>
      </c>
      <c r="C1254" s="25" t="s">
        <v>1578</v>
      </c>
      <c r="D1254" s="43">
        <v>43342</v>
      </c>
      <c r="E1254" s="25">
        <v>2018</v>
      </c>
      <c r="F1254" s="25">
        <v>8</v>
      </c>
      <c r="G1254" s="37">
        <v>30</v>
      </c>
      <c r="H1254" s="35">
        <v>0.93991898148148145</v>
      </c>
      <c r="I1254" s="44">
        <v>138.08316669999999</v>
      </c>
      <c r="J1254" s="44">
        <v>37.585000000000001</v>
      </c>
      <c r="K1254" s="34">
        <v>250</v>
      </c>
      <c r="L1254" s="34">
        <v>250</v>
      </c>
      <c r="M1254" s="34">
        <v>0</v>
      </c>
      <c r="N1254" s="45">
        <v>5.3162000000000003</v>
      </c>
      <c r="O1254" s="44">
        <v>34.090299999999999</v>
      </c>
      <c r="P1254" s="26">
        <v>4.2262174117647211E-2</v>
      </c>
      <c r="Q1254" s="26">
        <v>-0.1870523470588239</v>
      </c>
      <c r="R1254" s="32" t="s">
        <v>1360</v>
      </c>
      <c r="S1254" s="32">
        <v>1</v>
      </c>
      <c r="T1254" s="22"/>
      <c r="U1254" s="36"/>
      <c r="V1254" s="49" t="s">
        <v>997</v>
      </c>
      <c r="W1254" s="22"/>
      <c r="X1254" s="22"/>
    </row>
    <row r="1255" spans="1:24" s="18" customFormat="1" ht="12.75" customHeight="1">
      <c r="A1255" s="25" t="s">
        <v>1384</v>
      </c>
      <c r="B1255" s="25" t="s">
        <v>1386</v>
      </c>
      <c r="C1255" s="25" t="s">
        <v>1578</v>
      </c>
      <c r="D1255" s="43">
        <v>43342</v>
      </c>
      <c r="E1255" s="25">
        <v>2018</v>
      </c>
      <c r="F1255" s="25">
        <v>8</v>
      </c>
      <c r="G1255" s="37">
        <v>30</v>
      </c>
      <c r="H1255" s="35">
        <v>0.94047453703703709</v>
      </c>
      <c r="I1255" s="44">
        <v>138.08316669999999</v>
      </c>
      <c r="J1255" s="44">
        <v>37.585000000000001</v>
      </c>
      <c r="K1255" s="34">
        <v>225</v>
      </c>
      <c r="L1255" s="34">
        <v>225</v>
      </c>
      <c r="M1255" s="34">
        <v>0</v>
      </c>
      <c r="N1255" s="45">
        <v>6.7175000000000002</v>
      </c>
      <c r="O1255" s="44">
        <v>34.129899999999999</v>
      </c>
      <c r="P1255" s="26">
        <v>6.2260141176471384E-2</v>
      </c>
      <c r="Q1255" s="26">
        <v>6.2537329411764375E-2</v>
      </c>
      <c r="R1255" s="32" t="s">
        <v>1360</v>
      </c>
      <c r="S1255" s="32">
        <v>1</v>
      </c>
      <c r="T1255" s="22"/>
      <c r="U1255" s="36"/>
      <c r="V1255" s="49" t="s">
        <v>998</v>
      </c>
      <c r="W1255" s="22"/>
      <c r="X1255" s="22"/>
    </row>
    <row r="1256" spans="1:24" s="18" customFormat="1" ht="12.75" customHeight="1">
      <c r="A1256" s="25" t="s">
        <v>1384</v>
      </c>
      <c r="B1256" s="25" t="s">
        <v>1386</v>
      </c>
      <c r="C1256" s="25" t="s">
        <v>1578</v>
      </c>
      <c r="D1256" s="43">
        <v>43342</v>
      </c>
      <c r="E1256" s="25">
        <v>2018</v>
      </c>
      <c r="F1256" s="25">
        <v>8</v>
      </c>
      <c r="G1256" s="37">
        <v>30</v>
      </c>
      <c r="H1256" s="35">
        <v>0.9410532407407407</v>
      </c>
      <c r="I1256" s="44">
        <v>138.08316669999999</v>
      </c>
      <c r="J1256" s="44">
        <v>37.585000000000001</v>
      </c>
      <c r="K1256" s="34">
        <v>200</v>
      </c>
      <c r="L1256" s="34">
        <v>200</v>
      </c>
      <c r="M1256" s="34">
        <v>0</v>
      </c>
      <c r="N1256" s="45">
        <v>7.6393000000000004</v>
      </c>
      <c r="O1256" s="44">
        <v>34.179000000000002</v>
      </c>
      <c r="P1256" s="26">
        <v>0.11825682823529404</v>
      </c>
      <c r="Q1256" s="26">
        <v>0.27757820588235305</v>
      </c>
      <c r="R1256" s="32" t="s">
        <v>1360</v>
      </c>
      <c r="S1256" s="32">
        <v>1</v>
      </c>
      <c r="T1256" s="22"/>
      <c r="U1256" s="36"/>
      <c r="V1256" s="49" t="s">
        <v>999</v>
      </c>
      <c r="W1256" s="22"/>
      <c r="X1256" s="22"/>
    </row>
    <row r="1257" spans="1:24" s="18" customFormat="1" ht="12.75" customHeight="1">
      <c r="A1257" s="25" t="s">
        <v>1384</v>
      </c>
      <c r="B1257" s="25" t="s">
        <v>1386</v>
      </c>
      <c r="C1257" s="25" t="s">
        <v>1578</v>
      </c>
      <c r="D1257" s="43">
        <v>43342</v>
      </c>
      <c r="E1257" s="25">
        <v>2018</v>
      </c>
      <c r="F1257" s="25">
        <v>8</v>
      </c>
      <c r="G1257" s="37">
        <v>30</v>
      </c>
      <c r="H1257" s="35">
        <v>0.9415972222222222</v>
      </c>
      <c r="I1257" s="44">
        <v>138.08316669999999</v>
      </c>
      <c r="J1257" s="44">
        <v>37.585000000000001</v>
      </c>
      <c r="K1257" s="34">
        <v>175</v>
      </c>
      <c r="L1257" s="34">
        <v>175</v>
      </c>
      <c r="M1257" s="34">
        <v>0</v>
      </c>
      <c r="N1257" s="45">
        <v>9.1092999999999993</v>
      </c>
      <c r="O1257" s="44">
        <v>34.241700000000002</v>
      </c>
      <c r="P1257" s="26">
        <v>0.15160263529411799</v>
      </c>
      <c r="Q1257" s="26">
        <v>0.55739808235293964</v>
      </c>
      <c r="R1257" s="32" t="s">
        <v>1360</v>
      </c>
      <c r="S1257" s="32">
        <v>1</v>
      </c>
      <c r="T1257" s="22"/>
      <c r="U1257" s="36"/>
      <c r="V1257" s="49" t="s">
        <v>1000</v>
      </c>
      <c r="W1257" s="22"/>
      <c r="X1257" s="22"/>
    </row>
    <row r="1258" spans="1:24" s="18" customFormat="1" ht="12.75" customHeight="1">
      <c r="A1258" s="25" t="s">
        <v>1384</v>
      </c>
      <c r="B1258" s="25" t="s">
        <v>1386</v>
      </c>
      <c r="C1258" s="25" t="s">
        <v>1578</v>
      </c>
      <c r="D1258" s="43">
        <v>43342</v>
      </c>
      <c r="E1258" s="25">
        <v>2018</v>
      </c>
      <c r="F1258" s="25">
        <v>8</v>
      </c>
      <c r="G1258" s="37">
        <v>30</v>
      </c>
      <c r="H1258" s="35">
        <v>0.94229166666666664</v>
      </c>
      <c r="I1258" s="44">
        <v>138.08316669999999</v>
      </c>
      <c r="J1258" s="44">
        <v>37.585000000000001</v>
      </c>
      <c r="K1258" s="34">
        <v>150</v>
      </c>
      <c r="L1258" s="34">
        <v>150</v>
      </c>
      <c r="M1258" s="34">
        <v>0</v>
      </c>
      <c r="N1258" s="45">
        <v>10.1983</v>
      </c>
      <c r="O1258" s="44">
        <v>34.303100000000001</v>
      </c>
      <c r="P1258" s="26">
        <v>8.3274564705882348E-2</v>
      </c>
      <c r="Q1258" s="26">
        <v>0.50145159764705838</v>
      </c>
      <c r="R1258" s="32" t="s">
        <v>1360</v>
      </c>
      <c r="S1258" s="32">
        <v>1</v>
      </c>
      <c r="T1258" s="22"/>
      <c r="U1258" s="36"/>
      <c r="V1258" s="47" t="s">
        <v>1001</v>
      </c>
      <c r="W1258" s="22"/>
      <c r="X1258" s="22"/>
    </row>
    <row r="1259" spans="1:24" s="18" customFormat="1" ht="12.75" customHeight="1">
      <c r="A1259" s="25" t="s">
        <v>1384</v>
      </c>
      <c r="B1259" s="25" t="s">
        <v>1386</v>
      </c>
      <c r="C1259" s="25" t="s">
        <v>1578</v>
      </c>
      <c r="D1259" s="43">
        <v>43342</v>
      </c>
      <c r="E1259" s="25">
        <v>2018</v>
      </c>
      <c r="F1259" s="25">
        <v>8</v>
      </c>
      <c r="G1259" s="37">
        <v>30</v>
      </c>
      <c r="H1259" s="35">
        <v>0.94353009259259257</v>
      </c>
      <c r="I1259" s="44">
        <v>138.08316669999999</v>
      </c>
      <c r="J1259" s="44">
        <v>37.585000000000001</v>
      </c>
      <c r="K1259" s="34">
        <v>100</v>
      </c>
      <c r="L1259" s="34">
        <v>100</v>
      </c>
      <c r="M1259" s="34">
        <v>0</v>
      </c>
      <c r="N1259" s="45">
        <v>14.5722</v>
      </c>
      <c r="O1259" s="44">
        <v>34.4587</v>
      </c>
      <c r="P1259" s="26">
        <v>0.11551711764705841</v>
      </c>
      <c r="Q1259" s="26">
        <v>1.0143177411764714</v>
      </c>
      <c r="R1259" s="32" t="s">
        <v>1360</v>
      </c>
      <c r="S1259" s="32">
        <v>1</v>
      </c>
      <c r="T1259" s="22"/>
      <c r="U1259" s="36"/>
      <c r="V1259" s="47" t="s">
        <v>1002</v>
      </c>
      <c r="W1259" s="22"/>
      <c r="X1259" s="22"/>
    </row>
    <row r="1260" spans="1:24" s="18" customFormat="1" ht="12.75" customHeight="1">
      <c r="A1260" s="25" t="s">
        <v>1384</v>
      </c>
      <c r="B1260" s="25" t="s">
        <v>1386</v>
      </c>
      <c r="C1260" s="25" t="s">
        <v>1578</v>
      </c>
      <c r="D1260" s="43">
        <v>43342</v>
      </c>
      <c r="E1260" s="25">
        <v>2018</v>
      </c>
      <c r="F1260" s="25">
        <v>8</v>
      </c>
      <c r="G1260" s="37">
        <v>30</v>
      </c>
      <c r="H1260" s="35">
        <v>0.94390046296296293</v>
      </c>
      <c r="I1260" s="44">
        <v>138.08316669999999</v>
      </c>
      <c r="J1260" s="44">
        <v>37.585000000000001</v>
      </c>
      <c r="K1260" s="34">
        <v>90</v>
      </c>
      <c r="L1260" s="34">
        <v>90</v>
      </c>
      <c r="M1260" s="34">
        <v>0</v>
      </c>
      <c r="N1260" s="45">
        <v>15.561199999999999</v>
      </c>
      <c r="O1260" s="44">
        <v>34.487900000000003</v>
      </c>
      <c r="P1260" s="26">
        <v>0.17865427058823524</v>
      </c>
      <c r="Q1260" s="26">
        <v>1.0398604047058804</v>
      </c>
      <c r="R1260" s="32" t="s">
        <v>1360</v>
      </c>
      <c r="S1260" s="32">
        <v>1</v>
      </c>
      <c r="T1260" s="22"/>
      <c r="U1260" s="36"/>
      <c r="V1260" s="47" t="s">
        <v>1003</v>
      </c>
      <c r="W1260" s="22"/>
      <c r="X1260" s="22"/>
    </row>
    <row r="1261" spans="1:24" s="18" customFormat="1" ht="12.75" customHeight="1">
      <c r="A1261" s="25" t="s">
        <v>1384</v>
      </c>
      <c r="B1261" s="25" t="s">
        <v>1386</v>
      </c>
      <c r="C1261" s="25" t="s">
        <v>1578</v>
      </c>
      <c r="D1261" s="43">
        <v>43342</v>
      </c>
      <c r="E1261" s="25">
        <v>2018</v>
      </c>
      <c r="F1261" s="25">
        <v>8</v>
      </c>
      <c r="G1261" s="37">
        <v>30</v>
      </c>
      <c r="H1261" s="35">
        <v>0.94420138888888883</v>
      </c>
      <c r="I1261" s="44">
        <v>138.08316669999999</v>
      </c>
      <c r="J1261" s="44">
        <v>37.585000000000001</v>
      </c>
      <c r="K1261" s="34">
        <v>80</v>
      </c>
      <c r="L1261" s="34">
        <v>80</v>
      </c>
      <c r="M1261" s="34">
        <v>0</v>
      </c>
      <c r="N1261" s="45">
        <v>16.761099999999999</v>
      </c>
      <c r="O1261" s="44">
        <v>34.479300000000002</v>
      </c>
      <c r="P1261" s="26">
        <v>0.17918382352941142</v>
      </c>
      <c r="Q1261" s="26">
        <v>1.2020817682352938</v>
      </c>
      <c r="R1261" s="32" t="s">
        <v>1360</v>
      </c>
      <c r="S1261" s="32">
        <v>1</v>
      </c>
      <c r="T1261" s="22"/>
      <c r="U1261" s="36"/>
      <c r="V1261" s="47" t="s">
        <v>1004</v>
      </c>
      <c r="W1261" s="22"/>
      <c r="X1261" s="22"/>
    </row>
    <row r="1262" spans="1:24" s="18" customFormat="1" ht="12.75" customHeight="1">
      <c r="A1262" s="25" t="s">
        <v>1384</v>
      </c>
      <c r="B1262" s="25" t="s">
        <v>1386</v>
      </c>
      <c r="C1262" s="25" t="s">
        <v>1578</v>
      </c>
      <c r="D1262" s="43">
        <v>43342</v>
      </c>
      <c r="E1262" s="25">
        <v>2018</v>
      </c>
      <c r="F1262" s="25">
        <v>8</v>
      </c>
      <c r="G1262" s="37">
        <v>30</v>
      </c>
      <c r="H1262" s="35">
        <v>0.94451388888888888</v>
      </c>
      <c r="I1262" s="44">
        <v>138.08316669999999</v>
      </c>
      <c r="J1262" s="44">
        <v>37.585000000000001</v>
      </c>
      <c r="K1262" s="34">
        <v>70</v>
      </c>
      <c r="L1262" s="34">
        <v>70</v>
      </c>
      <c r="M1262" s="34">
        <v>0</v>
      </c>
      <c r="N1262" s="45">
        <v>17.808399999999999</v>
      </c>
      <c r="O1262" s="44">
        <v>34.434600000000003</v>
      </c>
      <c r="P1262" s="26">
        <v>0.15904877647058813</v>
      </c>
      <c r="Q1262" s="26">
        <v>1.1562368517647048</v>
      </c>
      <c r="R1262" s="32" t="s">
        <v>1360</v>
      </c>
      <c r="S1262" s="32">
        <v>1</v>
      </c>
      <c r="T1262" s="22"/>
      <c r="U1262" s="36"/>
      <c r="V1262" s="47" t="s">
        <v>1005</v>
      </c>
      <c r="W1262" s="22"/>
      <c r="X1262" s="22"/>
    </row>
    <row r="1263" spans="1:24" s="18" customFormat="1" ht="12.75" customHeight="1">
      <c r="A1263" s="25" t="s">
        <v>1384</v>
      </c>
      <c r="B1263" s="25" t="s">
        <v>1386</v>
      </c>
      <c r="C1263" s="25" t="s">
        <v>1578</v>
      </c>
      <c r="D1263" s="43">
        <v>43342</v>
      </c>
      <c r="E1263" s="25">
        <v>2018</v>
      </c>
      <c r="F1263" s="25">
        <v>8</v>
      </c>
      <c r="G1263" s="37">
        <v>30</v>
      </c>
      <c r="H1263" s="35">
        <v>0.94480324074074085</v>
      </c>
      <c r="I1263" s="44">
        <v>138.08316669999999</v>
      </c>
      <c r="J1263" s="44">
        <v>37.585000000000001</v>
      </c>
      <c r="K1263" s="34">
        <v>60</v>
      </c>
      <c r="L1263" s="34">
        <v>60</v>
      </c>
      <c r="M1263" s="34">
        <v>0</v>
      </c>
      <c r="N1263" s="45">
        <v>18.667200000000001</v>
      </c>
      <c r="O1263" s="44">
        <v>34.365699999999997</v>
      </c>
      <c r="P1263" s="26">
        <v>0.15732772941176476</v>
      </c>
      <c r="Q1263" s="26">
        <v>1.0309412952941166</v>
      </c>
      <c r="R1263" s="32" t="s">
        <v>1360</v>
      </c>
      <c r="S1263" s="32">
        <v>1</v>
      </c>
      <c r="T1263" s="22"/>
      <c r="U1263" s="36"/>
      <c r="V1263" s="47" t="s">
        <v>1006</v>
      </c>
      <c r="W1263" s="22"/>
      <c r="X1263" s="22"/>
    </row>
    <row r="1264" spans="1:24" s="18" customFormat="1" ht="12.75" customHeight="1">
      <c r="A1264" s="25" t="s">
        <v>1384</v>
      </c>
      <c r="B1264" s="25" t="s">
        <v>1386</v>
      </c>
      <c r="C1264" s="25" t="s">
        <v>1578</v>
      </c>
      <c r="D1264" s="43">
        <v>43342</v>
      </c>
      <c r="E1264" s="25">
        <v>2018</v>
      </c>
      <c r="F1264" s="25">
        <v>8</v>
      </c>
      <c r="G1264" s="37">
        <v>30</v>
      </c>
      <c r="H1264" s="35">
        <v>0.94516203703703694</v>
      </c>
      <c r="I1264" s="44">
        <v>138.08316669999999</v>
      </c>
      <c r="J1264" s="44">
        <v>37.585000000000001</v>
      </c>
      <c r="K1264" s="34">
        <v>50</v>
      </c>
      <c r="L1264" s="34">
        <v>50</v>
      </c>
      <c r="M1264" s="34">
        <v>0</v>
      </c>
      <c r="N1264" s="45">
        <v>19.315799999999999</v>
      </c>
      <c r="O1264" s="44">
        <v>34.204500000000003</v>
      </c>
      <c r="P1264" s="26">
        <v>0.11141308235294112</v>
      </c>
      <c r="Q1264" s="26">
        <v>0.86847699882352636</v>
      </c>
      <c r="R1264" s="32" t="s">
        <v>1360</v>
      </c>
      <c r="S1264" s="32">
        <v>1</v>
      </c>
      <c r="T1264" s="22"/>
      <c r="U1264" s="36"/>
      <c r="V1264" s="47" t="s">
        <v>1007</v>
      </c>
      <c r="W1264" s="22"/>
      <c r="X1264" s="22"/>
    </row>
    <row r="1265" spans="1:24" s="18" customFormat="1" ht="12.75" customHeight="1">
      <c r="A1265" s="25" t="s">
        <v>1384</v>
      </c>
      <c r="B1265" s="25" t="s">
        <v>1386</v>
      </c>
      <c r="C1265" s="25" t="s">
        <v>1578</v>
      </c>
      <c r="D1265" s="43">
        <v>43342</v>
      </c>
      <c r="E1265" s="25">
        <v>2018</v>
      </c>
      <c r="F1265" s="25">
        <v>8</v>
      </c>
      <c r="G1265" s="37">
        <v>30</v>
      </c>
      <c r="H1265" s="35">
        <v>0.94634259259259268</v>
      </c>
      <c r="I1265" s="44">
        <v>138.08316669999999</v>
      </c>
      <c r="J1265" s="44">
        <v>37.585000000000001</v>
      </c>
      <c r="K1265" s="34">
        <v>40</v>
      </c>
      <c r="L1265" s="34">
        <v>40</v>
      </c>
      <c r="M1265" s="34">
        <v>0</v>
      </c>
      <c r="N1265" s="45">
        <v>20.177099999999999</v>
      </c>
      <c r="O1265" s="44">
        <v>34.156700000000001</v>
      </c>
      <c r="P1265" s="26">
        <v>5.9312294117646935E-2</v>
      </c>
      <c r="Q1265" s="26">
        <v>0.48017761294117456</v>
      </c>
      <c r="R1265" s="32" t="s">
        <v>1360</v>
      </c>
      <c r="S1265" s="32">
        <v>1</v>
      </c>
      <c r="T1265" s="22"/>
      <c r="U1265" s="36"/>
      <c r="V1265" s="47" t="s">
        <v>1008</v>
      </c>
      <c r="W1265" s="22"/>
      <c r="X1265" s="22"/>
    </row>
    <row r="1266" spans="1:24" s="18" customFormat="1" ht="12.75" customHeight="1">
      <c r="A1266" s="25" t="s">
        <v>1384</v>
      </c>
      <c r="B1266" s="25" t="s">
        <v>1386</v>
      </c>
      <c r="C1266" s="25" t="s">
        <v>1578</v>
      </c>
      <c r="D1266" s="43">
        <v>43342</v>
      </c>
      <c r="E1266" s="25">
        <v>2018</v>
      </c>
      <c r="F1266" s="25">
        <v>8</v>
      </c>
      <c r="G1266" s="37">
        <v>30</v>
      </c>
      <c r="H1266" s="35">
        <v>0.94743055555555555</v>
      </c>
      <c r="I1266" s="44">
        <v>138.08316669999999</v>
      </c>
      <c r="J1266" s="44">
        <v>37.585000000000001</v>
      </c>
      <c r="K1266" s="34">
        <v>30</v>
      </c>
      <c r="L1266" s="34">
        <v>30</v>
      </c>
      <c r="M1266" s="34">
        <v>0</v>
      </c>
      <c r="N1266" s="45">
        <v>22.1404</v>
      </c>
      <c r="O1266" s="44">
        <v>34.008600000000001</v>
      </c>
      <c r="P1266" s="26">
        <v>2.6696647058822798E-2</v>
      </c>
      <c r="Q1266" s="26">
        <v>0.19752596218487461</v>
      </c>
      <c r="R1266" s="32" t="s">
        <v>1360</v>
      </c>
      <c r="S1266" s="32">
        <v>1</v>
      </c>
      <c r="T1266" s="22"/>
      <c r="U1266" s="36"/>
      <c r="V1266" s="47" t="s">
        <v>1009</v>
      </c>
      <c r="W1266" s="22"/>
      <c r="X1266" s="22"/>
    </row>
    <row r="1267" spans="1:24" s="18" customFormat="1" ht="12.75" customHeight="1">
      <c r="A1267" s="25" t="s">
        <v>1384</v>
      </c>
      <c r="B1267" s="25" t="s">
        <v>1386</v>
      </c>
      <c r="C1267" s="25" t="s">
        <v>1578</v>
      </c>
      <c r="D1267" s="43">
        <v>43342</v>
      </c>
      <c r="E1267" s="25">
        <v>2018</v>
      </c>
      <c r="F1267" s="25">
        <v>8</v>
      </c>
      <c r="G1267" s="37">
        <v>30</v>
      </c>
      <c r="H1267" s="35">
        <v>0.94792824074074078</v>
      </c>
      <c r="I1267" s="44">
        <v>138.08316669999999</v>
      </c>
      <c r="J1267" s="44">
        <v>37.585000000000001</v>
      </c>
      <c r="K1267" s="34">
        <v>20</v>
      </c>
      <c r="L1267" s="34">
        <v>20</v>
      </c>
      <c r="M1267" s="34">
        <v>0</v>
      </c>
      <c r="N1267" s="45">
        <v>25.2942</v>
      </c>
      <c r="O1267" s="44">
        <v>33.491300000000003</v>
      </c>
      <c r="P1267" s="26">
        <v>-0.17184960000000049</v>
      </c>
      <c r="Q1267" s="26">
        <v>-1.1425103199999995</v>
      </c>
      <c r="R1267" s="32" t="s">
        <v>1360</v>
      </c>
      <c r="S1267" s="32">
        <v>1</v>
      </c>
      <c r="T1267" s="22"/>
      <c r="U1267" s="36"/>
      <c r="V1267" s="47" t="s">
        <v>1010</v>
      </c>
      <c r="W1267" s="22"/>
      <c r="X1267" s="22"/>
    </row>
    <row r="1268" spans="1:24" s="18" customFormat="1" ht="12.75" customHeight="1">
      <c r="A1268" s="25" t="s">
        <v>1384</v>
      </c>
      <c r="B1268" s="25" t="s">
        <v>1386</v>
      </c>
      <c r="C1268" s="25" t="s">
        <v>1578</v>
      </c>
      <c r="D1268" s="43">
        <v>43342</v>
      </c>
      <c r="E1268" s="25">
        <v>2018</v>
      </c>
      <c r="F1268" s="25">
        <v>8</v>
      </c>
      <c r="G1268" s="37">
        <v>30</v>
      </c>
      <c r="H1268" s="35">
        <v>0.9485069444444445</v>
      </c>
      <c r="I1268" s="44">
        <v>138.08316669999999</v>
      </c>
      <c r="J1268" s="44">
        <v>37.585000000000001</v>
      </c>
      <c r="K1268" s="34">
        <v>10</v>
      </c>
      <c r="L1268" s="34">
        <v>10</v>
      </c>
      <c r="M1268" s="34">
        <v>0</v>
      </c>
      <c r="N1268" s="45">
        <v>25.773800000000001</v>
      </c>
      <c r="O1268" s="44">
        <v>33.294199999999996</v>
      </c>
      <c r="P1268" s="26">
        <v>-0.22635744705882366</v>
      </c>
      <c r="Q1268" s="26">
        <v>-1.7098975564705885</v>
      </c>
      <c r="R1268" s="32" t="s">
        <v>1360</v>
      </c>
      <c r="S1268" s="32">
        <v>1</v>
      </c>
      <c r="T1268" s="22"/>
      <c r="U1268" s="36"/>
      <c r="V1268" s="47" t="s">
        <v>1011</v>
      </c>
      <c r="W1268" s="22"/>
      <c r="X1268" s="22"/>
    </row>
    <row r="1269" spans="1:24" s="18" customFormat="1" ht="12.75" customHeight="1">
      <c r="A1269" s="25" t="s">
        <v>1384</v>
      </c>
      <c r="B1269" s="25" t="s">
        <v>1387</v>
      </c>
      <c r="C1269" s="25" t="s">
        <v>1578</v>
      </c>
      <c r="D1269" s="43">
        <v>43343</v>
      </c>
      <c r="E1269" s="25">
        <v>2018</v>
      </c>
      <c r="F1269" s="25">
        <v>8</v>
      </c>
      <c r="G1269" s="37">
        <v>31</v>
      </c>
      <c r="H1269" s="35">
        <v>0.18784722222222219</v>
      </c>
      <c r="I1269" s="44">
        <v>137.97049999999999</v>
      </c>
      <c r="J1269" s="44">
        <v>37.813333329999999</v>
      </c>
      <c r="K1269" s="34">
        <v>10</v>
      </c>
      <c r="L1269" s="34">
        <v>10</v>
      </c>
      <c r="M1269" s="34">
        <v>0</v>
      </c>
      <c r="N1269" s="45">
        <v>26.1799</v>
      </c>
      <c r="O1269" s="44">
        <v>33.343499999999999</v>
      </c>
      <c r="P1269" s="26">
        <v>-0.22889689411764746</v>
      </c>
      <c r="Q1269" s="26">
        <v>-1.7343065329411784</v>
      </c>
      <c r="R1269" s="32" t="s">
        <v>1360</v>
      </c>
      <c r="S1269" s="32"/>
      <c r="T1269" s="22"/>
      <c r="U1269" s="36"/>
      <c r="V1269" s="47" t="s">
        <v>1012</v>
      </c>
      <c r="W1269" s="22"/>
      <c r="X1269" s="22"/>
    </row>
    <row r="1270" spans="1:24" s="18" customFormat="1" ht="12.75" customHeight="1">
      <c r="A1270" s="25" t="s">
        <v>1384</v>
      </c>
      <c r="B1270" s="25" t="s">
        <v>1388</v>
      </c>
      <c r="C1270" s="25" t="s">
        <v>1578</v>
      </c>
      <c r="D1270" s="43">
        <v>43343</v>
      </c>
      <c r="E1270" s="25">
        <v>2018</v>
      </c>
      <c r="F1270" s="25">
        <v>8</v>
      </c>
      <c r="G1270" s="37">
        <v>31</v>
      </c>
      <c r="H1270" s="35">
        <v>0.76922453703703697</v>
      </c>
      <c r="I1270" s="44">
        <v>137.74666669999999</v>
      </c>
      <c r="J1270" s="44">
        <v>38.083333330000002</v>
      </c>
      <c r="K1270" s="34">
        <v>1000</v>
      </c>
      <c r="L1270" s="34">
        <v>1000</v>
      </c>
      <c r="M1270" s="34">
        <v>0</v>
      </c>
      <c r="N1270" s="45">
        <v>0.36859999999999998</v>
      </c>
      <c r="O1270" s="44">
        <v>34.067700000000002</v>
      </c>
      <c r="P1270" s="26">
        <v>-5.2411341176470838E-2</v>
      </c>
      <c r="Q1270" s="26">
        <v>-0.8835785094117643</v>
      </c>
      <c r="R1270" s="32" t="s">
        <v>1360</v>
      </c>
      <c r="S1270" s="32">
        <v>1</v>
      </c>
      <c r="T1270" s="22"/>
      <c r="U1270" s="36"/>
      <c r="V1270" s="47" t="s">
        <v>1013</v>
      </c>
      <c r="W1270" s="22"/>
      <c r="X1270" s="22"/>
    </row>
    <row r="1271" spans="1:24" s="18" customFormat="1" ht="12.75" customHeight="1">
      <c r="A1271" s="25" t="s">
        <v>1384</v>
      </c>
      <c r="B1271" s="25" t="s">
        <v>1388</v>
      </c>
      <c r="C1271" s="25" t="s">
        <v>1578</v>
      </c>
      <c r="D1271" s="43">
        <v>43343</v>
      </c>
      <c r="E1271" s="25">
        <v>2018</v>
      </c>
      <c r="F1271" s="25">
        <v>8</v>
      </c>
      <c r="G1271" s="37">
        <v>31</v>
      </c>
      <c r="H1271" s="35">
        <v>0.77307870370370368</v>
      </c>
      <c r="I1271" s="44">
        <v>137.74666669999999</v>
      </c>
      <c r="J1271" s="44">
        <v>38.083333330000002</v>
      </c>
      <c r="K1271" s="34">
        <v>750</v>
      </c>
      <c r="L1271" s="34">
        <v>750</v>
      </c>
      <c r="M1271" s="34">
        <v>0</v>
      </c>
      <c r="N1271" s="45">
        <v>0.5252</v>
      </c>
      <c r="O1271" s="44">
        <v>34.065899999999999</v>
      </c>
      <c r="P1271" s="26">
        <v>-4.9017388235294224E-2</v>
      </c>
      <c r="Q1271" s="26">
        <v>-0.74121980588235381</v>
      </c>
      <c r="R1271" s="32" t="s">
        <v>1360</v>
      </c>
      <c r="S1271" s="32">
        <v>1</v>
      </c>
      <c r="T1271" s="22"/>
      <c r="U1271" s="36"/>
      <c r="V1271" s="47" t="s">
        <v>1014</v>
      </c>
      <c r="W1271" s="22"/>
      <c r="X1271" s="22"/>
    </row>
    <row r="1272" spans="1:24" s="18" customFormat="1" ht="12.75" customHeight="1">
      <c r="A1272" s="25" t="s">
        <v>1384</v>
      </c>
      <c r="B1272" s="25" t="s">
        <v>1388</v>
      </c>
      <c r="C1272" s="25" t="s">
        <v>1578</v>
      </c>
      <c r="D1272" s="43">
        <v>43343</v>
      </c>
      <c r="E1272" s="25">
        <v>2018</v>
      </c>
      <c r="F1272" s="25">
        <v>8</v>
      </c>
      <c r="G1272" s="37">
        <v>31</v>
      </c>
      <c r="H1272" s="35">
        <v>0.77660879629629631</v>
      </c>
      <c r="I1272" s="44">
        <v>137.74666669999999</v>
      </c>
      <c r="J1272" s="44">
        <v>38.083333330000002</v>
      </c>
      <c r="K1272" s="34">
        <v>500</v>
      </c>
      <c r="L1272" s="34">
        <v>500</v>
      </c>
      <c r="M1272" s="34">
        <v>0</v>
      </c>
      <c r="N1272" s="45">
        <v>0.75160000000000005</v>
      </c>
      <c r="O1272" s="44">
        <v>34.059399999999997</v>
      </c>
      <c r="P1272" s="26">
        <v>-3.3347435294117656E-2</v>
      </c>
      <c r="Q1272" s="26">
        <v>-0.78863800235294157</v>
      </c>
      <c r="R1272" s="32" t="s">
        <v>1360</v>
      </c>
      <c r="S1272" s="32">
        <v>1</v>
      </c>
      <c r="T1272" s="22"/>
      <c r="U1272" s="36"/>
      <c r="V1272" s="47" t="s">
        <v>1015</v>
      </c>
      <c r="W1272" s="22"/>
      <c r="X1272" s="22"/>
    </row>
    <row r="1273" spans="1:24" s="18" customFormat="1" ht="12.75" customHeight="1">
      <c r="A1273" s="25" t="s">
        <v>1384</v>
      </c>
      <c r="B1273" s="25" t="s">
        <v>1388</v>
      </c>
      <c r="C1273" s="25" t="s">
        <v>1578</v>
      </c>
      <c r="D1273" s="43">
        <v>43343</v>
      </c>
      <c r="E1273" s="25">
        <v>2018</v>
      </c>
      <c r="F1273" s="25">
        <v>8</v>
      </c>
      <c r="G1273" s="37">
        <v>31</v>
      </c>
      <c r="H1273" s="35">
        <v>0.7780555555555555</v>
      </c>
      <c r="I1273" s="44">
        <v>137.74666669999999</v>
      </c>
      <c r="J1273" s="44">
        <v>38.083333330000002</v>
      </c>
      <c r="K1273" s="34">
        <v>400</v>
      </c>
      <c r="L1273" s="34">
        <v>400</v>
      </c>
      <c r="M1273" s="34">
        <v>0</v>
      </c>
      <c r="N1273" s="45">
        <v>0.95699999999999996</v>
      </c>
      <c r="O1273" s="44">
        <v>34.054200000000002</v>
      </c>
      <c r="P1273" s="26">
        <v>-2.1844065882352215E-2</v>
      </c>
      <c r="Q1273" s="26">
        <v>-0.90778605176470606</v>
      </c>
      <c r="R1273" s="32" t="s">
        <v>1360</v>
      </c>
      <c r="S1273" s="32">
        <v>1</v>
      </c>
      <c r="T1273" s="22"/>
      <c r="U1273" s="36"/>
      <c r="V1273" s="49" t="s">
        <v>1016</v>
      </c>
      <c r="W1273" s="22"/>
      <c r="X1273" s="22"/>
    </row>
    <row r="1274" spans="1:24" s="18" customFormat="1" ht="12.75" customHeight="1">
      <c r="A1274" s="25" t="s">
        <v>1384</v>
      </c>
      <c r="B1274" s="25" t="s">
        <v>1388</v>
      </c>
      <c r="C1274" s="25" t="s">
        <v>1578</v>
      </c>
      <c r="D1274" s="43">
        <v>43343</v>
      </c>
      <c r="E1274" s="25">
        <v>2018</v>
      </c>
      <c r="F1274" s="25">
        <v>8</v>
      </c>
      <c r="G1274" s="37">
        <v>31</v>
      </c>
      <c r="H1274" s="35">
        <v>0.77957175925925926</v>
      </c>
      <c r="I1274" s="44">
        <v>137.74666669999999</v>
      </c>
      <c r="J1274" s="44">
        <v>38.083333330000002</v>
      </c>
      <c r="K1274" s="34">
        <v>300</v>
      </c>
      <c r="L1274" s="34">
        <v>300</v>
      </c>
      <c r="M1274" s="34">
        <v>0</v>
      </c>
      <c r="N1274" s="45">
        <v>1.6443000000000001</v>
      </c>
      <c r="O1274" s="44">
        <v>34.035699999999999</v>
      </c>
      <c r="P1274" s="26">
        <v>9.9649129411774062E-3</v>
      </c>
      <c r="Q1274" s="26">
        <v>-0.68093289411764957</v>
      </c>
      <c r="R1274" s="32" t="s">
        <v>1360</v>
      </c>
      <c r="S1274" s="32">
        <v>1</v>
      </c>
      <c r="T1274" s="22"/>
      <c r="U1274" s="36"/>
      <c r="V1274" s="49" t="s">
        <v>1017</v>
      </c>
      <c r="W1274" s="22"/>
      <c r="X1274" s="22"/>
    </row>
    <row r="1275" spans="1:24" s="18" customFormat="1" ht="12.75" customHeight="1">
      <c r="A1275" s="25" t="s">
        <v>1384</v>
      </c>
      <c r="B1275" s="25" t="s">
        <v>1388</v>
      </c>
      <c r="C1275" s="25" t="s">
        <v>1578</v>
      </c>
      <c r="D1275" s="43">
        <v>43343</v>
      </c>
      <c r="E1275" s="25">
        <v>2018</v>
      </c>
      <c r="F1275" s="25">
        <v>8</v>
      </c>
      <c r="G1275" s="37">
        <v>31</v>
      </c>
      <c r="H1275" s="35">
        <v>0.7805671296296296</v>
      </c>
      <c r="I1275" s="44">
        <v>137.74666669999999</v>
      </c>
      <c r="J1275" s="44">
        <v>38.083333330000002</v>
      </c>
      <c r="K1275" s="34">
        <v>250</v>
      </c>
      <c r="L1275" s="34">
        <v>250</v>
      </c>
      <c r="M1275" s="34">
        <v>0</v>
      </c>
      <c r="N1275" s="45">
        <v>2.7654000000000001</v>
      </c>
      <c r="O1275" s="44">
        <v>34.036700000000003</v>
      </c>
      <c r="P1275" s="26">
        <v>-3.4003388235293919E-2</v>
      </c>
      <c r="Q1275" s="26">
        <v>-0.59421850980392144</v>
      </c>
      <c r="R1275" s="32" t="s">
        <v>1360</v>
      </c>
      <c r="S1275" s="32">
        <v>1</v>
      </c>
      <c r="T1275" s="22"/>
      <c r="U1275" s="36"/>
      <c r="V1275" s="49" t="s">
        <v>1018</v>
      </c>
      <c r="W1275" s="22"/>
      <c r="X1275" s="22"/>
    </row>
    <row r="1276" spans="1:24" s="18" customFormat="1" ht="12.75" customHeight="1">
      <c r="A1276" s="25" t="s">
        <v>1384</v>
      </c>
      <c r="B1276" s="25" t="s">
        <v>1388</v>
      </c>
      <c r="C1276" s="25" t="s">
        <v>1578</v>
      </c>
      <c r="D1276" s="43">
        <v>43343</v>
      </c>
      <c r="E1276" s="25">
        <v>2018</v>
      </c>
      <c r="F1276" s="25">
        <v>8</v>
      </c>
      <c r="G1276" s="37">
        <v>31</v>
      </c>
      <c r="H1276" s="35">
        <v>0.78122685185185192</v>
      </c>
      <c r="I1276" s="44">
        <v>137.74666669999999</v>
      </c>
      <c r="J1276" s="44">
        <v>38.083333330000002</v>
      </c>
      <c r="K1276" s="34">
        <v>225</v>
      </c>
      <c r="L1276" s="34">
        <v>225</v>
      </c>
      <c r="M1276" s="34">
        <v>0</v>
      </c>
      <c r="N1276" s="45">
        <v>4.0175999999999998</v>
      </c>
      <c r="O1276" s="44">
        <v>34.063600000000001</v>
      </c>
      <c r="P1276" s="26">
        <v>5.5673110588235541E-2</v>
      </c>
      <c r="Q1276" s="26">
        <v>-0.34934001882352916</v>
      </c>
      <c r="R1276" s="32" t="s">
        <v>1360</v>
      </c>
      <c r="S1276" s="32">
        <v>1</v>
      </c>
      <c r="T1276" s="22"/>
      <c r="U1276" s="36"/>
      <c r="V1276" s="49" t="s">
        <v>1019</v>
      </c>
      <c r="W1276" s="22"/>
      <c r="X1276" s="22"/>
    </row>
    <row r="1277" spans="1:24" s="18" customFormat="1" ht="12.75" customHeight="1">
      <c r="A1277" s="25" t="s">
        <v>1384</v>
      </c>
      <c r="B1277" s="25" t="s">
        <v>1388</v>
      </c>
      <c r="C1277" s="25" t="s">
        <v>1578</v>
      </c>
      <c r="D1277" s="43">
        <v>43343</v>
      </c>
      <c r="E1277" s="25">
        <v>2018</v>
      </c>
      <c r="F1277" s="25">
        <v>8</v>
      </c>
      <c r="G1277" s="37">
        <v>31</v>
      </c>
      <c r="H1277" s="35">
        <v>0.7818518518518518</v>
      </c>
      <c r="I1277" s="44">
        <v>137.74666669999999</v>
      </c>
      <c r="J1277" s="44">
        <v>38.083333330000002</v>
      </c>
      <c r="K1277" s="34">
        <v>200</v>
      </c>
      <c r="L1277" s="34">
        <v>200</v>
      </c>
      <c r="M1277" s="34">
        <v>0</v>
      </c>
      <c r="N1277" s="45">
        <v>5.9104000000000001</v>
      </c>
      <c r="O1277" s="44">
        <v>34.107199999999999</v>
      </c>
      <c r="P1277" s="26">
        <v>5.2273129411765318E-2</v>
      </c>
      <c r="Q1277" s="26">
        <v>2.6172978823529647E-2</v>
      </c>
      <c r="R1277" s="32" t="s">
        <v>1360</v>
      </c>
      <c r="S1277" s="32">
        <v>1</v>
      </c>
      <c r="T1277" s="22"/>
      <c r="U1277" s="36"/>
      <c r="V1277" s="49" t="s">
        <v>1020</v>
      </c>
      <c r="W1277" s="22"/>
      <c r="X1277" s="22"/>
    </row>
    <row r="1278" spans="1:24" s="18" customFormat="1" ht="12.75" customHeight="1">
      <c r="A1278" s="25" t="s">
        <v>1384</v>
      </c>
      <c r="B1278" s="25" t="s">
        <v>1388</v>
      </c>
      <c r="C1278" s="25" t="s">
        <v>1578</v>
      </c>
      <c r="D1278" s="43">
        <v>43343</v>
      </c>
      <c r="E1278" s="25">
        <v>2018</v>
      </c>
      <c r="F1278" s="25">
        <v>8</v>
      </c>
      <c r="G1278" s="37">
        <v>31</v>
      </c>
      <c r="H1278" s="35">
        <v>0.78267361111111111</v>
      </c>
      <c r="I1278" s="44">
        <v>137.74666669999999</v>
      </c>
      <c r="J1278" s="44">
        <v>38.083333330000002</v>
      </c>
      <c r="K1278" s="34">
        <v>175</v>
      </c>
      <c r="L1278" s="34">
        <v>175</v>
      </c>
      <c r="M1278" s="34">
        <v>0</v>
      </c>
      <c r="N1278" s="45">
        <v>8.1941000000000006</v>
      </c>
      <c r="O1278" s="44">
        <v>34.215299999999999</v>
      </c>
      <c r="P1278" s="26">
        <v>0.15144722823529433</v>
      </c>
      <c r="Q1278" s="26">
        <v>0.47404949647058636</v>
      </c>
      <c r="R1278" s="32" t="s">
        <v>1360</v>
      </c>
      <c r="S1278" s="32">
        <v>1</v>
      </c>
      <c r="T1278" s="22"/>
      <c r="U1278" s="36"/>
      <c r="V1278" s="49" t="s">
        <v>1021</v>
      </c>
      <c r="W1278" s="22"/>
      <c r="X1278" s="22"/>
    </row>
    <row r="1279" spans="1:24" s="18" customFormat="1" ht="12.75" customHeight="1">
      <c r="A1279" s="25" t="s">
        <v>1384</v>
      </c>
      <c r="B1279" s="25" t="s">
        <v>1388</v>
      </c>
      <c r="C1279" s="25" t="s">
        <v>1578</v>
      </c>
      <c r="D1279" s="43">
        <v>43343</v>
      </c>
      <c r="E1279" s="25">
        <v>2018</v>
      </c>
      <c r="F1279" s="25">
        <v>8</v>
      </c>
      <c r="G1279" s="37">
        <v>31</v>
      </c>
      <c r="H1279" s="35">
        <v>0.7836805555555556</v>
      </c>
      <c r="I1279" s="44">
        <v>137.74666669999999</v>
      </c>
      <c r="J1279" s="44">
        <v>38.083333330000002</v>
      </c>
      <c r="K1279" s="34">
        <v>150</v>
      </c>
      <c r="L1279" s="34">
        <v>150</v>
      </c>
      <c r="M1279" s="34">
        <v>0</v>
      </c>
      <c r="N1279" s="45">
        <v>10.1805</v>
      </c>
      <c r="O1279" s="44">
        <v>34.296700000000001</v>
      </c>
      <c r="P1279" s="26">
        <v>0.10245876705882395</v>
      </c>
      <c r="Q1279" s="26">
        <v>0.54870329411764907</v>
      </c>
      <c r="R1279" s="32" t="s">
        <v>1360</v>
      </c>
      <c r="S1279" s="32">
        <v>1</v>
      </c>
      <c r="T1279" s="22"/>
      <c r="U1279" s="36"/>
      <c r="V1279" s="49" t="s">
        <v>1022</v>
      </c>
      <c r="W1279" s="22"/>
      <c r="X1279" s="22"/>
    </row>
    <row r="1280" spans="1:24" s="18" customFormat="1" ht="12.75" customHeight="1">
      <c r="A1280" s="25" t="s">
        <v>1384</v>
      </c>
      <c r="B1280" s="25" t="s">
        <v>1388</v>
      </c>
      <c r="C1280" s="25" t="s">
        <v>1578</v>
      </c>
      <c r="D1280" s="43">
        <v>43343</v>
      </c>
      <c r="E1280" s="25">
        <v>2018</v>
      </c>
      <c r="F1280" s="25">
        <v>8</v>
      </c>
      <c r="G1280" s="37">
        <v>31</v>
      </c>
      <c r="H1280" s="35">
        <v>0.78461805555555564</v>
      </c>
      <c r="I1280" s="44">
        <v>137.74666669999999</v>
      </c>
      <c r="J1280" s="44">
        <v>38.083333330000002</v>
      </c>
      <c r="K1280" s="34">
        <v>125</v>
      </c>
      <c r="L1280" s="34">
        <v>125</v>
      </c>
      <c r="M1280" s="34">
        <v>0</v>
      </c>
      <c r="N1280" s="45">
        <v>13.7033</v>
      </c>
      <c r="O1280" s="44">
        <v>34.450899999999997</v>
      </c>
      <c r="P1280" s="26">
        <v>6.7024053781512993E-2</v>
      </c>
      <c r="Q1280" s="26">
        <v>0.78310147899159865</v>
      </c>
      <c r="R1280" s="32" t="s">
        <v>1360</v>
      </c>
      <c r="S1280" s="32">
        <v>1</v>
      </c>
      <c r="T1280" s="22"/>
      <c r="U1280" s="36"/>
      <c r="V1280" s="49" t="s">
        <v>1023</v>
      </c>
      <c r="W1280" s="22"/>
      <c r="X1280" s="22"/>
    </row>
    <row r="1281" spans="1:24" s="18" customFormat="1" ht="12.75" customHeight="1">
      <c r="A1281" s="25" t="s">
        <v>1384</v>
      </c>
      <c r="B1281" s="25" t="s">
        <v>1388</v>
      </c>
      <c r="C1281" s="25" t="s">
        <v>1578</v>
      </c>
      <c r="D1281" s="43">
        <v>43343</v>
      </c>
      <c r="E1281" s="25">
        <v>2018</v>
      </c>
      <c r="F1281" s="25">
        <v>8</v>
      </c>
      <c r="G1281" s="37">
        <v>31</v>
      </c>
      <c r="H1281" s="35">
        <v>0.7853472222222222</v>
      </c>
      <c r="I1281" s="44">
        <v>137.74666669999999</v>
      </c>
      <c r="J1281" s="44">
        <v>38.083333330000002</v>
      </c>
      <c r="K1281" s="34">
        <v>100</v>
      </c>
      <c r="L1281" s="34">
        <v>100</v>
      </c>
      <c r="M1281" s="34">
        <v>0</v>
      </c>
      <c r="N1281" s="45">
        <v>15.7218</v>
      </c>
      <c r="O1281" s="44">
        <v>34.462800000000001</v>
      </c>
      <c r="P1281" s="26">
        <v>0.12229598117647056</v>
      </c>
      <c r="Q1281" s="26">
        <v>1.0128199623529408</v>
      </c>
      <c r="R1281" s="32" t="s">
        <v>1360</v>
      </c>
      <c r="S1281" s="32">
        <v>1</v>
      </c>
      <c r="T1281" s="22"/>
      <c r="U1281" s="36"/>
      <c r="V1281" s="49" t="s">
        <v>1024</v>
      </c>
      <c r="W1281" s="22"/>
      <c r="X1281" s="22"/>
    </row>
    <row r="1282" spans="1:24" s="18" customFormat="1" ht="12.75" customHeight="1">
      <c r="A1282" s="25" t="s">
        <v>1384</v>
      </c>
      <c r="B1282" s="25" t="s">
        <v>1388</v>
      </c>
      <c r="C1282" s="25" t="s">
        <v>1578</v>
      </c>
      <c r="D1282" s="43">
        <v>43343</v>
      </c>
      <c r="E1282" s="25">
        <v>2018</v>
      </c>
      <c r="F1282" s="25">
        <v>8</v>
      </c>
      <c r="G1282" s="37">
        <v>31</v>
      </c>
      <c r="H1282" s="35">
        <v>0.78591435185185177</v>
      </c>
      <c r="I1282" s="44">
        <v>137.74666669999999</v>
      </c>
      <c r="J1282" s="44">
        <v>38.083333330000002</v>
      </c>
      <c r="K1282" s="34">
        <v>90</v>
      </c>
      <c r="L1282" s="34">
        <v>90</v>
      </c>
      <c r="M1282" s="34">
        <v>0</v>
      </c>
      <c r="N1282" s="45">
        <v>16.800999999999998</v>
      </c>
      <c r="O1282" s="44">
        <v>34.455399999999997</v>
      </c>
      <c r="P1282" s="26">
        <v>0.1758816000000003</v>
      </c>
      <c r="Q1282" s="26">
        <v>1.1218857599999996</v>
      </c>
      <c r="R1282" s="32" t="s">
        <v>1360</v>
      </c>
      <c r="S1282" s="32">
        <v>1</v>
      </c>
      <c r="T1282" s="22"/>
      <c r="U1282" s="36"/>
      <c r="V1282" s="49" t="s">
        <v>1025</v>
      </c>
      <c r="W1282" s="22"/>
      <c r="X1282" s="22"/>
    </row>
    <row r="1283" spans="1:24" s="18" customFormat="1" ht="12.75" customHeight="1">
      <c r="A1283" s="25" t="s">
        <v>1384</v>
      </c>
      <c r="B1283" s="25" t="s">
        <v>1388</v>
      </c>
      <c r="C1283" s="25" t="s">
        <v>1578</v>
      </c>
      <c r="D1283" s="43">
        <v>43343</v>
      </c>
      <c r="E1283" s="25">
        <v>2018</v>
      </c>
      <c r="F1283" s="25">
        <v>8</v>
      </c>
      <c r="G1283" s="37">
        <v>31</v>
      </c>
      <c r="H1283" s="35">
        <v>0.78650462962962964</v>
      </c>
      <c r="I1283" s="44">
        <v>137.74666669999999</v>
      </c>
      <c r="J1283" s="44">
        <v>38.083333330000002</v>
      </c>
      <c r="K1283" s="34">
        <v>80</v>
      </c>
      <c r="L1283" s="34">
        <v>80</v>
      </c>
      <c r="M1283" s="34">
        <v>0</v>
      </c>
      <c r="N1283" s="45">
        <v>17.067499999999999</v>
      </c>
      <c r="O1283" s="44">
        <v>34.432699999999997</v>
      </c>
      <c r="P1283" s="26">
        <v>0.20931873882352958</v>
      </c>
      <c r="Q1283" s="26">
        <v>1.2093211576470591</v>
      </c>
      <c r="R1283" s="32" t="s">
        <v>1360</v>
      </c>
      <c r="S1283" s="32">
        <v>1</v>
      </c>
      <c r="T1283" s="22"/>
      <c r="U1283" s="36"/>
      <c r="V1283" s="49" t="s">
        <v>1026</v>
      </c>
      <c r="W1283" s="22"/>
      <c r="X1283" s="22"/>
    </row>
    <row r="1284" spans="1:24" s="18" customFormat="1" ht="12.75" customHeight="1">
      <c r="A1284" s="25" t="s">
        <v>1384</v>
      </c>
      <c r="B1284" s="25" t="s">
        <v>1388</v>
      </c>
      <c r="C1284" s="25" t="s">
        <v>1578</v>
      </c>
      <c r="D1284" s="43">
        <v>43343</v>
      </c>
      <c r="E1284" s="25">
        <v>2018</v>
      </c>
      <c r="F1284" s="25">
        <v>8</v>
      </c>
      <c r="G1284" s="37">
        <v>31</v>
      </c>
      <c r="H1284" s="35">
        <v>0.78697916666666667</v>
      </c>
      <c r="I1284" s="44">
        <v>137.74666669999999</v>
      </c>
      <c r="J1284" s="44">
        <v>38.083333330000002</v>
      </c>
      <c r="K1284" s="34">
        <v>70</v>
      </c>
      <c r="L1284" s="34">
        <v>70</v>
      </c>
      <c r="M1284" s="34">
        <v>0</v>
      </c>
      <c r="N1284" s="45">
        <v>17.731100000000001</v>
      </c>
      <c r="O1284" s="44">
        <v>34.400799999999997</v>
      </c>
      <c r="P1284" s="26">
        <v>0.22932355764705914</v>
      </c>
      <c r="Q1284" s="26">
        <v>1.2782723952941204</v>
      </c>
      <c r="R1284" s="32" t="s">
        <v>1360</v>
      </c>
      <c r="S1284" s="32">
        <v>1</v>
      </c>
      <c r="T1284" s="22"/>
      <c r="U1284" s="36"/>
      <c r="V1284" s="49" t="s">
        <v>1027</v>
      </c>
      <c r="W1284" s="22"/>
      <c r="X1284" s="22"/>
    </row>
    <row r="1285" spans="1:24" s="18" customFormat="1" ht="12.75" customHeight="1">
      <c r="A1285" s="25" t="s">
        <v>1384</v>
      </c>
      <c r="B1285" s="25" t="s">
        <v>1388</v>
      </c>
      <c r="C1285" s="25" t="s">
        <v>1578</v>
      </c>
      <c r="D1285" s="43">
        <v>43343</v>
      </c>
      <c r="E1285" s="25">
        <v>2018</v>
      </c>
      <c r="F1285" s="25">
        <v>8</v>
      </c>
      <c r="G1285" s="37">
        <v>31</v>
      </c>
      <c r="H1285" s="35">
        <v>0.78740740740740733</v>
      </c>
      <c r="I1285" s="44">
        <v>137.74666669999999</v>
      </c>
      <c r="J1285" s="44">
        <v>38.083333330000002</v>
      </c>
      <c r="K1285" s="34">
        <v>60</v>
      </c>
      <c r="L1285" s="34">
        <v>60</v>
      </c>
      <c r="M1285" s="34">
        <v>0</v>
      </c>
      <c r="N1285" s="45">
        <v>18.4102</v>
      </c>
      <c r="O1285" s="44">
        <v>34.326599999999999</v>
      </c>
      <c r="P1285" s="26">
        <v>0.14878949647058937</v>
      </c>
      <c r="Q1285" s="26">
        <v>0.96456219294117851</v>
      </c>
      <c r="R1285" s="32" t="s">
        <v>1360</v>
      </c>
      <c r="S1285" s="32">
        <v>1</v>
      </c>
      <c r="T1285" s="22"/>
      <c r="U1285" s="36"/>
      <c r="V1285" s="49" t="s">
        <v>1028</v>
      </c>
      <c r="W1285" s="22"/>
      <c r="X1285" s="22"/>
    </row>
    <row r="1286" spans="1:24" s="18" customFormat="1" ht="12.75" customHeight="1">
      <c r="A1286" s="25" t="s">
        <v>1384</v>
      </c>
      <c r="B1286" s="25" t="s">
        <v>1388</v>
      </c>
      <c r="C1286" s="25" t="s">
        <v>1578</v>
      </c>
      <c r="D1286" s="43">
        <v>43343</v>
      </c>
      <c r="E1286" s="25">
        <v>2018</v>
      </c>
      <c r="F1286" s="25">
        <v>8</v>
      </c>
      <c r="G1286" s="37">
        <v>31</v>
      </c>
      <c r="H1286" s="35">
        <v>0.78864583333333327</v>
      </c>
      <c r="I1286" s="44">
        <v>137.74666669999999</v>
      </c>
      <c r="J1286" s="44">
        <v>38.083333330000002</v>
      </c>
      <c r="K1286" s="34">
        <v>45</v>
      </c>
      <c r="L1286" s="34">
        <v>45</v>
      </c>
      <c r="M1286" s="34">
        <v>0</v>
      </c>
      <c r="N1286" s="45">
        <v>19.382000000000001</v>
      </c>
      <c r="O1286" s="44">
        <v>34.192799999999998</v>
      </c>
      <c r="P1286" s="26">
        <v>0.14111559529411766</v>
      </c>
      <c r="Q1286" s="26">
        <v>0.80206815058823366</v>
      </c>
      <c r="R1286" s="32" t="s">
        <v>1360</v>
      </c>
      <c r="S1286" s="32">
        <v>1</v>
      </c>
      <c r="T1286" s="22"/>
      <c r="U1286" s="36"/>
      <c r="V1286" s="49" t="s">
        <v>1029</v>
      </c>
      <c r="W1286" s="22"/>
      <c r="X1286" s="22"/>
    </row>
    <row r="1287" spans="1:24" s="18" customFormat="1" ht="12.75" customHeight="1">
      <c r="A1287" s="25" t="s">
        <v>1384</v>
      </c>
      <c r="B1287" s="25" t="s">
        <v>1388</v>
      </c>
      <c r="C1287" s="25" t="s">
        <v>1578</v>
      </c>
      <c r="D1287" s="43">
        <v>43343</v>
      </c>
      <c r="E1287" s="25">
        <v>2018</v>
      </c>
      <c r="F1287" s="25">
        <v>8</v>
      </c>
      <c r="G1287" s="37">
        <v>31</v>
      </c>
      <c r="H1287" s="35">
        <v>0.78914351851851849</v>
      </c>
      <c r="I1287" s="44">
        <v>137.74666669999999</v>
      </c>
      <c r="J1287" s="44">
        <v>38.083333330000002</v>
      </c>
      <c r="K1287" s="34">
        <v>40</v>
      </c>
      <c r="L1287" s="34">
        <v>40</v>
      </c>
      <c r="M1287" s="34">
        <v>0</v>
      </c>
      <c r="N1287" s="45">
        <v>21.193899999999999</v>
      </c>
      <c r="O1287" s="44">
        <v>34.006999999999998</v>
      </c>
      <c r="P1287" s="26">
        <v>0.16946473411764673</v>
      </c>
      <c r="Q1287" s="26">
        <v>0.62875890823529446</v>
      </c>
      <c r="R1287" s="32" t="s">
        <v>1360</v>
      </c>
      <c r="S1287" s="32">
        <v>1</v>
      </c>
      <c r="T1287" s="22"/>
      <c r="U1287" s="36"/>
      <c r="V1287" s="49" t="s">
        <v>1030</v>
      </c>
      <c r="W1287" s="22"/>
      <c r="X1287" s="22"/>
    </row>
    <row r="1288" spans="1:24" s="18" customFormat="1" ht="12.75" customHeight="1">
      <c r="A1288" s="25" t="s">
        <v>1384</v>
      </c>
      <c r="B1288" s="25" t="s">
        <v>1388</v>
      </c>
      <c r="C1288" s="25" t="s">
        <v>1578</v>
      </c>
      <c r="D1288" s="43">
        <v>43343</v>
      </c>
      <c r="E1288" s="25">
        <v>2018</v>
      </c>
      <c r="F1288" s="25">
        <v>8</v>
      </c>
      <c r="G1288" s="37">
        <v>31</v>
      </c>
      <c r="H1288" s="35">
        <v>0.78998842592592589</v>
      </c>
      <c r="I1288" s="44">
        <v>137.74666669999999</v>
      </c>
      <c r="J1288" s="44">
        <v>38.083333330000002</v>
      </c>
      <c r="K1288" s="34">
        <v>30</v>
      </c>
      <c r="L1288" s="34">
        <v>30</v>
      </c>
      <c r="M1288" s="34">
        <v>0</v>
      </c>
      <c r="N1288" s="45">
        <v>22.886299999999999</v>
      </c>
      <c r="O1288" s="44">
        <v>33.854700000000001</v>
      </c>
      <c r="P1288" s="26">
        <v>1.1155994117646895E-2</v>
      </c>
      <c r="Q1288" s="26">
        <v>-7.8987731764707192E-2</v>
      </c>
      <c r="R1288" s="32" t="s">
        <v>1360</v>
      </c>
      <c r="S1288" s="32">
        <v>1</v>
      </c>
      <c r="T1288" s="22"/>
      <c r="U1288" s="36"/>
      <c r="V1288" s="47" t="s">
        <v>1031</v>
      </c>
      <c r="W1288" s="22"/>
      <c r="X1288" s="22"/>
    </row>
    <row r="1289" spans="1:24" s="18" customFormat="1" ht="12.75" customHeight="1">
      <c r="A1289" s="25" t="s">
        <v>1384</v>
      </c>
      <c r="B1289" s="25" t="s">
        <v>1388</v>
      </c>
      <c r="C1289" s="25" t="s">
        <v>1578</v>
      </c>
      <c r="D1289" s="43">
        <v>43343</v>
      </c>
      <c r="E1289" s="25">
        <v>2018</v>
      </c>
      <c r="F1289" s="25">
        <v>8</v>
      </c>
      <c r="G1289" s="37">
        <v>31</v>
      </c>
      <c r="H1289" s="35">
        <v>0.79075231481481489</v>
      </c>
      <c r="I1289" s="44">
        <v>137.74666669999999</v>
      </c>
      <c r="J1289" s="44">
        <v>38.083333330000002</v>
      </c>
      <c r="K1289" s="34">
        <v>20</v>
      </c>
      <c r="L1289" s="34">
        <v>20</v>
      </c>
      <c r="M1289" s="34">
        <v>0</v>
      </c>
      <c r="N1289" s="45">
        <v>24.767199999999999</v>
      </c>
      <c r="O1289" s="44">
        <v>33.652200000000001</v>
      </c>
      <c r="P1289" s="26">
        <v>-0.10250808705882331</v>
      </c>
      <c r="Q1289" s="26">
        <v>-0.75683281411764725</v>
      </c>
      <c r="R1289" s="32" t="s">
        <v>1360</v>
      </c>
      <c r="S1289" s="32">
        <v>1</v>
      </c>
      <c r="T1289" s="22"/>
      <c r="U1289" s="36"/>
      <c r="V1289" s="47" t="s">
        <v>1032</v>
      </c>
      <c r="W1289" s="22"/>
      <c r="X1289" s="22"/>
    </row>
    <row r="1290" spans="1:24" s="18" customFormat="1" ht="12.75" customHeight="1">
      <c r="A1290" s="25" t="s">
        <v>1384</v>
      </c>
      <c r="B1290" s="25" t="s">
        <v>1388</v>
      </c>
      <c r="C1290" s="25" t="s">
        <v>1578</v>
      </c>
      <c r="D1290" s="43">
        <v>43343</v>
      </c>
      <c r="E1290" s="25">
        <v>2018</v>
      </c>
      <c r="F1290" s="25">
        <v>8</v>
      </c>
      <c r="G1290" s="37">
        <v>31</v>
      </c>
      <c r="H1290" s="35">
        <v>0.79143518518518519</v>
      </c>
      <c r="I1290" s="44">
        <v>137.74666669999999</v>
      </c>
      <c r="J1290" s="44">
        <v>38.083333330000002</v>
      </c>
      <c r="K1290" s="34">
        <v>10</v>
      </c>
      <c r="L1290" s="34">
        <v>10</v>
      </c>
      <c r="M1290" s="34">
        <v>0</v>
      </c>
      <c r="N1290" s="45">
        <v>25.193100000000001</v>
      </c>
      <c r="O1290" s="44">
        <v>33.383299999999998</v>
      </c>
      <c r="P1290" s="26">
        <v>-0.1421286882352939</v>
      </c>
      <c r="Q1290" s="26">
        <v>-1.31952337647059</v>
      </c>
      <c r="R1290" s="32" t="s">
        <v>1360</v>
      </c>
      <c r="S1290" s="32">
        <v>1</v>
      </c>
      <c r="T1290" s="22"/>
      <c r="U1290" s="36"/>
      <c r="V1290" s="47" t="s">
        <v>1033</v>
      </c>
      <c r="W1290" s="22"/>
      <c r="X1290" s="22"/>
    </row>
    <row r="1291" spans="1:24" s="18" customFormat="1" ht="12.75" customHeight="1">
      <c r="A1291" s="25" t="s">
        <v>1384</v>
      </c>
      <c r="B1291" s="25" t="s">
        <v>1389</v>
      </c>
      <c r="C1291" s="25" t="s">
        <v>1578</v>
      </c>
      <c r="D1291" s="43">
        <v>43343</v>
      </c>
      <c r="E1291" s="25">
        <v>2018</v>
      </c>
      <c r="F1291" s="25">
        <v>8</v>
      </c>
      <c r="G1291" s="37">
        <v>31</v>
      </c>
      <c r="H1291" s="35">
        <v>0.95104166666666667</v>
      </c>
      <c r="I1291" s="44">
        <v>137.58150000000001</v>
      </c>
      <c r="J1291" s="44">
        <v>38.331666669999997</v>
      </c>
      <c r="K1291" s="34">
        <v>10</v>
      </c>
      <c r="L1291" s="34">
        <v>10</v>
      </c>
      <c r="M1291" s="34">
        <v>0</v>
      </c>
      <c r="N1291" s="45">
        <v>25.050599999999999</v>
      </c>
      <c r="O1291" s="44">
        <v>33.326700000000002</v>
      </c>
      <c r="P1291" s="26">
        <v>-0.12652348941176461</v>
      </c>
      <c r="Q1291" s="26">
        <v>-1.5320017388235305</v>
      </c>
      <c r="R1291" s="32" t="s">
        <v>1360</v>
      </c>
      <c r="S1291" s="32"/>
      <c r="T1291" s="22"/>
      <c r="U1291" s="36"/>
      <c r="V1291" s="47" t="s">
        <v>1034</v>
      </c>
      <c r="W1291" s="22"/>
      <c r="X1291" s="22"/>
    </row>
    <row r="1292" spans="1:24" s="18" customFormat="1" ht="12.75" customHeight="1">
      <c r="A1292" s="25" t="s">
        <v>1384</v>
      </c>
      <c r="B1292" s="25" t="s">
        <v>1390</v>
      </c>
      <c r="C1292" s="25" t="s">
        <v>1578</v>
      </c>
      <c r="D1292" s="43">
        <v>43344</v>
      </c>
      <c r="E1292" s="25">
        <v>2018</v>
      </c>
      <c r="F1292" s="25">
        <v>9</v>
      </c>
      <c r="G1292" s="37">
        <v>1</v>
      </c>
      <c r="H1292" s="35">
        <v>0.19543981481481479</v>
      </c>
      <c r="I1292" s="44">
        <v>137.43450000000001</v>
      </c>
      <c r="J1292" s="44">
        <v>38.591666670000002</v>
      </c>
      <c r="K1292" s="34">
        <v>10</v>
      </c>
      <c r="L1292" s="34">
        <v>10</v>
      </c>
      <c r="M1292" s="34">
        <v>0</v>
      </c>
      <c r="N1292" s="45">
        <v>24.547799999999999</v>
      </c>
      <c r="O1292" s="44">
        <v>33.483499999999999</v>
      </c>
      <c r="P1292" s="26">
        <v>-0.15305353058823523</v>
      </c>
      <c r="Q1292" s="26">
        <v>-1.3366906411764745</v>
      </c>
      <c r="R1292" s="32" t="s">
        <v>1360</v>
      </c>
      <c r="S1292" s="32"/>
      <c r="T1292" s="22"/>
      <c r="U1292" s="36"/>
      <c r="V1292" s="47" t="s">
        <v>1035</v>
      </c>
      <c r="W1292" s="22"/>
      <c r="X1292" s="22"/>
    </row>
    <row r="1293" spans="1:24" s="18" customFormat="1" ht="12.75" customHeight="1">
      <c r="A1293" s="25" t="s">
        <v>1384</v>
      </c>
      <c r="B1293" s="25" t="s">
        <v>1391</v>
      </c>
      <c r="C1293" s="25" t="s">
        <v>1578</v>
      </c>
      <c r="D1293" s="43">
        <v>43346</v>
      </c>
      <c r="E1293" s="25">
        <v>2018</v>
      </c>
      <c r="F1293" s="25">
        <v>9</v>
      </c>
      <c r="G1293" s="37">
        <v>3</v>
      </c>
      <c r="H1293" s="35">
        <v>0.78822916666666665</v>
      </c>
      <c r="I1293" s="44">
        <v>138.08333329999999</v>
      </c>
      <c r="J1293" s="44">
        <v>38.331666669999997</v>
      </c>
      <c r="K1293" s="34">
        <v>10</v>
      </c>
      <c r="L1293" s="34">
        <v>10</v>
      </c>
      <c r="M1293" s="34">
        <v>0</v>
      </c>
      <c r="N1293" s="45">
        <v>24.854900000000001</v>
      </c>
      <c r="O1293" s="44">
        <v>33.629399999999997</v>
      </c>
      <c r="P1293" s="26">
        <v>-8.569971176470581E-2</v>
      </c>
      <c r="Q1293" s="26">
        <v>-0.82737572352941235</v>
      </c>
      <c r="R1293" s="32" t="s">
        <v>1360</v>
      </c>
      <c r="S1293" s="32"/>
      <c r="T1293" s="22"/>
      <c r="U1293" s="36"/>
      <c r="V1293" s="47" t="s">
        <v>1036</v>
      </c>
      <c r="W1293" s="22"/>
      <c r="X1293" s="22"/>
    </row>
    <row r="1294" spans="1:24" s="18" customFormat="1" ht="12.75" customHeight="1">
      <c r="A1294" s="25" t="s">
        <v>1384</v>
      </c>
      <c r="B1294" s="25" t="s">
        <v>1392</v>
      </c>
      <c r="C1294" s="25" t="s">
        <v>1578</v>
      </c>
      <c r="D1294" s="43">
        <v>43346</v>
      </c>
      <c r="E1294" s="25">
        <v>2018</v>
      </c>
      <c r="F1294" s="25">
        <v>9</v>
      </c>
      <c r="G1294" s="37">
        <v>3</v>
      </c>
      <c r="H1294" s="35">
        <v>0.95716435185185189</v>
      </c>
      <c r="I1294" s="44">
        <v>137.9173333</v>
      </c>
      <c r="J1294" s="44">
        <v>38.583333330000002</v>
      </c>
      <c r="K1294" s="34">
        <v>10</v>
      </c>
      <c r="L1294" s="34">
        <v>10</v>
      </c>
      <c r="M1294" s="34">
        <v>0</v>
      </c>
      <c r="N1294" s="45">
        <v>25.162600000000001</v>
      </c>
      <c r="O1294" s="44">
        <v>33.359499999999997</v>
      </c>
      <c r="P1294" s="26">
        <v>-0.18320513294117635</v>
      </c>
      <c r="Q1294" s="26">
        <v>-1.486424105882354</v>
      </c>
      <c r="R1294" s="32" t="s">
        <v>1360</v>
      </c>
      <c r="S1294" s="32"/>
      <c r="T1294" s="22"/>
      <c r="U1294" s="36"/>
      <c r="V1294" s="47" t="s">
        <v>1037</v>
      </c>
      <c r="W1294" s="22"/>
      <c r="X1294" s="22"/>
    </row>
    <row r="1295" spans="1:24" s="18" customFormat="1" ht="12.75" customHeight="1">
      <c r="A1295" s="25" t="s">
        <v>1384</v>
      </c>
      <c r="B1295" s="25" t="s">
        <v>70</v>
      </c>
      <c r="C1295" s="25" t="s">
        <v>1578</v>
      </c>
      <c r="D1295" s="43">
        <v>43347</v>
      </c>
      <c r="E1295" s="25">
        <v>2018</v>
      </c>
      <c r="F1295" s="25">
        <v>9</v>
      </c>
      <c r="G1295" s="37">
        <v>4</v>
      </c>
      <c r="H1295" s="35">
        <v>0.16630787037037037</v>
      </c>
      <c r="I1295" s="44">
        <v>137.7728333</v>
      </c>
      <c r="J1295" s="44">
        <v>38.833333330000002</v>
      </c>
      <c r="K1295" s="34">
        <v>10</v>
      </c>
      <c r="L1295" s="34">
        <v>10</v>
      </c>
      <c r="M1295" s="34">
        <v>0</v>
      </c>
      <c r="N1295" s="45">
        <v>24.912800000000001</v>
      </c>
      <c r="O1295" s="44">
        <v>33.380200000000002</v>
      </c>
      <c r="P1295" s="26">
        <v>-0.15657883764705871</v>
      </c>
      <c r="Q1295" s="26">
        <v>-1.2287172752941178</v>
      </c>
      <c r="R1295" s="32" t="s">
        <v>1360</v>
      </c>
      <c r="S1295" s="32"/>
      <c r="T1295" s="22"/>
      <c r="U1295" s="36"/>
      <c r="V1295" s="47" t="s">
        <v>1038</v>
      </c>
      <c r="W1295" s="22"/>
      <c r="X1295" s="22"/>
    </row>
    <row r="1296" spans="1:24" s="18" customFormat="1" ht="12.75" customHeight="1">
      <c r="A1296" s="25" t="s">
        <v>1384</v>
      </c>
      <c r="B1296" s="25" t="s">
        <v>71</v>
      </c>
      <c r="C1296" s="25" t="s">
        <v>1578</v>
      </c>
      <c r="D1296" s="43">
        <v>43345</v>
      </c>
      <c r="E1296" s="25">
        <v>2018</v>
      </c>
      <c r="F1296" s="25">
        <v>9</v>
      </c>
      <c r="G1296" s="37">
        <v>2</v>
      </c>
      <c r="H1296" s="35">
        <v>0.77225694444444448</v>
      </c>
      <c r="I1296" s="44">
        <v>137.58933329999999</v>
      </c>
      <c r="J1296" s="44">
        <v>39.081666669999997</v>
      </c>
      <c r="K1296" s="34">
        <v>1000</v>
      </c>
      <c r="L1296" s="34">
        <v>1000</v>
      </c>
      <c r="M1296" s="34">
        <v>0</v>
      </c>
      <c r="N1296" s="45">
        <v>0.34389999999999998</v>
      </c>
      <c r="O1296" s="44">
        <v>34.0685</v>
      </c>
      <c r="P1296" s="26">
        <v>-7.2861818823529267E-2</v>
      </c>
      <c r="Q1296" s="26">
        <v>-0.84108625764705813</v>
      </c>
      <c r="R1296" s="32" t="s">
        <v>1360</v>
      </c>
      <c r="S1296" s="32">
        <v>1</v>
      </c>
      <c r="T1296" s="22"/>
      <c r="U1296" s="36"/>
      <c r="V1296" s="47" t="s">
        <v>1039</v>
      </c>
      <c r="W1296" s="22"/>
      <c r="X1296" s="22"/>
    </row>
    <row r="1297" spans="1:24" s="18" customFormat="1" ht="12.75" customHeight="1">
      <c r="A1297" s="25" t="s">
        <v>1384</v>
      </c>
      <c r="B1297" s="25" t="s">
        <v>71</v>
      </c>
      <c r="C1297" s="25" t="s">
        <v>1578</v>
      </c>
      <c r="D1297" s="43">
        <v>43345</v>
      </c>
      <c r="E1297" s="25">
        <v>2018</v>
      </c>
      <c r="F1297" s="25">
        <v>9</v>
      </c>
      <c r="G1297" s="37">
        <v>2</v>
      </c>
      <c r="H1297" s="35">
        <v>0.77581018518518519</v>
      </c>
      <c r="I1297" s="44">
        <v>137.58933329999999</v>
      </c>
      <c r="J1297" s="44">
        <v>39.081666669999997</v>
      </c>
      <c r="K1297" s="34">
        <v>750</v>
      </c>
      <c r="L1297" s="34">
        <v>750</v>
      </c>
      <c r="M1297" s="34">
        <v>0</v>
      </c>
      <c r="N1297" s="45">
        <v>0.45929999999999999</v>
      </c>
      <c r="O1297" s="44">
        <v>34.0685</v>
      </c>
      <c r="P1297" s="26">
        <v>-2.9030099999999948E-2</v>
      </c>
      <c r="Q1297" s="26">
        <v>-0.67327769999999987</v>
      </c>
      <c r="R1297" s="32" t="s">
        <v>1360</v>
      </c>
      <c r="S1297" s="32">
        <v>1</v>
      </c>
      <c r="T1297" s="22"/>
      <c r="U1297" s="36"/>
      <c r="V1297" s="47" t="s">
        <v>1040</v>
      </c>
      <c r="W1297" s="22"/>
      <c r="X1297" s="22"/>
    </row>
    <row r="1298" spans="1:24" s="18" customFormat="1" ht="12.75" customHeight="1">
      <c r="A1298" s="25" t="s">
        <v>1384</v>
      </c>
      <c r="B1298" s="25" t="s">
        <v>71</v>
      </c>
      <c r="C1298" s="25" t="s">
        <v>1578</v>
      </c>
      <c r="D1298" s="43">
        <v>43345</v>
      </c>
      <c r="E1298" s="25">
        <v>2018</v>
      </c>
      <c r="F1298" s="25">
        <v>9</v>
      </c>
      <c r="G1298" s="37">
        <v>2</v>
      </c>
      <c r="H1298" s="35">
        <v>0.77931712962962962</v>
      </c>
      <c r="I1298" s="44">
        <v>137.58933329999999</v>
      </c>
      <c r="J1298" s="44">
        <v>39.081666669999997</v>
      </c>
      <c r="K1298" s="34">
        <v>500</v>
      </c>
      <c r="L1298" s="34">
        <v>500</v>
      </c>
      <c r="M1298" s="34">
        <v>0</v>
      </c>
      <c r="N1298" s="45">
        <v>0.70020000000000004</v>
      </c>
      <c r="O1298" s="44">
        <v>34.063299999999998</v>
      </c>
      <c r="P1298" s="26">
        <v>-2.3038281176470665E-2</v>
      </c>
      <c r="Q1298" s="26">
        <v>-0.74923266235294328</v>
      </c>
      <c r="R1298" s="32" t="s">
        <v>1360</v>
      </c>
      <c r="S1298" s="32">
        <v>1</v>
      </c>
      <c r="T1298" s="22"/>
      <c r="U1298" s="36"/>
      <c r="V1298" s="47" t="s">
        <v>1041</v>
      </c>
      <c r="W1298" s="22"/>
      <c r="X1298" s="22"/>
    </row>
    <row r="1299" spans="1:24" s="18" customFormat="1" ht="12.75" customHeight="1">
      <c r="A1299" s="25" t="s">
        <v>1384</v>
      </c>
      <c r="B1299" s="25" t="s">
        <v>71</v>
      </c>
      <c r="C1299" s="25" t="s">
        <v>1578</v>
      </c>
      <c r="D1299" s="43">
        <v>43345</v>
      </c>
      <c r="E1299" s="25">
        <v>2018</v>
      </c>
      <c r="F1299" s="25">
        <v>9</v>
      </c>
      <c r="G1299" s="37">
        <v>2</v>
      </c>
      <c r="H1299" s="35">
        <v>0.78084490740740742</v>
      </c>
      <c r="I1299" s="44">
        <v>137.58933329999999</v>
      </c>
      <c r="J1299" s="44">
        <v>39.081666669999997</v>
      </c>
      <c r="K1299" s="34">
        <v>400</v>
      </c>
      <c r="L1299" s="34">
        <v>400</v>
      </c>
      <c r="M1299" s="34">
        <v>0</v>
      </c>
      <c r="N1299" s="45">
        <v>0.84850000000000003</v>
      </c>
      <c r="O1299" s="44">
        <v>34.056800000000003</v>
      </c>
      <c r="P1299" s="26">
        <v>-6.347704235294116E-2</v>
      </c>
      <c r="Q1299" s="26">
        <v>-0.83686136470588401</v>
      </c>
      <c r="R1299" s="32" t="s">
        <v>1360</v>
      </c>
      <c r="S1299" s="32">
        <v>1</v>
      </c>
      <c r="T1299" s="22"/>
      <c r="U1299" s="36"/>
      <c r="V1299" s="47" t="s">
        <v>1042</v>
      </c>
      <c r="W1299" s="22"/>
      <c r="X1299" s="22"/>
    </row>
    <row r="1300" spans="1:24" s="18" customFormat="1" ht="12.75" customHeight="1">
      <c r="A1300" s="25" t="s">
        <v>1384</v>
      </c>
      <c r="B1300" s="25" t="s">
        <v>71</v>
      </c>
      <c r="C1300" s="25" t="s">
        <v>1578</v>
      </c>
      <c r="D1300" s="43">
        <v>43345</v>
      </c>
      <c r="E1300" s="25">
        <v>2018</v>
      </c>
      <c r="F1300" s="25">
        <v>9</v>
      </c>
      <c r="G1300" s="37">
        <v>2</v>
      </c>
      <c r="H1300" s="35">
        <v>0.78221064814814811</v>
      </c>
      <c r="I1300" s="44">
        <v>137.58933329999999</v>
      </c>
      <c r="J1300" s="44">
        <v>39.081666669999997</v>
      </c>
      <c r="K1300" s="34">
        <v>300</v>
      </c>
      <c r="L1300" s="34">
        <v>300</v>
      </c>
      <c r="M1300" s="34">
        <v>0</v>
      </c>
      <c r="N1300" s="45">
        <v>1.4535</v>
      </c>
      <c r="O1300" s="44">
        <v>34.036000000000001</v>
      </c>
      <c r="P1300" s="26">
        <v>-4.9712703529412039E-2</v>
      </c>
      <c r="Q1300" s="26">
        <v>-0.71218628705882558</v>
      </c>
      <c r="R1300" s="32" t="s">
        <v>1360</v>
      </c>
      <c r="S1300" s="32">
        <v>1</v>
      </c>
      <c r="T1300" s="22"/>
      <c r="U1300" s="36"/>
      <c r="V1300" s="47" t="s">
        <v>1043</v>
      </c>
      <c r="W1300" s="22"/>
      <c r="X1300" s="22"/>
    </row>
    <row r="1301" spans="1:24" s="18" customFormat="1" ht="12.75" customHeight="1">
      <c r="A1301" s="25" t="s">
        <v>1384</v>
      </c>
      <c r="B1301" s="25" t="s">
        <v>71</v>
      </c>
      <c r="C1301" s="25" t="s">
        <v>1578</v>
      </c>
      <c r="D1301" s="43">
        <v>43345</v>
      </c>
      <c r="E1301" s="25">
        <v>2018</v>
      </c>
      <c r="F1301" s="25">
        <v>9</v>
      </c>
      <c r="G1301" s="37">
        <v>2</v>
      </c>
      <c r="H1301" s="35">
        <v>0.78353009259259254</v>
      </c>
      <c r="I1301" s="44">
        <v>137.58933329999999</v>
      </c>
      <c r="J1301" s="44">
        <v>39.081666669999997</v>
      </c>
      <c r="K1301" s="34">
        <v>250</v>
      </c>
      <c r="L1301" s="34">
        <v>250</v>
      </c>
      <c r="M1301" s="34">
        <v>0</v>
      </c>
      <c r="N1301" s="45">
        <v>2.0828000000000002</v>
      </c>
      <c r="O1301" s="44">
        <v>34.024000000000001</v>
      </c>
      <c r="P1301" s="26">
        <v>1.7845655294117968E-2</v>
      </c>
      <c r="Q1301" s="26">
        <v>-0.48640474941176493</v>
      </c>
      <c r="R1301" s="32" t="s">
        <v>1360</v>
      </c>
      <c r="S1301" s="32">
        <v>1</v>
      </c>
      <c r="T1301" s="22"/>
      <c r="U1301" s="36"/>
      <c r="V1301" s="47" t="s">
        <v>1044</v>
      </c>
      <c r="W1301" s="22"/>
      <c r="X1301" s="22"/>
    </row>
    <row r="1302" spans="1:24" s="18" customFormat="1" ht="12.75" customHeight="1">
      <c r="A1302" s="25" t="s">
        <v>1384</v>
      </c>
      <c r="B1302" s="25" t="s">
        <v>71</v>
      </c>
      <c r="C1302" s="25" t="s">
        <v>1578</v>
      </c>
      <c r="D1302" s="43">
        <v>43345</v>
      </c>
      <c r="E1302" s="25">
        <v>2018</v>
      </c>
      <c r="F1302" s="25">
        <v>9</v>
      </c>
      <c r="G1302" s="37">
        <v>2</v>
      </c>
      <c r="H1302" s="35">
        <v>0.78434027777777782</v>
      </c>
      <c r="I1302" s="44">
        <v>137.58933329999999</v>
      </c>
      <c r="J1302" s="44">
        <v>39.081666669999997</v>
      </c>
      <c r="K1302" s="34">
        <v>225</v>
      </c>
      <c r="L1302" s="34">
        <v>225</v>
      </c>
      <c r="M1302" s="34">
        <v>0</v>
      </c>
      <c r="N1302" s="45">
        <v>3.3877000000000002</v>
      </c>
      <c r="O1302" s="44">
        <v>34.036000000000001</v>
      </c>
      <c r="P1302" s="26">
        <v>-1.0525245882352596E-2</v>
      </c>
      <c r="Q1302" s="26">
        <v>-0.49310871176470705</v>
      </c>
      <c r="R1302" s="32" t="s">
        <v>1360</v>
      </c>
      <c r="S1302" s="32">
        <v>1</v>
      </c>
      <c r="T1302" s="22"/>
      <c r="U1302" s="36"/>
      <c r="V1302" s="47" t="s">
        <v>1045</v>
      </c>
      <c r="W1302" s="22"/>
      <c r="X1302" s="22"/>
    </row>
    <row r="1303" spans="1:24" s="18" customFormat="1" ht="12.75" customHeight="1">
      <c r="A1303" s="25" t="s">
        <v>1384</v>
      </c>
      <c r="B1303" s="25" t="s">
        <v>71</v>
      </c>
      <c r="C1303" s="25" t="s">
        <v>1578</v>
      </c>
      <c r="D1303" s="43">
        <v>43345</v>
      </c>
      <c r="E1303" s="25">
        <v>2018</v>
      </c>
      <c r="F1303" s="25">
        <v>9</v>
      </c>
      <c r="G1303" s="37">
        <v>2</v>
      </c>
      <c r="H1303" s="35">
        <v>0.78488425925925931</v>
      </c>
      <c r="I1303" s="44">
        <v>137.58933329999999</v>
      </c>
      <c r="J1303" s="44">
        <v>39.081666669999997</v>
      </c>
      <c r="K1303" s="34">
        <v>200</v>
      </c>
      <c r="L1303" s="34">
        <v>200</v>
      </c>
      <c r="M1303" s="34">
        <v>0</v>
      </c>
      <c r="N1303" s="45">
        <v>4.7667999999999999</v>
      </c>
      <c r="O1303" s="44">
        <v>34.0809</v>
      </c>
      <c r="P1303" s="26">
        <v>1.0122729411761178E-3</v>
      </c>
      <c r="Q1303" s="26">
        <v>-0.2004698317647069</v>
      </c>
      <c r="R1303" s="32" t="s">
        <v>1360</v>
      </c>
      <c r="S1303" s="32">
        <v>1</v>
      </c>
      <c r="T1303" s="22"/>
      <c r="U1303" s="36"/>
      <c r="V1303" s="49" t="s">
        <v>1046</v>
      </c>
      <c r="W1303" s="22"/>
      <c r="X1303" s="22"/>
    </row>
    <row r="1304" spans="1:24" s="18" customFormat="1" ht="12.75" customHeight="1">
      <c r="A1304" s="25" t="s">
        <v>1384</v>
      </c>
      <c r="B1304" s="25" t="s">
        <v>71</v>
      </c>
      <c r="C1304" s="25" t="s">
        <v>1578</v>
      </c>
      <c r="D1304" s="43">
        <v>43345</v>
      </c>
      <c r="E1304" s="25">
        <v>2018</v>
      </c>
      <c r="F1304" s="25">
        <v>9</v>
      </c>
      <c r="G1304" s="37">
        <v>2</v>
      </c>
      <c r="H1304" s="35">
        <v>0.78545138888888888</v>
      </c>
      <c r="I1304" s="44">
        <v>137.58933329999999</v>
      </c>
      <c r="J1304" s="44">
        <v>39.081666669999997</v>
      </c>
      <c r="K1304" s="34">
        <v>175</v>
      </c>
      <c r="L1304" s="34">
        <v>175</v>
      </c>
      <c r="M1304" s="34">
        <v>0</v>
      </c>
      <c r="N1304" s="45">
        <v>8.3483000000000001</v>
      </c>
      <c r="O1304" s="44">
        <v>34.220799999999997</v>
      </c>
      <c r="P1304" s="26">
        <v>6.9236423529411173E-2</v>
      </c>
      <c r="Q1304" s="26">
        <v>0.17623526588235094</v>
      </c>
      <c r="R1304" s="32" t="s">
        <v>1360</v>
      </c>
      <c r="S1304" s="32">
        <v>1</v>
      </c>
      <c r="T1304" s="22"/>
      <c r="U1304" s="36"/>
      <c r="V1304" s="49" t="s">
        <v>1047</v>
      </c>
      <c r="W1304" s="22"/>
      <c r="X1304" s="22"/>
    </row>
    <row r="1305" spans="1:24" s="18" customFormat="1" ht="12.75" customHeight="1">
      <c r="A1305" s="25" t="s">
        <v>1384</v>
      </c>
      <c r="B1305" s="25" t="s">
        <v>71</v>
      </c>
      <c r="C1305" s="25" t="s">
        <v>1578</v>
      </c>
      <c r="D1305" s="43">
        <v>43345</v>
      </c>
      <c r="E1305" s="25">
        <v>2018</v>
      </c>
      <c r="F1305" s="25">
        <v>9</v>
      </c>
      <c r="G1305" s="37">
        <v>2</v>
      </c>
      <c r="H1305" s="35">
        <v>0.78593750000000007</v>
      </c>
      <c r="I1305" s="44">
        <v>137.58933329999999</v>
      </c>
      <c r="J1305" s="44">
        <v>39.081666669999997</v>
      </c>
      <c r="K1305" s="34">
        <v>150</v>
      </c>
      <c r="L1305" s="34">
        <v>150</v>
      </c>
      <c r="M1305" s="34">
        <v>0</v>
      </c>
      <c r="N1305" s="45">
        <v>12.0669</v>
      </c>
      <c r="O1305" s="44">
        <v>34.403500000000001</v>
      </c>
      <c r="P1305" s="26">
        <v>0.10453929411764706</v>
      </c>
      <c r="Q1305" s="26">
        <v>0.8548872435294097</v>
      </c>
      <c r="R1305" s="32" t="s">
        <v>1360</v>
      </c>
      <c r="S1305" s="32">
        <v>1</v>
      </c>
      <c r="T1305" s="22"/>
      <c r="U1305" s="36"/>
      <c r="V1305" s="49" t="s">
        <v>1048</v>
      </c>
      <c r="W1305" s="22"/>
      <c r="X1305" s="22"/>
    </row>
    <row r="1306" spans="1:24" s="18" customFormat="1" ht="12.75" customHeight="1">
      <c r="A1306" s="25" t="s">
        <v>1384</v>
      </c>
      <c r="B1306" s="25" t="s">
        <v>71</v>
      </c>
      <c r="C1306" s="25" t="s">
        <v>1578</v>
      </c>
      <c r="D1306" s="43">
        <v>43345</v>
      </c>
      <c r="E1306" s="25">
        <v>2018</v>
      </c>
      <c r="F1306" s="25">
        <v>9</v>
      </c>
      <c r="G1306" s="37">
        <v>2</v>
      </c>
      <c r="H1306" s="35">
        <v>0.78638888888888892</v>
      </c>
      <c r="I1306" s="44">
        <v>137.58933329999999</v>
      </c>
      <c r="J1306" s="44">
        <v>39.081666669999997</v>
      </c>
      <c r="K1306" s="34">
        <v>125</v>
      </c>
      <c r="L1306" s="34">
        <v>125</v>
      </c>
      <c r="M1306" s="34">
        <v>0</v>
      </c>
      <c r="N1306" s="45">
        <v>13.7989</v>
      </c>
      <c r="O1306" s="44">
        <v>34.4465</v>
      </c>
      <c r="P1306" s="26">
        <v>0.15926776470588244</v>
      </c>
      <c r="Q1306" s="26">
        <v>1.1277981011764719</v>
      </c>
      <c r="R1306" s="32" t="s">
        <v>1360</v>
      </c>
      <c r="S1306" s="32">
        <v>1</v>
      </c>
      <c r="T1306" s="22"/>
      <c r="U1306" s="36"/>
      <c r="V1306" s="49" t="s">
        <v>1049</v>
      </c>
      <c r="W1306" s="22"/>
      <c r="X1306" s="22"/>
    </row>
    <row r="1307" spans="1:24" s="18" customFormat="1" ht="12.75" customHeight="1">
      <c r="A1307" s="25" t="s">
        <v>1384</v>
      </c>
      <c r="B1307" s="25" t="s">
        <v>71</v>
      </c>
      <c r="C1307" s="25" t="s">
        <v>1578</v>
      </c>
      <c r="D1307" s="43">
        <v>43345</v>
      </c>
      <c r="E1307" s="25">
        <v>2018</v>
      </c>
      <c r="F1307" s="25">
        <v>9</v>
      </c>
      <c r="G1307" s="37">
        <v>2</v>
      </c>
      <c r="H1307" s="35">
        <v>0.78688657407407403</v>
      </c>
      <c r="I1307" s="44">
        <v>137.58933329999999</v>
      </c>
      <c r="J1307" s="44">
        <v>39.081666669999997</v>
      </c>
      <c r="K1307" s="34">
        <v>100</v>
      </c>
      <c r="L1307" s="34">
        <v>100</v>
      </c>
      <c r="M1307" s="34">
        <v>0</v>
      </c>
      <c r="N1307" s="45">
        <v>15.8963</v>
      </c>
      <c r="O1307" s="44">
        <v>34.391100000000002</v>
      </c>
      <c r="P1307" s="26">
        <v>0.15122087529411754</v>
      </c>
      <c r="Q1307" s="26">
        <v>1.0012583988235289</v>
      </c>
      <c r="R1307" s="32" t="s">
        <v>1360</v>
      </c>
      <c r="S1307" s="32">
        <v>1</v>
      </c>
      <c r="T1307" s="22"/>
      <c r="U1307" s="36"/>
      <c r="V1307" s="49" t="s">
        <v>1050</v>
      </c>
      <c r="W1307" s="22"/>
      <c r="X1307" s="22"/>
    </row>
    <row r="1308" spans="1:24" s="18" customFormat="1" ht="12.75" customHeight="1">
      <c r="A1308" s="25" t="s">
        <v>1384</v>
      </c>
      <c r="B1308" s="25" t="s">
        <v>71</v>
      </c>
      <c r="C1308" s="25" t="s">
        <v>1578</v>
      </c>
      <c r="D1308" s="43">
        <v>43345</v>
      </c>
      <c r="E1308" s="25">
        <v>2018</v>
      </c>
      <c r="F1308" s="25">
        <v>9</v>
      </c>
      <c r="G1308" s="37">
        <v>2</v>
      </c>
      <c r="H1308" s="35">
        <v>0.78755787037037039</v>
      </c>
      <c r="I1308" s="44">
        <v>137.58933329999999</v>
      </c>
      <c r="J1308" s="44">
        <v>39.081666669999997</v>
      </c>
      <c r="K1308" s="34">
        <v>90</v>
      </c>
      <c r="L1308" s="34">
        <v>90</v>
      </c>
      <c r="M1308" s="34">
        <v>0</v>
      </c>
      <c r="N1308" s="45">
        <v>16.898900000000001</v>
      </c>
      <c r="O1308" s="44">
        <v>34.372799999999998</v>
      </c>
      <c r="P1308" s="26">
        <v>0.16137270588235264</v>
      </c>
      <c r="Q1308" s="26">
        <v>0.93428243647058906</v>
      </c>
      <c r="R1308" s="32" t="s">
        <v>1360</v>
      </c>
      <c r="S1308" s="32">
        <v>1</v>
      </c>
      <c r="T1308" s="22"/>
      <c r="U1308" s="36"/>
      <c r="V1308" s="49" t="s">
        <v>1051</v>
      </c>
      <c r="W1308" s="22"/>
      <c r="X1308" s="22"/>
    </row>
    <row r="1309" spans="1:24" s="18" customFormat="1" ht="12.75" customHeight="1">
      <c r="A1309" s="25" t="s">
        <v>1384</v>
      </c>
      <c r="B1309" s="25" t="s">
        <v>71</v>
      </c>
      <c r="C1309" s="25" t="s">
        <v>1578</v>
      </c>
      <c r="D1309" s="43">
        <v>43345</v>
      </c>
      <c r="E1309" s="25">
        <v>2018</v>
      </c>
      <c r="F1309" s="25">
        <v>9</v>
      </c>
      <c r="G1309" s="37">
        <v>2</v>
      </c>
      <c r="H1309" s="35">
        <v>0.78858796296296296</v>
      </c>
      <c r="I1309" s="44">
        <v>137.58933329999999</v>
      </c>
      <c r="J1309" s="44">
        <v>39.081666669999997</v>
      </c>
      <c r="K1309" s="34">
        <v>70</v>
      </c>
      <c r="L1309" s="34">
        <v>70</v>
      </c>
      <c r="M1309" s="34">
        <v>0</v>
      </c>
      <c r="N1309" s="45">
        <v>18.019100000000002</v>
      </c>
      <c r="O1309" s="44">
        <v>34.293900000000001</v>
      </c>
      <c r="P1309" s="26">
        <v>0.13103749647058827</v>
      </c>
      <c r="Q1309" s="26">
        <v>0.80046927411764557</v>
      </c>
      <c r="R1309" s="32" t="s">
        <v>1360</v>
      </c>
      <c r="S1309" s="32">
        <v>1</v>
      </c>
      <c r="T1309" s="22"/>
      <c r="U1309" s="36"/>
      <c r="V1309" s="49" t="s">
        <v>1052</v>
      </c>
      <c r="W1309" s="22"/>
      <c r="X1309" s="22"/>
    </row>
    <row r="1310" spans="1:24" s="18" customFormat="1" ht="12.75" customHeight="1">
      <c r="A1310" s="25" t="s">
        <v>1384</v>
      </c>
      <c r="B1310" s="25" t="s">
        <v>71</v>
      </c>
      <c r="C1310" s="25" t="s">
        <v>1578</v>
      </c>
      <c r="D1310" s="43">
        <v>43345</v>
      </c>
      <c r="E1310" s="25">
        <v>2018</v>
      </c>
      <c r="F1310" s="25">
        <v>9</v>
      </c>
      <c r="G1310" s="37">
        <v>2</v>
      </c>
      <c r="H1310" s="35">
        <v>0.78916666666666668</v>
      </c>
      <c r="I1310" s="44">
        <v>137.58933329999999</v>
      </c>
      <c r="J1310" s="44">
        <v>39.081666669999997</v>
      </c>
      <c r="K1310" s="34">
        <v>60</v>
      </c>
      <c r="L1310" s="34">
        <v>60</v>
      </c>
      <c r="M1310" s="34">
        <v>0</v>
      </c>
      <c r="N1310" s="45">
        <v>18.604700000000001</v>
      </c>
      <c r="O1310" s="44">
        <v>34.237499999999997</v>
      </c>
      <c r="P1310" s="26">
        <v>0.10866497882352988</v>
      </c>
      <c r="Q1310" s="26">
        <v>0.76040164470588145</v>
      </c>
      <c r="R1310" s="32" t="s">
        <v>1360</v>
      </c>
      <c r="S1310" s="32">
        <v>1</v>
      </c>
      <c r="T1310" s="22"/>
      <c r="U1310" s="36"/>
      <c r="V1310" s="49" t="s">
        <v>1053</v>
      </c>
      <c r="W1310" s="22"/>
      <c r="X1310" s="22"/>
    </row>
    <row r="1311" spans="1:24" s="18" customFormat="1" ht="12.75" customHeight="1">
      <c r="A1311" s="25" t="s">
        <v>1384</v>
      </c>
      <c r="B1311" s="25" t="s">
        <v>71</v>
      </c>
      <c r="C1311" s="25" t="s">
        <v>1578</v>
      </c>
      <c r="D1311" s="43">
        <v>43345</v>
      </c>
      <c r="E1311" s="25">
        <v>2018</v>
      </c>
      <c r="F1311" s="25">
        <v>9</v>
      </c>
      <c r="G1311" s="37">
        <v>2</v>
      </c>
      <c r="H1311" s="35">
        <v>0.78971064814814806</v>
      </c>
      <c r="I1311" s="44">
        <v>137.58933329999999</v>
      </c>
      <c r="J1311" s="44">
        <v>39.081666669999997</v>
      </c>
      <c r="K1311" s="34">
        <v>50</v>
      </c>
      <c r="L1311" s="34">
        <v>50</v>
      </c>
      <c r="M1311" s="34">
        <v>0</v>
      </c>
      <c r="N1311" s="45">
        <v>18.9878</v>
      </c>
      <c r="O1311" s="44">
        <v>34.154400000000003</v>
      </c>
      <c r="P1311" s="26">
        <v>7.6489449411764276E-2</v>
      </c>
      <c r="Q1311" s="26">
        <v>0.4331537623529389</v>
      </c>
      <c r="R1311" s="32" t="s">
        <v>1360</v>
      </c>
      <c r="S1311" s="32">
        <v>1</v>
      </c>
      <c r="T1311" s="22"/>
      <c r="U1311" s="36"/>
      <c r="V1311" s="49" t="s">
        <v>1054</v>
      </c>
      <c r="W1311" s="22"/>
      <c r="X1311" s="22"/>
    </row>
    <row r="1312" spans="1:24" s="18" customFormat="1" ht="12.75" customHeight="1">
      <c r="A1312" s="25" t="s">
        <v>1384</v>
      </c>
      <c r="B1312" s="25" t="s">
        <v>71</v>
      </c>
      <c r="C1312" s="25" t="s">
        <v>1578</v>
      </c>
      <c r="D1312" s="43">
        <v>43345</v>
      </c>
      <c r="E1312" s="25">
        <v>2018</v>
      </c>
      <c r="F1312" s="25">
        <v>9</v>
      </c>
      <c r="G1312" s="37">
        <v>2</v>
      </c>
      <c r="H1312" s="35">
        <v>0.79068287037037033</v>
      </c>
      <c r="I1312" s="44">
        <v>137.58933329999999</v>
      </c>
      <c r="J1312" s="44">
        <v>39.081666669999997</v>
      </c>
      <c r="K1312" s="34">
        <v>40</v>
      </c>
      <c r="L1312" s="34">
        <v>40</v>
      </c>
      <c r="M1312" s="34">
        <v>0</v>
      </c>
      <c r="N1312" s="45">
        <v>20.633900000000001</v>
      </c>
      <c r="O1312" s="44">
        <v>33.9741</v>
      </c>
      <c r="P1312" s="26">
        <v>1.2824000000000169E-2</v>
      </c>
      <c r="Q1312" s="26">
        <v>0.12182886000000082</v>
      </c>
      <c r="R1312" s="32" t="s">
        <v>1360</v>
      </c>
      <c r="S1312" s="32">
        <v>1</v>
      </c>
      <c r="T1312" s="22"/>
      <c r="U1312" s="36"/>
      <c r="V1312" s="49" t="s">
        <v>1055</v>
      </c>
      <c r="W1312" s="22"/>
      <c r="X1312" s="22"/>
    </row>
    <row r="1313" spans="1:24" s="18" customFormat="1" ht="12.75" customHeight="1">
      <c r="A1313" s="25" t="s">
        <v>1384</v>
      </c>
      <c r="B1313" s="25" t="s">
        <v>71</v>
      </c>
      <c r="C1313" s="25" t="s">
        <v>1578</v>
      </c>
      <c r="D1313" s="43">
        <v>43345</v>
      </c>
      <c r="E1313" s="25">
        <v>2018</v>
      </c>
      <c r="F1313" s="25">
        <v>9</v>
      </c>
      <c r="G1313" s="37">
        <v>2</v>
      </c>
      <c r="H1313" s="35">
        <v>0.79126157407407405</v>
      </c>
      <c r="I1313" s="44">
        <v>137.58933329999999</v>
      </c>
      <c r="J1313" s="44">
        <v>39.081666669999997</v>
      </c>
      <c r="K1313" s="34">
        <v>30</v>
      </c>
      <c r="L1313" s="34">
        <v>30</v>
      </c>
      <c r="M1313" s="34">
        <v>0</v>
      </c>
      <c r="N1313" s="45">
        <v>22.872</v>
      </c>
      <c r="O1313" s="44">
        <v>33.711599999999997</v>
      </c>
      <c r="P1313" s="26">
        <v>-9.7462889411764841E-2</v>
      </c>
      <c r="Q1313" s="26">
        <v>-0.58619448235294236</v>
      </c>
      <c r="R1313" s="32" t="s">
        <v>1360</v>
      </c>
      <c r="S1313" s="32">
        <v>1</v>
      </c>
      <c r="T1313" s="22"/>
      <c r="U1313" s="36"/>
      <c r="V1313" s="49" t="s">
        <v>1056</v>
      </c>
      <c r="W1313" s="22"/>
      <c r="X1313" s="22"/>
    </row>
    <row r="1314" spans="1:24" s="18" customFormat="1" ht="12.75" customHeight="1">
      <c r="A1314" s="25" t="s">
        <v>1384</v>
      </c>
      <c r="B1314" s="25" t="s">
        <v>71</v>
      </c>
      <c r="C1314" s="25" t="s">
        <v>1578</v>
      </c>
      <c r="D1314" s="43">
        <v>43345</v>
      </c>
      <c r="E1314" s="25">
        <v>2018</v>
      </c>
      <c r="F1314" s="25">
        <v>9</v>
      </c>
      <c r="G1314" s="37">
        <v>2</v>
      </c>
      <c r="H1314" s="35">
        <v>0.7917939814814815</v>
      </c>
      <c r="I1314" s="44">
        <v>137.58933329999999</v>
      </c>
      <c r="J1314" s="44">
        <v>39.081666669999997</v>
      </c>
      <c r="K1314" s="34">
        <v>20</v>
      </c>
      <c r="L1314" s="34">
        <v>20</v>
      </c>
      <c r="M1314" s="34">
        <v>0</v>
      </c>
      <c r="N1314" s="45">
        <v>23.718</v>
      </c>
      <c r="O1314" s="44">
        <v>33.616199999999999</v>
      </c>
      <c r="P1314" s="26">
        <v>-9.7330578823529024E-2</v>
      </c>
      <c r="Q1314" s="26">
        <v>-0.84169066470588305</v>
      </c>
      <c r="R1314" s="32" t="s">
        <v>1360</v>
      </c>
      <c r="S1314" s="32">
        <v>1</v>
      </c>
      <c r="T1314" s="22"/>
      <c r="U1314" s="36"/>
      <c r="V1314" s="49" t="s">
        <v>1057</v>
      </c>
      <c r="W1314" s="22"/>
      <c r="X1314" s="22"/>
    </row>
    <row r="1315" spans="1:24" s="18" customFormat="1" ht="12.75" customHeight="1">
      <c r="A1315" s="25" t="s">
        <v>1384</v>
      </c>
      <c r="B1315" s="25" t="s">
        <v>71</v>
      </c>
      <c r="C1315" s="25" t="s">
        <v>1578</v>
      </c>
      <c r="D1315" s="43">
        <v>43345</v>
      </c>
      <c r="E1315" s="25">
        <v>2018</v>
      </c>
      <c r="F1315" s="25">
        <v>9</v>
      </c>
      <c r="G1315" s="37">
        <v>2</v>
      </c>
      <c r="H1315" s="35">
        <v>0.79234953703703714</v>
      </c>
      <c r="I1315" s="44">
        <v>137.58933329999999</v>
      </c>
      <c r="J1315" s="44">
        <v>39.081666669999997</v>
      </c>
      <c r="K1315" s="34">
        <v>10</v>
      </c>
      <c r="L1315" s="34">
        <v>10</v>
      </c>
      <c r="M1315" s="34">
        <v>0</v>
      </c>
      <c r="N1315" s="45">
        <v>24.840199999999999</v>
      </c>
      <c r="O1315" s="44">
        <v>33.305399999999999</v>
      </c>
      <c r="P1315" s="26">
        <v>-0.27959442823529423</v>
      </c>
      <c r="Q1315" s="26">
        <v>-1.7319436670588253</v>
      </c>
      <c r="R1315" s="32" t="s">
        <v>1360</v>
      </c>
      <c r="S1315" s="32">
        <v>1</v>
      </c>
      <c r="T1315" s="22"/>
      <c r="U1315" s="36"/>
      <c r="V1315" s="49" t="s">
        <v>1058</v>
      </c>
      <c r="W1315" s="22"/>
      <c r="X1315" s="22"/>
    </row>
    <row r="1316" spans="1:24" s="18" customFormat="1" ht="12.75" customHeight="1">
      <c r="A1316" s="25" t="s">
        <v>1384</v>
      </c>
      <c r="B1316" s="25" t="s">
        <v>72</v>
      </c>
      <c r="C1316" s="25" t="s">
        <v>1578</v>
      </c>
      <c r="D1316" s="43">
        <v>43345</v>
      </c>
      <c r="E1316" s="25">
        <v>2018</v>
      </c>
      <c r="F1316" s="25">
        <v>9</v>
      </c>
      <c r="G1316" s="37">
        <v>2</v>
      </c>
      <c r="H1316" s="35">
        <v>0.93888888888888899</v>
      </c>
      <c r="I1316" s="44">
        <v>137.42366670000001</v>
      </c>
      <c r="J1316" s="44">
        <v>39.336333330000002</v>
      </c>
      <c r="K1316" s="34">
        <v>150</v>
      </c>
      <c r="L1316" s="34">
        <v>150</v>
      </c>
      <c r="M1316" s="34">
        <v>0</v>
      </c>
      <c r="N1316" s="45" t="s">
        <v>292</v>
      </c>
      <c r="O1316" s="44"/>
      <c r="P1316" s="26">
        <v>-0.24776771764705874</v>
      </c>
      <c r="Q1316" s="26">
        <v>-1.9261068894117654</v>
      </c>
      <c r="R1316" s="32" t="s">
        <v>1360</v>
      </c>
      <c r="S1316" s="32"/>
      <c r="T1316" s="22"/>
      <c r="U1316" s="67" t="s">
        <v>1433</v>
      </c>
      <c r="V1316" s="49" t="s">
        <v>1059</v>
      </c>
      <c r="W1316" s="22"/>
      <c r="X1316" s="22"/>
    </row>
    <row r="1317" spans="1:24" s="18" customFormat="1" ht="12.75" customHeight="1">
      <c r="A1317" s="25" t="s">
        <v>1384</v>
      </c>
      <c r="B1317" s="25" t="s">
        <v>73</v>
      </c>
      <c r="C1317" s="25" t="s">
        <v>1578</v>
      </c>
      <c r="D1317" s="43">
        <v>43346</v>
      </c>
      <c r="E1317" s="25">
        <v>2018</v>
      </c>
      <c r="F1317" s="25">
        <v>9</v>
      </c>
      <c r="G1317" s="37">
        <v>3</v>
      </c>
      <c r="H1317" s="35">
        <v>0.19287037037037036</v>
      </c>
      <c r="I1317" s="44">
        <v>137.3051667</v>
      </c>
      <c r="J1317" s="44">
        <v>39.550166670000003</v>
      </c>
      <c r="K1317" s="34">
        <v>150</v>
      </c>
      <c r="L1317" s="34">
        <v>150</v>
      </c>
      <c r="M1317" s="34">
        <v>0</v>
      </c>
      <c r="N1317" s="45" t="s">
        <v>292</v>
      </c>
      <c r="O1317" s="44">
        <v>34.088200000000001</v>
      </c>
      <c r="P1317" s="26">
        <v>-1.3710287058823489E-2</v>
      </c>
      <c r="Q1317" s="26">
        <v>-0.44796405176470699</v>
      </c>
      <c r="R1317" s="32" t="s">
        <v>1360</v>
      </c>
      <c r="S1317" s="32"/>
      <c r="T1317" s="22"/>
      <c r="U1317" s="36"/>
      <c r="V1317" s="49" t="s">
        <v>1060</v>
      </c>
      <c r="W1317" s="22"/>
      <c r="X1317" s="22"/>
    </row>
    <row r="1318" spans="1:24" s="18" customFormat="1" ht="12.75" customHeight="1">
      <c r="A1318" s="25" t="s">
        <v>1384</v>
      </c>
      <c r="B1318" s="25" t="s">
        <v>74</v>
      </c>
      <c r="C1318" s="25" t="s">
        <v>1578</v>
      </c>
      <c r="D1318" s="43">
        <v>43345</v>
      </c>
      <c r="E1318" s="25">
        <v>2018</v>
      </c>
      <c r="F1318" s="25">
        <v>9</v>
      </c>
      <c r="G1318" s="37">
        <v>2</v>
      </c>
      <c r="H1318" s="35">
        <v>0.19112268518518519</v>
      </c>
      <c r="I1318" s="44">
        <v>137.17449999999999</v>
      </c>
      <c r="J1318" s="44">
        <v>39.825000000000003</v>
      </c>
      <c r="K1318" s="34">
        <v>10</v>
      </c>
      <c r="L1318" s="34">
        <v>10</v>
      </c>
      <c r="M1318" s="34">
        <v>0</v>
      </c>
      <c r="N1318" s="45">
        <v>23.287400000000002</v>
      </c>
      <c r="O1318" s="44">
        <v>33.940300000000001</v>
      </c>
      <c r="P1318" s="26">
        <v>-4.1372818823529389E-2</v>
      </c>
      <c r="Q1318" s="26">
        <v>-0.5930701082352936</v>
      </c>
      <c r="R1318" s="32" t="s">
        <v>1360</v>
      </c>
      <c r="S1318" s="32"/>
      <c r="T1318" s="22"/>
      <c r="U1318" s="36"/>
      <c r="V1318" s="47" t="s">
        <v>1061</v>
      </c>
      <c r="W1318" s="22"/>
      <c r="X1318" s="22"/>
    </row>
    <row r="1319" spans="1:24" s="18" customFormat="1" ht="12.75" customHeight="1">
      <c r="A1319" s="25" t="s">
        <v>1384</v>
      </c>
      <c r="B1319" s="25" t="s">
        <v>75</v>
      </c>
      <c r="C1319" s="25" t="s">
        <v>1578</v>
      </c>
      <c r="D1319" s="43">
        <v>43344</v>
      </c>
      <c r="E1319" s="25">
        <v>2018</v>
      </c>
      <c r="F1319" s="25">
        <v>9</v>
      </c>
      <c r="G1319" s="37">
        <v>1</v>
      </c>
      <c r="H1319" s="35">
        <v>0.95942129629629624</v>
      </c>
      <c r="I1319" s="44">
        <v>136.91650000000001</v>
      </c>
      <c r="J1319" s="44">
        <v>40.085000000000001</v>
      </c>
      <c r="K1319" s="34">
        <v>10</v>
      </c>
      <c r="L1319" s="34">
        <v>10</v>
      </c>
      <c r="M1319" s="34">
        <v>0</v>
      </c>
      <c r="N1319" s="45">
        <v>24.392600000000002</v>
      </c>
      <c r="O1319" s="44">
        <v>33.513100000000001</v>
      </c>
      <c r="P1319" s="26">
        <v>-8.7190290588234909E-2</v>
      </c>
      <c r="Q1319" s="26">
        <v>-1.0558771858823537</v>
      </c>
      <c r="R1319" s="32" t="s">
        <v>1360</v>
      </c>
      <c r="S1319" s="32"/>
      <c r="T1319" s="22"/>
      <c r="U1319" s="36"/>
      <c r="V1319" s="47" t="s">
        <v>1062</v>
      </c>
      <c r="W1319" s="22"/>
      <c r="X1319" s="22"/>
    </row>
    <row r="1320" spans="1:24" s="18" customFormat="1" ht="12.75" customHeight="1">
      <c r="A1320" s="25" t="s">
        <v>1384</v>
      </c>
      <c r="B1320" s="25" t="s">
        <v>76</v>
      </c>
      <c r="C1320" s="25" t="s">
        <v>1578</v>
      </c>
      <c r="D1320" s="43">
        <v>43344</v>
      </c>
      <c r="E1320" s="25">
        <v>2018</v>
      </c>
      <c r="F1320" s="25">
        <v>9</v>
      </c>
      <c r="G1320" s="37">
        <v>1</v>
      </c>
      <c r="H1320" s="35">
        <v>0.7712268518518518</v>
      </c>
      <c r="I1320" s="44">
        <v>136.74683329999999</v>
      </c>
      <c r="J1320" s="44">
        <v>40.331666669999997</v>
      </c>
      <c r="K1320" s="34">
        <v>1000</v>
      </c>
      <c r="L1320" s="34">
        <v>1000</v>
      </c>
      <c r="M1320" s="34">
        <v>0</v>
      </c>
      <c r="N1320" s="45">
        <v>0.33050000000000002</v>
      </c>
      <c r="O1320" s="44">
        <v>34.068600000000004</v>
      </c>
      <c r="P1320" s="26">
        <v>-3.1794002352941053E-2</v>
      </c>
      <c r="Q1320" s="26">
        <v>-0.99058346352941129</v>
      </c>
      <c r="R1320" s="32" t="s">
        <v>1360</v>
      </c>
      <c r="S1320" s="32">
        <v>1</v>
      </c>
      <c r="T1320" s="22"/>
      <c r="U1320" s="36"/>
      <c r="V1320" s="47" t="s">
        <v>1063</v>
      </c>
      <c r="W1320" s="22"/>
      <c r="X1320" s="22"/>
    </row>
    <row r="1321" spans="1:24" s="18" customFormat="1" ht="12.75" customHeight="1">
      <c r="A1321" s="25" t="s">
        <v>1384</v>
      </c>
      <c r="B1321" s="25" t="s">
        <v>76</v>
      </c>
      <c r="C1321" s="25" t="s">
        <v>1578</v>
      </c>
      <c r="D1321" s="43">
        <v>43344</v>
      </c>
      <c r="E1321" s="25">
        <v>2018</v>
      </c>
      <c r="F1321" s="25">
        <v>9</v>
      </c>
      <c r="G1321" s="37">
        <v>1</v>
      </c>
      <c r="H1321" s="35">
        <v>0.77553240740740748</v>
      </c>
      <c r="I1321" s="44">
        <v>136.74683329999999</v>
      </c>
      <c r="J1321" s="44">
        <v>40.331666669999997</v>
      </c>
      <c r="K1321" s="34">
        <v>750</v>
      </c>
      <c r="L1321" s="34">
        <v>750</v>
      </c>
      <c r="M1321" s="34">
        <v>0</v>
      </c>
      <c r="N1321" s="45">
        <v>0.44309999999999999</v>
      </c>
      <c r="O1321" s="44">
        <v>34.069000000000003</v>
      </c>
      <c r="P1321" s="26">
        <v>-3.6595414117646996E-2</v>
      </c>
      <c r="Q1321" s="26">
        <v>-1.0191307011764703</v>
      </c>
      <c r="R1321" s="32" t="s">
        <v>1360</v>
      </c>
      <c r="S1321" s="32">
        <v>1</v>
      </c>
      <c r="T1321" s="22"/>
      <c r="U1321" s="36"/>
      <c r="V1321" s="47" t="s">
        <v>1064</v>
      </c>
      <c r="W1321" s="22"/>
      <c r="X1321" s="22"/>
    </row>
    <row r="1322" spans="1:24" s="18" customFormat="1" ht="12.75" customHeight="1">
      <c r="A1322" s="25" t="s">
        <v>1384</v>
      </c>
      <c r="B1322" s="25" t="s">
        <v>76</v>
      </c>
      <c r="C1322" s="25" t="s">
        <v>1578</v>
      </c>
      <c r="D1322" s="43">
        <v>43344</v>
      </c>
      <c r="E1322" s="25">
        <v>2018</v>
      </c>
      <c r="F1322" s="25">
        <v>9</v>
      </c>
      <c r="G1322" s="37">
        <v>1</v>
      </c>
      <c r="H1322" s="35">
        <v>0.7793402777777777</v>
      </c>
      <c r="I1322" s="44">
        <v>136.74683329999999</v>
      </c>
      <c r="J1322" s="44">
        <v>40.331666669999997</v>
      </c>
      <c r="K1322" s="34">
        <v>500</v>
      </c>
      <c r="L1322" s="34">
        <v>500</v>
      </c>
      <c r="M1322" s="34">
        <v>0</v>
      </c>
      <c r="N1322" s="45">
        <v>0.65900000000000003</v>
      </c>
      <c r="O1322" s="44">
        <v>34.065399999999997</v>
      </c>
      <c r="P1322" s="26">
        <v>-2.6254258823534826E-3</v>
      </c>
      <c r="Q1322" s="26">
        <v>-0.85940705882353008</v>
      </c>
      <c r="R1322" s="32" t="s">
        <v>1360</v>
      </c>
      <c r="S1322" s="32">
        <v>1</v>
      </c>
      <c r="T1322" s="22"/>
      <c r="U1322" s="36"/>
      <c r="V1322" s="47" t="s">
        <v>1065</v>
      </c>
      <c r="W1322" s="22"/>
      <c r="X1322" s="22"/>
    </row>
    <row r="1323" spans="1:24" s="18" customFormat="1" ht="12.75" customHeight="1">
      <c r="A1323" s="25" t="s">
        <v>1384</v>
      </c>
      <c r="B1323" s="25" t="s">
        <v>76</v>
      </c>
      <c r="C1323" s="25" t="s">
        <v>1578</v>
      </c>
      <c r="D1323" s="43">
        <v>43344</v>
      </c>
      <c r="E1323" s="25">
        <v>2018</v>
      </c>
      <c r="F1323" s="25">
        <v>9</v>
      </c>
      <c r="G1323" s="37">
        <v>1</v>
      </c>
      <c r="H1323" s="35">
        <v>0.78096064814814825</v>
      </c>
      <c r="I1323" s="44">
        <v>136.74683329999999</v>
      </c>
      <c r="J1323" s="44">
        <v>40.331666669999997</v>
      </c>
      <c r="K1323" s="34">
        <v>400</v>
      </c>
      <c r="L1323" s="34">
        <v>400</v>
      </c>
      <c r="M1323" s="34">
        <v>0</v>
      </c>
      <c r="N1323" s="45">
        <v>0.76629999999999998</v>
      </c>
      <c r="O1323" s="44">
        <v>34.057699999999997</v>
      </c>
      <c r="P1323" s="26">
        <v>-2.5180057647058884E-2</v>
      </c>
      <c r="Q1323" s="26">
        <v>-0.82788037647058843</v>
      </c>
      <c r="R1323" s="32" t="s">
        <v>1360</v>
      </c>
      <c r="S1323" s="32">
        <v>1</v>
      </c>
      <c r="T1323" s="22"/>
      <c r="U1323" s="36"/>
      <c r="V1323" s="47" t="s">
        <v>1066</v>
      </c>
      <c r="W1323" s="22"/>
      <c r="X1323" s="22"/>
    </row>
    <row r="1324" spans="1:24" s="18" customFormat="1" ht="12.75" customHeight="1">
      <c r="A1324" s="25" t="s">
        <v>1384</v>
      </c>
      <c r="B1324" s="25" t="s">
        <v>76</v>
      </c>
      <c r="C1324" s="25" t="s">
        <v>1578</v>
      </c>
      <c r="D1324" s="43">
        <v>43344</v>
      </c>
      <c r="E1324" s="25">
        <v>2018</v>
      </c>
      <c r="F1324" s="25">
        <v>9</v>
      </c>
      <c r="G1324" s="37">
        <v>1</v>
      </c>
      <c r="H1324" s="35">
        <v>0.78390046296296301</v>
      </c>
      <c r="I1324" s="44">
        <v>136.74683329999999</v>
      </c>
      <c r="J1324" s="44">
        <v>40.331666669999997</v>
      </c>
      <c r="K1324" s="34">
        <v>250</v>
      </c>
      <c r="L1324" s="34">
        <v>250</v>
      </c>
      <c r="M1324" s="34">
        <v>0</v>
      </c>
      <c r="N1324" s="45">
        <v>0.97489999999999999</v>
      </c>
      <c r="O1324" s="44">
        <v>34.041899999999998</v>
      </c>
      <c r="P1324" s="26">
        <v>-2.3859669411764539E-2</v>
      </c>
      <c r="Q1324" s="26">
        <v>-0.837384574117646</v>
      </c>
      <c r="R1324" s="32" t="s">
        <v>1360</v>
      </c>
      <c r="S1324" s="32">
        <v>1</v>
      </c>
      <c r="T1324" s="22"/>
      <c r="U1324" s="36"/>
      <c r="V1324" s="47" t="s">
        <v>1067</v>
      </c>
      <c r="W1324" s="22"/>
      <c r="X1324" s="22"/>
    </row>
    <row r="1325" spans="1:24" s="18" customFormat="1" ht="12.75" customHeight="1">
      <c r="A1325" s="25" t="s">
        <v>1384</v>
      </c>
      <c r="B1325" s="25" t="s">
        <v>76</v>
      </c>
      <c r="C1325" s="25" t="s">
        <v>1578</v>
      </c>
      <c r="D1325" s="43">
        <v>43344</v>
      </c>
      <c r="E1325" s="25">
        <v>2018</v>
      </c>
      <c r="F1325" s="25">
        <v>9</v>
      </c>
      <c r="G1325" s="37">
        <v>1</v>
      </c>
      <c r="H1325" s="35">
        <v>0.7848032407407407</v>
      </c>
      <c r="I1325" s="44">
        <v>136.74683329999999</v>
      </c>
      <c r="J1325" s="44">
        <v>40.331666669999997</v>
      </c>
      <c r="K1325" s="34">
        <v>225</v>
      </c>
      <c r="L1325" s="34">
        <v>225</v>
      </c>
      <c r="M1325" s="34">
        <v>0</v>
      </c>
      <c r="N1325" s="45">
        <v>1.0392999999999999</v>
      </c>
      <c r="O1325" s="44">
        <v>34.037199999999999</v>
      </c>
      <c r="P1325" s="26">
        <v>-6.9389056470588351E-2</v>
      </c>
      <c r="Q1325" s="26">
        <v>-0.9181991247058825</v>
      </c>
      <c r="R1325" s="32" t="s">
        <v>1360</v>
      </c>
      <c r="S1325" s="32">
        <v>1</v>
      </c>
      <c r="T1325" s="22"/>
      <c r="U1325" s="36"/>
      <c r="V1325" s="47" t="s">
        <v>1068</v>
      </c>
      <c r="W1325" s="22"/>
      <c r="X1325" s="22"/>
    </row>
    <row r="1326" spans="1:24" s="18" customFormat="1" ht="12.75" customHeight="1">
      <c r="A1326" s="25" t="s">
        <v>1384</v>
      </c>
      <c r="B1326" s="25" t="s">
        <v>76</v>
      </c>
      <c r="C1326" s="25" t="s">
        <v>1578</v>
      </c>
      <c r="D1326" s="43">
        <v>43344</v>
      </c>
      <c r="E1326" s="25">
        <v>2018</v>
      </c>
      <c r="F1326" s="25">
        <v>9</v>
      </c>
      <c r="G1326" s="37">
        <v>1</v>
      </c>
      <c r="H1326" s="35">
        <v>0.78553240740740737</v>
      </c>
      <c r="I1326" s="44">
        <v>136.74683329999999</v>
      </c>
      <c r="J1326" s="44">
        <v>40.331666669999997</v>
      </c>
      <c r="K1326" s="34">
        <v>200</v>
      </c>
      <c r="L1326" s="34">
        <v>200</v>
      </c>
      <c r="M1326" s="34">
        <v>0</v>
      </c>
      <c r="N1326" s="45">
        <v>1.0761000000000001</v>
      </c>
      <c r="O1326" s="44">
        <v>34.033099999999997</v>
      </c>
      <c r="P1326" s="26">
        <v>-4.5213948235294676E-2</v>
      </c>
      <c r="Q1326" s="26">
        <v>-0.8197273223529411</v>
      </c>
      <c r="R1326" s="32" t="s">
        <v>1360</v>
      </c>
      <c r="S1326" s="32">
        <v>1</v>
      </c>
      <c r="T1326" s="22"/>
      <c r="U1326" s="36"/>
      <c r="V1326" s="47" t="s">
        <v>1069</v>
      </c>
      <c r="W1326" s="22"/>
      <c r="X1326" s="22"/>
    </row>
    <row r="1327" spans="1:24" s="18" customFormat="1" ht="12.75" customHeight="1">
      <c r="A1327" s="25" t="s">
        <v>1384</v>
      </c>
      <c r="B1327" s="25" t="s">
        <v>76</v>
      </c>
      <c r="C1327" s="25" t="s">
        <v>1578</v>
      </c>
      <c r="D1327" s="43">
        <v>43344</v>
      </c>
      <c r="E1327" s="25">
        <v>2018</v>
      </c>
      <c r="F1327" s="25">
        <v>9</v>
      </c>
      <c r="G1327" s="37">
        <v>1</v>
      </c>
      <c r="H1327" s="35">
        <v>0.78608796296296291</v>
      </c>
      <c r="I1327" s="44">
        <v>136.74683329999999</v>
      </c>
      <c r="J1327" s="44">
        <v>40.331666669999997</v>
      </c>
      <c r="K1327" s="34">
        <v>175</v>
      </c>
      <c r="L1327" s="34">
        <v>175</v>
      </c>
      <c r="M1327" s="34">
        <v>0</v>
      </c>
      <c r="N1327" s="45">
        <v>1.194</v>
      </c>
      <c r="O1327" s="44">
        <v>34.026200000000003</v>
      </c>
      <c r="P1327" s="26">
        <v>-4.6546340000000352E-2</v>
      </c>
      <c r="Q1327" s="26">
        <v>-0.91777184000000211</v>
      </c>
      <c r="R1327" s="32" t="s">
        <v>1360</v>
      </c>
      <c r="S1327" s="32">
        <v>1</v>
      </c>
      <c r="T1327" s="22"/>
      <c r="U1327" s="36"/>
      <c r="V1327" s="47" t="s">
        <v>1070</v>
      </c>
      <c r="W1327" s="22"/>
      <c r="X1327" s="22"/>
    </row>
    <row r="1328" spans="1:24" s="18" customFormat="1" ht="12.75" customHeight="1">
      <c r="A1328" s="25" t="s">
        <v>1384</v>
      </c>
      <c r="B1328" s="25" t="s">
        <v>76</v>
      </c>
      <c r="C1328" s="25" t="s">
        <v>1578</v>
      </c>
      <c r="D1328" s="43">
        <v>43344</v>
      </c>
      <c r="E1328" s="25">
        <v>2018</v>
      </c>
      <c r="F1328" s="25">
        <v>9</v>
      </c>
      <c r="G1328" s="37">
        <v>1</v>
      </c>
      <c r="H1328" s="35">
        <v>0.7866550925925927</v>
      </c>
      <c r="I1328" s="44">
        <v>136.74683329999999</v>
      </c>
      <c r="J1328" s="44">
        <v>40.331666669999997</v>
      </c>
      <c r="K1328" s="34">
        <v>150</v>
      </c>
      <c r="L1328" s="34">
        <v>150</v>
      </c>
      <c r="M1328" s="34">
        <v>0</v>
      </c>
      <c r="N1328" s="45">
        <v>1.4182999999999999</v>
      </c>
      <c r="O1328" s="44">
        <v>34.023200000000003</v>
      </c>
      <c r="P1328" s="26">
        <v>-7.5222771764705598E-2</v>
      </c>
      <c r="Q1328" s="26">
        <v>-0.85090755764705861</v>
      </c>
      <c r="R1328" s="32" t="s">
        <v>1360</v>
      </c>
      <c r="S1328" s="32">
        <v>1</v>
      </c>
      <c r="T1328" s="22"/>
      <c r="U1328" s="36"/>
      <c r="V1328" s="47" t="s">
        <v>1071</v>
      </c>
      <c r="W1328" s="22"/>
      <c r="X1328" s="22"/>
    </row>
    <row r="1329" spans="1:24" s="18" customFormat="1" ht="12.75" customHeight="1">
      <c r="A1329" s="25" t="s">
        <v>1384</v>
      </c>
      <c r="B1329" s="25" t="s">
        <v>76</v>
      </c>
      <c r="C1329" s="25" t="s">
        <v>1578</v>
      </c>
      <c r="D1329" s="43">
        <v>43344</v>
      </c>
      <c r="E1329" s="25">
        <v>2018</v>
      </c>
      <c r="F1329" s="25">
        <v>9</v>
      </c>
      <c r="G1329" s="37">
        <v>1</v>
      </c>
      <c r="H1329" s="35">
        <v>0.78731481481481491</v>
      </c>
      <c r="I1329" s="44">
        <v>136.74683329999999</v>
      </c>
      <c r="J1329" s="44">
        <v>40.331666669999997</v>
      </c>
      <c r="K1329" s="34">
        <v>125</v>
      </c>
      <c r="L1329" s="34">
        <v>125</v>
      </c>
      <c r="M1329" s="34">
        <v>0</v>
      </c>
      <c r="N1329" s="45">
        <v>1.6514</v>
      </c>
      <c r="O1329" s="44">
        <v>34.013599999999997</v>
      </c>
      <c r="P1329" s="26">
        <v>-4.6150223529411782E-2</v>
      </c>
      <c r="Q1329" s="26">
        <v>-0.87690263529411716</v>
      </c>
      <c r="R1329" s="32" t="s">
        <v>1360</v>
      </c>
      <c r="S1329" s="32">
        <v>1</v>
      </c>
      <c r="T1329" s="22"/>
      <c r="U1329" s="36"/>
      <c r="V1329" s="47" t="s">
        <v>1072</v>
      </c>
      <c r="W1329" s="22"/>
      <c r="X1329" s="22"/>
    </row>
    <row r="1330" spans="1:24" s="18" customFormat="1" ht="12.75" customHeight="1">
      <c r="A1330" s="25" t="s">
        <v>1384</v>
      </c>
      <c r="B1330" s="25" t="s">
        <v>76</v>
      </c>
      <c r="C1330" s="25" t="s">
        <v>1578</v>
      </c>
      <c r="D1330" s="43">
        <v>43344</v>
      </c>
      <c r="E1330" s="25">
        <v>2018</v>
      </c>
      <c r="F1330" s="25">
        <v>9</v>
      </c>
      <c r="G1330" s="37">
        <v>1</v>
      </c>
      <c r="H1330" s="35">
        <v>0.78803240740740732</v>
      </c>
      <c r="I1330" s="44">
        <v>136.74683329999999</v>
      </c>
      <c r="J1330" s="44">
        <v>40.331666669999997</v>
      </c>
      <c r="K1330" s="34">
        <v>100</v>
      </c>
      <c r="L1330" s="34">
        <v>100</v>
      </c>
      <c r="M1330" s="34">
        <v>0</v>
      </c>
      <c r="N1330" s="45">
        <v>2.6048</v>
      </c>
      <c r="O1330" s="44">
        <v>34.003700000000002</v>
      </c>
      <c r="P1330" s="26">
        <v>-6.666425529411768E-2</v>
      </c>
      <c r="Q1330" s="26">
        <v>-0.85715515294117672</v>
      </c>
      <c r="R1330" s="32" t="s">
        <v>1360</v>
      </c>
      <c r="S1330" s="32">
        <v>1</v>
      </c>
      <c r="T1330" s="22"/>
      <c r="U1330" s="36"/>
      <c r="V1330" s="47" t="s">
        <v>1073</v>
      </c>
      <c r="W1330" s="22"/>
      <c r="X1330" s="22"/>
    </row>
    <row r="1331" spans="1:24" s="18" customFormat="1" ht="12.75" customHeight="1">
      <c r="A1331" s="25" t="s">
        <v>1384</v>
      </c>
      <c r="B1331" s="25" t="s">
        <v>76</v>
      </c>
      <c r="C1331" s="25" t="s">
        <v>1578</v>
      </c>
      <c r="D1331" s="43">
        <v>43344</v>
      </c>
      <c r="E1331" s="25">
        <v>2018</v>
      </c>
      <c r="F1331" s="25">
        <v>9</v>
      </c>
      <c r="G1331" s="37">
        <v>1</v>
      </c>
      <c r="H1331" s="35">
        <v>0.78871527777777783</v>
      </c>
      <c r="I1331" s="44">
        <v>136.74683329999999</v>
      </c>
      <c r="J1331" s="44">
        <v>40.331666669999997</v>
      </c>
      <c r="K1331" s="34">
        <v>90</v>
      </c>
      <c r="L1331" s="34">
        <v>90</v>
      </c>
      <c r="M1331" s="34">
        <v>0</v>
      </c>
      <c r="N1331" s="45">
        <v>2.8121999999999998</v>
      </c>
      <c r="O1331" s="44">
        <v>34.026699999999998</v>
      </c>
      <c r="P1331" s="26">
        <v>-5.881394705882359E-2</v>
      </c>
      <c r="Q1331" s="26">
        <v>-0.80128479058823388</v>
      </c>
      <c r="R1331" s="32" t="s">
        <v>1360</v>
      </c>
      <c r="S1331" s="32">
        <v>1</v>
      </c>
      <c r="T1331" s="22"/>
      <c r="U1331" s="36"/>
      <c r="V1331" s="47" t="s">
        <v>1074</v>
      </c>
      <c r="W1331" s="22"/>
      <c r="X1331" s="22"/>
    </row>
    <row r="1332" spans="1:24" s="18" customFormat="1" ht="12.75" customHeight="1">
      <c r="A1332" s="25" t="s">
        <v>1384</v>
      </c>
      <c r="B1332" s="25" t="s">
        <v>76</v>
      </c>
      <c r="C1332" s="25" t="s">
        <v>1578</v>
      </c>
      <c r="D1332" s="43">
        <v>43344</v>
      </c>
      <c r="E1332" s="25">
        <v>2018</v>
      </c>
      <c r="F1332" s="25">
        <v>9</v>
      </c>
      <c r="G1332" s="37">
        <v>1</v>
      </c>
      <c r="H1332" s="35">
        <v>0.78923611111111114</v>
      </c>
      <c r="I1332" s="44">
        <v>136.74683329999999</v>
      </c>
      <c r="J1332" s="44">
        <v>40.331666669999997</v>
      </c>
      <c r="K1332" s="34">
        <v>80</v>
      </c>
      <c r="L1332" s="34">
        <v>80</v>
      </c>
      <c r="M1332" s="34">
        <v>0</v>
      </c>
      <c r="N1332" s="45">
        <v>3.5105</v>
      </c>
      <c r="O1332" s="44">
        <v>34.045200000000001</v>
      </c>
      <c r="P1332" s="26">
        <v>-7.3410238823529816E-2</v>
      </c>
      <c r="Q1332" s="26">
        <v>-0.68671474823529444</v>
      </c>
      <c r="R1332" s="32" t="s">
        <v>1360</v>
      </c>
      <c r="S1332" s="32">
        <v>1</v>
      </c>
      <c r="T1332" s="22"/>
      <c r="U1332" s="36" t="s">
        <v>1648</v>
      </c>
      <c r="V1332" s="47" t="s">
        <v>1075</v>
      </c>
      <c r="W1332" s="22"/>
      <c r="X1332" s="22"/>
    </row>
    <row r="1333" spans="1:24" s="18" customFormat="1" ht="12.75" customHeight="1">
      <c r="A1333" s="25" t="s">
        <v>1384</v>
      </c>
      <c r="B1333" s="25" t="s">
        <v>76</v>
      </c>
      <c r="C1333" s="25" t="s">
        <v>1578</v>
      </c>
      <c r="D1333" s="43">
        <v>43344</v>
      </c>
      <c r="E1333" s="25">
        <v>2018</v>
      </c>
      <c r="F1333" s="25">
        <v>9</v>
      </c>
      <c r="G1333" s="37">
        <v>1</v>
      </c>
      <c r="H1333" s="35">
        <v>0.78976851851851848</v>
      </c>
      <c r="I1333" s="44">
        <v>136.74683329999999</v>
      </c>
      <c r="J1333" s="44">
        <v>40.331666669999997</v>
      </c>
      <c r="K1333" s="34">
        <v>70</v>
      </c>
      <c r="L1333" s="34">
        <v>70</v>
      </c>
      <c r="M1333" s="34">
        <v>0</v>
      </c>
      <c r="N1333" s="45">
        <v>4.0021000000000004</v>
      </c>
      <c r="O1333" s="44">
        <v>34.050899999999999</v>
      </c>
      <c r="P1333" s="48">
        <v>-1.1995376470588237E-2</v>
      </c>
      <c r="Q1333" s="48">
        <v>-0.51174314352941153</v>
      </c>
      <c r="R1333" s="32" t="s">
        <v>1360</v>
      </c>
      <c r="S1333" s="32">
        <v>1</v>
      </c>
      <c r="T1333" s="22"/>
      <c r="U1333" s="66" t="s">
        <v>1502</v>
      </c>
      <c r="V1333" s="49" t="s">
        <v>1076</v>
      </c>
      <c r="W1333" s="22"/>
      <c r="X1333" s="22"/>
    </row>
    <row r="1334" spans="1:24" s="18" customFormat="1" ht="12.75" customHeight="1">
      <c r="A1334" s="25" t="s">
        <v>1384</v>
      </c>
      <c r="B1334" s="25" t="s">
        <v>76</v>
      </c>
      <c r="C1334" s="25" t="s">
        <v>1578</v>
      </c>
      <c r="D1334" s="43">
        <v>43344</v>
      </c>
      <c r="E1334" s="25">
        <v>2018</v>
      </c>
      <c r="F1334" s="25">
        <v>9</v>
      </c>
      <c r="G1334" s="37">
        <v>1</v>
      </c>
      <c r="H1334" s="35">
        <v>0.79046296296296292</v>
      </c>
      <c r="I1334" s="44">
        <v>136.74683329999999</v>
      </c>
      <c r="J1334" s="44">
        <v>40.331666669999997</v>
      </c>
      <c r="K1334" s="34">
        <v>60</v>
      </c>
      <c r="L1334" s="34">
        <v>60</v>
      </c>
      <c r="M1334" s="34">
        <v>0</v>
      </c>
      <c r="N1334" s="45">
        <v>4.6566000000000001</v>
      </c>
      <c r="O1334" s="44">
        <v>34.086500000000001</v>
      </c>
      <c r="P1334" s="48">
        <v>-1.3447091764705377E-2</v>
      </c>
      <c r="Q1334" s="48">
        <v>-0.33379468823529379</v>
      </c>
      <c r="R1334" s="32" t="s">
        <v>1360</v>
      </c>
      <c r="S1334" s="32">
        <v>1</v>
      </c>
      <c r="T1334" s="22"/>
      <c r="U1334" s="36"/>
      <c r="V1334" s="49" t="s">
        <v>1077</v>
      </c>
      <c r="W1334" s="22"/>
      <c r="X1334" s="22"/>
    </row>
    <row r="1335" spans="1:24" s="18" customFormat="1" ht="12.75" customHeight="1">
      <c r="A1335" s="25" t="s">
        <v>1384</v>
      </c>
      <c r="B1335" s="25" t="s">
        <v>76</v>
      </c>
      <c r="C1335" s="25" t="s">
        <v>1578</v>
      </c>
      <c r="D1335" s="43">
        <v>43344</v>
      </c>
      <c r="E1335" s="25">
        <v>2018</v>
      </c>
      <c r="F1335" s="25">
        <v>9</v>
      </c>
      <c r="G1335" s="37">
        <v>1</v>
      </c>
      <c r="H1335" s="35">
        <v>0.790949074074074</v>
      </c>
      <c r="I1335" s="44">
        <v>136.74683329999999</v>
      </c>
      <c r="J1335" s="44">
        <v>40.331666669999997</v>
      </c>
      <c r="K1335" s="34">
        <v>50</v>
      </c>
      <c r="L1335" s="34">
        <v>50</v>
      </c>
      <c r="M1335" s="34">
        <v>0</v>
      </c>
      <c r="N1335" s="45">
        <v>5.9668000000000001</v>
      </c>
      <c r="O1335" s="44">
        <v>34.118699999999997</v>
      </c>
      <c r="P1335" s="48">
        <v>1.936647294117666E-2</v>
      </c>
      <c r="Q1335" s="48">
        <v>-0.15604245294117902</v>
      </c>
      <c r="R1335" s="32" t="s">
        <v>1360</v>
      </c>
      <c r="S1335" s="32">
        <v>1</v>
      </c>
      <c r="T1335" s="22"/>
      <c r="U1335" s="36"/>
      <c r="V1335" s="49" t="s">
        <v>1078</v>
      </c>
      <c r="W1335" s="22"/>
      <c r="X1335" s="22"/>
    </row>
    <row r="1336" spans="1:24" s="18" customFormat="1" ht="12.75" customHeight="1">
      <c r="A1336" s="25" t="s">
        <v>1384</v>
      </c>
      <c r="B1336" s="25" t="s">
        <v>76</v>
      </c>
      <c r="C1336" s="25" t="s">
        <v>1578</v>
      </c>
      <c r="D1336" s="43">
        <v>43344</v>
      </c>
      <c r="E1336" s="25">
        <v>2018</v>
      </c>
      <c r="F1336" s="25">
        <v>9</v>
      </c>
      <c r="G1336" s="37">
        <v>1</v>
      </c>
      <c r="H1336" s="35">
        <v>0.79155092592592602</v>
      </c>
      <c r="I1336" s="44">
        <v>136.74683329999999</v>
      </c>
      <c r="J1336" s="44">
        <v>40.331666669999997</v>
      </c>
      <c r="K1336" s="34">
        <v>40</v>
      </c>
      <c r="L1336" s="34">
        <v>40</v>
      </c>
      <c r="M1336" s="34">
        <v>0</v>
      </c>
      <c r="N1336" s="45">
        <v>7.0148000000000001</v>
      </c>
      <c r="O1336" s="44">
        <v>34.122599999999998</v>
      </c>
      <c r="P1336" s="48">
        <v>-4.7248023529409267E-3</v>
      </c>
      <c r="Q1336" s="48">
        <v>3.6230062352940351E-2</v>
      </c>
      <c r="R1336" s="32" t="s">
        <v>1360</v>
      </c>
      <c r="S1336" s="32">
        <v>1</v>
      </c>
      <c r="T1336" s="22"/>
      <c r="U1336" s="36"/>
      <c r="V1336" s="49" t="s">
        <v>1079</v>
      </c>
      <c r="W1336" s="22"/>
      <c r="X1336" s="22"/>
    </row>
    <row r="1337" spans="1:24" s="18" customFormat="1" ht="12.75" customHeight="1">
      <c r="A1337" s="25" t="s">
        <v>1384</v>
      </c>
      <c r="B1337" s="25" t="s">
        <v>76</v>
      </c>
      <c r="C1337" s="25" t="s">
        <v>1578</v>
      </c>
      <c r="D1337" s="43">
        <v>43344</v>
      </c>
      <c r="E1337" s="25">
        <v>2018</v>
      </c>
      <c r="F1337" s="25">
        <v>9</v>
      </c>
      <c r="G1337" s="37">
        <v>1</v>
      </c>
      <c r="H1337" s="35">
        <v>0.79276620370370365</v>
      </c>
      <c r="I1337" s="44">
        <v>136.74683329999999</v>
      </c>
      <c r="J1337" s="44">
        <v>40.331666669999997</v>
      </c>
      <c r="K1337" s="34">
        <v>30</v>
      </c>
      <c r="L1337" s="34">
        <v>30</v>
      </c>
      <c r="M1337" s="34">
        <v>0</v>
      </c>
      <c r="N1337" s="45">
        <v>12.038500000000001</v>
      </c>
      <c r="O1337" s="44">
        <v>34.053400000000003</v>
      </c>
      <c r="P1337" s="48">
        <v>9.6208235294126254E-4</v>
      </c>
      <c r="Q1337" s="48">
        <v>-0.2969745823529415</v>
      </c>
      <c r="R1337" s="32" t="s">
        <v>1360</v>
      </c>
      <c r="S1337" s="32">
        <v>1</v>
      </c>
      <c r="T1337" s="22"/>
      <c r="U1337" s="36"/>
      <c r="V1337" s="49" t="s">
        <v>1080</v>
      </c>
      <c r="W1337" s="22"/>
      <c r="X1337" s="22"/>
    </row>
    <row r="1338" spans="1:24" s="18" customFormat="1" ht="12.75" customHeight="1">
      <c r="A1338" s="25" t="s">
        <v>1384</v>
      </c>
      <c r="B1338" s="25" t="s">
        <v>76</v>
      </c>
      <c r="C1338" s="25" t="s">
        <v>1578</v>
      </c>
      <c r="D1338" s="43">
        <v>43344</v>
      </c>
      <c r="E1338" s="25">
        <v>2018</v>
      </c>
      <c r="F1338" s="25">
        <v>9</v>
      </c>
      <c r="G1338" s="37">
        <v>1</v>
      </c>
      <c r="H1338" s="35">
        <v>0.79327546296296303</v>
      </c>
      <c r="I1338" s="44">
        <v>136.74683329999999</v>
      </c>
      <c r="J1338" s="44">
        <v>40.331666669999997</v>
      </c>
      <c r="K1338" s="34">
        <v>20</v>
      </c>
      <c r="L1338" s="34">
        <v>20</v>
      </c>
      <c r="M1338" s="34">
        <v>0</v>
      </c>
      <c r="N1338" s="45">
        <v>22.1038</v>
      </c>
      <c r="O1338" s="44">
        <v>33.955100000000002</v>
      </c>
      <c r="P1338" s="48">
        <v>-5.6986552941176161E-2</v>
      </c>
      <c r="Q1338" s="48">
        <v>-0.70395794705882331</v>
      </c>
      <c r="R1338" s="32" t="s">
        <v>1360</v>
      </c>
      <c r="S1338" s="32">
        <v>1</v>
      </c>
      <c r="T1338" s="22"/>
      <c r="U1338" s="36"/>
      <c r="V1338" s="49" t="s">
        <v>1081</v>
      </c>
      <c r="W1338" s="22"/>
      <c r="X1338" s="22"/>
    </row>
    <row r="1339" spans="1:24" s="18" customFormat="1" ht="12.75" customHeight="1">
      <c r="A1339" s="25" t="s">
        <v>1384</v>
      </c>
      <c r="B1339" s="25" t="s">
        <v>76</v>
      </c>
      <c r="C1339" s="25" t="s">
        <v>1578</v>
      </c>
      <c r="D1339" s="43">
        <v>43344</v>
      </c>
      <c r="E1339" s="25">
        <v>2018</v>
      </c>
      <c r="F1339" s="25">
        <v>9</v>
      </c>
      <c r="G1339" s="37">
        <v>1</v>
      </c>
      <c r="H1339" s="35">
        <v>0.79378472222222218</v>
      </c>
      <c r="I1339" s="44">
        <v>136.74683329999999</v>
      </c>
      <c r="J1339" s="44">
        <v>40.331666669999997</v>
      </c>
      <c r="K1339" s="34">
        <v>10</v>
      </c>
      <c r="L1339" s="34">
        <v>10</v>
      </c>
      <c r="M1339" s="34">
        <v>0</v>
      </c>
      <c r="N1339" s="45">
        <v>22.367999999999999</v>
      </c>
      <c r="O1339" s="44">
        <v>33.9358</v>
      </c>
      <c r="P1339" s="48">
        <v>-7.261348823529401E-2</v>
      </c>
      <c r="Q1339" s="48">
        <v>-0.8129321867647068</v>
      </c>
      <c r="R1339" s="32" t="s">
        <v>1360</v>
      </c>
      <c r="S1339" s="32">
        <v>1</v>
      </c>
      <c r="T1339" s="22"/>
      <c r="U1339" s="36"/>
      <c r="V1339" s="49" t="s">
        <v>1082</v>
      </c>
      <c r="W1339" s="22"/>
      <c r="X1339" s="22"/>
    </row>
    <row r="1340" spans="1:24" s="18" customFormat="1" ht="12.75" customHeight="1">
      <c r="A1340" s="25" t="s">
        <v>1384</v>
      </c>
      <c r="B1340" s="25" t="s">
        <v>78</v>
      </c>
      <c r="C1340" s="25" t="s">
        <v>1578</v>
      </c>
      <c r="D1340" s="43">
        <v>43351</v>
      </c>
      <c r="E1340" s="25">
        <v>2018</v>
      </c>
      <c r="F1340" s="25">
        <v>9</v>
      </c>
      <c r="G1340" s="37">
        <v>8</v>
      </c>
      <c r="H1340" s="35">
        <v>0.76694444444444443</v>
      </c>
      <c r="I1340" s="44">
        <v>137.7536667</v>
      </c>
      <c r="J1340" s="44">
        <v>39.583333330000002</v>
      </c>
      <c r="K1340" s="34">
        <v>10</v>
      </c>
      <c r="L1340" s="34">
        <v>10</v>
      </c>
      <c r="M1340" s="34">
        <v>0</v>
      </c>
      <c r="N1340" s="45">
        <v>23.315899999999999</v>
      </c>
      <c r="O1340" s="44">
        <v>33.9544</v>
      </c>
      <c r="P1340" s="48">
        <v>-9.6266849411764888E-2</v>
      </c>
      <c r="Q1340" s="48">
        <v>-0.52315853058823514</v>
      </c>
      <c r="R1340" s="32" t="s">
        <v>1360</v>
      </c>
      <c r="S1340" s="32"/>
      <c r="T1340" s="22"/>
      <c r="U1340" s="36"/>
      <c r="V1340" s="49" t="s">
        <v>1083</v>
      </c>
      <c r="W1340" s="22"/>
      <c r="X1340" s="22"/>
    </row>
    <row r="1341" spans="1:24" s="18" customFormat="1" ht="12.75" customHeight="1">
      <c r="A1341" s="25" t="s">
        <v>1384</v>
      </c>
      <c r="B1341" s="25" t="s">
        <v>79</v>
      </c>
      <c r="C1341" s="25" t="s">
        <v>1578</v>
      </c>
      <c r="D1341" s="43">
        <v>43351</v>
      </c>
      <c r="E1341" s="25">
        <v>2018</v>
      </c>
      <c r="F1341" s="25">
        <v>9</v>
      </c>
      <c r="G1341" s="37">
        <v>8</v>
      </c>
      <c r="H1341" s="35">
        <v>0.90170138888888884</v>
      </c>
      <c r="I1341" s="44">
        <v>137.9208333</v>
      </c>
      <c r="J1341" s="44">
        <v>39.331666669999997</v>
      </c>
      <c r="K1341" s="34">
        <v>500</v>
      </c>
      <c r="L1341" s="34">
        <v>500</v>
      </c>
      <c r="M1341" s="34">
        <v>0</v>
      </c>
      <c r="N1341" s="45">
        <v>0.75849999999999995</v>
      </c>
      <c r="O1341" s="44">
        <v>34.059899999999999</v>
      </c>
      <c r="P1341" s="48">
        <v>-0.10057400470588229</v>
      </c>
      <c r="Q1341" s="48">
        <v>-0.87578895529411582</v>
      </c>
      <c r="R1341" s="32" t="s">
        <v>1360</v>
      </c>
      <c r="S1341" s="32"/>
      <c r="T1341" s="22"/>
      <c r="U1341" s="36"/>
      <c r="V1341" s="49" t="s">
        <v>1084</v>
      </c>
      <c r="W1341" s="22"/>
      <c r="X1341" s="22"/>
    </row>
    <row r="1342" spans="1:24" s="18" customFormat="1" ht="12.75" customHeight="1">
      <c r="A1342" s="25" t="s">
        <v>1384</v>
      </c>
      <c r="B1342" s="25" t="s">
        <v>79</v>
      </c>
      <c r="C1342" s="25" t="s">
        <v>1578</v>
      </c>
      <c r="D1342" s="43">
        <v>43351</v>
      </c>
      <c r="E1342" s="25">
        <v>2018</v>
      </c>
      <c r="F1342" s="25">
        <v>9</v>
      </c>
      <c r="G1342" s="37">
        <v>8</v>
      </c>
      <c r="H1342" s="35">
        <v>0.90746527777777775</v>
      </c>
      <c r="I1342" s="44">
        <v>137.9208333</v>
      </c>
      <c r="J1342" s="44">
        <v>39.331666669999997</v>
      </c>
      <c r="K1342" s="34">
        <v>200</v>
      </c>
      <c r="L1342" s="34">
        <v>200</v>
      </c>
      <c r="M1342" s="34">
        <v>0</v>
      </c>
      <c r="N1342" s="45">
        <v>4.5289000000000001</v>
      </c>
      <c r="O1342" s="44">
        <v>34.063899999999997</v>
      </c>
      <c r="P1342" s="48">
        <v>-2.7172399999999541E-2</v>
      </c>
      <c r="Q1342" s="48">
        <v>-0.49099191666666719</v>
      </c>
      <c r="R1342" s="32" t="s">
        <v>1360</v>
      </c>
      <c r="S1342" s="32"/>
      <c r="T1342" s="22"/>
      <c r="U1342" s="36"/>
      <c r="V1342" s="49" t="s">
        <v>1085</v>
      </c>
      <c r="W1342" s="22"/>
      <c r="X1342" s="22"/>
    </row>
    <row r="1343" spans="1:24" s="18" customFormat="1" ht="12.75" customHeight="1">
      <c r="A1343" s="25" t="s">
        <v>1384</v>
      </c>
      <c r="B1343" s="25" t="s">
        <v>79</v>
      </c>
      <c r="C1343" s="25" t="s">
        <v>1578</v>
      </c>
      <c r="D1343" s="43">
        <v>43351</v>
      </c>
      <c r="E1343" s="25">
        <v>2018</v>
      </c>
      <c r="F1343" s="25">
        <v>9</v>
      </c>
      <c r="G1343" s="37">
        <v>8</v>
      </c>
      <c r="H1343" s="35">
        <v>0.90997685185185195</v>
      </c>
      <c r="I1343" s="44">
        <v>137.9208333</v>
      </c>
      <c r="J1343" s="44">
        <v>39.331666669999997</v>
      </c>
      <c r="K1343" s="34">
        <v>100</v>
      </c>
      <c r="L1343" s="34">
        <v>100</v>
      </c>
      <c r="M1343" s="34">
        <v>0</v>
      </c>
      <c r="N1343" s="45">
        <v>14.6328</v>
      </c>
      <c r="O1343" s="44">
        <v>34.421100000000003</v>
      </c>
      <c r="P1343" s="48">
        <v>0.11945084470588263</v>
      </c>
      <c r="Q1343" s="48">
        <v>0.83971633529411882</v>
      </c>
      <c r="R1343" s="32" t="s">
        <v>1360</v>
      </c>
      <c r="S1343" s="32"/>
      <c r="T1343" s="22"/>
      <c r="U1343" s="36"/>
      <c r="V1343" s="49" t="s">
        <v>1086</v>
      </c>
      <c r="W1343" s="22"/>
      <c r="X1343" s="22"/>
    </row>
    <row r="1344" spans="1:24" s="18" customFormat="1" ht="12.75" customHeight="1">
      <c r="A1344" s="25" t="s">
        <v>1384</v>
      </c>
      <c r="B1344" s="25" t="s">
        <v>79</v>
      </c>
      <c r="C1344" s="25" t="s">
        <v>1578</v>
      </c>
      <c r="D1344" s="43">
        <v>43351</v>
      </c>
      <c r="E1344" s="25">
        <v>2018</v>
      </c>
      <c r="F1344" s="25">
        <v>9</v>
      </c>
      <c r="G1344" s="37">
        <v>8</v>
      </c>
      <c r="H1344" s="35">
        <v>0.91462962962962957</v>
      </c>
      <c r="I1344" s="44">
        <v>137.9208333</v>
      </c>
      <c r="J1344" s="44">
        <v>39.331666669999997</v>
      </c>
      <c r="K1344" s="34">
        <v>10</v>
      </c>
      <c r="L1344" s="34">
        <v>10</v>
      </c>
      <c r="M1344" s="34">
        <v>0</v>
      </c>
      <c r="N1344" s="45">
        <v>25.585699999999999</v>
      </c>
      <c r="O1344" s="44">
        <v>33.136099999999999</v>
      </c>
      <c r="P1344" s="48">
        <v>-0.21530550392156833</v>
      </c>
      <c r="Q1344" s="48">
        <v>-1.5454916627450999</v>
      </c>
      <c r="R1344" s="32" t="s">
        <v>1360</v>
      </c>
      <c r="S1344" s="32"/>
      <c r="T1344" s="22"/>
      <c r="U1344" s="36"/>
      <c r="V1344" s="49" t="s">
        <v>1087</v>
      </c>
      <c r="W1344" s="22"/>
      <c r="X1344" s="22"/>
    </row>
    <row r="1345" spans="1:24" s="18" customFormat="1" ht="12.75" customHeight="1">
      <c r="A1345" s="25" t="s">
        <v>1384</v>
      </c>
      <c r="B1345" s="25" t="s">
        <v>80</v>
      </c>
      <c r="C1345" s="25" t="s">
        <v>1578</v>
      </c>
      <c r="D1345" s="43">
        <v>43351</v>
      </c>
      <c r="E1345" s="25">
        <v>2018</v>
      </c>
      <c r="F1345" s="25">
        <v>9</v>
      </c>
      <c r="G1345" s="37">
        <v>8</v>
      </c>
      <c r="H1345" s="35">
        <v>0.12594907407407407</v>
      </c>
      <c r="I1345" s="44">
        <v>138.20849999999999</v>
      </c>
      <c r="J1345" s="44">
        <v>39.018333329999997</v>
      </c>
      <c r="K1345" s="34">
        <v>10</v>
      </c>
      <c r="L1345" s="34">
        <v>10</v>
      </c>
      <c r="M1345" s="34">
        <v>0</v>
      </c>
      <c r="N1345" s="45">
        <v>25.148199999999999</v>
      </c>
      <c r="O1345" s="44">
        <v>33.234000000000002</v>
      </c>
      <c r="P1345" s="48">
        <v>-0.22829795588235258</v>
      </c>
      <c r="Q1345" s="48">
        <v>-1.6627234941176479</v>
      </c>
      <c r="R1345" s="32" t="s">
        <v>1360</v>
      </c>
      <c r="S1345" s="32"/>
      <c r="T1345" s="22"/>
      <c r="U1345" s="36"/>
      <c r="V1345" s="49" t="s">
        <v>1088</v>
      </c>
      <c r="W1345" s="22"/>
      <c r="X1345" s="22"/>
    </row>
    <row r="1346" spans="1:24" s="18" customFormat="1" ht="12.75" customHeight="1">
      <c r="A1346" s="25" t="s">
        <v>1384</v>
      </c>
      <c r="B1346" s="25" t="s">
        <v>81</v>
      </c>
      <c r="C1346" s="25" t="s">
        <v>1578</v>
      </c>
      <c r="D1346" s="43">
        <v>43350</v>
      </c>
      <c r="E1346" s="25">
        <v>2018</v>
      </c>
      <c r="F1346" s="25">
        <v>9</v>
      </c>
      <c r="G1346" s="37">
        <v>7</v>
      </c>
      <c r="H1346" s="35">
        <v>0.9200462962962962</v>
      </c>
      <c r="I1346" s="44">
        <v>138.24700000000001</v>
      </c>
      <c r="J1346" s="44">
        <v>38.831666669999997</v>
      </c>
      <c r="K1346" s="34">
        <v>10</v>
      </c>
      <c r="L1346" s="34">
        <v>10</v>
      </c>
      <c r="M1346" s="34">
        <v>0</v>
      </c>
      <c r="N1346" s="45">
        <v>25.5169</v>
      </c>
      <c r="O1346" s="44">
        <v>33.203200000000002</v>
      </c>
      <c r="P1346" s="48">
        <v>-0.26019070117647036</v>
      </c>
      <c r="Q1346" s="48">
        <v>-1.9531521788235295</v>
      </c>
      <c r="R1346" s="32" t="s">
        <v>1360</v>
      </c>
      <c r="S1346" s="32"/>
      <c r="T1346" s="22"/>
      <c r="U1346" s="36"/>
      <c r="V1346" s="49" t="s">
        <v>1089</v>
      </c>
      <c r="W1346" s="22"/>
      <c r="X1346" s="22"/>
    </row>
    <row r="1347" spans="1:24" s="18" customFormat="1" ht="12.75" customHeight="1">
      <c r="A1347" s="25" t="s">
        <v>1384</v>
      </c>
      <c r="B1347" s="25" t="s">
        <v>82</v>
      </c>
      <c r="C1347" s="25" t="s">
        <v>1578</v>
      </c>
      <c r="D1347" s="43">
        <v>43350</v>
      </c>
      <c r="E1347" s="25">
        <v>2018</v>
      </c>
      <c r="F1347" s="25">
        <v>9</v>
      </c>
      <c r="G1347" s="37">
        <v>7</v>
      </c>
      <c r="H1347" s="35">
        <v>0.77063657407407404</v>
      </c>
      <c r="I1347" s="44">
        <v>138.41800000000001</v>
      </c>
      <c r="J1347" s="44">
        <v>38.581666669999997</v>
      </c>
      <c r="K1347" s="34">
        <v>10</v>
      </c>
      <c r="L1347" s="34">
        <v>10</v>
      </c>
      <c r="M1347" s="34">
        <v>0</v>
      </c>
      <c r="N1347" s="45">
        <v>24.392600000000002</v>
      </c>
      <c r="O1347" s="44">
        <v>33.513100000000001</v>
      </c>
      <c r="P1347" s="48">
        <v>-0.13080207647058839</v>
      </c>
      <c r="Q1347" s="48">
        <v>-1.1056029735294111</v>
      </c>
      <c r="R1347" s="32" t="s">
        <v>1360</v>
      </c>
      <c r="S1347" s="32"/>
      <c r="T1347" s="22"/>
      <c r="U1347" s="36"/>
      <c r="V1347" s="49" t="s">
        <v>1090</v>
      </c>
      <c r="W1347" s="22"/>
      <c r="X1347" s="22"/>
    </row>
    <row r="1348" spans="1:24" s="18" customFormat="1" ht="12.75" customHeight="1">
      <c r="A1348" s="25" t="s">
        <v>1384</v>
      </c>
      <c r="B1348" s="25" t="s">
        <v>83</v>
      </c>
      <c r="C1348" s="25" t="s">
        <v>1578</v>
      </c>
      <c r="D1348" s="43">
        <v>43349</v>
      </c>
      <c r="E1348" s="25">
        <v>2018</v>
      </c>
      <c r="F1348" s="25">
        <v>9</v>
      </c>
      <c r="G1348" s="37">
        <v>6</v>
      </c>
      <c r="H1348" s="35">
        <v>0.16347222222222221</v>
      </c>
      <c r="I1348" s="44">
        <v>139.0381667</v>
      </c>
      <c r="J1348" s="44">
        <v>38.363333330000003</v>
      </c>
      <c r="K1348" s="34">
        <v>10</v>
      </c>
      <c r="L1348" s="34">
        <v>10</v>
      </c>
      <c r="M1348" s="34">
        <v>0</v>
      </c>
      <c r="N1348" s="45">
        <v>25.002500000000001</v>
      </c>
      <c r="O1348" s="44">
        <v>33.532600000000002</v>
      </c>
      <c r="P1348" s="46">
        <v>-0.20329248470588235</v>
      </c>
      <c r="Q1348" s="46">
        <v>-1.4348446847058813</v>
      </c>
      <c r="R1348" s="32" t="s">
        <v>1360</v>
      </c>
      <c r="S1348" s="32"/>
      <c r="T1348" s="22"/>
      <c r="U1348" s="36"/>
      <c r="V1348" s="47" t="s">
        <v>1091</v>
      </c>
      <c r="W1348" s="22"/>
      <c r="X1348" s="22"/>
    </row>
    <row r="1349" spans="1:24" s="18" customFormat="1" ht="12.75" customHeight="1">
      <c r="A1349" s="25" t="s">
        <v>1384</v>
      </c>
      <c r="B1349" s="25" t="s">
        <v>84</v>
      </c>
      <c r="C1349" s="25" t="s">
        <v>1578</v>
      </c>
      <c r="D1349" s="43">
        <v>43348</v>
      </c>
      <c r="E1349" s="25">
        <v>2018</v>
      </c>
      <c r="F1349" s="25">
        <v>9</v>
      </c>
      <c r="G1349" s="37">
        <v>5</v>
      </c>
      <c r="H1349" s="35">
        <v>0.94122685185185195</v>
      </c>
      <c r="I1349" s="44">
        <v>138.92016670000001</v>
      </c>
      <c r="J1349" s="44">
        <v>38.581666669999997</v>
      </c>
      <c r="K1349" s="34">
        <v>10</v>
      </c>
      <c r="L1349" s="34">
        <v>10</v>
      </c>
      <c r="M1349" s="34">
        <v>0</v>
      </c>
      <c r="N1349" s="45">
        <v>24.5124</v>
      </c>
      <c r="O1349" s="44">
        <v>33.580399999999997</v>
      </c>
      <c r="P1349" s="46">
        <v>-0.17929507764705876</v>
      </c>
      <c r="Q1349" s="46">
        <v>-1.22443099764706</v>
      </c>
      <c r="R1349" s="32" t="s">
        <v>1360</v>
      </c>
      <c r="S1349" s="32"/>
      <c r="T1349" s="22"/>
      <c r="U1349" s="36"/>
      <c r="V1349" s="47" t="s">
        <v>1092</v>
      </c>
      <c r="W1349" s="22"/>
      <c r="X1349" s="22"/>
    </row>
    <row r="1350" spans="1:24" s="18" customFormat="1" ht="12.75" customHeight="1">
      <c r="A1350" s="25" t="s">
        <v>1384</v>
      </c>
      <c r="B1350" s="25" t="s">
        <v>85</v>
      </c>
      <c r="C1350" s="25" t="s">
        <v>1578</v>
      </c>
      <c r="D1350" s="43">
        <v>43348</v>
      </c>
      <c r="E1350" s="25">
        <v>2018</v>
      </c>
      <c r="F1350" s="25">
        <v>9</v>
      </c>
      <c r="G1350" s="37">
        <v>5</v>
      </c>
      <c r="H1350" s="35">
        <v>0.76748842592592592</v>
      </c>
      <c r="I1350" s="44">
        <v>138.75416670000001</v>
      </c>
      <c r="J1350" s="44">
        <v>38.831666669999997</v>
      </c>
      <c r="K1350" s="34">
        <v>10</v>
      </c>
      <c r="L1350" s="34">
        <v>10</v>
      </c>
      <c r="M1350" s="34">
        <v>0</v>
      </c>
      <c r="N1350" s="45">
        <v>24.466100000000001</v>
      </c>
      <c r="O1350" s="44">
        <v>33.808</v>
      </c>
      <c r="P1350" s="46">
        <v>-0.10448175058823561</v>
      </c>
      <c r="Q1350" s="46">
        <v>-0.78553751058823629</v>
      </c>
      <c r="R1350" s="32" t="s">
        <v>1360</v>
      </c>
      <c r="S1350" s="32"/>
      <c r="T1350" s="22"/>
      <c r="U1350" s="36"/>
      <c r="V1350" s="47" t="s">
        <v>1093</v>
      </c>
      <c r="W1350" s="22"/>
      <c r="X1350" s="22"/>
    </row>
    <row r="1351" spans="1:24" s="18" customFormat="1" ht="12.75" customHeight="1">
      <c r="A1351" s="25" t="s">
        <v>1384</v>
      </c>
      <c r="B1351" s="25" t="s">
        <v>86</v>
      </c>
      <c r="C1351" s="25" t="s">
        <v>1578</v>
      </c>
      <c r="D1351" s="43">
        <v>43349</v>
      </c>
      <c r="E1351" s="25">
        <v>2018</v>
      </c>
      <c r="F1351" s="25">
        <v>9</v>
      </c>
      <c r="G1351" s="37">
        <v>6</v>
      </c>
      <c r="H1351" s="35">
        <v>0.78877314814814825</v>
      </c>
      <c r="I1351" s="44">
        <v>138.5841667</v>
      </c>
      <c r="J1351" s="44">
        <v>39.08</v>
      </c>
      <c r="K1351" s="34">
        <v>10</v>
      </c>
      <c r="L1351" s="34">
        <v>10</v>
      </c>
      <c r="M1351" s="34">
        <v>0</v>
      </c>
      <c r="N1351" s="45">
        <v>24.404399999999999</v>
      </c>
      <c r="O1351" s="44">
        <v>33.566699999999997</v>
      </c>
      <c r="P1351" s="46">
        <v>-0.16027962352941194</v>
      </c>
      <c r="Q1351" s="46">
        <v>-1.2884122635294109</v>
      </c>
      <c r="R1351" s="32" t="s">
        <v>1360</v>
      </c>
      <c r="S1351" s="32"/>
      <c r="T1351" s="22"/>
      <c r="U1351" s="36"/>
      <c r="V1351" s="47" t="s">
        <v>1094</v>
      </c>
      <c r="W1351" s="22"/>
      <c r="X1351" s="22"/>
    </row>
    <row r="1352" spans="1:24" s="18" customFormat="1" ht="12.75" customHeight="1">
      <c r="A1352" s="25" t="s">
        <v>1384</v>
      </c>
      <c r="B1352" s="25" t="s">
        <v>87</v>
      </c>
      <c r="C1352" s="25" t="s">
        <v>1578</v>
      </c>
      <c r="D1352" s="43">
        <v>43349</v>
      </c>
      <c r="E1352" s="25">
        <v>2018</v>
      </c>
      <c r="F1352" s="25">
        <v>9</v>
      </c>
      <c r="G1352" s="37">
        <v>6</v>
      </c>
      <c r="H1352" s="35">
        <v>0.9836921296296296</v>
      </c>
      <c r="I1352" s="44">
        <v>138.4158333</v>
      </c>
      <c r="J1352" s="44">
        <v>39.331666669999997</v>
      </c>
      <c r="K1352" s="34">
        <v>10</v>
      </c>
      <c r="L1352" s="34">
        <v>10</v>
      </c>
      <c r="M1352" s="34">
        <v>0</v>
      </c>
      <c r="N1352" s="45">
        <v>24.729800000000001</v>
      </c>
      <c r="O1352" s="44">
        <v>33.805500000000002</v>
      </c>
      <c r="P1352" s="46">
        <v>-9.8935576470588149E-2</v>
      </c>
      <c r="Q1352" s="46">
        <v>-0.80754909647058959</v>
      </c>
      <c r="R1352" s="32" t="s">
        <v>1360</v>
      </c>
      <c r="S1352" s="32"/>
      <c r="T1352" s="22"/>
      <c r="U1352" s="36"/>
      <c r="V1352" s="47" t="s">
        <v>1095</v>
      </c>
      <c r="W1352" s="22"/>
      <c r="X1352" s="22"/>
    </row>
    <row r="1353" spans="1:24" s="18" customFormat="1" ht="12.75" customHeight="1">
      <c r="A1353" s="25" t="s">
        <v>1384</v>
      </c>
      <c r="B1353" s="25" t="s">
        <v>88</v>
      </c>
      <c r="C1353" s="25" t="s">
        <v>1578</v>
      </c>
      <c r="D1353" s="43">
        <v>43350</v>
      </c>
      <c r="E1353" s="25">
        <v>2018</v>
      </c>
      <c r="F1353" s="25">
        <v>9</v>
      </c>
      <c r="G1353" s="37">
        <v>7</v>
      </c>
      <c r="H1353" s="35">
        <v>0.19034722222222222</v>
      </c>
      <c r="I1353" s="44">
        <v>138.2486667</v>
      </c>
      <c r="J1353" s="44">
        <v>39.583333330000002</v>
      </c>
      <c r="K1353" s="34">
        <v>10</v>
      </c>
      <c r="L1353" s="34">
        <v>10</v>
      </c>
      <c r="M1353" s="34">
        <v>0</v>
      </c>
      <c r="N1353" s="45">
        <v>23.786000000000001</v>
      </c>
      <c r="O1353" s="44">
        <v>33.941000000000003</v>
      </c>
      <c r="P1353" s="46">
        <v>-3.2081369411764094E-2</v>
      </c>
      <c r="Q1353" s="46">
        <v>-0.51809904941176477</v>
      </c>
      <c r="R1353" s="32" t="s">
        <v>1360</v>
      </c>
      <c r="S1353" s="32"/>
      <c r="T1353" s="22"/>
      <c r="U1353" s="36"/>
      <c r="V1353" s="47" t="s">
        <v>1096</v>
      </c>
      <c r="W1353" s="22"/>
      <c r="X1353" s="22"/>
    </row>
    <row r="1354" spans="1:24" s="22" customFormat="1" ht="12.75" customHeight="1">
      <c r="A1354" s="25" t="s">
        <v>1393</v>
      </c>
      <c r="B1354" s="25" t="s">
        <v>1394</v>
      </c>
      <c r="C1354" s="32" t="s">
        <v>1740</v>
      </c>
      <c r="D1354" s="43">
        <v>43243</v>
      </c>
      <c r="E1354" s="25">
        <v>2018</v>
      </c>
      <c r="F1354" s="25">
        <v>5</v>
      </c>
      <c r="G1354" s="37">
        <v>23</v>
      </c>
      <c r="H1354" s="35">
        <v>0</v>
      </c>
      <c r="I1354" s="44">
        <v>138.12200000000001</v>
      </c>
      <c r="J1354" s="44">
        <v>37.335999999999999</v>
      </c>
      <c r="K1354" s="34">
        <v>0</v>
      </c>
      <c r="L1354" s="34">
        <v>0</v>
      </c>
      <c r="M1354" s="33">
        <v>0</v>
      </c>
      <c r="N1354" s="45">
        <v>16.600000000000001</v>
      </c>
      <c r="O1354" s="44">
        <v>34.231000000000002</v>
      </c>
      <c r="P1354" s="46">
        <v>0.08</v>
      </c>
      <c r="Q1354" s="46">
        <v>0.56000000000000005</v>
      </c>
      <c r="R1354" s="25" t="s">
        <v>1360</v>
      </c>
      <c r="S1354" s="25"/>
      <c r="T1354" s="47"/>
      <c r="U1354" s="36"/>
      <c r="V1354" s="47" t="s">
        <v>1436</v>
      </c>
    </row>
    <row r="1355" spans="1:24" s="22" customFormat="1" ht="12.75" customHeight="1">
      <c r="A1355" s="25" t="s">
        <v>1393</v>
      </c>
      <c r="B1355" s="25">
        <v>1</v>
      </c>
      <c r="C1355" s="32" t="s">
        <v>1740</v>
      </c>
      <c r="D1355" s="43">
        <v>43244</v>
      </c>
      <c r="E1355" s="25">
        <v>2018</v>
      </c>
      <c r="F1355" s="25">
        <v>5</v>
      </c>
      <c r="G1355" s="37">
        <v>24</v>
      </c>
      <c r="H1355" s="35">
        <v>0</v>
      </c>
      <c r="I1355" s="44">
        <v>137.99700000000001</v>
      </c>
      <c r="J1355" s="44">
        <v>37.17</v>
      </c>
      <c r="K1355" s="34">
        <v>0</v>
      </c>
      <c r="L1355" s="34">
        <v>0</v>
      </c>
      <c r="M1355" s="33">
        <v>0</v>
      </c>
      <c r="N1355" s="45">
        <v>16</v>
      </c>
      <c r="O1355" s="44">
        <v>33.709000000000003</v>
      </c>
      <c r="P1355" s="46">
        <v>-0.05</v>
      </c>
      <c r="Q1355" s="46">
        <v>-0.26</v>
      </c>
      <c r="R1355" s="25" t="s">
        <v>1360</v>
      </c>
      <c r="S1355" s="25"/>
      <c r="T1355" s="47"/>
      <c r="U1355" s="36"/>
      <c r="V1355" s="47" t="s">
        <v>1437</v>
      </c>
    </row>
    <row r="1356" spans="1:24" s="22" customFormat="1" ht="12.75" customHeight="1">
      <c r="A1356" s="25" t="s">
        <v>1393</v>
      </c>
      <c r="B1356" s="25">
        <v>2</v>
      </c>
      <c r="C1356" s="32" t="s">
        <v>1740</v>
      </c>
      <c r="D1356" s="43">
        <v>43244</v>
      </c>
      <c r="E1356" s="25">
        <v>2018</v>
      </c>
      <c r="F1356" s="25">
        <v>5</v>
      </c>
      <c r="G1356" s="37">
        <v>24</v>
      </c>
      <c r="H1356" s="35">
        <v>0</v>
      </c>
      <c r="I1356" s="44">
        <v>137.66300000000001</v>
      </c>
      <c r="J1356" s="44">
        <v>37.17</v>
      </c>
      <c r="K1356" s="34">
        <v>0</v>
      </c>
      <c r="L1356" s="34">
        <v>0</v>
      </c>
      <c r="M1356" s="33">
        <v>0</v>
      </c>
      <c r="N1356" s="45">
        <v>16.3</v>
      </c>
      <c r="O1356" s="44">
        <v>34.040999999999997</v>
      </c>
      <c r="P1356" s="46">
        <v>0.06</v>
      </c>
      <c r="Q1356" s="46">
        <v>0.35</v>
      </c>
      <c r="R1356" s="25" t="s">
        <v>1360</v>
      </c>
      <c r="S1356" s="25"/>
      <c r="T1356" s="47"/>
      <c r="U1356" s="36"/>
      <c r="V1356" s="47" t="s">
        <v>1438</v>
      </c>
    </row>
    <row r="1357" spans="1:24" s="22" customFormat="1" ht="12.75" customHeight="1">
      <c r="A1357" s="25" t="s">
        <v>1393</v>
      </c>
      <c r="B1357" s="25">
        <v>3</v>
      </c>
      <c r="C1357" s="32" t="s">
        <v>1740</v>
      </c>
      <c r="D1357" s="43">
        <v>43244</v>
      </c>
      <c r="E1357" s="25">
        <v>2018</v>
      </c>
      <c r="F1357" s="25">
        <v>5</v>
      </c>
      <c r="G1357" s="37">
        <v>24</v>
      </c>
      <c r="H1357" s="35">
        <v>0</v>
      </c>
      <c r="I1357" s="44">
        <v>137.66300000000001</v>
      </c>
      <c r="J1357" s="44">
        <v>37.003</v>
      </c>
      <c r="K1357" s="34">
        <v>0</v>
      </c>
      <c r="L1357" s="34">
        <v>0</v>
      </c>
      <c r="M1357" s="33">
        <v>0</v>
      </c>
      <c r="N1357" s="45">
        <v>16.100000000000001</v>
      </c>
      <c r="O1357" s="44">
        <v>30.550999999999998</v>
      </c>
      <c r="P1357" s="46">
        <v>-1.18</v>
      </c>
      <c r="Q1357" s="46">
        <v>-7.18</v>
      </c>
      <c r="R1357" s="25" t="s">
        <v>1360</v>
      </c>
      <c r="S1357" s="25"/>
      <c r="T1357" s="47"/>
      <c r="U1357" s="36"/>
      <c r="V1357" s="47" t="s">
        <v>1439</v>
      </c>
    </row>
    <row r="1358" spans="1:24" s="22" customFormat="1" ht="12.75" customHeight="1">
      <c r="A1358" s="25" t="s">
        <v>1393</v>
      </c>
      <c r="B1358" s="25">
        <v>4</v>
      </c>
      <c r="C1358" s="32" t="s">
        <v>1740</v>
      </c>
      <c r="D1358" s="43">
        <v>43244</v>
      </c>
      <c r="E1358" s="25">
        <v>2018</v>
      </c>
      <c r="F1358" s="25">
        <v>5</v>
      </c>
      <c r="G1358" s="37">
        <v>24</v>
      </c>
      <c r="H1358" s="35">
        <v>0</v>
      </c>
      <c r="I1358" s="44">
        <v>137.33000000000001</v>
      </c>
      <c r="J1358" s="44">
        <v>36.837000000000003</v>
      </c>
      <c r="K1358" s="34">
        <v>0</v>
      </c>
      <c r="L1358" s="34">
        <v>0</v>
      </c>
      <c r="M1358" s="33">
        <v>0</v>
      </c>
      <c r="N1358" s="45">
        <v>17.5</v>
      </c>
      <c r="O1358" s="44">
        <v>29.515999999999998</v>
      </c>
      <c r="P1358" s="46">
        <v>-1.41</v>
      </c>
      <c r="Q1358" s="46">
        <v>-8.83</v>
      </c>
      <c r="R1358" s="25" t="s">
        <v>1360</v>
      </c>
      <c r="S1358" s="25"/>
      <c r="T1358" s="47"/>
      <c r="U1358" s="36"/>
      <c r="V1358" s="47" t="s">
        <v>1440</v>
      </c>
    </row>
    <row r="1359" spans="1:24" s="22" customFormat="1" ht="12.75" customHeight="1">
      <c r="A1359" s="25" t="s">
        <v>1393</v>
      </c>
      <c r="B1359" s="25">
        <v>5</v>
      </c>
      <c r="C1359" s="32" t="s">
        <v>1740</v>
      </c>
      <c r="D1359" s="43">
        <v>43244</v>
      </c>
      <c r="E1359" s="25">
        <v>2018</v>
      </c>
      <c r="F1359" s="25">
        <v>5</v>
      </c>
      <c r="G1359" s="37">
        <v>24</v>
      </c>
      <c r="H1359" s="35">
        <v>0</v>
      </c>
      <c r="I1359" s="44">
        <v>137.083</v>
      </c>
      <c r="J1359" s="44">
        <v>36.840000000000003</v>
      </c>
      <c r="K1359" s="34">
        <v>0</v>
      </c>
      <c r="L1359" s="34">
        <v>0</v>
      </c>
      <c r="M1359" s="33">
        <v>0</v>
      </c>
      <c r="N1359" s="45">
        <v>17.2</v>
      </c>
      <c r="O1359" s="44">
        <v>32.691000000000003</v>
      </c>
      <c r="P1359" s="46">
        <v>-0.36</v>
      </c>
      <c r="Q1359" s="46">
        <v>-2.25</v>
      </c>
      <c r="R1359" s="25" t="s">
        <v>1360</v>
      </c>
      <c r="S1359" s="25"/>
      <c r="T1359" s="47"/>
      <c r="U1359" s="36"/>
      <c r="V1359" s="47" t="s">
        <v>1441</v>
      </c>
    </row>
    <row r="1360" spans="1:24" s="22" customFormat="1" ht="12.75" customHeight="1">
      <c r="A1360" s="25" t="s">
        <v>1393</v>
      </c>
      <c r="B1360" s="25">
        <v>6</v>
      </c>
      <c r="C1360" s="32" t="s">
        <v>1740</v>
      </c>
      <c r="D1360" s="43">
        <v>43244</v>
      </c>
      <c r="E1360" s="25">
        <v>2018</v>
      </c>
      <c r="F1360" s="25">
        <v>5</v>
      </c>
      <c r="G1360" s="37">
        <v>24</v>
      </c>
      <c r="H1360" s="35">
        <v>0</v>
      </c>
      <c r="I1360" s="44">
        <v>137.09399999999999</v>
      </c>
      <c r="J1360" s="44">
        <v>37.012</v>
      </c>
      <c r="K1360" s="34">
        <v>0</v>
      </c>
      <c r="L1360" s="34">
        <v>0</v>
      </c>
      <c r="M1360" s="33">
        <v>0</v>
      </c>
      <c r="N1360" s="45">
        <v>17.8</v>
      </c>
      <c r="O1360" s="44">
        <v>33.220999999999997</v>
      </c>
      <c r="P1360" s="46">
        <v>-0.16</v>
      </c>
      <c r="Q1360" s="46">
        <v>-1.21</v>
      </c>
      <c r="R1360" s="25" t="s">
        <v>1360</v>
      </c>
      <c r="S1360" s="25"/>
      <c r="U1360" s="36"/>
      <c r="V1360" s="47" t="s">
        <v>1442</v>
      </c>
    </row>
    <row r="1361" spans="1:22" s="22" customFormat="1" ht="12.75" customHeight="1">
      <c r="A1361" s="25" t="s">
        <v>1393</v>
      </c>
      <c r="B1361" s="25">
        <v>7</v>
      </c>
      <c r="C1361" s="32" t="s">
        <v>1740</v>
      </c>
      <c r="D1361" s="43">
        <v>43245</v>
      </c>
      <c r="E1361" s="25">
        <v>2018</v>
      </c>
      <c r="F1361" s="25">
        <v>5</v>
      </c>
      <c r="G1361" s="37">
        <v>25</v>
      </c>
      <c r="H1361" s="35">
        <v>0</v>
      </c>
      <c r="I1361" s="44">
        <v>137.09399999999999</v>
      </c>
      <c r="J1361" s="44">
        <v>37.170999999999999</v>
      </c>
      <c r="K1361" s="34">
        <v>0</v>
      </c>
      <c r="L1361" s="34">
        <v>0</v>
      </c>
      <c r="M1361" s="33">
        <v>0</v>
      </c>
      <c r="N1361" s="45">
        <v>16.3</v>
      </c>
      <c r="O1361" s="44">
        <v>33.594999999999999</v>
      </c>
      <c r="P1361" s="46">
        <v>-0.08</v>
      </c>
      <c r="Q1361" s="46">
        <v>-0.63</v>
      </c>
      <c r="R1361" s="25" t="s">
        <v>1360</v>
      </c>
      <c r="S1361" s="25"/>
      <c r="U1361" s="36"/>
      <c r="V1361" s="47" t="s">
        <v>1443</v>
      </c>
    </row>
    <row r="1362" spans="1:22" s="22" customFormat="1" ht="12.75" customHeight="1">
      <c r="A1362" s="25" t="s">
        <v>1393</v>
      </c>
      <c r="B1362" s="25">
        <v>8</v>
      </c>
      <c r="C1362" s="32" t="s">
        <v>1740</v>
      </c>
      <c r="D1362" s="43">
        <v>43245</v>
      </c>
      <c r="E1362" s="25">
        <v>2018</v>
      </c>
      <c r="F1362" s="25">
        <v>5</v>
      </c>
      <c r="G1362" s="37">
        <v>25</v>
      </c>
      <c r="H1362" s="35">
        <v>0</v>
      </c>
      <c r="I1362" s="44">
        <v>137.33000000000001</v>
      </c>
      <c r="J1362" s="44">
        <v>37.17</v>
      </c>
      <c r="K1362" s="34">
        <v>0</v>
      </c>
      <c r="L1362" s="34">
        <v>0</v>
      </c>
      <c r="M1362" s="33">
        <v>0</v>
      </c>
      <c r="N1362" s="45">
        <v>16.399999999999999</v>
      </c>
      <c r="O1362" s="44">
        <v>33.703000000000003</v>
      </c>
      <c r="P1362" s="46">
        <v>-0.05</v>
      </c>
      <c r="Q1362" s="46">
        <v>-0.31</v>
      </c>
      <c r="R1362" s="25" t="s">
        <v>1360</v>
      </c>
      <c r="S1362" s="25"/>
      <c r="U1362" s="36"/>
      <c r="V1362" s="47" t="s">
        <v>1444</v>
      </c>
    </row>
    <row r="1363" spans="1:22" s="22" customFormat="1" ht="12.75" customHeight="1">
      <c r="A1363" s="25" t="s">
        <v>1393</v>
      </c>
      <c r="B1363" s="25">
        <v>9</v>
      </c>
      <c r="C1363" s="32" t="s">
        <v>1740</v>
      </c>
      <c r="D1363" s="43">
        <v>43245</v>
      </c>
      <c r="E1363" s="25">
        <v>2018</v>
      </c>
      <c r="F1363" s="25">
        <v>5</v>
      </c>
      <c r="G1363" s="37">
        <v>25</v>
      </c>
      <c r="H1363" s="35">
        <v>0</v>
      </c>
      <c r="I1363" s="44">
        <v>137.33000000000001</v>
      </c>
      <c r="J1363" s="44">
        <v>37.337000000000003</v>
      </c>
      <c r="K1363" s="34">
        <v>0</v>
      </c>
      <c r="L1363" s="34">
        <v>0</v>
      </c>
      <c r="M1363" s="33">
        <v>0</v>
      </c>
      <c r="N1363" s="45">
        <v>16</v>
      </c>
      <c r="O1363" s="44">
        <v>34.274999999999999</v>
      </c>
      <c r="P1363" s="48">
        <v>0.12</v>
      </c>
      <c r="Q1363" s="48">
        <v>0.75</v>
      </c>
      <c r="R1363" s="25" t="s">
        <v>1360</v>
      </c>
      <c r="S1363" s="25"/>
      <c r="U1363" s="36"/>
      <c r="V1363" s="49" t="s">
        <v>1445</v>
      </c>
    </row>
    <row r="1364" spans="1:22" s="22" customFormat="1" ht="12.75" customHeight="1">
      <c r="A1364" s="25" t="s">
        <v>1393</v>
      </c>
      <c r="B1364" s="25">
        <v>10</v>
      </c>
      <c r="C1364" s="32" t="s">
        <v>1740</v>
      </c>
      <c r="D1364" s="43">
        <v>43245</v>
      </c>
      <c r="E1364" s="25">
        <v>2018</v>
      </c>
      <c r="F1364" s="25">
        <v>5</v>
      </c>
      <c r="G1364" s="37">
        <v>25</v>
      </c>
      <c r="H1364" s="35">
        <v>0</v>
      </c>
      <c r="I1364" s="44">
        <v>137.33000000000001</v>
      </c>
      <c r="J1364" s="44">
        <v>37.587000000000003</v>
      </c>
      <c r="K1364" s="34">
        <v>0</v>
      </c>
      <c r="L1364" s="34">
        <v>0</v>
      </c>
      <c r="M1364" s="33">
        <v>0</v>
      </c>
      <c r="N1364" s="45">
        <v>16.7</v>
      </c>
      <c r="O1364" s="44">
        <v>34.252000000000002</v>
      </c>
      <c r="P1364" s="48">
        <v>0.15</v>
      </c>
      <c r="Q1364" s="48">
        <v>0.82</v>
      </c>
      <c r="R1364" s="25" t="s">
        <v>1360</v>
      </c>
      <c r="S1364" s="25"/>
      <c r="U1364" s="36"/>
      <c r="V1364" s="49" t="s">
        <v>1446</v>
      </c>
    </row>
    <row r="1365" spans="1:22" s="22" customFormat="1" ht="12.75" customHeight="1">
      <c r="A1365" s="25" t="s">
        <v>1393</v>
      </c>
      <c r="B1365" s="25">
        <v>11</v>
      </c>
      <c r="C1365" s="32" t="s">
        <v>1740</v>
      </c>
      <c r="D1365" s="43">
        <v>43245</v>
      </c>
      <c r="E1365" s="25">
        <v>2018</v>
      </c>
      <c r="F1365" s="25">
        <v>5</v>
      </c>
      <c r="G1365" s="37">
        <v>25</v>
      </c>
      <c r="H1365" s="35">
        <v>0</v>
      </c>
      <c r="I1365" s="44">
        <v>136.99700000000001</v>
      </c>
      <c r="J1365" s="44">
        <v>37.67</v>
      </c>
      <c r="K1365" s="34">
        <v>0</v>
      </c>
      <c r="L1365" s="34">
        <v>0</v>
      </c>
      <c r="M1365" s="33">
        <v>0</v>
      </c>
      <c r="N1365" s="45">
        <v>16.600000000000001</v>
      </c>
      <c r="O1365" s="44">
        <v>34.375999999999998</v>
      </c>
      <c r="P1365" s="48">
        <v>0.14000000000000001</v>
      </c>
      <c r="Q1365" s="48">
        <v>0.87</v>
      </c>
      <c r="R1365" s="25" t="s">
        <v>1360</v>
      </c>
      <c r="S1365" s="25"/>
      <c r="U1365" s="36"/>
      <c r="V1365" s="49" t="s">
        <v>1447</v>
      </c>
    </row>
    <row r="1366" spans="1:22" s="22" customFormat="1" ht="12.75" customHeight="1">
      <c r="A1366" s="25" t="s">
        <v>1393</v>
      </c>
      <c r="B1366" s="25">
        <v>12</v>
      </c>
      <c r="C1366" s="32" t="s">
        <v>1740</v>
      </c>
      <c r="D1366" s="43">
        <v>43245</v>
      </c>
      <c r="E1366" s="25">
        <v>2018</v>
      </c>
      <c r="F1366" s="25">
        <v>5</v>
      </c>
      <c r="G1366" s="37">
        <v>25</v>
      </c>
      <c r="H1366" s="35">
        <v>0</v>
      </c>
      <c r="I1366" s="44">
        <v>136.99700000000001</v>
      </c>
      <c r="J1366" s="44">
        <v>37.503</v>
      </c>
      <c r="K1366" s="34">
        <v>0</v>
      </c>
      <c r="L1366" s="34">
        <v>0</v>
      </c>
      <c r="M1366" s="33">
        <v>0</v>
      </c>
      <c r="N1366" s="45">
        <v>16.3</v>
      </c>
      <c r="O1366" s="44">
        <v>34.491999999999997</v>
      </c>
      <c r="P1366" s="48">
        <v>0.2</v>
      </c>
      <c r="Q1366" s="48">
        <v>1.1100000000000001</v>
      </c>
      <c r="R1366" s="25" t="s">
        <v>1360</v>
      </c>
      <c r="S1366" s="25"/>
      <c r="U1366" s="36"/>
      <c r="V1366" s="49" t="s">
        <v>1448</v>
      </c>
    </row>
    <row r="1367" spans="1:22" s="22" customFormat="1" ht="12.75" customHeight="1">
      <c r="A1367" s="25" t="s">
        <v>1393</v>
      </c>
      <c r="B1367" s="25">
        <v>13</v>
      </c>
      <c r="C1367" s="32" t="s">
        <v>1740</v>
      </c>
      <c r="D1367" s="43">
        <v>43246</v>
      </c>
      <c r="E1367" s="25">
        <v>2018</v>
      </c>
      <c r="F1367" s="25">
        <v>5</v>
      </c>
      <c r="G1367" s="37">
        <v>26</v>
      </c>
      <c r="H1367" s="35">
        <v>0</v>
      </c>
      <c r="I1367" s="44">
        <v>136.66300000000001</v>
      </c>
      <c r="J1367" s="44">
        <v>37.67</v>
      </c>
      <c r="K1367" s="34">
        <v>0</v>
      </c>
      <c r="L1367" s="34">
        <v>0</v>
      </c>
      <c r="M1367" s="33">
        <v>0</v>
      </c>
      <c r="N1367" s="45">
        <v>16.2</v>
      </c>
      <c r="O1367" s="44">
        <v>34.473999999999997</v>
      </c>
      <c r="P1367" s="48">
        <v>0.18</v>
      </c>
      <c r="Q1367" s="48">
        <v>1.0900000000000001</v>
      </c>
      <c r="R1367" s="25" t="s">
        <v>1360</v>
      </c>
      <c r="S1367" s="25"/>
      <c r="U1367" s="36"/>
      <c r="V1367" s="49" t="s">
        <v>1449</v>
      </c>
    </row>
    <row r="1368" spans="1:22" s="22" customFormat="1" ht="12.75" customHeight="1">
      <c r="A1368" s="25" t="s">
        <v>1393</v>
      </c>
      <c r="B1368" s="25">
        <v>14</v>
      </c>
      <c r="C1368" s="32" t="s">
        <v>1740</v>
      </c>
      <c r="D1368" s="43">
        <v>43246</v>
      </c>
      <c r="E1368" s="25">
        <v>2018</v>
      </c>
      <c r="F1368" s="25">
        <v>5</v>
      </c>
      <c r="G1368" s="37">
        <v>26</v>
      </c>
      <c r="H1368" s="35">
        <v>0</v>
      </c>
      <c r="I1368" s="44">
        <v>136.66300000000001</v>
      </c>
      <c r="J1368" s="44">
        <v>37.503</v>
      </c>
      <c r="K1368" s="34">
        <v>0</v>
      </c>
      <c r="L1368" s="34">
        <v>0</v>
      </c>
      <c r="M1368" s="33">
        <v>0</v>
      </c>
      <c r="N1368" s="45">
        <v>16.7</v>
      </c>
      <c r="O1368" s="44">
        <v>34.311</v>
      </c>
      <c r="P1368" s="48">
        <v>0.15</v>
      </c>
      <c r="Q1368" s="48">
        <v>0.85</v>
      </c>
      <c r="R1368" s="25" t="s">
        <v>1360</v>
      </c>
      <c r="S1368" s="25"/>
      <c r="U1368" s="36"/>
      <c r="V1368" s="49" t="s">
        <v>1450</v>
      </c>
    </row>
    <row r="1369" spans="1:22" s="22" customFormat="1" ht="12.75" customHeight="1">
      <c r="A1369" s="25" t="s">
        <v>1393</v>
      </c>
      <c r="B1369" s="25">
        <v>15</v>
      </c>
      <c r="C1369" s="32" t="s">
        <v>1740</v>
      </c>
      <c r="D1369" s="43">
        <v>43246</v>
      </c>
      <c r="E1369" s="25">
        <v>2018</v>
      </c>
      <c r="F1369" s="25">
        <v>5</v>
      </c>
      <c r="G1369" s="37">
        <v>26</v>
      </c>
      <c r="H1369" s="35">
        <v>0</v>
      </c>
      <c r="I1369" s="44">
        <v>136.66300000000001</v>
      </c>
      <c r="J1369" s="44">
        <v>37.337000000000003</v>
      </c>
      <c r="K1369" s="34">
        <v>0</v>
      </c>
      <c r="L1369" s="34">
        <v>0</v>
      </c>
      <c r="M1369" s="33">
        <v>0</v>
      </c>
      <c r="N1369" s="45">
        <v>17.399999999999999</v>
      </c>
      <c r="O1369" s="44">
        <v>33.734999999999999</v>
      </c>
      <c r="P1369" s="48">
        <v>0.01</v>
      </c>
      <c r="Q1369" s="48">
        <v>0.03</v>
      </c>
      <c r="R1369" s="25" t="s">
        <v>1360</v>
      </c>
      <c r="S1369" s="25"/>
      <c r="U1369" s="36"/>
      <c r="V1369" s="49" t="s">
        <v>1451</v>
      </c>
    </row>
    <row r="1370" spans="1:22" s="22" customFormat="1" ht="12.75" customHeight="1">
      <c r="A1370" s="25" t="s">
        <v>1393</v>
      </c>
      <c r="B1370" s="25">
        <v>16</v>
      </c>
      <c r="C1370" s="32" t="s">
        <v>1740</v>
      </c>
      <c r="D1370" s="43">
        <v>43246</v>
      </c>
      <c r="E1370" s="25">
        <v>2018</v>
      </c>
      <c r="F1370" s="25">
        <v>5</v>
      </c>
      <c r="G1370" s="37">
        <v>26</v>
      </c>
      <c r="H1370" s="35">
        <v>0</v>
      </c>
      <c r="I1370" s="44">
        <v>136.66300000000001</v>
      </c>
      <c r="J1370" s="44">
        <v>37.003</v>
      </c>
      <c r="K1370" s="34">
        <v>0</v>
      </c>
      <c r="L1370" s="34">
        <v>0</v>
      </c>
      <c r="M1370" s="33">
        <v>0</v>
      </c>
      <c r="N1370" s="45">
        <v>18</v>
      </c>
      <c r="O1370" s="44">
        <v>33.414000000000001</v>
      </c>
      <c r="P1370" s="48">
        <v>-7.0000000000000007E-2</v>
      </c>
      <c r="Q1370" s="48">
        <v>-0.51</v>
      </c>
      <c r="R1370" s="25" t="s">
        <v>1360</v>
      </c>
      <c r="S1370" s="25"/>
      <c r="U1370" s="36"/>
      <c r="V1370" s="49" t="s">
        <v>1452</v>
      </c>
    </row>
    <row r="1371" spans="1:22" s="22" customFormat="1" ht="12.75" customHeight="1">
      <c r="A1371" s="25" t="s">
        <v>1393</v>
      </c>
      <c r="B1371" s="25">
        <v>17</v>
      </c>
      <c r="C1371" s="32" t="s">
        <v>1740</v>
      </c>
      <c r="D1371" s="43">
        <v>43246</v>
      </c>
      <c r="E1371" s="25">
        <v>2018</v>
      </c>
      <c r="F1371" s="25">
        <v>5</v>
      </c>
      <c r="G1371" s="37">
        <v>26</v>
      </c>
      <c r="H1371" s="35">
        <v>0</v>
      </c>
      <c r="I1371" s="44">
        <v>136.66300000000001</v>
      </c>
      <c r="J1371" s="44">
        <v>36.837000000000003</v>
      </c>
      <c r="K1371" s="34">
        <v>0</v>
      </c>
      <c r="L1371" s="34">
        <v>0</v>
      </c>
      <c r="M1371" s="33">
        <v>0</v>
      </c>
      <c r="N1371" s="45">
        <v>18</v>
      </c>
      <c r="O1371" s="44">
        <v>33.576999999999998</v>
      </c>
      <c r="P1371" s="48">
        <v>-0.09</v>
      </c>
      <c r="Q1371" s="48">
        <v>-0.41</v>
      </c>
      <c r="R1371" s="25" t="s">
        <v>1360</v>
      </c>
      <c r="S1371" s="25"/>
      <c r="U1371" s="36"/>
      <c r="V1371" s="49" t="s">
        <v>1453</v>
      </c>
    </row>
    <row r="1372" spans="1:22" s="22" customFormat="1" ht="12.75" customHeight="1">
      <c r="A1372" s="25" t="s">
        <v>1393</v>
      </c>
      <c r="B1372" s="25">
        <v>18</v>
      </c>
      <c r="C1372" s="32" t="s">
        <v>1740</v>
      </c>
      <c r="D1372" s="43">
        <v>43246</v>
      </c>
      <c r="E1372" s="25">
        <v>2018</v>
      </c>
      <c r="F1372" s="25">
        <v>5</v>
      </c>
      <c r="G1372" s="37">
        <v>26</v>
      </c>
      <c r="H1372" s="35">
        <v>0</v>
      </c>
      <c r="I1372" s="44">
        <v>136.33000000000001</v>
      </c>
      <c r="J1372" s="44">
        <v>36.503</v>
      </c>
      <c r="K1372" s="34">
        <v>0</v>
      </c>
      <c r="L1372" s="34">
        <v>0</v>
      </c>
      <c r="M1372" s="33">
        <v>0</v>
      </c>
      <c r="N1372" s="45">
        <v>18</v>
      </c>
      <c r="O1372" s="44">
        <v>34.237000000000002</v>
      </c>
      <c r="P1372" s="48">
        <v>0.14000000000000001</v>
      </c>
      <c r="Q1372" s="48">
        <v>0.84</v>
      </c>
      <c r="R1372" s="25" t="s">
        <v>1360</v>
      </c>
      <c r="S1372" s="25"/>
      <c r="U1372" s="36"/>
      <c r="V1372" s="49" t="s">
        <v>1454</v>
      </c>
    </row>
    <row r="1373" spans="1:22" s="22" customFormat="1" ht="12.75" customHeight="1">
      <c r="A1373" s="25" t="s">
        <v>1393</v>
      </c>
      <c r="B1373" s="25">
        <v>19</v>
      </c>
      <c r="C1373" s="32" t="s">
        <v>1740</v>
      </c>
      <c r="D1373" s="43">
        <v>43247</v>
      </c>
      <c r="E1373" s="25">
        <v>2018</v>
      </c>
      <c r="F1373" s="25">
        <v>5</v>
      </c>
      <c r="G1373" s="37">
        <v>27</v>
      </c>
      <c r="H1373" s="35">
        <v>0</v>
      </c>
      <c r="I1373" s="44">
        <v>135.99700000000001</v>
      </c>
      <c r="J1373" s="44">
        <v>36.17</v>
      </c>
      <c r="K1373" s="34">
        <v>0</v>
      </c>
      <c r="L1373" s="34">
        <v>0</v>
      </c>
      <c r="M1373" s="33">
        <v>0</v>
      </c>
      <c r="N1373" s="45">
        <v>17.899999999999999</v>
      </c>
      <c r="O1373" s="44">
        <v>34.49</v>
      </c>
      <c r="P1373" s="48">
        <v>0.21</v>
      </c>
      <c r="Q1373" s="48">
        <v>1.22</v>
      </c>
      <c r="R1373" s="25" t="s">
        <v>1360</v>
      </c>
      <c r="S1373" s="25"/>
      <c r="U1373" s="36"/>
      <c r="V1373" s="49" t="s">
        <v>1455</v>
      </c>
    </row>
    <row r="1374" spans="1:22" s="22" customFormat="1" ht="12.75" customHeight="1">
      <c r="A1374" s="25" t="s">
        <v>1393</v>
      </c>
      <c r="B1374" s="25">
        <v>20</v>
      </c>
      <c r="C1374" s="32" t="s">
        <v>1740</v>
      </c>
      <c r="D1374" s="43">
        <v>43247</v>
      </c>
      <c r="E1374" s="25">
        <v>2018</v>
      </c>
      <c r="F1374" s="25">
        <v>5</v>
      </c>
      <c r="G1374" s="37">
        <v>27</v>
      </c>
      <c r="H1374" s="35">
        <v>0</v>
      </c>
      <c r="I1374" s="44">
        <v>135.83000000000001</v>
      </c>
      <c r="J1374" s="44">
        <v>36.003</v>
      </c>
      <c r="K1374" s="34">
        <v>0</v>
      </c>
      <c r="L1374" s="34">
        <v>0</v>
      </c>
      <c r="M1374" s="33">
        <v>0</v>
      </c>
      <c r="N1374" s="45">
        <v>18.3</v>
      </c>
      <c r="O1374" s="44">
        <v>34.497</v>
      </c>
      <c r="P1374" s="48">
        <v>0.23</v>
      </c>
      <c r="Q1374" s="48">
        <v>1.32</v>
      </c>
      <c r="R1374" s="25" t="s">
        <v>1360</v>
      </c>
      <c r="S1374" s="25"/>
      <c r="U1374" s="36"/>
      <c r="V1374" s="49" t="s">
        <v>1456</v>
      </c>
    </row>
    <row r="1375" spans="1:22" s="22" customFormat="1" ht="12.75" customHeight="1">
      <c r="A1375" s="25" t="s">
        <v>1393</v>
      </c>
      <c r="B1375" s="25">
        <v>21</v>
      </c>
      <c r="C1375" s="32" t="s">
        <v>1740</v>
      </c>
      <c r="D1375" s="43">
        <v>43247</v>
      </c>
      <c r="E1375" s="25">
        <v>2018</v>
      </c>
      <c r="F1375" s="25">
        <v>5</v>
      </c>
      <c r="G1375" s="37">
        <v>27</v>
      </c>
      <c r="H1375" s="35">
        <v>0</v>
      </c>
      <c r="I1375" s="44">
        <v>135.83000000000001</v>
      </c>
      <c r="J1375" s="44">
        <v>35.837000000000003</v>
      </c>
      <c r="K1375" s="34">
        <v>0</v>
      </c>
      <c r="L1375" s="34">
        <v>0</v>
      </c>
      <c r="M1375" s="33">
        <v>0</v>
      </c>
      <c r="N1375" s="45">
        <v>17.8</v>
      </c>
      <c r="O1375" s="44">
        <v>34.430999999999997</v>
      </c>
      <c r="P1375" s="48">
        <v>0.18</v>
      </c>
      <c r="Q1375" s="48">
        <v>1.26</v>
      </c>
      <c r="R1375" s="25" t="s">
        <v>1360</v>
      </c>
      <c r="S1375" s="25"/>
      <c r="U1375" s="36"/>
      <c r="V1375" s="49" t="s">
        <v>1457</v>
      </c>
    </row>
    <row r="1376" spans="1:22" s="22" customFormat="1" ht="12.75" customHeight="1">
      <c r="A1376" s="25" t="s">
        <v>1393</v>
      </c>
      <c r="B1376" s="25">
        <v>22</v>
      </c>
      <c r="C1376" s="32" t="s">
        <v>1740</v>
      </c>
      <c r="D1376" s="43">
        <v>43248</v>
      </c>
      <c r="E1376" s="25">
        <v>2018</v>
      </c>
      <c r="F1376" s="25">
        <v>5</v>
      </c>
      <c r="G1376" s="37">
        <v>28</v>
      </c>
      <c r="H1376" s="35">
        <v>0</v>
      </c>
      <c r="I1376" s="44">
        <v>135.83000000000001</v>
      </c>
      <c r="J1376" s="44">
        <v>35.67</v>
      </c>
      <c r="K1376" s="34">
        <v>0</v>
      </c>
      <c r="L1376" s="34">
        <v>0</v>
      </c>
      <c r="M1376" s="33">
        <v>0</v>
      </c>
      <c r="N1376" s="45">
        <v>19.399999999999999</v>
      </c>
      <c r="O1376" s="44">
        <v>33.853000000000002</v>
      </c>
      <c r="P1376" s="48">
        <v>0.03</v>
      </c>
      <c r="Q1376" s="48">
        <v>0.27</v>
      </c>
      <c r="R1376" s="25" t="s">
        <v>1360</v>
      </c>
      <c r="S1376" s="25"/>
      <c r="U1376" s="36"/>
      <c r="V1376" s="49" t="s">
        <v>1458</v>
      </c>
    </row>
    <row r="1377" spans="1:22" s="22" customFormat="1" ht="12.75" customHeight="1">
      <c r="A1377" s="25" t="s">
        <v>1393</v>
      </c>
      <c r="B1377" s="25">
        <v>23</v>
      </c>
      <c r="C1377" s="32" t="s">
        <v>1740</v>
      </c>
      <c r="D1377" s="43">
        <v>43248</v>
      </c>
      <c r="E1377" s="25">
        <v>2018</v>
      </c>
      <c r="F1377" s="25">
        <v>5</v>
      </c>
      <c r="G1377" s="37">
        <v>28</v>
      </c>
      <c r="H1377" s="35">
        <v>0</v>
      </c>
      <c r="I1377" s="44">
        <v>135.58000000000001</v>
      </c>
      <c r="J1377" s="44">
        <v>35.67</v>
      </c>
      <c r="K1377" s="34">
        <v>0</v>
      </c>
      <c r="L1377" s="34">
        <v>0</v>
      </c>
      <c r="M1377" s="33">
        <v>0</v>
      </c>
      <c r="N1377" s="45">
        <v>19.5</v>
      </c>
      <c r="O1377" s="44">
        <v>33.079000000000001</v>
      </c>
      <c r="P1377" s="48">
        <v>-0.16</v>
      </c>
      <c r="Q1377" s="48">
        <v>-0.86</v>
      </c>
      <c r="R1377" s="25" t="s">
        <v>1360</v>
      </c>
      <c r="S1377" s="25"/>
      <c r="U1377" s="36"/>
      <c r="V1377" s="49" t="s">
        <v>1459</v>
      </c>
    </row>
    <row r="1378" spans="1:22" s="22" customFormat="1" ht="12.75" customHeight="1">
      <c r="A1378" s="25" t="s">
        <v>1393</v>
      </c>
      <c r="B1378" s="25">
        <v>24</v>
      </c>
      <c r="C1378" s="32" t="s">
        <v>1740</v>
      </c>
      <c r="D1378" s="43">
        <v>43247</v>
      </c>
      <c r="E1378" s="25">
        <v>2018</v>
      </c>
      <c r="F1378" s="25">
        <v>5</v>
      </c>
      <c r="G1378" s="37">
        <v>27</v>
      </c>
      <c r="H1378" s="35">
        <v>0</v>
      </c>
      <c r="I1378" s="44">
        <v>135.58000000000001</v>
      </c>
      <c r="J1378" s="44">
        <v>35.837000000000003</v>
      </c>
      <c r="K1378" s="34">
        <v>0</v>
      </c>
      <c r="L1378" s="34">
        <v>0</v>
      </c>
      <c r="M1378" s="33">
        <v>0</v>
      </c>
      <c r="N1378" s="45">
        <v>18.100000000000001</v>
      </c>
      <c r="O1378" s="44">
        <v>34.472000000000001</v>
      </c>
      <c r="P1378" s="46">
        <v>0.17</v>
      </c>
      <c r="Q1378" s="46">
        <v>1.21</v>
      </c>
      <c r="R1378" s="25" t="s">
        <v>1360</v>
      </c>
      <c r="S1378" s="25"/>
      <c r="U1378" s="36"/>
      <c r="V1378" s="47" t="s">
        <v>1460</v>
      </c>
    </row>
    <row r="1379" spans="1:22" s="22" customFormat="1" ht="12.75" customHeight="1">
      <c r="A1379" s="25" t="s">
        <v>1393</v>
      </c>
      <c r="B1379" s="25">
        <v>25</v>
      </c>
      <c r="C1379" s="32" t="s">
        <v>1740</v>
      </c>
      <c r="D1379" s="43">
        <v>43247</v>
      </c>
      <c r="E1379" s="25">
        <v>2018</v>
      </c>
      <c r="F1379" s="25">
        <v>5</v>
      </c>
      <c r="G1379" s="37">
        <v>27</v>
      </c>
      <c r="H1379" s="35">
        <v>0</v>
      </c>
      <c r="I1379" s="44">
        <v>135.33000000000001</v>
      </c>
      <c r="J1379" s="44">
        <v>35.837000000000003</v>
      </c>
      <c r="K1379" s="34">
        <v>0</v>
      </c>
      <c r="L1379" s="34">
        <v>0</v>
      </c>
      <c r="M1379" s="33">
        <v>0</v>
      </c>
      <c r="N1379" s="45">
        <v>20.3</v>
      </c>
      <c r="O1379" s="44">
        <v>34.534999999999997</v>
      </c>
      <c r="P1379" s="46">
        <v>0.21</v>
      </c>
      <c r="Q1379" s="46">
        <v>1.34</v>
      </c>
      <c r="R1379" s="25" t="s">
        <v>1360</v>
      </c>
      <c r="S1379" s="25"/>
      <c r="U1379" s="36"/>
      <c r="V1379" s="47" t="s">
        <v>1461</v>
      </c>
    </row>
    <row r="1380" spans="1:22" s="22" customFormat="1" ht="12.75" customHeight="1">
      <c r="A1380" s="25" t="s">
        <v>1393</v>
      </c>
      <c r="B1380" s="25">
        <v>26</v>
      </c>
      <c r="C1380" s="32" t="s">
        <v>1740</v>
      </c>
      <c r="D1380" s="43">
        <v>43247</v>
      </c>
      <c r="E1380" s="25">
        <v>2018</v>
      </c>
      <c r="F1380" s="25">
        <v>5</v>
      </c>
      <c r="G1380" s="37">
        <v>27</v>
      </c>
      <c r="H1380" s="35">
        <v>0</v>
      </c>
      <c r="I1380" s="44">
        <v>135.33000000000001</v>
      </c>
      <c r="J1380" s="44">
        <v>35.67</v>
      </c>
      <c r="K1380" s="34">
        <v>0</v>
      </c>
      <c r="L1380" s="34">
        <v>0</v>
      </c>
      <c r="M1380" s="33">
        <v>0</v>
      </c>
      <c r="N1380" s="45">
        <v>19.100000000000001</v>
      </c>
      <c r="O1380" s="44">
        <v>34.366999999999997</v>
      </c>
      <c r="P1380" s="46">
        <v>0.17</v>
      </c>
      <c r="Q1380" s="46">
        <v>1.07</v>
      </c>
      <c r="R1380" s="25" t="s">
        <v>1360</v>
      </c>
      <c r="S1380" s="25"/>
      <c r="U1380" s="36"/>
      <c r="V1380" s="47" t="s">
        <v>1462</v>
      </c>
    </row>
    <row r="1381" spans="1:22" s="22" customFormat="1" ht="12.75" customHeight="1">
      <c r="A1381" s="25" t="s">
        <v>1395</v>
      </c>
      <c r="B1381" s="25" t="s">
        <v>1396</v>
      </c>
      <c r="C1381" s="25" t="s">
        <v>1580</v>
      </c>
      <c r="D1381" s="43">
        <v>43151</v>
      </c>
      <c r="E1381" s="25">
        <v>2018</v>
      </c>
      <c r="F1381" s="25">
        <v>2</v>
      </c>
      <c r="G1381" s="37">
        <v>20</v>
      </c>
      <c r="H1381" s="35">
        <v>0.84791666666666676</v>
      </c>
      <c r="I1381" s="44">
        <v>136.34399999999999</v>
      </c>
      <c r="J1381" s="44">
        <v>40.997</v>
      </c>
      <c r="K1381" s="34">
        <v>0</v>
      </c>
      <c r="L1381" s="34">
        <v>0</v>
      </c>
      <c r="M1381" s="33">
        <v>0</v>
      </c>
      <c r="N1381" s="45">
        <v>1.1599999999999999</v>
      </c>
      <c r="O1381" s="44">
        <v>34.084000000000003</v>
      </c>
      <c r="P1381" s="46">
        <v>-0.03</v>
      </c>
      <c r="Q1381" s="46">
        <v>-0.75</v>
      </c>
      <c r="R1381" s="25" t="s">
        <v>1360</v>
      </c>
      <c r="S1381" s="25"/>
      <c r="U1381" s="36"/>
      <c r="V1381" s="47" t="s">
        <v>1463</v>
      </c>
    </row>
    <row r="1382" spans="1:22" s="22" customFormat="1" ht="12.75" customHeight="1">
      <c r="A1382" s="25" t="s">
        <v>1395</v>
      </c>
      <c r="B1382" s="25" t="s">
        <v>1397</v>
      </c>
      <c r="C1382" s="25" t="s">
        <v>1580</v>
      </c>
      <c r="D1382" s="43">
        <v>43152</v>
      </c>
      <c r="E1382" s="25">
        <v>2018</v>
      </c>
      <c r="F1382" s="25">
        <v>2</v>
      </c>
      <c r="G1382" s="37">
        <v>21</v>
      </c>
      <c r="H1382" s="35">
        <v>6.3194444444444442E-2</v>
      </c>
      <c r="I1382" s="44">
        <v>136.62299999999999</v>
      </c>
      <c r="J1382" s="44">
        <v>40.499000000000002</v>
      </c>
      <c r="K1382" s="34">
        <v>0</v>
      </c>
      <c r="L1382" s="34">
        <v>0</v>
      </c>
      <c r="M1382" s="33">
        <v>0</v>
      </c>
      <c r="N1382" s="45">
        <v>1.65</v>
      </c>
      <c r="O1382" s="44">
        <v>34.057000000000002</v>
      </c>
      <c r="P1382" s="46">
        <v>-0.01</v>
      </c>
      <c r="Q1382" s="46">
        <v>-0.59</v>
      </c>
      <c r="R1382" s="25" t="s">
        <v>1360</v>
      </c>
      <c r="S1382" s="25"/>
      <c r="U1382" s="36"/>
      <c r="V1382" s="47" t="s">
        <v>1464</v>
      </c>
    </row>
    <row r="1383" spans="1:22" s="22" customFormat="1" ht="12.75" customHeight="1">
      <c r="A1383" s="25" t="s">
        <v>1395</v>
      </c>
      <c r="B1383" s="25" t="s">
        <v>1398</v>
      </c>
      <c r="C1383" s="25" t="s">
        <v>1580</v>
      </c>
      <c r="D1383" s="43">
        <v>43152</v>
      </c>
      <c r="E1383" s="25">
        <v>2018</v>
      </c>
      <c r="F1383" s="25">
        <v>2</v>
      </c>
      <c r="G1383" s="37">
        <v>21</v>
      </c>
      <c r="H1383" s="35">
        <v>0.24305555555555555</v>
      </c>
      <c r="I1383" s="44">
        <v>136.96199999999999</v>
      </c>
      <c r="J1383" s="44">
        <v>39.997</v>
      </c>
      <c r="K1383" s="34">
        <v>0</v>
      </c>
      <c r="L1383" s="34">
        <v>0</v>
      </c>
      <c r="M1383" s="33">
        <v>0</v>
      </c>
      <c r="N1383" s="45">
        <v>5.27</v>
      </c>
      <c r="O1383" s="44">
        <v>34.167999999999999</v>
      </c>
      <c r="P1383" s="46">
        <v>0.04</v>
      </c>
      <c r="Q1383" s="46">
        <v>-0.05</v>
      </c>
      <c r="R1383" s="25" t="s">
        <v>1360</v>
      </c>
      <c r="S1383" s="25"/>
      <c r="U1383" s="36"/>
      <c r="V1383" s="47" t="s">
        <v>1465</v>
      </c>
    </row>
    <row r="1384" spans="1:22" s="22" customFormat="1" ht="12.75" customHeight="1">
      <c r="A1384" s="25" t="s">
        <v>1395</v>
      </c>
      <c r="B1384" s="25" t="s">
        <v>1399</v>
      </c>
      <c r="C1384" s="25" t="s">
        <v>1580</v>
      </c>
      <c r="D1384" s="43">
        <v>43152</v>
      </c>
      <c r="E1384" s="25">
        <v>2018</v>
      </c>
      <c r="F1384" s="25">
        <v>2</v>
      </c>
      <c r="G1384" s="37">
        <v>21</v>
      </c>
      <c r="H1384" s="35">
        <v>0.50069444444444444</v>
      </c>
      <c r="I1384" s="44">
        <v>137.417</v>
      </c>
      <c r="J1384" s="44">
        <v>39.332999999999998</v>
      </c>
      <c r="K1384" s="34">
        <v>0</v>
      </c>
      <c r="L1384" s="34">
        <v>0</v>
      </c>
      <c r="M1384" s="33">
        <v>0</v>
      </c>
      <c r="N1384" s="45">
        <v>9.1199999999999992</v>
      </c>
      <c r="O1384" s="44">
        <v>34.280999999999999</v>
      </c>
      <c r="P1384" s="46">
        <v>0.09</v>
      </c>
      <c r="Q1384" s="46">
        <v>0.5</v>
      </c>
      <c r="R1384" s="25" t="s">
        <v>1360</v>
      </c>
      <c r="S1384" s="25"/>
      <c r="U1384" s="36"/>
      <c r="V1384" s="47" t="s">
        <v>1466</v>
      </c>
    </row>
    <row r="1385" spans="1:22" s="22" customFormat="1" ht="12.75" customHeight="1">
      <c r="A1385" s="25" t="s">
        <v>1395</v>
      </c>
      <c r="B1385" s="25" t="s">
        <v>1400</v>
      </c>
      <c r="C1385" s="25" t="s">
        <v>1580</v>
      </c>
      <c r="D1385" s="43">
        <v>43152</v>
      </c>
      <c r="E1385" s="25">
        <v>2018</v>
      </c>
      <c r="F1385" s="25">
        <v>2</v>
      </c>
      <c r="G1385" s="37">
        <v>21</v>
      </c>
      <c r="H1385" s="35">
        <v>0.61458333333333337</v>
      </c>
      <c r="I1385" s="44">
        <v>137.583</v>
      </c>
      <c r="J1385" s="44">
        <v>39.082000000000001</v>
      </c>
      <c r="K1385" s="34">
        <v>0</v>
      </c>
      <c r="L1385" s="34">
        <v>0</v>
      </c>
      <c r="M1385" s="33">
        <v>0</v>
      </c>
      <c r="N1385" s="45">
        <v>9.5299999999999994</v>
      </c>
      <c r="O1385" s="44">
        <v>34.287999999999997</v>
      </c>
      <c r="P1385" s="46">
        <v>0.17</v>
      </c>
      <c r="Q1385" s="46">
        <v>0.86</v>
      </c>
      <c r="R1385" s="25" t="s">
        <v>1360</v>
      </c>
      <c r="S1385" s="25"/>
      <c r="U1385" s="36"/>
      <c r="V1385" s="47" t="s">
        <v>1467</v>
      </c>
    </row>
    <row r="1386" spans="1:22" s="22" customFormat="1" ht="12.75" customHeight="1">
      <c r="A1386" s="25" t="s">
        <v>1395</v>
      </c>
      <c r="B1386" s="25" t="s">
        <v>1401</v>
      </c>
      <c r="C1386" s="25" t="s">
        <v>1580</v>
      </c>
      <c r="D1386" s="43">
        <v>43152</v>
      </c>
      <c r="E1386" s="25">
        <v>2018</v>
      </c>
      <c r="F1386" s="25">
        <v>2</v>
      </c>
      <c r="G1386" s="37">
        <v>21</v>
      </c>
      <c r="H1386" s="35">
        <v>0.76111111111111107</v>
      </c>
      <c r="I1386" s="44">
        <v>137.755</v>
      </c>
      <c r="J1386" s="44">
        <v>38.832000000000001</v>
      </c>
      <c r="K1386" s="34">
        <v>0</v>
      </c>
      <c r="L1386" s="34">
        <v>0</v>
      </c>
      <c r="M1386" s="33">
        <v>0</v>
      </c>
      <c r="N1386" s="45">
        <v>10.44</v>
      </c>
      <c r="O1386" s="44">
        <v>34.279000000000003</v>
      </c>
      <c r="P1386" s="46">
        <v>0.16</v>
      </c>
      <c r="Q1386" s="46">
        <v>0.75</v>
      </c>
      <c r="R1386" s="25" t="s">
        <v>1360</v>
      </c>
      <c r="S1386" s="25"/>
      <c r="U1386" s="36"/>
      <c r="V1386" s="47" t="s">
        <v>1468</v>
      </c>
    </row>
    <row r="1387" spans="1:22" s="22" customFormat="1" ht="12.75" customHeight="1">
      <c r="A1387" s="25" t="s">
        <v>1395</v>
      </c>
      <c r="B1387" s="25" t="s">
        <v>1402</v>
      </c>
      <c r="C1387" s="25" t="s">
        <v>1580</v>
      </c>
      <c r="D1387" s="43">
        <v>43152</v>
      </c>
      <c r="E1387" s="25">
        <v>2018</v>
      </c>
      <c r="F1387" s="25">
        <v>2</v>
      </c>
      <c r="G1387" s="37">
        <v>21</v>
      </c>
      <c r="H1387" s="35">
        <v>0.87569444444444444</v>
      </c>
      <c r="I1387" s="44">
        <v>137.923</v>
      </c>
      <c r="J1387" s="44">
        <v>38.582000000000001</v>
      </c>
      <c r="K1387" s="34">
        <v>0</v>
      </c>
      <c r="L1387" s="34">
        <v>0</v>
      </c>
      <c r="M1387" s="33">
        <v>0</v>
      </c>
      <c r="N1387" s="45">
        <v>9.6</v>
      </c>
      <c r="O1387" s="44">
        <v>34.25</v>
      </c>
      <c r="P1387" s="46">
        <v>0.11</v>
      </c>
      <c r="Q1387" s="46">
        <v>0.56999999999999995</v>
      </c>
      <c r="R1387" s="25" t="s">
        <v>1360</v>
      </c>
      <c r="S1387" s="25"/>
      <c r="U1387" s="36"/>
      <c r="V1387" s="47" t="s">
        <v>1469</v>
      </c>
    </row>
    <row r="1388" spans="1:22" s="22" customFormat="1" ht="12.75" customHeight="1">
      <c r="A1388" s="25" t="s">
        <v>1395</v>
      </c>
      <c r="B1388" s="25" t="s">
        <v>1403</v>
      </c>
      <c r="C1388" s="25" t="s">
        <v>1580</v>
      </c>
      <c r="D1388" s="43">
        <v>43153</v>
      </c>
      <c r="E1388" s="25">
        <v>2018</v>
      </c>
      <c r="F1388" s="25">
        <v>2</v>
      </c>
      <c r="G1388" s="37">
        <v>22</v>
      </c>
      <c r="H1388" s="35">
        <v>3.472222222222222E-3</v>
      </c>
      <c r="I1388" s="44">
        <v>138.09</v>
      </c>
      <c r="J1388" s="44">
        <v>38.32</v>
      </c>
      <c r="K1388" s="34">
        <v>0</v>
      </c>
      <c r="L1388" s="34">
        <v>0</v>
      </c>
      <c r="M1388" s="33">
        <v>0</v>
      </c>
      <c r="N1388" s="45">
        <v>10.26</v>
      </c>
      <c r="O1388" s="44">
        <v>34.225000000000001</v>
      </c>
      <c r="P1388" s="46">
        <v>0.1</v>
      </c>
      <c r="Q1388" s="46">
        <v>0.64</v>
      </c>
      <c r="R1388" s="25" t="s">
        <v>1360</v>
      </c>
      <c r="S1388" s="25"/>
      <c r="U1388" s="36"/>
      <c r="V1388" s="47" t="s">
        <v>1470</v>
      </c>
    </row>
    <row r="1389" spans="1:22" s="22" customFormat="1" ht="12.75" customHeight="1">
      <c r="A1389" s="25" t="s">
        <v>1395</v>
      </c>
      <c r="B1389" s="25" t="s">
        <v>1404</v>
      </c>
      <c r="C1389" s="25" t="s">
        <v>1580</v>
      </c>
      <c r="D1389" s="43">
        <v>43153</v>
      </c>
      <c r="E1389" s="25">
        <v>2018</v>
      </c>
      <c r="F1389" s="25">
        <v>2</v>
      </c>
      <c r="G1389" s="37">
        <v>22</v>
      </c>
      <c r="H1389" s="35">
        <v>0.1111111111111111</v>
      </c>
      <c r="I1389" s="44">
        <v>138.226</v>
      </c>
      <c r="J1389" s="44">
        <v>38.134999999999998</v>
      </c>
      <c r="K1389" s="34">
        <v>0</v>
      </c>
      <c r="L1389" s="34">
        <v>0</v>
      </c>
      <c r="M1389" s="33">
        <v>0</v>
      </c>
      <c r="N1389" s="45">
        <v>9.0500000000000007</v>
      </c>
      <c r="O1389" s="44">
        <v>34.265000000000001</v>
      </c>
      <c r="P1389" s="46">
        <v>0.14000000000000001</v>
      </c>
      <c r="Q1389" s="46">
        <v>0.61</v>
      </c>
      <c r="R1389" s="25" t="s">
        <v>1360</v>
      </c>
      <c r="S1389" s="25"/>
      <c r="U1389" s="36"/>
      <c r="V1389" s="47" t="s">
        <v>1471</v>
      </c>
    </row>
    <row r="1390" spans="1:22" ht="12.75" customHeight="1">
      <c r="A1390" s="1" t="s">
        <v>1407</v>
      </c>
      <c r="B1390" s="1">
        <v>6</v>
      </c>
      <c r="C1390" s="1" t="s">
        <v>1571</v>
      </c>
      <c r="D1390" s="5">
        <v>43277</v>
      </c>
      <c r="E1390" s="1">
        <v>2018</v>
      </c>
      <c r="F1390" s="1">
        <v>6</v>
      </c>
      <c r="G1390" s="4">
        <v>26</v>
      </c>
      <c r="H1390" s="9">
        <v>0.71250000000000002</v>
      </c>
      <c r="I1390" s="13">
        <v>126.00088333333333</v>
      </c>
      <c r="J1390" s="13">
        <v>30.998116666666668</v>
      </c>
      <c r="K1390" s="10">
        <v>0</v>
      </c>
      <c r="L1390" s="10">
        <v>0</v>
      </c>
      <c r="M1390" s="33">
        <v>0</v>
      </c>
      <c r="N1390" s="40">
        <v>23.2</v>
      </c>
      <c r="O1390" s="13">
        <v>31.584846168433998</v>
      </c>
      <c r="P1390" s="41">
        <v>-0.52723648941176493</v>
      </c>
      <c r="Q1390" s="41">
        <v>-3.9235428941176478</v>
      </c>
      <c r="R1390" s="1" t="s">
        <v>285</v>
      </c>
      <c r="V1390" s="1" t="s">
        <v>1472</v>
      </c>
    </row>
    <row r="1391" spans="1:22" ht="12.75" customHeight="1">
      <c r="A1391" s="1" t="s">
        <v>1407</v>
      </c>
      <c r="B1391" s="1">
        <v>7</v>
      </c>
      <c r="C1391" s="1" t="s">
        <v>1571</v>
      </c>
      <c r="D1391" s="5">
        <v>43277</v>
      </c>
      <c r="E1391" s="1">
        <v>2018</v>
      </c>
      <c r="F1391" s="1">
        <v>6</v>
      </c>
      <c r="G1391" s="4">
        <v>26</v>
      </c>
      <c r="H1391" s="9">
        <v>0.85416666666666663</v>
      </c>
      <c r="I1391" s="13">
        <v>125.99908333333335</v>
      </c>
      <c r="J1391" s="13">
        <v>30.502633333333335</v>
      </c>
      <c r="K1391" s="10">
        <v>0</v>
      </c>
      <c r="L1391" s="10">
        <v>0</v>
      </c>
      <c r="M1391" s="33">
        <v>0</v>
      </c>
      <c r="N1391" s="40">
        <v>23.7</v>
      </c>
      <c r="O1391" s="13">
        <v>31.21836993903079</v>
      </c>
      <c r="P1391" s="41">
        <v>-0.61201263529411754</v>
      </c>
      <c r="Q1391" s="41">
        <v>-4.4839399929411758</v>
      </c>
      <c r="R1391" s="1" t="s">
        <v>285</v>
      </c>
      <c r="V1391" s="1" t="s">
        <v>1473</v>
      </c>
    </row>
    <row r="1392" spans="1:22" ht="12.75" customHeight="1">
      <c r="A1392" s="1" t="s">
        <v>1407</v>
      </c>
      <c r="B1392" s="1">
        <v>8</v>
      </c>
      <c r="C1392" s="1" t="s">
        <v>1571</v>
      </c>
      <c r="D1392" s="5">
        <v>43277</v>
      </c>
      <c r="E1392" s="1">
        <v>2018</v>
      </c>
      <c r="F1392" s="1">
        <v>6</v>
      </c>
      <c r="G1392" s="4">
        <v>26</v>
      </c>
      <c r="H1392" s="9">
        <v>0.99305555555555547</v>
      </c>
      <c r="I1392" s="13">
        <v>125.50178333333332</v>
      </c>
      <c r="J1392" s="13">
        <v>30.501100000000001</v>
      </c>
      <c r="K1392" s="10">
        <v>0</v>
      </c>
      <c r="L1392" s="10">
        <v>0</v>
      </c>
      <c r="M1392" s="33">
        <v>0</v>
      </c>
      <c r="N1392" s="40">
        <v>23.599999999999998</v>
      </c>
      <c r="O1392" s="13">
        <v>31.646936262644918</v>
      </c>
      <c r="P1392" s="41">
        <v>-0.46409486117647059</v>
      </c>
      <c r="Q1392" s="41">
        <v>-3.7706201317647068</v>
      </c>
      <c r="R1392" s="1" t="s">
        <v>285</v>
      </c>
      <c r="V1392" s="1" t="s">
        <v>1474</v>
      </c>
    </row>
    <row r="1393" spans="1:22" ht="12.75" customHeight="1">
      <c r="A1393" s="1" t="s">
        <v>1407</v>
      </c>
      <c r="B1393" s="1">
        <v>9</v>
      </c>
      <c r="C1393" s="1" t="s">
        <v>1571</v>
      </c>
      <c r="D1393" s="5">
        <v>43278</v>
      </c>
      <c r="E1393" s="1">
        <v>2018</v>
      </c>
      <c r="F1393" s="1">
        <v>6</v>
      </c>
      <c r="G1393" s="4">
        <v>27</v>
      </c>
      <c r="H1393" s="9">
        <v>0.14166666666666666</v>
      </c>
      <c r="I1393" s="13">
        <v>125.00319999999999</v>
      </c>
      <c r="J1393" s="13">
        <v>30.500183333333332</v>
      </c>
      <c r="K1393" s="10">
        <v>0</v>
      </c>
      <c r="L1393" s="10">
        <v>0</v>
      </c>
      <c r="M1393" s="33">
        <v>0</v>
      </c>
      <c r="N1393" s="40">
        <v>25</v>
      </c>
      <c r="O1393" s="13">
        <v>33.039715990138149</v>
      </c>
      <c r="P1393" s="41">
        <v>-0.16682100705882408</v>
      </c>
      <c r="Q1393" s="41">
        <v>-1.574374710588236</v>
      </c>
      <c r="R1393" s="1" t="s">
        <v>285</v>
      </c>
      <c r="V1393" s="1" t="s">
        <v>1475</v>
      </c>
    </row>
    <row r="1394" spans="1:22" ht="12.75" customHeight="1">
      <c r="A1394" s="1" t="s">
        <v>1407</v>
      </c>
      <c r="B1394" s="1">
        <v>10</v>
      </c>
      <c r="C1394" s="1" t="s">
        <v>1571</v>
      </c>
      <c r="D1394" s="5">
        <v>43278</v>
      </c>
      <c r="E1394" s="1">
        <v>2018</v>
      </c>
      <c r="F1394" s="1">
        <v>6</v>
      </c>
      <c r="G1394" s="4">
        <v>27</v>
      </c>
      <c r="H1394" s="9">
        <v>0.28055555555555556</v>
      </c>
      <c r="I1394" s="13">
        <v>124.50005000000002</v>
      </c>
      <c r="J1394" s="13">
        <v>30.500800000000002</v>
      </c>
      <c r="K1394" s="10">
        <v>0</v>
      </c>
      <c r="L1394" s="10">
        <v>0</v>
      </c>
      <c r="M1394" s="33">
        <v>0</v>
      </c>
      <c r="N1394" s="40">
        <v>25</v>
      </c>
      <c r="O1394" s="13">
        <v>33.28549901338544</v>
      </c>
      <c r="P1394" s="41">
        <v>-0.11528171294117673</v>
      </c>
      <c r="Q1394" s="41">
        <v>-1.0392259294117654</v>
      </c>
      <c r="R1394" s="1" t="s">
        <v>285</v>
      </c>
      <c r="V1394" s="1" t="s">
        <v>1476</v>
      </c>
    </row>
    <row r="1395" spans="1:22" ht="12.75" customHeight="1">
      <c r="A1395" s="1" t="s">
        <v>1407</v>
      </c>
      <c r="B1395" s="1">
        <v>11</v>
      </c>
      <c r="C1395" s="1" t="s">
        <v>1571</v>
      </c>
      <c r="D1395" s="5">
        <v>43278</v>
      </c>
      <c r="E1395" s="1">
        <v>2018</v>
      </c>
      <c r="F1395" s="1">
        <v>6</v>
      </c>
      <c r="G1395" s="4">
        <v>27</v>
      </c>
      <c r="H1395" s="9">
        <v>0.36736111111111108</v>
      </c>
      <c r="I1395" s="13">
        <v>124.25164999999998</v>
      </c>
      <c r="J1395" s="13">
        <v>30.502083333333331</v>
      </c>
      <c r="K1395" s="10">
        <v>0</v>
      </c>
      <c r="L1395" s="10">
        <v>0</v>
      </c>
      <c r="M1395" s="33">
        <v>0</v>
      </c>
      <c r="N1395" s="40">
        <v>25.099999999999998</v>
      </c>
      <c r="O1395" s="13">
        <v>33.543683640623634</v>
      </c>
      <c r="P1395" s="41">
        <v>-3.9494978823529259E-2</v>
      </c>
      <c r="Q1395" s="41">
        <v>-0.666729468235296</v>
      </c>
      <c r="R1395" s="1" t="s">
        <v>285</v>
      </c>
      <c r="S1395" s="32">
        <v>1</v>
      </c>
      <c r="V1395" s="1" t="s">
        <v>1477</v>
      </c>
    </row>
    <row r="1396" spans="1:22" ht="12.75" customHeight="1">
      <c r="A1396" s="1" t="s">
        <v>1407</v>
      </c>
      <c r="B1396" s="1">
        <v>11</v>
      </c>
      <c r="C1396" s="1" t="s">
        <v>1571</v>
      </c>
      <c r="D1396" s="5">
        <v>43278</v>
      </c>
      <c r="E1396" s="1">
        <v>2018</v>
      </c>
      <c r="F1396" s="1">
        <v>6</v>
      </c>
      <c r="G1396" s="4">
        <v>27</v>
      </c>
      <c r="H1396" s="9">
        <v>0.36736111111111108</v>
      </c>
      <c r="I1396" s="13">
        <v>124.25164999999998</v>
      </c>
      <c r="J1396" s="13">
        <v>30.502083333333331</v>
      </c>
      <c r="K1396" s="10">
        <v>56.079000000000001</v>
      </c>
      <c r="L1396" s="10">
        <v>56</v>
      </c>
      <c r="M1396" s="10">
        <v>0</v>
      </c>
      <c r="N1396" s="14">
        <v>21.344000000000001</v>
      </c>
      <c r="O1396" s="13">
        <v>34.038899999999998</v>
      </c>
      <c r="P1396" s="41">
        <v>0.10230999529411777</v>
      </c>
      <c r="Q1396" s="41">
        <v>0.3881995529411757</v>
      </c>
      <c r="R1396" s="1" t="s">
        <v>285</v>
      </c>
      <c r="S1396" s="32">
        <v>1</v>
      </c>
      <c r="V1396" s="1" t="s">
        <v>1478</v>
      </c>
    </row>
    <row r="1397" spans="1:22" ht="12.75" customHeight="1">
      <c r="A1397" s="1" t="s">
        <v>1407</v>
      </c>
      <c r="B1397" s="1">
        <v>11</v>
      </c>
      <c r="C1397" s="1" t="s">
        <v>1571</v>
      </c>
      <c r="D1397" s="5">
        <v>43278</v>
      </c>
      <c r="E1397" s="1">
        <v>2018</v>
      </c>
      <c r="F1397" s="1">
        <v>6</v>
      </c>
      <c r="G1397" s="4">
        <v>27</v>
      </c>
      <c r="H1397" s="9">
        <v>0.36736111111111108</v>
      </c>
      <c r="I1397" s="13">
        <v>124.25164999999998</v>
      </c>
      <c r="J1397" s="13">
        <v>30.502083333333331</v>
      </c>
      <c r="K1397" s="10">
        <v>30.486000000000001</v>
      </c>
      <c r="L1397" s="10">
        <v>30</v>
      </c>
      <c r="M1397" s="10">
        <v>0</v>
      </c>
      <c r="N1397" s="14">
        <v>21.435300000000002</v>
      </c>
      <c r="O1397" s="13">
        <v>34.022500000000001</v>
      </c>
      <c r="P1397" s="41">
        <v>2.8500931764705584E-2</v>
      </c>
      <c r="Q1397" s="41">
        <v>0.13831631764705854</v>
      </c>
      <c r="R1397" s="1" t="s">
        <v>285</v>
      </c>
      <c r="S1397" s="32">
        <v>1</v>
      </c>
      <c r="V1397" s="1" t="s">
        <v>1479</v>
      </c>
    </row>
    <row r="1398" spans="1:22" ht="12.75" customHeight="1">
      <c r="A1398" s="1" t="s">
        <v>1407</v>
      </c>
      <c r="B1398" s="1">
        <v>11</v>
      </c>
      <c r="C1398" s="1" t="s">
        <v>1571</v>
      </c>
      <c r="D1398" s="5">
        <v>43278</v>
      </c>
      <c r="E1398" s="1">
        <v>2018</v>
      </c>
      <c r="F1398" s="1">
        <v>6</v>
      </c>
      <c r="G1398" s="4">
        <v>27</v>
      </c>
      <c r="H1398" s="9">
        <v>0.36736111111111108</v>
      </c>
      <c r="I1398" s="13">
        <v>124.25164999999998</v>
      </c>
      <c r="J1398" s="13">
        <v>30.502083333333331</v>
      </c>
      <c r="K1398" s="10">
        <v>20.36</v>
      </c>
      <c r="L1398" s="10">
        <v>20</v>
      </c>
      <c r="M1398" s="10">
        <v>0</v>
      </c>
      <c r="N1398" s="14">
        <v>25.136500000000002</v>
      </c>
      <c r="O1398" s="13">
        <v>33.543100000000003</v>
      </c>
      <c r="P1398" s="41">
        <v>-0.10680769411764701</v>
      </c>
      <c r="Q1398" s="41">
        <v>-0.93537850117647103</v>
      </c>
      <c r="R1398" s="1" t="s">
        <v>285</v>
      </c>
      <c r="S1398" s="32">
        <v>1</v>
      </c>
      <c r="V1398" s="1" t="s">
        <v>1480</v>
      </c>
    </row>
    <row r="1399" spans="1:22" ht="12.75" customHeight="1">
      <c r="A1399" s="1" t="s">
        <v>1407</v>
      </c>
      <c r="B1399" s="1">
        <v>11</v>
      </c>
      <c r="C1399" s="1" t="s">
        <v>1571</v>
      </c>
      <c r="D1399" s="5">
        <v>43278</v>
      </c>
      <c r="E1399" s="1">
        <v>2018</v>
      </c>
      <c r="F1399" s="1">
        <v>6</v>
      </c>
      <c r="G1399" s="4">
        <v>27</v>
      </c>
      <c r="H1399" s="9">
        <v>0.36736111111111108</v>
      </c>
      <c r="I1399" s="13">
        <v>124.25164999999998</v>
      </c>
      <c r="J1399" s="13">
        <v>30.502083333333331</v>
      </c>
      <c r="K1399" s="10">
        <v>9.9819999999999993</v>
      </c>
      <c r="L1399" s="10">
        <v>10</v>
      </c>
      <c r="M1399" s="10">
        <v>0</v>
      </c>
      <c r="N1399" s="14">
        <v>25.1569</v>
      </c>
      <c r="O1399" s="13">
        <v>33.544499999999999</v>
      </c>
      <c r="P1399" s="41">
        <v>-0.11150616000000002</v>
      </c>
      <c r="Q1399" s="41">
        <v>-0.82709383999999986</v>
      </c>
      <c r="R1399" s="1" t="s">
        <v>285</v>
      </c>
      <c r="S1399" s="32">
        <v>1</v>
      </c>
      <c r="V1399" s="1" t="s">
        <v>1481</v>
      </c>
    </row>
    <row r="1400" spans="1:22" ht="12.75" customHeight="1">
      <c r="A1400" s="1" t="s">
        <v>1407</v>
      </c>
      <c r="B1400" s="1">
        <v>12</v>
      </c>
      <c r="C1400" s="1" t="s">
        <v>1571</v>
      </c>
      <c r="D1400" s="5">
        <v>43278</v>
      </c>
      <c r="E1400" s="1">
        <v>2018</v>
      </c>
      <c r="F1400" s="1">
        <v>6</v>
      </c>
      <c r="G1400" s="4">
        <v>27</v>
      </c>
      <c r="H1400" s="9">
        <v>0.57430555555555551</v>
      </c>
      <c r="I1400" s="13">
        <v>124.00256666666668</v>
      </c>
      <c r="J1400" s="13">
        <v>29.999983333333329</v>
      </c>
      <c r="K1400" s="10">
        <v>0</v>
      </c>
      <c r="L1400" s="10">
        <v>0</v>
      </c>
      <c r="M1400" s="33">
        <v>0</v>
      </c>
      <c r="N1400" s="40">
        <v>26.099999999999998</v>
      </c>
      <c r="O1400" s="13">
        <v>34.119348058154763</v>
      </c>
      <c r="P1400" s="41">
        <v>-5.3591858823534011E-3</v>
      </c>
      <c r="Q1400" s="41">
        <v>6.911166117646772E-2</v>
      </c>
      <c r="R1400" s="1" t="s">
        <v>285</v>
      </c>
      <c r="V1400" s="1" t="s">
        <v>1482</v>
      </c>
    </row>
    <row r="1401" spans="1:22" ht="12.75" customHeight="1">
      <c r="A1401" s="1" t="s">
        <v>1407</v>
      </c>
      <c r="B1401" s="1">
        <v>13</v>
      </c>
      <c r="C1401" s="1" t="s">
        <v>1571</v>
      </c>
      <c r="D1401" s="5">
        <v>43278</v>
      </c>
      <c r="E1401" s="1">
        <v>2018</v>
      </c>
      <c r="F1401" s="1">
        <v>6</v>
      </c>
      <c r="G1401" s="4">
        <v>27</v>
      </c>
      <c r="H1401" s="9">
        <v>0.69861111111111107</v>
      </c>
      <c r="I1401" s="13">
        <v>124.50233333333334</v>
      </c>
      <c r="J1401" s="13">
        <v>29.995883333333332</v>
      </c>
      <c r="K1401" s="10">
        <v>0</v>
      </c>
      <c r="L1401" s="10">
        <v>0</v>
      </c>
      <c r="M1401" s="33">
        <v>0</v>
      </c>
      <c r="N1401" s="40">
        <v>25.8</v>
      </c>
      <c r="O1401" s="13">
        <v>34.008892705856873</v>
      </c>
      <c r="P1401" s="41">
        <v>3.8233468235293611E-2</v>
      </c>
      <c r="Q1401" s="41">
        <v>1.4940442352941119E-2</v>
      </c>
      <c r="R1401" s="1" t="s">
        <v>285</v>
      </c>
      <c r="V1401" s="1" t="s">
        <v>1483</v>
      </c>
    </row>
    <row r="1402" spans="1:22" ht="12.75" customHeight="1">
      <c r="A1402" s="1" t="s">
        <v>1407</v>
      </c>
      <c r="B1402" s="1">
        <v>14</v>
      </c>
      <c r="C1402" s="1" t="s">
        <v>1571</v>
      </c>
      <c r="D1402" s="5">
        <v>43278</v>
      </c>
      <c r="E1402" s="1">
        <v>2018</v>
      </c>
      <c r="F1402" s="1">
        <v>6</v>
      </c>
      <c r="G1402" s="4">
        <v>27</v>
      </c>
      <c r="H1402" s="9">
        <v>0.83680555555555547</v>
      </c>
      <c r="I1402" s="13">
        <v>124.99823333333333</v>
      </c>
      <c r="J1402" s="13">
        <v>30.000616666666666</v>
      </c>
      <c r="K1402" s="10">
        <v>0</v>
      </c>
      <c r="L1402" s="10">
        <v>0</v>
      </c>
      <c r="M1402" s="33">
        <v>0</v>
      </c>
      <c r="N1402" s="40">
        <v>25.3</v>
      </c>
      <c r="O1402" s="13">
        <v>33.378658915544158</v>
      </c>
      <c r="P1402" s="41">
        <v>-4.0226117647058857E-2</v>
      </c>
      <c r="Q1402" s="41">
        <v>-0.77175553647058948</v>
      </c>
      <c r="R1402" s="1" t="s">
        <v>285</v>
      </c>
      <c r="V1402" s="1" t="s">
        <v>1484</v>
      </c>
    </row>
    <row r="1403" spans="1:22" ht="12.75" customHeight="1">
      <c r="A1403" s="1" t="s">
        <v>1407</v>
      </c>
      <c r="B1403" s="1">
        <v>15</v>
      </c>
      <c r="C1403" s="1" t="s">
        <v>1571</v>
      </c>
      <c r="D1403" s="5">
        <v>43278</v>
      </c>
      <c r="E1403" s="1">
        <v>2018</v>
      </c>
      <c r="F1403" s="1">
        <v>6</v>
      </c>
      <c r="G1403" s="4">
        <v>27</v>
      </c>
      <c r="H1403" s="9">
        <v>0.96458333333333324</v>
      </c>
      <c r="I1403" s="13">
        <v>125.50108333333334</v>
      </c>
      <c r="J1403" s="13">
        <v>30.000916666666669</v>
      </c>
      <c r="K1403" s="10">
        <v>0</v>
      </c>
      <c r="L1403" s="10">
        <v>0</v>
      </c>
      <c r="M1403" s="33">
        <v>0</v>
      </c>
      <c r="N1403" s="40">
        <v>25.099999999999998</v>
      </c>
      <c r="O1403" s="13">
        <v>33.160991416517028</v>
      </c>
      <c r="P1403" s="41">
        <v>-0.16188282352941163</v>
      </c>
      <c r="Q1403" s="41">
        <v>-1.2577018752941171</v>
      </c>
      <c r="R1403" s="1" t="s">
        <v>285</v>
      </c>
      <c r="V1403" s="1" t="s">
        <v>1485</v>
      </c>
    </row>
    <row r="1404" spans="1:22" ht="12.75" customHeight="1">
      <c r="A1404" s="1" t="s">
        <v>1407</v>
      </c>
      <c r="B1404" s="1">
        <v>16</v>
      </c>
      <c r="C1404" s="1" t="s">
        <v>1571</v>
      </c>
      <c r="D1404" s="5">
        <v>43279</v>
      </c>
      <c r="E1404" s="1">
        <v>2018</v>
      </c>
      <c r="F1404" s="1">
        <v>6</v>
      </c>
      <c r="G1404" s="4">
        <v>28</v>
      </c>
      <c r="H1404" s="9">
        <v>8.6111111111111124E-2</v>
      </c>
      <c r="I1404" s="13">
        <v>126.00436666666666</v>
      </c>
      <c r="J1404" s="13">
        <v>30.018416666666667</v>
      </c>
      <c r="K1404" s="10">
        <v>0</v>
      </c>
      <c r="L1404" s="10">
        <v>0</v>
      </c>
      <c r="M1404" s="33">
        <v>0</v>
      </c>
      <c r="N1404" s="40">
        <v>24.7</v>
      </c>
      <c r="O1404" s="13">
        <v>32.505120678097065</v>
      </c>
      <c r="P1404" s="41">
        <v>-0.3100283294117645</v>
      </c>
      <c r="Q1404" s="41">
        <v>-2.2276763741176477</v>
      </c>
      <c r="R1404" s="1" t="s">
        <v>285</v>
      </c>
      <c r="V1404" s="1" t="s">
        <v>1486</v>
      </c>
    </row>
    <row r="1405" spans="1:22" ht="12.75" customHeight="1">
      <c r="A1405" s="1" t="s">
        <v>1407</v>
      </c>
      <c r="B1405" s="1">
        <v>17</v>
      </c>
      <c r="C1405" s="1" t="s">
        <v>1571</v>
      </c>
      <c r="D1405" s="5">
        <v>43280</v>
      </c>
      <c r="E1405" s="1">
        <v>2018</v>
      </c>
      <c r="F1405" s="1">
        <v>6</v>
      </c>
      <c r="G1405" s="4">
        <v>29</v>
      </c>
      <c r="H1405" s="9">
        <v>0.55069444444444449</v>
      </c>
      <c r="I1405" s="13">
        <v>126.46005000000001</v>
      </c>
      <c r="J1405" s="13">
        <v>29.995150000000002</v>
      </c>
      <c r="K1405" s="10">
        <v>0</v>
      </c>
      <c r="L1405" s="10">
        <v>0</v>
      </c>
      <c r="M1405" s="33">
        <v>0</v>
      </c>
      <c r="N1405" s="40">
        <v>25.3</v>
      </c>
      <c r="O1405" s="13">
        <v>32.560161798541408</v>
      </c>
      <c r="P1405" s="41">
        <v>-0.27681125647058802</v>
      </c>
      <c r="Q1405" s="41">
        <v>-2.1101902129411769</v>
      </c>
      <c r="R1405" s="1" t="s">
        <v>285</v>
      </c>
      <c r="V1405" s="1" t="s">
        <v>1503</v>
      </c>
    </row>
    <row r="1406" spans="1:22" ht="12.75" customHeight="1">
      <c r="A1406" s="1" t="s">
        <v>1407</v>
      </c>
      <c r="B1406" s="1">
        <v>18</v>
      </c>
      <c r="C1406" s="1" t="s">
        <v>1571</v>
      </c>
      <c r="D1406" s="5">
        <v>43280</v>
      </c>
      <c r="E1406" s="1">
        <v>2018</v>
      </c>
      <c r="F1406" s="1">
        <v>6</v>
      </c>
      <c r="G1406" s="4">
        <v>29</v>
      </c>
      <c r="H1406" s="9">
        <v>0.7090277777777777</v>
      </c>
      <c r="I1406" s="13">
        <v>126.50051666666666</v>
      </c>
      <c r="J1406" s="13">
        <v>30.49966666666667</v>
      </c>
      <c r="K1406" s="10">
        <v>0</v>
      </c>
      <c r="L1406" s="10">
        <v>0</v>
      </c>
      <c r="M1406" s="33">
        <v>0</v>
      </c>
      <c r="N1406" s="40">
        <v>24.2</v>
      </c>
      <c r="O1406" s="13">
        <v>31.229813626017449</v>
      </c>
      <c r="P1406" s="41">
        <v>-0.56842885176470581</v>
      </c>
      <c r="Q1406" s="41">
        <v>-4.2926991035294115</v>
      </c>
      <c r="R1406" s="1" t="s">
        <v>285</v>
      </c>
      <c r="V1406" s="1" t="s">
        <v>1504</v>
      </c>
    </row>
    <row r="1407" spans="1:22" ht="12.75" customHeight="1">
      <c r="A1407" s="1" t="s">
        <v>1407</v>
      </c>
      <c r="B1407" s="1">
        <v>19</v>
      </c>
      <c r="C1407" s="1" t="s">
        <v>1571</v>
      </c>
      <c r="D1407" s="5">
        <v>43280</v>
      </c>
      <c r="E1407" s="1">
        <v>2018</v>
      </c>
      <c r="F1407" s="1">
        <v>6</v>
      </c>
      <c r="G1407" s="4">
        <v>29</v>
      </c>
      <c r="H1407" s="9">
        <v>0.85902777777777783</v>
      </c>
      <c r="I1407" s="13">
        <v>126.52151666666667</v>
      </c>
      <c r="J1407" s="13">
        <v>30.968299999999999</v>
      </c>
      <c r="K1407" s="10">
        <v>0</v>
      </c>
      <c r="L1407" s="10">
        <v>0</v>
      </c>
      <c r="M1407" s="33">
        <v>0</v>
      </c>
      <c r="N1407" s="40">
        <v>23.5</v>
      </c>
      <c r="O1407" s="13">
        <v>31.794483086542904</v>
      </c>
      <c r="P1407" s="41">
        <v>-0.41703024705882363</v>
      </c>
      <c r="Q1407" s="41">
        <v>-3.3597249441176471</v>
      </c>
      <c r="R1407" s="1" t="s">
        <v>285</v>
      </c>
      <c r="V1407" s="1" t="s">
        <v>1505</v>
      </c>
    </row>
    <row r="1408" spans="1:22" ht="12.75" customHeight="1">
      <c r="A1408" s="1" t="s">
        <v>1407</v>
      </c>
      <c r="B1408" s="1">
        <v>20</v>
      </c>
      <c r="C1408" s="1" t="s">
        <v>1571</v>
      </c>
      <c r="D1408" s="5">
        <v>43280</v>
      </c>
      <c r="E1408" s="1">
        <v>2018</v>
      </c>
      <c r="F1408" s="1">
        <v>6</v>
      </c>
      <c r="G1408" s="4">
        <v>29</v>
      </c>
      <c r="H1408" s="9">
        <v>0.99861111111111101</v>
      </c>
      <c r="I1408" s="13">
        <v>126.50049999999999</v>
      </c>
      <c r="J1408" s="13">
        <v>31.501883333333335</v>
      </c>
      <c r="K1408" s="10">
        <v>0</v>
      </c>
      <c r="L1408" s="10">
        <v>0</v>
      </c>
      <c r="M1408" s="33">
        <v>0</v>
      </c>
      <c r="N1408" s="40">
        <v>22.7</v>
      </c>
      <c r="O1408" s="13">
        <v>32.490898560311173</v>
      </c>
      <c r="P1408" s="41">
        <v>-0.28255700235294157</v>
      </c>
      <c r="Q1408" s="41">
        <v>-2.2829215247058823</v>
      </c>
      <c r="R1408" s="1" t="s">
        <v>285</v>
      </c>
      <c r="V1408" s="1" t="s">
        <v>1506</v>
      </c>
    </row>
    <row r="1409" spans="1:22" ht="12.75" customHeight="1">
      <c r="A1409" s="1" t="s">
        <v>1407</v>
      </c>
      <c r="B1409" s="1">
        <v>21</v>
      </c>
      <c r="C1409" s="1" t="s">
        <v>1571</v>
      </c>
      <c r="D1409" s="5">
        <v>43281</v>
      </c>
      <c r="E1409" s="1">
        <v>2018</v>
      </c>
      <c r="F1409" s="1">
        <v>6</v>
      </c>
      <c r="G1409" s="4">
        <v>30</v>
      </c>
      <c r="H1409" s="9">
        <v>9.375E-2</v>
      </c>
      <c r="I1409" s="13">
        <v>126.98206666666667</v>
      </c>
      <c r="J1409" s="13">
        <v>32.002266666666664</v>
      </c>
      <c r="K1409" s="10">
        <v>0</v>
      </c>
      <c r="L1409" s="10">
        <v>0</v>
      </c>
      <c r="M1409" s="33">
        <v>0</v>
      </c>
      <c r="N1409" s="40">
        <v>23.7</v>
      </c>
      <c r="O1409" s="13">
        <v>32.319301168352879</v>
      </c>
      <c r="P1409" s="41">
        <v>-0.29908651764705874</v>
      </c>
      <c r="Q1409" s="41">
        <v>-2.4754652852941179</v>
      </c>
      <c r="R1409" s="1" t="s">
        <v>285</v>
      </c>
      <c r="V1409" s="1" t="s">
        <v>1507</v>
      </c>
    </row>
    <row r="1410" spans="1:22" ht="12.75" customHeight="1">
      <c r="A1410" s="1" t="s">
        <v>1407</v>
      </c>
      <c r="B1410" s="1">
        <v>22</v>
      </c>
      <c r="C1410" s="1" t="s">
        <v>1571</v>
      </c>
      <c r="D1410" s="5">
        <v>43281</v>
      </c>
      <c r="E1410" s="1">
        <v>2018</v>
      </c>
      <c r="F1410" s="1">
        <v>6</v>
      </c>
      <c r="G1410" s="4">
        <v>30</v>
      </c>
      <c r="H1410" s="9">
        <v>0.19583333333333333</v>
      </c>
      <c r="I1410" s="13">
        <v>126.74973333333332</v>
      </c>
      <c r="J1410" s="13">
        <v>31.751233333333332</v>
      </c>
      <c r="K1410" s="10">
        <v>0</v>
      </c>
      <c r="L1410" s="10">
        <v>0</v>
      </c>
      <c r="M1410" s="33">
        <v>0</v>
      </c>
      <c r="N1410" s="40">
        <v>23.8</v>
      </c>
      <c r="O1410" s="13">
        <v>32.20007039418747</v>
      </c>
      <c r="P1410" s="41">
        <v>-0.35619611294117659</v>
      </c>
      <c r="Q1410" s="41">
        <v>-2.6413231258823524</v>
      </c>
      <c r="R1410" s="1" t="s">
        <v>285</v>
      </c>
      <c r="V1410" s="1" t="s">
        <v>1508</v>
      </c>
    </row>
    <row r="1411" spans="1:22" ht="12.75" customHeight="1">
      <c r="A1411" s="1" t="s">
        <v>1407</v>
      </c>
      <c r="B1411" s="1">
        <v>23</v>
      </c>
      <c r="C1411" s="1" t="s">
        <v>1571</v>
      </c>
      <c r="D1411" s="5">
        <v>43281</v>
      </c>
      <c r="E1411" s="1">
        <v>2018</v>
      </c>
      <c r="F1411" s="1">
        <v>6</v>
      </c>
      <c r="G1411" s="4">
        <v>30</v>
      </c>
      <c r="H1411" s="9">
        <v>0.28680555555555554</v>
      </c>
      <c r="I1411" s="13">
        <v>127.00004999999999</v>
      </c>
      <c r="J1411" s="13">
        <v>31.749249999999996</v>
      </c>
      <c r="K1411" s="10">
        <v>0</v>
      </c>
      <c r="L1411" s="10">
        <v>0</v>
      </c>
      <c r="M1411" s="33">
        <v>0</v>
      </c>
      <c r="N1411" s="40">
        <v>24.5</v>
      </c>
      <c r="O1411" s="13">
        <v>32.723183828650782</v>
      </c>
      <c r="P1411" s="41">
        <v>-0.24457647394957949</v>
      </c>
      <c r="Q1411" s="41">
        <v>-1.960449619327731</v>
      </c>
      <c r="R1411" s="1" t="s">
        <v>285</v>
      </c>
      <c r="V1411" s="1" t="s">
        <v>1509</v>
      </c>
    </row>
    <row r="1412" spans="1:22" ht="12.75" customHeight="1">
      <c r="A1412" s="1" t="s">
        <v>1407</v>
      </c>
      <c r="B1412" s="1">
        <v>24</v>
      </c>
      <c r="C1412" s="1" t="s">
        <v>1571</v>
      </c>
      <c r="D1412" s="5">
        <v>43281</v>
      </c>
      <c r="E1412" s="1">
        <v>2018</v>
      </c>
      <c r="F1412" s="1">
        <v>6</v>
      </c>
      <c r="G1412" s="4">
        <v>30</v>
      </c>
      <c r="H1412" s="9">
        <v>0.34861111111111115</v>
      </c>
      <c r="I1412" s="13">
        <v>127.27674999999999</v>
      </c>
      <c r="J1412" s="13">
        <v>31.74798333333333</v>
      </c>
      <c r="K1412" s="10">
        <v>0</v>
      </c>
      <c r="L1412" s="10">
        <v>0</v>
      </c>
      <c r="M1412" s="33">
        <v>0</v>
      </c>
      <c r="N1412" s="40">
        <v>24.3</v>
      </c>
      <c r="O1412" s="13">
        <v>32.176263803678658</v>
      </c>
      <c r="P1412" s="41">
        <v>-0.35278944941176449</v>
      </c>
      <c r="Q1412" s="41">
        <v>-2.7282139588235284</v>
      </c>
      <c r="R1412" s="1" t="s">
        <v>285</v>
      </c>
      <c r="S1412" s="32">
        <v>1</v>
      </c>
      <c r="V1412" s="1" t="s">
        <v>1510</v>
      </c>
    </row>
    <row r="1413" spans="1:22" ht="12.75" customHeight="1">
      <c r="A1413" s="1" t="s">
        <v>1407</v>
      </c>
      <c r="B1413" s="1">
        <v>24</v>
      </c>
      <c r="C1413" s="1" t="s">
        <v>1571</v>
      </c>
      <c r="D1413" s="5">
        <v>43281</v>
      </c>
      <c r="E1413" s="1">
        <v>2018</v>
      </c>
      <c r="F1413" s="1">
        <v>6</v>
      </c>
      <c r="G1413" s="4">
        <v>30</v>
      </c>
      <c r="H1413" s="9">
        <v>0.34861111111111115</v>
      </c>
      <c r="I1413" s="13">
        <v>127.27674999999999</v>
      </c>
      <c r="J1413" s="13">
        <v>31.74798333333333</v>
      </c>
      <c r="K1413" s="10">
        <v>123.065</v>
      </c>
      <c r="L1413" s="10">
        <v>123</v>
      </c>
      <c r="M1413" s="10">
        <v>0</v>
      </c>
      <c r="N1413" s="14">
        <v>12.8096</v>
      </c>
      <c r="O1413" s="13">
        <v>34.152500000000003</v>
      </c>
      <c r="P1413" s="41">
        <v>0.13375167529411724</v>
      </c>
      <c r="Q1413" s="41">
        <v>0.66388735058823656</v>
      </c>
      <c r="R1413" s="1" t="s">
        <v>285</v>
      </c>
      <c r="S1413" s="32">
        <v>1</v>
      </c>
      <c r="V1413" s="1" t="s">
        <v>1511</v>
      </c>
    </row>
    <row r="1414" spans="1:22" ht="12.75" customHeight="1">
      <c r="A1414" s="1" t="s">
        <v>1407</v>
      </c>
      <c r="B1414" s="1">
        <v>24</v>
      </c>
      <c r="C1414" s="1" t="s">
        <v>1571</v>
      </c>
      <c r="D1414" s="5">
        <v>43281</v>
      </c>
      <c r="E1414" s="1">
        <v>2018</v>
      </c>
      <c r="F1414" s="1">
        <v>6</v>
      </c>
      <c r="G1414" s="4">
        <v>30</v>
      </c>
      <c r="H1414" s="9">
        <v>0.34861111111111115</v>
      </c>
      <c r="I1414" s="13">
        <v>127.27674999999999</v>
      </c>
      <c r="J1414" s="13">
        <v>31.74798333333333</v>
      </c>
      <c r="K1414" s="10">
        <v>100.03700000000001</v>
      </c>
      <c r="L1414" s="10">
        <v>100</v>
      </c>
      <c r="M1414" s="10">
        <v>0</v>
      </c>
      <c r="N1414" s="14">
        <v>12.7903</v>
      </c>
      <c r="O1414" s="13">
        <v>34.143799999999999</v>
      </c>
      <c r="P1414" s="41">
        <v>0.18594320000000009</v>
      </c>
      <c r="Q1414" s="41">
        <v>0.7632208399999989</v>
      </c>
      <c r="R1414" s="1" t="s">
        <v>285</v>
      </c>
      <c r="S1414" s="32">
        <v>1</v>
      </c>
      <c r="V1414" s="1" t="s">
        <v>1512</v>
      </c>
    </row>
    <row r="1415" spans="1:22" ht="12.75" customHeight="1">
      <c r="A1415" s="1" t="s">
        <v>1407</v>
      </c>
      <c r="B1415" s="1">
        <v>24</v>
      </c>
      <c r="C1415" s="1" t="s">
        <v>1571</v>
      </c>
      <c r="D1415" s="5">
        <v>43281</v>
      </c>
      <c r="E1415" s="1">
        <v>2018</v>
      </c>
      <c r="F1415" s="1">
        <v>6</v>
      </c>
      <c r="G1415" s="4">
        <v>30</v>
      </c>
      <c r="H1415" s="9">
        <v>0.34861111111111115</v>
      </c>
      <c r="I1415" s="13">
        <v>127.27674999999999</v>
      </c>
      <c r="J1415" s="13">
        <v>31.74798333333333</v>
      </c>
      <c r="K1415" s="10">
        <v>75.141000000000005</v>
      </c>
      <c r="L1415" s="10">
        <v>75</v>
      </c>
      <c r="M1415" s="10">
        <v>0</v>
      </c>
      <c r="N1415" s="14">
        <v>12.769</v>
      </c>
      <c r="O1415" s="13">
        <v>34.016500000000001</v>
      </c>
      <c r="P1415" s="41">
        <v>6.174392470588197E-2</v>
      </c>
      <c r="Q1415" s="41">
        <v>0.3296208094117663</v>
      </c>
      <c r="R1415" s="1" t="s">
        <v>285</v>
      </c>
      <c r="S1415" s="32">
        <v>1</v>
      </c>
      <c r="V1415" s="1" t="s">
        <v>1513</v>
      </c>
    </row>
    <row r="1416" spans="1:22" ht="12.75" customHeight="1">
      <c r="A1416" s="1" t="s">
        <v>1407</v>
      </c>
      <c r="B1416" s="1">
        <v>24</v>
      </c>
      <c r="C1416" s="1" t="s">
        <v>1571</v>
      </c>
      <c r="D1416" s="5">
        <v>43281</v>
      </c>
      <c r="E1416" s="1">
        <v>2018</v>
      </c>
      <c r="F1416" s="1">
        <v>6</v>
      </c>
      <c r="G1416" s="4">
        <v>30</v>
      </c>
      <c r="H1416" s="9">
        <v>0.34861111111111115</v>
      </c>
      <c r="I1416" s="13">
        <v>127.27674999999999</v>
      </c>
      <c r="J1416" s="13">
        <v>31.74798333333333</v>
      </c>
      <c r="K1416" s="10">
        <v>50.256</v>
      </c>
      <c r="L1416" s="10">
        <v>50</v>
      </c>
      <c r="M1416" s="10">
        <v>0</v>
      </c>
      <c r="N1416" s="14">
        <v>12.0692</v>
      </c>
      <c r="O1416" s="13">
        <v>33.730800000000002</v>
      </c>
      <c r="P1416" s="41">
        <v>4.7661449411764423E-2</v>
      </c>
      <c r="Q1416" s="41">
        <v>2.140535882352701E-2</v>
      </c>
      <c r="R1416" s="1" t="s">
        <v>285</v>
      </c>
      <c r="S1416" s="32">
        <v>1</v>
      </c>
      <c r="V1416" s="1" t="s">
        <v>1514</v>
      </c>
    </row>
    <row r="1417" spans="1:22" ht="12.75" customHeight="1">
      <c r="A1417" s="1" t="s">
        <v>1407</v>
      </c>
      <c r="B1417" s="1">
        <v>24</v>
      </c>
      <c r="C1417" s="1" t="s">
        <v>1571</v>
      </c>
      <c r="D1417" s="5">
        <v>43281</v>
      </c>
      <c r="E1417" s="1">
        <v>2018</v>
      </c>
      <c r="F1417" s="1">
        <v>6</v>
      </c>
      <c r="G1417" s="4">
        <v>30</v>
      </c>
      <c r="H1417" s="9">
        <v>0.34861111111111115</v>
      </c>
      <c r="I1417" s="13">
        <v>127.27674999999999</v>
      </c>
      <c r="J1417" s="13">
        <v>31.74798333333333</v>
      </c>
      <c r="K1417" s="10">
        <v>30.145</v>
      </c>
      <c r="L1417" s="10">
        <v>30</v>
      </c>
      <c r="M1417" s="10">
        <v>0</v>
      </c>
      <c r="N1417" s="14">
        <v>16.067900000000002</v>
      </c>
      <c r="O1417" s="13">
        <v>33.165700000000001</v>
      </c>
      <c r="P1417" s="41">
        <v>-4.8396865882352369E-2</v>
      </c>
      <c r="Q1417" s="41">
        <v>-0.63824011176470563</v>
      </c>
      <c r="R1417" s="1" t="s">
        <v>285</v>
      </c>
      <c r="S1417" s="32">
        <v>1</v>
      </c>
      <c r="V1417" s="1" t="s">
        <v>1515</v>
      </c>
    </row>
    <row r="1418" spans="1:22" ht="12.75" customHeight="1">
      <c r="A1418" s="1" t="s">
        <v>1407</v>
      </c>
      <c r="B1418" s="1">
        <v>24</v>
      </c>
      <c r="C1418" s="1" t="s">
        <v>1571</v>
      </c>
      <c r="D1418" s="5">
        <v>43281</v>
      </c>
      <c r="E1418" s="1">
        <v>2018</v>
      </c>
      <c r="F1418" s="1">
        <v>6</v>
      </c>
      <c r="G1418" s="4">
        <v>30</v>
      </c>
      <c r="H1418" s="9">
        <v>0.34861111111111115</v>
      </c>
      <c r="I1418" s="13">
        <v>127.27674999999999</v>
      </c>
      <c r="J1418" s="13">
        <v>31.74798333333333</v>
      </c>
      <c r="K1418" s="10">
        <v>20.216999999999999</v>
      </c>
      <c r="L1418" s="10">
        <v>20</v>
      </c>
      <c r="M1418" s="10">
        <v>0</v>
      </c>
      <c r="N1418" s="14">
        <v>20.498000000000001</v>
      </c>
      <c r="O1418" s="13">
        <v>32.553699999999999</v>
      </c>
      <c r="P1418" s="41">
        <v>-0.10836134117647034</v>
      </c>
      <c r="Q1418" s="41">
        <v>-1.2919989823529399</v>
      </c>
      <c r="R1418" s="1" t="s">
        <v>285</v>
      </c>
      <c r="S1418" s="32">
        <v>1</v>
      </c>
      <c r="V1418" s="1" t="s">
        <v>1516</v>
      </c>
    </row>
    <row r="1419" spans="1:22" ht="12.75" customHeight="1">
      <c r="A1419" s="1" t="s">
        <v>1407</v>
      </c>
      <c r="B1419" s="1">
        <v>24</v>
      </c>
      <c r="C1419" s="1" t="s">
        <v>1571</v>
      </c>
      <c r="D1419" s="5">
        <v>43281</v>
      </c>
      <c r="E1419" s="1">
        <v>2018</v>
      </c>
      <c r="F1419" s="1">
        <v>6</v>
      </c>
      <c r="G1419" s="4">
        <v>30</v>
      </c>
      <c r="H1419" s="9">
        <v>0.34861111111111115</v>
      </c>
      <c r="I1419" s="13">
        <v>127.27674999999999</v>
      </c>
      <c r="J1419" s="13">
        <v>31.74798333333333</v>
      </c>
      <c r="K1419" s="10">
        <v>10.228</v>
      </c>
      <c r="L1419" s="10">
        <v>10</v>
      </c>
      <c r="M1419" s="10">
        <v>0</v>
      </c>
      <c r="N1419" s="14">
        <v>24.103899999999999</v>
      </c>
      <c r="O1419" s="13">
        <v>32.524000000000001</v>
      </c>
      <c r="P1419" s="41">
        <v>-0.16424741647058827</v>
      </c>
      <c r="Q1419" s="41">
        <v>-1.9846094129411771</v>
      </c>
      <c r="R1419" s="1" t="s">
        <v>285</v>
      </c>
      <c r="S1419" s="32">
        <v>1</v>
      </c>
      <c r="V1419" s="1" t="s">
        <v>1517</v>
      </c>
    </row>
    <row r="1420" spans="1:22" ht="12.75" customHeight="1">
      <c r="A1420" s="1" t="s">
        <v>1407</v>
      </c>
      <c r="B1420" s="1">
        <v>26</v>
      </c>
      <c r="C1420" s="1" t="s">
        <v>1571</v>
      </c>
      <c r="D1420" s="5">
        <v>43281</v>
      </c>
      <c r="E1420" s="1">
        <v>2018</v>
      </c>
      <c r="F1420" s="1">
        <v>6</v>
      </c>
      <c r="G1420" s="4">
        <v>30</v>
      </c>
      <c r="H1420" s="9">
        <v>0.55208333333333337</v>
      </c>
      <c r="I1420" s="13">
        <v>127.75135</v>
      </c>
      <c r="J1420" s="13">
        <v>31.749833333333331</v>
      </c>
      <c r="K1420" s="10">
        <v>0</v>
      </c>
      <c r="L1420" s="10">
        <v>0</v>
      </c>
      <c r="M1420" s="33">
        <v>0</v>
      </c>
      <c r="N1420" s="40">
        <v>24.2</v>
      </c>
      <c r="O1420" s="13">
        <v>31.222152243835545</v>
      </c>
      <c r="P1420" s="41">
        <v>-0.66947569882352975</v>
      </c>
      <c r="Q1420" s="41">
        <v>-4.370195934117648</v>
      </c>
      <c r="R1420" s="1" t="s">
        <v>285</v>
      </c>
      <c r="V1420" s="1" t="s">
        <v>1487</v>
      </c>
    </row>
    <row r="1421" spans="1:22" ht="12.75" customHeight="1">
      <c r="A1421" s="1" t="s">
        <v>1407</v>
      </c>
      <c r="B1421" s="1">
        <v>28</v>
      </c>
      <c r="C1421" s="1" t="s">
        <v>1571</v>
      </c>
      <c r="D1421" s="5">
        <v>43281</v>
      </c>
      <c r="E1421" s="1">
        <v>2018</v>
      </c>
      <c r="F1421" s="1">
        <v>6</v>
      </c>
      <c r="G1421" s="4">
        <v>30</v>
      </c>
      <c r="H1421" s="9">
        <v>0.78263888888888899</v>
      </c>
      <c r="I1421" s="13">
        <v>128.25098333333332</v>
      </c>
      <c r="J1421" s="13">
        <v>31.74881666666667</v>
      </c>
      <c r="K1421" s="10">
        <v>0</v>
      </c>
      <c r="L1421" s="10">
        <v>0</v>
      </c>
      <c r="M1421" s="33">
        <v>0</v>
      </c>
      <c r="N1421" s="40">
        <v>25.5</v>
      </c>
      <c r="O1421" s="13">
        <v>32.485532406566271</v>
      </c>
      <c r="P1421" s="41">
        <v>-0.40159549058823529</v>
      </c>
      <c r="Q1421" s="41">
        <v>-2.4852027329411763</v>
      </c>
      <c r="R1421" s="1" t="s">
        <v>285</v>
      </c>
      <c r="V1421" s="1" t="s">
        <v>1488</v>
      </c>
    </row>
    <row r="1422" spans="1:22" ht="12.75" customHeight="1">
      <c r="A1422" s="1" t="s">
        <v>1407</v>
      </c>
      <c r="B1422" s="1">
        <v>30</v>
      </c>
      <c r="C1422" s="1" t="s">
        <v>1571</v>
      </c>
      <c r="D1422" s="5">
        <v>43281</v>
      </c>
      <c r="E1422" s="1">
        <v>2018</v>
      </c>
      <c r="F1422" s="1">
        <v>6</v>
      </c>
      <c r="G1422" s="4">
        <v>30</v>
      </c>
      <c r="H1422" s="9">
        <v>0.84791666666666676</v>
      </c>
      <c r="I1422" s="13">
        <v>128.74896666666666</v>
      </c>
      <c r="J1422" s="13">
        <v>31.749183333333335</v>
      </c>
      <c r="K1422" s="10">
        <v>0</v>
      </c>
      <c r="L1422" s="10">
        <v>0</v>
      </c>
      <c r="M1422" s="33">
        <v>0</v>
      </c>
      <c r="N1422" s="40">
        <v>25.9</v>
      </c>
      <c r="O1422" s="13">
        <v>33.903213609154115</v>
      </c>
      <c r="P1422" s="41">
        <v>-2.3868482352941367E-2</v>
      </c>
      <c r="Q1422" s="41">
        <v>-3.6861911764708211E-2</v>
      </c>
      <c r="R1422" s="1" t="s">
        <v>285</v>
      </c>
      <c r="S1422" s="32">
        <v>1</v>
      </c>
      <c r="V1422" s="1" t="s">
        <v>1489</v>
      </c>
    </row>
    <row r="1423" spans="1:22" ht="12.75" customHeight="1">
      <c r="A1423" s="1" t="s">
        <v>1407</v>
      </c>
      <c r="B1423" s="1">
        <v>30</v>
      </c>
      <c r="C1423" s="1" t="s">
        <v>1571</v>
      </c>
      <c r="D1423" s="5">
        <v>43281</v>
      </c>
      <c r="E1423" s="1">
        <v>2018</v>
      </c>
      <c r="F1423" s="1">
        <v>6</v>
      </c>
      <c r="G1423" s="4">
        <v>30</v>
      </c>
      <c r="H1423" s="9">
        <v>0.84791666666666676</v>
      </c>
      <c r="I1423" s="13">
        <v>128.74896666666666</v>
      </c>
      <c r="J1423" s="13">
        <v>31.749183333333335</v>
      </c>
      <c r="K1423" s="10">
        <v>496.91399999999999</v>
      </c>
      <c r="L1423" s="10">
        <v>500</v>
      </c>
      <c r="M1423" s="10">
        <v>0</v>
      </c>
      <c r="N1423" s="14">
        <v>8.6141000000000005</v>
      </c>
      <c r="O1423" s="13">
        <v>34.358699999999999</v>
      </c>
      <c r="P1423" s="41">
        <v>-5.4812254117647452E-2</v>
      </c>
      <c r="Q1423" s="41">
        <v>-0.5706726505882358</v>
      </c>
      <c r="R1423" s="1" t="s">
        <v>285</v>
      </c>
      <c r="S1423" s="32">
        <v>1</v>
      </c>
      <c r="V1423" s="1" t="s">
        <v>1490</v>
      </c>
    </row>
    <row r="1424" spans="1:22" ht="12.75" customHeight="1">
      <c r="A1424" s="1" t="s">
        <v>1407</v>
      </c>
      <c r="B1424" s="1">
        <v>30</v>
      </c>
      <c r="C1424" s="1" t="s">
        <v>1571</v>
      </c>
      <c r="D1424" s="5">
        <v>43281</v>
      </c>
      <c r="E1424" s="1">
        <v>2018</v>
      </c>
      <c r="F1424" s="1">
        <v>6</v>
      </c>
      <c r="G1424" s="4">
        <v>30</v>
      </c>
      <c r="H1424" s="9">
        <v>0.84791666666666676</v>
      </c>
      <c r="I1424" s="13">
        <v>128.74896666666666</v>
      </c>
      <c r="J1424" s="13">
        <v>31.749183333333335</v>
      </c>
      <c r="K1424" s="10">
        <v>298.517</v>
      </c>
      <c r="L1424" s="10">
        <v>300</v>
      </c>
      <c r="M1424" s="10">
        <v>0</v>
      </c>
      <c r="N1424" s="14">
        <v>12.2849</v>
      </c>
      <c r="O1424" s="13">
        <v>34.443199999999997</v>
      </c>
      <c r="P1424" s="41">
        <v>9.610145411764659E-2</v>
      </c>
      <c r="Q1424" s="41">
        <v>0.2525741305882363</v>
      </c>
      <c r="R1424" s="1" t="s">
        <v>285</v>
      </c>
      <c r="S1424" s="32">
        <v>1</v>
      </c>
      <c r="V1424" s="1" t="s">
        <v>1491</v>
      </c>
    </row>
    <row r="1425" spans="1:22" ht="12.75" customHeight="1">
      <c r="A1425" s="1" t="s">
        <v>1407</v>
      </c>
      <c r="B1425" s="1">
        <v>30</v>
      </c>
      <c r="C1425" s="1" t="s">
        <v>1571</v>
      </c>
      <c r="D1425" s="5">
        <v>43281</v>
      </c>
      <c r="E1425" s="1">
        <v>2018</v>
      </c>
      <c r="F1425" s="1">
        <v>6</v>
      </c>
      <c r="G1425" s="4">
        <v>30</v>
      </c>
      <c r="H1425" s="9">
        <v>0.84791666666666676</v>
      </c>
      <c r="I1425" s="13">
        <v>128.74896666666666</v>
      </c>
      <c r="J1425" s="13">
        <v>31.749183333333335</v>
      </c>
      <c r="K1425" s="10">
        <v>199.36799999999999</v>
      </c>
      <c r="L1425" s="10">
        <v>200</v>
      </c>
      <c r="M1425" s="10">
        <v>0</v>
      </c>
      <c r="N1425" s="14">
        <v>15.190899999999999</v>
      </c>
      <c r="O1425" s="13">
        <v>34.552599999999998</v>
      </c>
      <c r="P1425" s="41">
        <v>0.20409354235294064</v>
      </c>
      <c r="Q1425" s="41">
        <v>1.0830810517647045</v>
      </c>
      <c r="R1425" s="1" t="s">
        <v>285</v>
      </c>
      <c r="S1425" s="32">
        <v>1</v>
      </c>
      <c r="V1425" s="1" t="s">
        <v>1492</v>
      </c>
    </row>
    <row r="1426" spans="1:22" ht="12.75" customHeight="1">
      <c r="A1426" s="1" t="s">
        <v>1407</v>
      </c>
      <c r="B1426" s="1">
        <v>30</v>
      </c>
      <c r="C1426" s="1" t="s">
        <v>1571</v>
      </c>
      <c r="D1426" s="5">
        <v>43281</v>
      </c>
      <c r="E1426" s="1">
        <v>2018</v>
      </c>
      <c r="F1426" s="1">
        <v>6</v>
      </c>
      <c r="G1426" s="4">
        <v>30</v>
      </c>
      <c r="H1426" s="9">
        <v>0.84791666666666676</v>
      </c>
      <c r="I1426" s="13">
        <v>128.74896666666666</v>
      </c>
      <c r="J1426" s="13">
        <v>31.749183333333335</v>
      </c>
      <c r="K1426" s="10">
        <v>149.102</v>
      </c>
      <c r="L1426" s="10">
        <v>150</v>
      </c>
      <c r="M1426" s="10">
        <v>0</v>
      </c>
      <c r="N1426" s="14">
        <v>16.531300000000002</v>
      </c>
      <c r="O1426" s="13">
        <v>34.5886</v>
      </c>
      <c r="P1426" s="41">
        <v>0.23865101058823512</v>
      </c>
      <c r="Q1426" s="41">
        <v>1.0986863129411741</v>
      </c>
      <c r="R1426" s="1" t="s">
        <v>285</v>
      </c>
      <c r="S1426" s="32">
        <v>1</v>
      </c>
      <c r="V1426" s="1" t="s">
        <v>1493</v>
      </c>
    </row>
    <row r="1427" spans="1:22" ht="12.75" customHeight="1">
      <c r="A1427" s="1" t="s">
        <v>1407</v>
      </c>
      <c r="B1427" s="1">
        <v>30</v>
      </c>
      <c r="C1427" s="1" t="s">
        <v>1571</v>
      </c>
      <c r="D1427" s="5">
        <v>43281</v>
      </c>
      <c r="E1427" s="1">
        <v>2018</v>
      </c>
      <c r="F1427" s="1">
        <v>6</v>
      </c>
      <c r="G1427" s="4">
        <v>30</v>
      </c>
      <c r="H1427" s="9">
        <v>0.84791666666666676</v>
      </c>
      <c r="I1427" s="13">
        <v>128.74896666666666</v>
      </c>
      <c r="J1427" s="13">
        <v>31.749183333333335</v>
      </c>
      <c r="K1427" s="10">
        <v>124.11</v>
      </c>
      <c r="L1427" s="10">
        <v>125</v>
      </c>
      <c r="M1427" s="10">
        <v>0</v>
      </c>
      <c r="N1427" s="14">
        <v>16.997900000000001</v>
      </c>
      <c r="O1427" s="13">
        <v>34.543599999999998</v>
      </c>
      <c r="P1427" s="41">
        <v>0.15047442352941198</v>
      </c>
      <c r="Q1427" s="41">
        <v>1.0496543976470569</v>
      </c>
      <c r="R1427" s="1" t="s">
        <v>285</v>
      </c>
      <c r="S1427" s="32">
        <v>1</v>
      </c>
      <c r="V1427" s="1" t="s">
        <v>1494</v>
      </c>
    </row>
    <row r="1428" spans="1:22" ht="12.75" customHeight="1">
      <c r="A1428" s="1" t="s">
        <v>1407</v>
      </c>
      <c r="B1428" s="1">
        <v>30</v>
      </c>
      <c r="C1428" s="1" t="s">
        <v>1571</v>
      </c>
      <c r="D1428" s="5">
        <v>43281</v>
      </c>
      <c r="E1428" s="1">
        <v>2018</v>
      </c>
      <c r="F1428" s="1">
        <v>6</v>
      </c>
      <c r="G1428" s="4">
        <v>30</v>
      </c>
      <c r="H1428" s="9">
        <v>0.84791666666666676</v>
      </c>
      <c r="I1428" s="13">
        <v>128.74896666666666</v>
      </c>
      <c r="J1428" s="13">
        <v>31.749183333333335</v>
      </c>
      <c r="K1428" s="10">
        <v>100.316</v>
      </c>
      <c r="L1428" s="10">
        <v>100</v>
      </c>
      <c r="M1428" s="10">
        <v>0</v>
      </c>
      <c r="N1428" s="14">
        <v>18.539899999999999</v>
      </c>
      <c r="O1428" s="13">
        <v>34.415799999999997</v>
      </c>
      <c r="P1428" s="41">
        <v>0.20639099176470577</v>
      </c>
      <c r="Q1428" s="41">
        <v>1.0122802588235302</v>
      </c>
      <c r="R1428" s="1" t="s">
        <v>285</v>
      </c>
      <c r="S1428" s="32">
        <v>1</v>
      </c>
      <c r="V1428" s="1" t="s">
        <v>1495</v>
      </c>
    </row>
    <row r="1429" spans="1:22" ht="12.75" customHeight="1">
      <c r="A1429" s="1" t="s">
        <v>1407</v>
      </c>
      <c r="B1429" s="1">
        <v>30</v>
      </c>
      <c r="C1429" s="1" t="s">
        <v>1571</v>
      </c>
      <c r="D1429" s="5">
        <v>43281</v>
      </c>
      <c r="E1429" s="1">
        <v>2018</v>
      </c>
      <c r="F1429" s="1">
        <v>6</v>
      </c>
      <c r="G1429" s="4">
        <v>30</v>
      </c>
      <c r="H1429" s="9">
        <v>0.84791666666666676</v>
      </c>
      <c r="I1429" s="13">
        <v>128.74896666666666</v>
      </c>
      <c r="J1429" s="13">
        <v>31.749183333333335</v>
      </c>
      <c r="K1429" s="10">
        <v>75.275999999999996</v>
      </c>
      <c r="L1429" s="10">
        <v>75</v>
      </c>
      <c r="M1429" s="10">
        <v>0</v>
      </c>
      <c r="N1429" s="14">
        <v>19.803799999999999</v>
      </c>
      <c r="O1429" s="13">
        <v>34.377200000000002</v>
      </c>
      <c r="P1429" s="41">
        <v>0.14717183999999994</v>
      </c>
      <c r="Q1429" s="41">
        <v>0.99236970000000113</v>
      </c>
      <c r="R1429" s="1" t="s">
        <v>285</v>
      </c>
      <c r="S1429" s="32">
        <v>1</v>
      </c>
      <c r="V1429" s="1" t="s">
        <v>1496</v>
      </c>
    </row>
    <row r="1430" spans="1:22" ht="12.75" customHeight="1">
      <c r="A1430" s="1" t="s">
        <v>1407</v>
      </c>
      <c r="B1430" s="1">
        <v>30</v>
      </c>
      <c r="C1430" s="1" t="s">
        <v>1571</v>
      </c>
      <c r="D1430" s="5">
        <v>43281</v>
      </c>
      <c r="E1430" s="1">
        <v>2018</v>
      </c>
      <c r="F1430" s="1">
        <v>6</v>
      </c>
      <c r="G1430" s="4">
        <v>30</v>
      </c>
      <c r="H1430" s="9">
        <v>0.84791666666666676</v>
      </c>
      <c r="I1430" s="13">
        <v>128.74896666666666</v>
      </c>
      <c r="J1430" s="13">
        <v>31.749183333333335</v>
      </c>
      <c r="K1430" s="10">
        <v>49.128999999999998</v>
      </c>
      <c r="L1430" s="10">
        <v>50</v>
      </c>
      <c r="M1430" s="10">
        <v>0</v>
      </c>
      <c r="N1430" s="14">
        <v>21.387</v>
      </c>
      <c r="O1430" s="13">
        <v>34.28</v>
      </c>
      <c r="P1430" s="41">
        <v>0.20939442823529397</v>
      </c>
      <c r="Q1430" s="41">
        <v>0.99698664117646807</v>
      </c>
      <c r="R1430" s="1" t="s">
        <v>285</v>
      </c>
      <c r="S1430" s="32">
        <v>1</v>
      </c>
      <c r="V1430" s="1" t="s">
        <v>1497</v>
      </c>
    </row>
    <row r="1431" spans="1:22" ht="12.75" customHeight="1">
      <c r="A1431" s="1" t="s">
        <v>1407</v>
      </c>
      <c r="B1431" s="1">
        <v>30</v>
      </c>
      <c r="C1431" s="1" t="s">
        <v>1571</v>
      </c>
      <c r="D1431" s="5">
        <v>43281</v>
      </c>
      <c r="E1431" s="1">
        <v>2018</v>
      </c>
      <c r="F1431" s="1">
        <v>6</v>
      </c>
      <c r="G1431" s="4">
        <v>30</v>
      </c>
      <c r="H1431" s="9">
        <v>0.84791666666666676</v>
      </c>
      <c r="I1431" s="13">
        <v>128.74896666666666</v>
      </c>
      <c r="J1431" s="13">
        <v>31.749183333333335</v>
      </c>
      <c r="K1431" s="10">
        <v>30.338000000000001</v>
      </c>
      <c r="L1431" s="10">
        <v>30</v>
      </c>
      <c r="M1431" s="10">
        <v>0</v>
      </c>
      <c r="N1431" s="14">
        <v>23.250399999999999</v>
      </c>
      <c r="O1431" s="13">
        <v>34.102600000000002</v>
      </c>
      <c r="P1431" s="41">
        <v>0.18557035647058795</v>
      </c>
      <c r="Q1431" s="41">
        <v>0.71610348235293841</v>
      </c>
      <c r="R1431" s="1" t="s">
        <v>285</v>
      </c>
      <c r="S1431" s="32">
        <v>1</v>
      </c>
      <c r="V1431" s="1" t="s">
        <v>1498</v>
      </c>
    </row>
    <row r="1432" spans="1:22" ht="12.75" customHeight="1">
      <c r="A1432" s="1" t="s">
        <v>1407</v>
      </c>
      <c r="B1432" s="1">
        <v>30</v>
      </c>
      <c r="C1432" s="1" t="s">
        <v>1571</v>
      </c>
      <c r="D1432" s="5">
        <v>43281</v>
      </c>
      <c r="E1432" s="1">
        <v>2018</v>
      </c>
      <c r="F1432" s="1">
        <v>6</v>
      </c>
      <c r="G1432" s="4">
        <v>30</v>
      </c>
      <c r="H1432" s="9">
        <v>0.84791666666666676</v>
      </c>
      <c r="I1432" s="13">
        <v>128.74896666666666</v>
      </c>
      <c r="J1432" s="13">
        <v>31.749183333333335</v>
      </c>
      <c r="K1432" s="10">
        <v>20.524000000000001</v>
      </c>
      <c r="L1432" s="10">
        <v>20</v>
      </c>
      <c r="M1432" s="10">
        <v>0</v>
      </c>
      <c r="N1432" s="14">
        <v>24.815100000000001</v>
      </c>
      <c r="O1432" s="13">
        <v>33.933300000000003</v>
      </c>
      <c r="P1432" s="41">
        <v>7.0003864705882268E-2</v>
      </c>
      <c r="Q1432" s="41">
        <v>0.21977076352941083</v>
      </c>
      <c r="R1432" s="1" t="s">
        <v>285</v>
      </c>
      <c r="S1432" s="32">
        <v>1</v>
      </c>
      <c r="V1432" s="1" t="s">
        <v>1499</v>
      </c>
    </row>
    <row r="1433" spans="1:22" ht="12.75" customHeight="1">
      <c r="A1433" s="1" t="s">
        <v>1407</v>
      </c>
      <c r="B1433" s="1">
        <v>30</v>
      </c>
      <c r="C1433" s="1" t="s">
        <v>1571</v>
      </c>
      <c r="D1433" s="5">
        <v>43281</v>
      </c>
      <c r="E1433" s="1">
        <v>2018</v>
      </c>
      <c r="F1433" s="1">
        <v>6</v>
      </c>
      <c r="G1433" s="4">
        <v>30</v>
      </c>
      <c r="H1433" s="9">
        <v>0.84791666666666676</v>
      </c>
      <c r="I1433" s="13">
        <v>128.74896666666666</v>
      </c>
      <c r="J1433" s="13">
        <v>31.749183333333335</v>
      </c>
      <c r="K1433" s="10">
        <v>10.826000000000001</v>
      </c>
      <c r="L1433" s="10">
        <v>10</v>
      </c>
      <c r="M1433" s="10">
        <v>0</v>
      </c>
      <c r="N1433" s="14">
        <v>25.598800000000001</v>
      </c>
      <c r="O1433" s="13">
        <v>33.8613</v>
      </c>
      <c r="P1433" s="41">
        <v>-2.989928705882372E-2</v>
      </c>
      <c r="Q1433" s="41">
        <v>-0.12821963529411917</v>
      </c>
      <c r="R1433" s="1" t="s">
        <v>285</v>
      </c>
      <c r="S1433" s="32">
        <v>1</v>
      </c>
      <c r="V1433" s="1" t="s">
        <v>1500</v>
      </c>
    </row>
    <row r="1434" spans="1:22" ht="12.75" customHeight="1">
      <c r="A1434" s="1" t="s">
        <v>1407</v>
      </c>
      <c r="B1434" s="1">
        <v>32</v>
      </c>
      <c r="C1434" s="1" t="s">
        <v>1571</v>
      </c>
      <c r="D1434" s="5">
        <v>43282</v>
      </c>
      <c r="E1434" s="1">
        <v>2018</v>
      </c>
      <c r="F1434" s="1">
        <v>7</v>
      </c>
      <c r="G1434" s="4">
        <v>1</v>
      </c>
      <c r="H1434" s="9">
        <v>9.5138888888888884E-2</v>
      </c>
      <c r="I1434" s="13">
        <v>129.24946666666665</v>
      </c>
      <c r="J1434" s="13">
        <v>31.750566666666668</v>
      </c>
      <c r="K1434" s="10">
        <v>0</v>
      </c>
      <c r="L1434" s="10">
        <v>0</v>
      </c>
      <c r="M1434" s="33">
        <v>0</v>
      </c>
      <c r="N1434" s="40">
        <v>25</v>
      </c>
      <c r="O1434" s="13">
        <v>33.644475286566347</v>
      </c>
      <c r="P1434" s="41">
        <v>2.5203601176469803E-2</v>
      </c>
      <c r="Q1434" s="41">
        <v>-0.39203165411764829</v>
      </c>
      <c r="R1434" s="1" t="s">
        <v>285</v>
      </c>
      <c r="U1434" s="8" t="s">
        <v>1624</v>
      </c>
      <c r="V1434" s="1" t="s">
        <v>1501</v>
      </c>
    </row>
    <row r="1435" spans="1:22" ht="12.75" customHeight="1">
      <c r="A1435" s="1" t="s">
        <v>1407</v>
      </c>
      <c r="B1435" s="1">
        <v>34</v>
      </c>
      <c r="C1435" s="1" t="s">
        <v>1571</v>
      </c>
      <c r="D1435" s="5">
        <v>43282</v>
      </c>
      <c r="E1435" s="1">
        <v>2018</v>
      </c>
      <c r="F1435" s="1">
        <v>7</v>
      </c>
      <c r="G1435" s="4">
        <v>1</v>
      </c>
      <c r="H1435" s="9">
        <v>0.26944444444444443</v>
      </c>
      <c r="I1435" s="13">
        <v>129.66828333333333</v>
      </c>
      <c r="J1435" s="13">
        <v>31.749199999999998</v>
      </c>
      <c r="K1435" s="10">
        <v>0</v>
      </c>
      <c r="L1435" s="10">
        <v>0</v>
      </c>
      <c r="M1435" s="33">
        <v>0</v>
      </c>
      <c r="N1435" s="40">
        <v>25</v>
      </c>
      <c r="O1435" s="13">
        <v>33.62925868531935</v>
      </c>
      <c r="P1435" s="38">
        <v>-5.3324694117646843E-2</v>
      </c>
      <c r="Q1435" s="38">
        <v>-0.43820823294117517</v>
      </c>
      <c r="R1435" s="1" t="s">
        <v>285</v>
      </c>
      <c r="U1435" s="8" t="s">
        <v>1625</v>
      </c>
      <c r="V1435" s="42" t="str">
        <f t="shared" ref="V1435:V1498" si="105">A1435&amp;" St."&amp;B1435&amp;" "&amp;K1435&amp;"m"&amp;" Bt."&amp;M1435</f>
        <v>YK1805 St.34 0m Bt.0</v>
      </c>
    </row>
    <row r="1436" spans="1:22" ht="12.75" customHeight="1">
      <c r="A1436" s="1" t="s">
        <v>1408</v>
      </c>
      <c r="B1436" s="1" t="s">
        <v>1409</v>
      </c>
      <c r="C1436" s="1" t="s">
        <v>1573</v>
      </c>
      <c r="D1436" s="5">
        <v>43339.256111111114</v>
      </c>
      <c r="E1436" s="1">
        <v>2018</v>
      </c>
      <c r="F1436" s="1">
        <v>8</v>
      </c>
      <c r="G1436" s="4">
        <v>27</v>
      </c>
      <c r="H1436" s="9">
        <v>43339.631111111114</v>
      </c>
      <c r="I1436" s="13">
        <v>136.00299999999999</v>
      </c>
      <c r="J1436" s="13">
        <v>38.841999999999999</v>
      </c>
      <c r="K1436" s="33">
        <v>0</v>
      </c>
      <c r="L1436" s="33">
        <v>0</v>
      </c>
      <c r="M1436" s="33">
        <v>0</v>
      </c>
      <c r="N1436" s="40">
        <v>24.8</v>
      </c>
      <c r="O1436" s="13">
        <v>33.873103234589394</v>
      </c>
      <c r="P1436" s="38">
        <v>-0.10340355294117609</v>
      </c>
      <c r="Q1436" s="38">
        <v>-0.83306758352941124</v>
      </c>
      <c r="R1436" s="1" t="s">
        <v>1410</v>
      </c>
      <c r="V1436" s="42" t="str">
        <f t="shared" si="105"/>
        <v>YK1808 St.N1 0m Bt.0</v>
      </c>
    </row>
    <row r="1437" spans="1:22" ht="12.75" customHeight="1">
      <c r="A1437" s="1" t="s">
        <v>1408</v>
      </c>
      <c r="B1437" s="1" t="s">
        <v>1409</v>
      </c>
      <c r="C1437" s="1" t="s">
        <v>1573</v>
      </c>
      <c r="D1437" s="5">
        <v>43339.256111111114</v>
      </c>
      <c r="E1437" s="1">
        <v>2018</v>
      </c>
      <c r="F1437" s="1">
        <v>8</v>
      </c>
      <c r="G1437" s="4">
        <v>27</v>
      </c>
      <c r="H1437" s="9">
        <v>43339.631111111114</v>
      </c>
      <c r="I1437" s="13">
        <v>136.00299999999999</v>
      </c>
      <c r="J1437" s="13">
        <v>38.841999999999999</v>
      </c>
      <c r="K1437" s="33">
        <v>20</v>
      </c>
      <c r="L1437" s="33">
        <v>20</v>
      </c>
      <c r="M1437" s="10">
        <v>0</v>
      </c>
      <c r="N1437" s="14">
        <v>24.655000000000001</v>
      </c>
      <c r="O1437" s="13">
        <v>33.859357712528862</v>
      </c>
      <c r="P1437" s="38">
        <v>-7.0107911764706099E-2</v>
      </c>
      <c r="Q1437" s="38">
        <v>-0.66122399411764654</v>
      </c>
      <c r="R1437" s="1" t="s">
        <v>1410</v>
      </c>
      <c r="V1437" s="42" t="str">
        <f t="shared" si="105"/>
        <v>YK1808 St.N1 20m Bt.0</v>
      </c>
    </row>
    <row r="1438" spans="1:22" ht="12.75" customHeight="1">
      <c r="A1438" s="1" t="s">
        <v>1408</v>
      </c>
      <c r="B1438" s="1" t="s">
        <v>1409</v>
      </c>
      <c r="C1438" s="1" t="s">
        <v>1573</v>
      </c>
      <c r="D1438" s="5">
        <v>43339.256111111114</v>
      </c>
      <c r="E1438" s="1">
        <v>2018</v>
      </c>
      <c r="F1438" s="1">
        <v>8</v>
      </c>
      <c r="G1438" s="4">
        <v>27</v>
      </c>
      <c r="H1438" s="9">
        <v>43339.631111111114</v>
      </c>
      <c r="I1438" s="13">
        <v>136.00299999999999</v>
      </c>
      <c r="J1438" s="13">
        <v>38.841999999999999</v>
      </c>
      <c r="K1438" s="33">
        <v>50</v>
      </c>
      <c r="L1438" s="33">
        <v>50</v>
      </c>
      <c r="M1438" s="10">
        <v>0</v>
      </c>
      <c r="N1438" s="14">
        <v>20.059000000000001</v>
      </c>
      <c r="O1438" s="13">
        <v>34.16134149151938</v>
      </c>
      <c r="P1438" s="38">
        <v>6.3441729411765291E-2</v>
      </c>
      <c r="Q1438" s="38">
        <v>0.33932459529411929</v>
      </c>
      <c r="R1438" s="1" t="s">
        <v>1410</v>
      </c>
      <c r="V1438" s="42" t="str">
        <f t="shared" si="105"/>
        <v>YK1808 St.N1 50m Bt.0</v>
      </c>
    </row>
    <row r="1439" spans="1:22" ht="12.75" customHeight="1">
      <c r="A1439" s="1" t="s">
        <v>1408</v>
      </c>
      <c r="B1439" s="1" t="s">
        <v>1411</v>
      </c>
      <c r="C1439" s="1" t="s">
        <v>1573</v>
      </c>
      <c r="D1439" s="5">
        <v>43340.191666666666</v>
      </c>
      <c r="E1439" s="1">
        <v>2018</v>
      </c>
      <c r="F1439" s="1">
        <v>8</v>
      </c>
      <c r="G1439" s="4">
        <v>28</v>
      </c>
      <c r="H1439" s="9">
        <v>43340.566666666666</v>
      </c>
      <c r="I1439" s="13">
        <v>135.602</v>
      </c>
      <c r="J1439" s="13">
        <v>40.171999999999997</v>
      </c>
      <c r="K1439" s="33">
        <v>0</v>
      </c>
      <c r="L1439" s="33">
        <v>0</v>
      </c>
      <c r="M1439" s="33">
        <v>0</v>
      </c>
      <c r="N1439" s="40">
        <v>21.6</v>
      </c>
      <c r="O1439" s="13">
        <v>34.110821700952137</v>
      </c>
      <c r="P1439" s="38">
        <v>2.2365270588234676E-2</v>
      </c>
      <c r="Q1439" s="38">
        <v>-0.21858451529411838</v>
      </c>
      <c r="R1439" s="1" t="s">
        <v>1410</v>
      </c>
      <c r="V1439" s="42" t="str">
        <f t="shared" si="105"/>
        <v>YK1808 St.N2 0m Bt.0</v>
      </c>
    </row>
    <row r="1440" spans="1:22" ht="12.75" customHeight="1">
      <c r="A1440" s="1" t="s">
        <v>1408</v>
      </c>
      <c r="B1440" s="1" t="s">
        <v>1411</v>
      </c>
      <c r="C1440" s="1" t="s">
        <v>1573</v>
      </c>
      <c r="D1440" s="5">
        <v>43340.191666666666</v>
      </c>
      <c r="E1440" s="1">
        <v>2018</v>
      </c>
      <c r="F1440" s="1">
        <v>8</v>
      </c>
      <c r="G1440" s="4">
        <v>28</v>
      </c>
      <c r="H1440" s="9">
        <v>43340.566666666666</v>
      </c>
      <c r="I1440" s="13">
        <v>135.602</v>
      </c>
      <c r="J1440" s="13">
        <v>40.171999999999997</v>
      </c>
      <c r="K1440" s="33">
        <v>20</v>
      </c>
      <c r="L1440" s="33">
        <v>20</v>
      </c>
      <c r="M1440" s="10">
        <v>0</v>
      </c>
      <c r="N1440" s="14">
        <v>19.138999999999999</v>
      </c>
      <c r="O1440" s="13">
        <v>34.09856339906581</v>
      </c>
      <c r="P1440" s="38">
        <v>3.1415811764705648E-2</v>
      </c>
      <c r="Q1440" s="38">
        <v>-0.11484242588235283</v>
      </c>
      <c r="R1440" s="1" t="s">
        <v>1410</v>
      </c>
      <c r="V1440" s="42" t="str">
        <f t="shared" si="105"/>
        <v>YK1808 St.N2 20m Bt.0</v>
      </c>
    </row>
    <row r="1441" spans="1:22" ht="12.75" customHeight="1">
      <c r="A1441" s="1" t="s">
        <v>1408</v>
      </c>
      <c r="B1441" s="1" t="s">
        <v>1411</v>
      </c>
      <c r="C1441" s="1" t="s">
        <v>1573</v>
      </c>
      <c r="D1441" s="5">
        <v>43340.191666666666</v>
      </c>
      <c r="E1441" s="1">
        <v>2018</v>
      </c>
      <c r="F1441" s="1">
        <v>8</v>
      </c>
      <c r="G1441" s="4">
        <v>28</v>
      </c>
      <c r="H1441" s="9">
        <v>43340.566666666666</v>
      </c>
      <c r="I1441" s="13">
        <v>135.602</v>
      </c>
      <c r="J1441" s="13">
        <v>40.171999999999997</v>
      </c>
      <c r="K1441" s="33">
        <v>50</v>
      </c>
      <c r="L1441" s="33">
        <v>50</v>
      </c>
      <c r="M1441" s="10">
        <v>0</v>
      </c>
      <c r="N1441" s="14">
        <v>7.2930000000000001</v>
      </c>
      <c r="O1441" s="13">
        <v>34.135631714505742</v>
      </c>
      <c r="P1441" s="38">
        <v>3.678355294117619E-2</v>
      </c>
      <c r="Q1441" s="38">
        <v>-1.956789647059054E-2</v>
      </c>
      <c r="R1441" s="1" t="s">
        <v>1410</v>
      </c>
      <c r="V1441" s="42" t="str">
        <f t="shared" si="105"/>
        <v>YK1808 St.N2 50m Bt.0</v>
      </c>
    </row>
    <row r="1442" spans="1:22" ht="12.75" customHeight="1">
      <c r="A1442" s="1" t="s">
        <v>1408</v>
      </c>
      <c r="B1442" s="1" t="s">
        <v>220</v>
      </c>
      <c r="C1442" s="1" t="s">
        <v>1572</v>
      </c>
      <c r="D1442" s="5">
        <v>43339.368657407409</v>
      </c>
      <c r="E1442" s="1">
        <v>2018</v>
      </c>
      <c r="F1442" s="1">
        <v>8</v>
      </c>
      <c r="G1442" s="4">
        <v>27</v>
      </c>
      <c r="H1442" s="9">
        <v>43339.743657407409</v>
      </c>
      <c r="I1442" s="13">
        <v>135.75700000000001</v>
      </c>
      <c r="J1442" s="13">
        <v>38.643999999999998</v>
      </c>
      <c r="K1442" s="33">
        <v>0</v>
      </c>
      <c r="L1442" s="33">
        <v>0</v>
      </c>
      <c r="M1442" s="33">
        <v>0</v>
      </c>
      <c r="N1442" s="40">
        <v>24.5</v>
      </c>
      <c r="O1442" s="13">
        <v>33.659942325689244</v>
      </c>
      <c r="P1442" s="38">
        <v>-9.192188235294152E-2</v>
      </c>
      <c r="Q1442" s="38">
        <v>-0.83613721882352721</v>
      </c>
      <c r="R1442" s="1" t="s">
        <v>1410</v>
      </c>
      <c r="U1442" s="8" t="s">
        <v>1626</v>
      </c>
      <c r="V1442" s="42" t="str">
        <f t="shared" si="105"/>
        <v>YK1808 St.MT01 0m Bt.0</v>
      </c>
    </row>
    <row r="1443" spans="1:22" ht="12.75" customHeight="1">
      <c r="A1443" s="1" t="s">
        <v>1408</v>
      </c>
      <c r="B1443" s="1" t="s">
        <v>220</v>
      </c>
      <c r="C1443" s="1" t="s">
        <v>1572</v>
      </c>
      <c r="D1443" s="5">
        <v>43339.368657407409</v>
      </c>
      <c r="E1443" s="1">
        <v>2018</v>
      </c>
      <c r="F1443" s="1">
        <v>8</v>
      </c>
      <c r="G1443" s="4">
        <v>27</v>
      </c>
      <c r="H1443" s="9">
        <v>43339.743657407409</v>
      </c>
      <c r="I1443" s="13">
        <v>135.75700000000001</v>
      </c>
      <c r="J1443" s="13">
        <v>38.643999999999998</v>
      </c>
      <c r="K1443" s="33">
        <v>20</v>
      </c>
      <c r="L1443" s="33">
        <v>20</v>
      </c>
      <c r="M1443" s="10">
        <v>0</v>
      </c>
      <c r="N1443" s="14">
        <v>24.626999999999999</v>
      </c>
      <c r="O1443" s="13">
        <v>33.701305473077554</v>
      </c>
      <c r="P1443" s="38">
        <v>-8.2052941176470551E-2</v>
      </c>
      <c r="Q1443" s="38">
        <v>-0.72156452941176319</v>
      </c>
      <c r="R1443" s="1" t="s">
        <v>1410</v>
      </c>
      <c r="V1443" s="42" t="str">
        <f t="shared" si="105"/>
        <v>YK1808 St.MT01 20m Bt.0</v>
      </c>
    </row>
    <row r="1444" spans="1:22" ht="12.75" customHeight="1">
      <c r="A1444" s="1" t="s">
        <v>1408</v>
      </c>
      <c r="B1444" s="1" t="s">
        <v>220</v>
      </c>
      <c r="C1444" s="1" t="s">
        <v>1572</v>
      </c>
      <c r="D1444" s="5">
        <v>43339.368657407409</v>
      </c>
      <c r="E1444" s="1">
        <v>2018</v>
      </c>
      <c r="F1444" s="1">
        <v>8</v>
      </c>
      <c r="G1444" s="4">
        <v>27</v>
      </c>
      <c r="H1444" s="9">
        <v>43339.743657407409</v>
      </c>
      <c r="I1444" s="13">
        <v>135.75700000000001</v>
      </c>
      <c r="J1444" s="13">
        <v>38.643999999999998</v>
      </c>
      <c r="K1444" s="33">
        <v>50</v>
      </c>
      <c r="L1444" s="33">
        <v>50</v>
      </c>
      <c r="M1444" s="10">
        <v>0</v>
      </c>
      <c r="N1444" s="14">
        <v>19.568000000000001</v>
      </c>
      <c r="O1444" s="13">
        <v>34.315688711595328</v>
      </c>
      <c r="P1444" s="38">
        <v>8.351659999999983E-2</v>
      </c>
      <c r="Q1444" s="38">
        <v>0.69937544000000251</v>
      </c>
      <c r="R1444" s="1" t="s">
        <v>1410</v>
      </c>
      <c r="V1444" s="42" t="str">
        <f t="shared" si="105"/>
        <v>YK1808 St.MT01 50m Bt.0</v>
      </c>
    </row>
    <row r="1445" spans="1:22" ht="12.75" customHeight="1">
      <c r="A1445" s="1" t="s">
        <v>1408</v>
      </c>
      <c r="B1445" s="1" t="s">
        <v>222</v>
      </c>
      <c r="C1445" s="1" t="s">
        <v>1572</v>
      </c>
      <c r="D1445" s="5">
        <v>43340.355000000003</v>
      </c>
      <c r="E1445" s="1">
        <v>2018</v>
      </c>
      <c r="F1445" s="1">
        <v>8</v>
      </c>
      <c r="G1445" s="4">
        <v>28</v>
      </c>
      <c r="H1445" s="9">
        <v>43340.73</v>
      </c>
      <c r="I1445" s="13">
        <v>135.76400000000001</v>
      </c>
      <c r="J1445" s="13">
        <v>40.037999999999997</v>
      </c>
      <c r="K1445" s="33">
        <v>0</v>
      </c>
      <c r="L1445" s="33">
        <v>0</v>
      </c>
      <c r="M1445" s="33">
        <v>0</v>
      </c>
      <c r="N1445" s="40">
        <v>22.9</v>
      </c>
      <c r="O1445" s="13">
        <v>34.083912700915164</v>
      </c>
      <c r="P1445" s="38">
        <v>-9.3236588235288131E-3</v>
      </c>
      <c r="Q1445" s="38">
        <v>-0.27088415058823401</v>
      </c>
      <c r="R1445" s="1" t="s">
        <v>1410</v>
      </c>
      <c r="V1445" s="42" t="str">
        <f t="shared" si="105"/>
        <v>YK1808 St.MT03 0m Bt.0</v>
      </c>
    </row>
    <row r="1446" spans="1:22" ht="12.75" customHeight="1">
      <c r="A1446" s="1" t="s">
        <v>1408</v>
      </c>
      <c r="B1446" s="1" t="s">
        <v>222</v>
      </c>
      <c r="C1446" s="1" t="s">
        <v>1572</v>
      </c>
      <c r="D1446" s="5">
        <v>43340.355000000003</v>
      </c>
      <c r="E1446" s="1">
        <v>2018</v>
      </c>
      <c r="F1446" s="1">
        <v>8</v>
      </c>
      <c r="G1446" s="4">
        <v>28</v>
      </c>
      <c r="H1446" s="9">
        <v>43340.73</v>
      </c>
      <c r="I1446" s="13">
        <v>135.76400000000001</v>
      </c>
      <c r="J1446" s="13">
        <v>40.037999999999997</v>
      </c>
      <c r="K1446" s="33">
        <v>20</v>
      </c>
      <c r="L1446" s="33">
        <v>20</v>
      </c>
      <c r="M1446" s="10">
        <v>0</v>
      </c>
      <c r="N1446" s="14">
        <v>22.42</v>
      </c>
      <c r="O1446" s="13">
        <v>34.087268123967732</v>
      </c>
      <c r="P1446" s="38">
        <v>-5.9197917647058951E-2</v>
      </c>
      <c r="Q1446" s="38">
        <v>-0.51234282117647112</v>
      </c>
      <c r="R1446" s="1" t="s">
        <v>1410</v>
      </c>
      <c r="V1446" s="42" t="str">
        <f t="shared" si="105"/>
        <v>YK1808 St.MT03 20m Bt.0</v>
      </c>
    </row>
    <row r="1447" spans="1:22" ht="12.75" customHeight="1">
      <c r="A1447" s="1" t="s">
        <v>1408</v>
      </c>
      <c r="B1447" s="1" t="s">
        <v>222</v>
      </c>
      <c r="C1447" s="1" t="s">
        <v>1572</v>
      </c>
      <c r="D1447" s="5">
        <v>43340.355000000003</v>
      </c>
      <c r="E1447" s="1">
        <v>2018</v>
      </c>
      <c r="F1447" s="1">
        <v>8</v>
      </c>
      <c r="G1447" s="4">
        <v>28</v>
      </c>
      <c r="H1447" s="9">
        <v>43340.73</v>
      </c>
      <c r="I1447" s="13">
        <v>135.76400000000001</v>
      </c>
      <c r="J1447" s="13">
        <v>40.037999999999997</v>
      </c>
      <c r="K1447" s="33">
        <v>50</v>
      </c>
      <c r="L1447" s="33">
        <v>50</v>
      </c>
      <c r="M1447" s="10">
        <v>0</v>
      </c>
      <c r="N1447" s="14">
        <v>5.2770000000000001</v>
      </c>
      <c r="O1447" s="13">
        <v>33.981295727561374</v>
      </c>
      <c r="P1447" s="38">
        <v>-8.2269576470588301E-2</v>
      </c>
      <c r="Q1447" s="38">
        <v>-0.93496789176470685</v>
      </c>
      <c r="R1447" s="1" t="s">
        <v>1410</v>
      </c>
      <c r="V1447" s="42" t="str">
        <f t="shared" si="105"/>
        <v>YK1808 St.MT03 50m Bt.0</v>
      </c>
    </row>
    <row r="1448" spans="1:22" ht="12.75" customHeight="1">
      <c r="A1448" s="1" t="s">
        <v>1408</v>
      </c>
      <c r="B1448" s="1" t="s">
        <v>223</v>
      </c>
      <c r="C1448" s="1" t="s">
        <v>1572</v>
      </c>
      <c r="D1448" s="5">
        <v>43340.50273148148</v>
      </c>
      <c r="E1448" s="1">
        <v>2018</v>
      </c>
      <c r="F1448" s="1">
        <v>8</v>
      </c>
      <c r="G1448" s="4">
        <v>28</v>
      </c>
      <c r="H1448" s="9">
        <v>43340.87773148148</v>
      </c>
      <c r="I1448" s="13">
        <v>135.90600000000001</v>
      </c>
      <c r="J1448" s="13">
        <v>39.835000000000001</v>
      </c>
      <c r="K1448" s="33">
        <v>0</v>
      </c>
      <c r="L1448" s="33">
        <v>0</v>
      </c>
      <c r="M1448" s="33">
        <v>0</v>
      </c>
      <c r="N1448" s="40">
        <v>22.5</v>
      </c>
      <c r="O1448" s="13">
        <v>33.938831786197092</v>
      </c>
      <c r="P1448" s="38">
        <v>-0.10475666386554661</v>
      </c>
      <c r="Q1448" s="38">
        <v>-1.0009427109243685</v>
      </c>
      <c r="R1448" s="1" t="s">
        <v>1410</v>
      </c>
      <c r="V1448" s="42" t="str">
        <f t="shared" si="105"/>
        <v>YK1808 St.MT04 0m Bt.0</v>
      </c>
    </row>
    <row r="1449" spans="1:22" ht="12.75" customHeight="1">
      <c r="A1449" s="1" t="s">
        <v>1408</v>
      </c>
      <c r="B1449" s="1" t="s">
        <v>223</v>
      </c>
      <c r="C1449" s="1" t="s">
        <v>1572</v>
      </c>
      <c r="D1449" s="5">
        <v>43340.50273148148</v>
      </c>
      <c r="E1449" s="1">
        <v>2018</v>
      </c>
      <c r="F1449" s="1">
        <v>8</v>
      </c>
      <c r="G1449" s="4">
        <v>28</v>
      </c>
      <c r="H1449" s="9">
        <v>43340.87773148148</v>
      </c>
      <c r="I1449" s="13">
        <v>135.90600000000001</v>
      </c>
      <c r="J1449" s="13">
        <v>39.835000000000001</v>
      </c>
      <c r="K1449" s="33">
        <v>20</v>
      </c>
      <c r="L1449" s="33">
        <v>20</v>
      </c>
      <c r="M1449" s="10">
        <v>0</v>
      </c>
      <c r="N1449" s="14">
        <v>20.32</v>
      </c>
      <c r="O1449" s="13">
        <v>33.904390206745639</v>
      </c>
      <c r="P1449" s="38">
        <v>-0.11388629411764728</v>
      </c>
      <c r="Q1449" s="38">
        <v>-0.92637291294117574</v>
      </c>
      <c r="R1449" s="1" t="s">
        <v>1410</v>
      </c>
      <c r="V1449" s="42" t="str">
        <f t="shared" si="105"/>
        <v>YK1808 St.MT04 20m Bt.0</v>
      </c>
    </row>
    <row r="1450" spans="1:22" ht="12.75" customHeight="1">
      <c r="A1450" s="1" t="s">
        <v>1408</v>
      </c>
      <c r="B1450" s="1" t="s">
        <v>223</v>
      </c>
      <c r="C1450" s="1" t="s">
        <v>1572</v>
      </c>
      <c r="D1450" s="5">
        <v>43340.50273148148</v>
      </c>
      <c r="E1450" s="1">
        <v>2018</v>
      </c>
      <c r="F1450" s="1">
        <v>8</v>
      </c>
      <c r="G1450" s="4">
        <v>28</v>
      </c>
      <c r="H1450" s="9">
        <v>43340.87773148148</v>
      </c>
      <c r="I1450" s="13">
        <v>135.90600000000001</v>
      </c>
      <c r="J1450" s="13">
        <v>39.835000000000001</v>
      </c>
      <c r="K1450" s="33">
        <v>50</v>
      </c>
      <c r="L1450" s="33">
        <v>50</v>
      </c>
      <c r="M1450" s="10">
        <v>0</v>
      </c>
      <c r="N1450" s="14">
        <v>5.9720000000000004</v>
      </c>
      <c r="O1450" s="13">
        <v>34.124490503724196</v>
      </c>
      <c r="P1450" s="38">
        <v>-4.0289647058822986E-2</v>
      </c>
      <c r="Q1450" s="38">
        <v>-0.17306991764706048</v>
      </c>
      <c r="R1450" s="1" t="s">
        <v>1410</v>
      </c>
      <c r="U1450" s="8" t="s">
        <v>1627</v>
      </c>
      <c r="V1450" s="42" t="str">
        <f t="shared" si="105"/>
        <v>YK1808 St.MT04 50m Bt.0</v>
      </c>
    </row>
    <row r="1451" spans="1:22" ht="12.75" customHeight="1">
      <c r="A1451" s="1" t="s">
        <v>1408</v>
      </c>
      <c r="B1451" s="1" t="s">
        <v>1429</v>
      </c>
      <c r="C1451" s="1" t="s">
        <v>1572</v>
      </c>
      <c r="D1451" s="5">
        <v>43341.359560185185</v>
      </c>
      <c r="E1451" s="1">
        <v>2018</v>
      </c>
      <c r="F1451" s="1">
        <v>8</v>
      </c>
      <c r="G1451" s="4">
        <v>29</v>
      </c>
      <c r="H1451" s="9">
        <v>43341.734560185185</v>
      </c>
      <c r="I1451" s="13">
        <v>135.80000000000001</v>
      </c>
      <c r="J1451" s="13">
        <v>39.366</v>
      </c>
      <c r="K1451" s="33">
        <v>0</v>
      </c>
      <c r="L1451" s="33">
        <v>0</v>
      </c>
      <c r="M1451" s="33">
        <v>0</v>
      </c>
      <c r="N1451" s="40">
        <v>24.7</v>
      </c>
      <c r="O1451" s="13">
        <v>34.1359740606473</v>
      </c>
      <c r="P1451" s="38">
        <v>-6.8851764705875063E-3</v>
      </c>
      <c r="Q1451" s="38">
        <v>-0.15193686117647154</v>
      </c>
      <c r="R1451" s="1" t="s">
        <v>1410</v>
      </c>
      <c r="U1451" s="8" t="s">
        <v>1627</v>
      </c>
      <c r="V1451" s="42" t="str">
        <f t="shared" si="105"/>
        <v>YK1808 St.MT05 0m Bt.0</v>
      </c>
    </row>
    <row r="1452" spans="1:22" ht="12.75" customHeight="1">
      <c r="A1452" s="1" t="s">
        <v>1408</v>
      </c>
      <c r="B1452" s="1" t="s">
        <v>1429</v>
      </c>
      <c r="C1452" s="1" t="s">
        <v>1572</v>
      </c>
      <c r="D1452" s="5">
        <v>43341.359560185185</v>
      </c>
      <c r="E1452" s="1">
        <v>2018</v>
      </c>
      <c r="F1452" s="1">
        <v>8</v>
      </c>
      <c r="G1452" s="4">
        <v>29</v>
      </c>
      <c r="H1452" s="9">
        <v>43341.734560185185</v>
      </c>
      <c r="I1452" s="13">
        <v>135.80000000000001</v>
      </c>
      <c r="J1452" s="13">
        <v>39.366</v>
      </c>
      <c r="K1452" s="33">
        <v>20</v>
      </c>
      <c r="L1452" s="33">
        <v>20</v>
      </c>
      <c r="M1452" s="10">
        <v>0</v>
      </c>
      <c r="N1452" s="14">
        <v>22.766999999999999</v>
      </c>
      <c r="O1452" s="13">
        <v>34.158607923280549</v>
      </c>
      <c r="P1452" s="38">
        <v>3.4500254117647344E-2</v>
      </c>
      <c r="Q1452" s="38">
        <v>0.20795143529411675</v>
      </c>
      <c r="R1452" s="1" t="s">
        <v>1410</v>
      </c>
      <c r="U1452" s="8" t="s">
        <v>1627</v>
      </c>
      <c r="V1452" s="42" t="str">
        <f t="shared" si="105"/>
        <v>YK1808 St.MT05 20m Bt.0</v>
      </c>
    </row>
    <row r="1453" spans="1:22" ht="12.75" customHeight="1">
      <c r="A1453" s="1" t="s">
        <v>1408</v>
      </c>
      <c r="B1453" s="1" t="s">
        <v>1429</v>
      </c>
      <c r="C1453" s="1" t="s">
        <v>1572</v>
      </c>
      <c r="D1453" s="5">
        <v>43341.359560185185</v>
      </c>
      <c r="E1453" s="1">
        <v>2018</v>
      </c>
      <c r="F1453" s="1">
        <v>8</v>
      </c>
      <c r="G1453" s="4">
        <v>29</v>
      </c>
      <c r="H1453" s="9">
        <v>43341.734560185185</v>
      </c>
      <c r="I1453" s="13">
        <v>135.80000000000001</v>
      </c>
      <c r="J1453" s="13">
        <v>39.366</v>
      </c>
      <c r="K1453" s="33">
        <v>50</v>
      </c>
      <c r="L1453" s="33">
        <v>50</v>
      </c>
      <c r="M1453" s="10">
        <v>0</v>
      </c>
      <c r="N1453" s="14">
        <v>13.847</v>
      </c>
      <c r="O1453" s="13">
        <v>34.454076789068239</v>
      </c>
      <c r="P1453" s="38">
        <v>0.15651384470588248</v>
      </c>
      <c r="Q1453" s="38">
        <v>0.98546697176470666</v>
      </c>
      <c r="R1453" s="1" t="s">
        <v>1410</v>
      </c>
      <c r="U1453" s="8" t="s">
        <v>1627</v>
      </c>
      <c r="V1453" s="42" t="str">
        <f t="shared" si="105"/>
        <v>YK1808 St.MT05 50m Bt.0</v>
      </c>
    </row>
    <row r="1454" spans="1:22" ht="12.75" customHeight="1">
      <c r="A1454" s="1" t="s">
        <v>1408</v>
      </c>
      <c r="B1454" s="1" t="s">
        <v>1430</v>
      </c>
      <c r="C1454" s="1" t="s">
        <v>1572</v>
      </c>
      <c r="D1454" s="5">
        <v>43341.501226851855</v>
      </c>
      <c r="E1454" s="1">
        <v>2018</v>
      </c>
      <c r="F1454" s="1">
        <v>8</v>
      </c>
      <c r="G1454" s="4">
        <v>29</v>
      </c>
      <c r="H1454" s="9">
        <v>43341.876226851855</v>
      </c>
      <c r="I1454" s="13">
        <v>135.613</v>
      </c>
      <c r="J1454" s="13">
        <v>39.201999999999998</v>
      </c>
      <c r="K1454" s="33">
        <v>0</v>
      </c>
      <c r="L1454" s="33">
        <v>0</v>
      </c>
      <c r="M1454" s="33">
        <v>0</v>
      </c>
      <c r="N1454" s="40">
        <v>25.2</v>
      </c>
      <c r="O1454" s="13">
        <v>33.817872670522306</v>
      </c>
      <c r="P1454" s="38">
        <v>-0.13320824470588177</v>
      </c>
      <c r="Q1454" s="38">
        <v>-0.99872057176470541</v>
      </c>
      <c r="R1454" s="1" t="s">
        <v>1410</v>
      </c>
      <c r="U1454" s="8" t="s">
        <v>1627</v>
      </c>
      <c r="V1454" s="42" t="str">
        <f t="shared" si="105"/>
        <v>YK1808 St.MT06 0m Bt.0</v>
      </c>
    </row>
    <row r="1455" spans="1:22" ht="12.75" customHeight="1">
      <c r="A1455" s="1" t="s">
        <v>1408</v>
      </c>
      <c r="B1455" s="1" t="s">
        <v>1430</v>
      </c>
      <c r="C1455" s="1" t="s">
        <v>1572</v>
      </c>
      <c r="D1455" s="5">
        <v>43341.501226851855</v>
      </c>
      <c r="E1455" s="1">
        <v>2018</v>
      </c>
      <c r="F1455" s="1">
        <v>8</v>
      </c>
      <c r="G1455" s="4">
        <v>29</v>
      </c>
      <c r="H1455" s="9">
        <v>43341.876226851855</v>
      </c>
      <c r="I1455" s="13">
        <v>135.613</v>
      </c>
      <c r="J1455" s="13">
        <v>39.201999999999998</v>
      </c>
      <c r="K1455" s="33">
        <v>20</v>
      </c>
      <c r="L1455" s="33">
        <v>20</v>
      </c>
      <c r="M1455" s="10">
        <v>0</v>
      </c>
      <c r="N1455" s="14">
        <v>20.581</v>
      </c>
      <c r="O1455" s="13">
        <v>34.205606972739879</v>
      </c>
      <c r="P1455" s="38">
        <v>8.6418625882353162E-2</v>
      </c>
      <c r="Q1455" s="38">
        <v>0.44467182470588362</v>
      </c>
      <c r="R1455" s="1" t="s">
        <v>1410</v>
      </c>
      <c r="U1455" s="8" t="s">
        <v>1627</v>
      </c>
      <c r="V1455" s="42" t="str">
        <f t="shared" si="105"/>
        <v>YK1808 St.MT06 20m Bt.0</v>
      </c>
    </row>
    <row r="1456" spans="1:22" ht="12.75" customHeight="1">
      <c r="A1456" s="1" t="s">
        <v>1408</v>
      </c>
      <c r="B1456" s="1" t="s">
        <v>1430</v>
      </c>
      <c r="C1456" s="1" t="s">
        <v>1572</v>
      </c>
      <c r="D1456" s="5">
        <v>43341.501226851855</v>
      </c>
      <c r="E1456" s="1">
        <v>2018</v>
      </c>
      <c r="F1456" s="1">
        <v>8</v>
      </c>
      <c r="G1456" s="4">
        <v>29</v>
      </c>
      <c r="H1456" s="9">
        <v>43341.876226851855</v>
      </c>
      <c r="I1456" s="13">
        <v>135.613</v>
      </c>
      <c r="J1456" s="13">
        <v>39.201999999999998</v>
      </c>
      <c r="K1456" s="33">
        <v>50</v>
      </c>
      <c r="L1456" s="33">
        <v>50</v>
      </c>
      <c r="M1456" s="10">
        <v>0</v>
      </c>
      <c r="N1456" s="14">
        <v>16.158999999999999</v>
      </c>
      <c r="O1456" s="13">
        <v>34.520188074206956</v>
      </c>
      <c r="P1456" s="38">
        <v>0.16116037647058867</v>
      </c>
      <c r="Q1456" s="38">
        <v>1.1192594011764729</v>
      </c>
      <c r="R1456" s="1" t="s">
        <v>1410</v>
      </c>
      <c r="T1456" s="7"/>
      <c r="U1456" s="8" t="s">
        <v>1627</v>
      </c>
      <c r="V1456" s="42" t="str">
        <f t="shared" si="105"/>
        <v>YK1808 St.MT06 50m Bt.0</v>
      </c>
    </row>
    <row r="1457" spans="1:22" ht="12.75" customHeight="1">
      <c r="A1457" s="1" t="s">
        <v>1408</v>
      </c>
      <c r="B1457" s="1" t="s">
        <v>226</v>
      </c>
      <c r="C1457" s="1" t="s">
        <v>1572</v>
      </c>
      <c r="D1457" s="5">
        <v>43342.355925925927</v>
      </c>
      <c r="E1457" s="1">
        <v>2018</v>
      </c>
      <c r="F1457" s="1">
        <v>8</v>
      </c>
      <c r="G1457" s="4">
        <v>30</v>
      </c>
      <c r="H1457" s="9">
        <v>43342.730925925927</v>
      </c>
      <c r="I1457" s="13">
        <v>135.97499999999999</v>
      </c>
      <c r="J1457" s="13">
        <v>37.700000000000003</v>
      </c>
      <c r="K1457" s="33">
        <v>0</v>
      </c>
      <c r="L1457" s="33">
        <v>0</v>
      </c>
      <c r="M1457" s="33">
        <v>0</v>
      </c>
      <c r="N1457" s="40">
        <v>26.2</v>
      </c>
      <c r="O1457" s="13">
        <v>33.421704611300932</v>
      </c>
      <c r="P1457" s="38">
        <v>-0.22070990117647016</v>
      </c>
      <c r="Q1457" s="38">
        <v>-1.7231482929411763</v>
      </c>
      <c r="R1457" s="1" t="s">
        <v>1410</v>
      </c>
      <c r="T1457" s="7" t="s">
        <v>1628</v>
      </c>
      <c r="U1457" s="8" t="s">
        <v>1627</v>
      </c>
      <c r="V1457" s="42" t="str">
        <f t="shared" si="105"/>
        <v>YK1808 St.MT07 0m Bt.0</v>
      </c>
    </row>
    <row r="1458" spans="1:22" ht="12.75" customHeight="1">
      <c r="A1458" s="1" t="s">
        <v>1408</v>
      </c>
      <c r="B1458" s="1" t="s">
        <v>226</v>
      </c>
      <c r="C1458" s="1" t="s">
        <v>1572</v>
      </c>
      <c r="D1458" s="5">
        <v>43342.355925925927</v>
      </c>
      <c r="E1458" s="1">
        <v>2018</v>
      </c>
      <c r="F1458" s="1">
        <v>8</v>
      </c>
      <c r="G1458" s="4">
        <v>30</v>
      </c>
      <c r="H1458" s="9">
        <v>43342.730925925927</v>
      </c>
      <c r="I1458" s="13">
        <v>135.97499999999999</v>
      </c>
      <c r="J1458" s="13">
        <v>37.700000000000003</v>
      </c>
      <c r="K1458" s="33">
        <v>20</v>
      </c>
      <c r="L1458" s="33">
        <v>20</v>
      </c>
      <c r="M1458" s="10">
        <v>0</v>
      </c>
      <c r="N1458" s="14">
        <v>24.152000000000001</v>
      </c>
      <c r="O1458" s="13">
        <v>33.460286384382101</v>
      </c>
      <c r="P1458" s="38">
        <v>-0.18904487058823505</v>
      </c>
      <c r="Q1458" s="38">
        <v>-1.4226111764705864</v>
      </c>
      <c r="R1458" s="1" t="s">
        <v>1410</v>
      </c>
      <c r="T1458" s="7" t="s">
        <v>1628</v>
      </c>
      <c r="U1458" s="8" t="s">
        <v>1627</v>
      </c>
      <c r="V1458" s="42" t="str">
        <f t="shared" si="105"/>
        <v>YK1808 St.MT07 20m Bt.0</v>
      </c>
    </row>
    <row r="1459" spans="1:22" ht="12.75" customHeight="1">
      <c r="A1459" s="1" t="s">
        <v>1408</v>
      </c>
      <c r="B1459" s="1" t="s">
        <v>226</v>
      </c>
      <c r="C1459" s="1" t="s">
        <v>1572</v>
      </c>
      <c r="D1459" s="5">
        <v>43342.355925925927</v>
      </c>
      <c r="E1459" s="1">
        <v>2018</v>
      </c>
      <c r="F1459" s="1">
        <v>8</v>
      </c>
      <c r="G1459" s="4">
        <v>30</v>
      </c>
      <c r="H1459" s="9">
        <v>43342.730925925927</v>
      </c>
      <c r="I1459" s="13">
        <v>135.97499999999999</v>
      </c>
      <c r="J1459" s="13">
        <v>37.700000000000003</v>
      </c>
      <c r="K1459" s="33">
        <v>50</v>
      </c>
      <c r="L1459" s="33">
        <v>50</v>
      </c>
      <c r="M1459" s="10">
        <v>0</v>
      </c>
      <c r="N1459" s="14">
        <v>15.052</v>
      </c>
      <c r="O1459" s="13">
        <v>34.403019858008534</v>
      </c>
      <c r="P1459" s="38">
        <v>9.9648000000000181E-2</v>
      </c>
      <c r="Q1459" s="38">
        <v>0.85268364000000041</v>
      </c>
      <c r="R1459" s="1" t="s">
        <v>1410</v>
      </c>
      <c r="T1459" s="7"/>
      <c r="U1459" s="8" t="s">
        <v>1627</v>
      </c>
      <c r="V1459" s="42" t="str">
        <f t="shared" si="105"/>
        <v>YK1808 St.MT07 50m Bt.0</v>
      </c>
    </row>
    <row r="1460" spans="1:22" ht="12.75" customHeight="1">
      <c r="A1460" s="1" t="s">
        <v>1408</v>
      </c>
      <c r="B1460" s="1" t="s">
        <v>227</v>
      </c>
      <c r="C1460" s="1" t="s">
        <v>1572</v>
      </c>
      <c r="D1460" s="5">
        <v>43342.520451388889</v>
      </c>
      <c r="E1460" s="1">
        <v>2018</v>
      </c>
      <c r="F1460" s="1">
        <v>8</v>
      </c>
      <c r="G1460" s="4">
        <v>30</v>
      </c>
      <c r="H1460" s="9">
        <v>43342.895451388889</v>
      </c>
      <c r="I1460" s="13">
        <v>135.75700000000001</v>
      </c>
      <c r="J1460" s="13">
        <v>37.881</v>
      </c>
      <c r="K1460" s="33">
        <v>0</v>
      </c>
      <c r="L1460" s="33">
        <v>0</v>
      </c>
      <c r="M1460" s="33">
        <v>0</v>
      </c>
      <c r="N1460" s="40">
        <v>25.3</v>
      </c>
      <c r="O1460" s="13">
        <v>33.459682547273601</v>
      </c>
      <c r="P1460" s="38">
        <v>-0.25801456941176459</v>
      </c>
      <c r="Q1460" s="38">
        <v>-1.8845343235294125</v>
      </c>
      <c r="R1460" s="1" t="s">
        <v>1410</v>
      </c>
      <c r="T1460" s="7"/>
      <c r="U1460" s="8" t="s">
        <v>1627</v>
      </c>
      <c r="V1460" s="42" t="str">
        <f t="shared" si="105"/>
        <v>YK1808 St.MT08 0m Bt.0</v>
      </c>
    </row>
    <row r="1461" spans="1:22" ht="12.75" customHeight="1">
      <c r="A1461" s="1" t="s">
        <v>1408</v>
      </c>
      <c r="B1461" s="1" t="s">
        <v>227</v>
      </c>
      <c r="C1461" s="1" t="s">
        <v>1572</v>
      </c>
      <c r="D1461" s="5">
        <v>43342.520451388889</v>
      </c>
      <c r="E1461" s="1">
        <v>2018</v>
      </c>
      <c r="F1461" s="1">
        <v>8</v>
      </c>
      <c r="G1461" s="4">
        <v>30</v>
      </c>
      <c r="H1461" s="9">
        <v>43342.895451388889</v>
      </c>
      <c r="I1461" s="13">
        <v>135.75700000000001</v>
      </c>
      <c r="J1461" s="13">
        <v>37.881</v>
      </c>
      <c r="K1461" s="33">
        <v>20</v>
      </c>
      <c r="L1461" s="33">
        <v>20</v>
      </c>
      <c r="M1461" s="10">
        <v>0</v>
      </c>
      <c r="N1461" s="14">
        <v>24.033999999999999</v>
      </c>
      <c r="O1461" s="13">
        <v>33.61987440935733</v>
      </c>
      <c r="P1461" s="38">
        <v>-0.15012113882352929</v>
      </c>
      <c r="Q1461" s="38">
        <v>-1.0760615270588225</v>
      </c>
      <c r="R1461" s="1" t="s">
        <v>1410</v>
      </c>
      <c r="T1461" s="7"/>
      <c r="U1461" s="8" t="s">
        <v>1627</v>
      </c>
      <c r="V1461" s="42" t="str">
        <f t="shared" si="105"/>
        <v>YK1808 St.MT08 20m Bt.0</v>
      </c>
    </row>
    <row r="1462" spans="1:22" ht="12.75" customHeight="1">
      <c r="A1462" s="1" t="s">
        <v>1408</v>
      </c>
      <c r="B1462" s="1" t="s">
        <v>227</v>
      </c>
      <c r="C1462" s="1" t="s">
        <v>1572</v>
      </c>
      <c r="D1462" s="5">
        <v>43342.520451388889</v>
      </c>
      <c r="E1462" s="1">
        <v>2018</v>
      </c>
      <c r="F1462" s="1">
        <v>8</v>
      </c>
      <c r="G1462" s="4">
        <v>30</v>
      </c>
      <c r="H1462" s="9">
        <v>43342.895451388889</v>
      </c>
      <c r="I1462" s="13">
        <v>135.75700000000001</v>
      </c>
      <c r="J1462" s="13">
        <v>37.881</v>
      </c>
      <c r="K1462" s="33">
        <v>50</v>
      </c>
      <c r="L1462" s="33">
        <v>50</v>
      </c>
      <c r="M1462" s="10">
        <v>0</v>
      </c>
      <c r="N1462" s="14">
        <v>14.1</v>
      </c>
      <c r="O1462" s="13">
        <v>34.373721840195053</v>
      </c>
      <c r="P1462" s="38">
        <v>0.19761037176470619</v>
      </c>
      <c r="Q1462" s="38">
        <v>0.86935114941176472</v>
      </c>
      <c r="R1462" s="1" t="s">
        <v>1410</v>
      </c>
      <c r="T1462" s="7"/>
      <c r="U1462" s="8" t="s">
        <v>1627</v>
      </c>
      <c r="V1462" s="42" t="str">
        <f t="shared" si="105"/>
        <v>YK1808 St.MT08 50m Bt.0</v>
      </c>
    </row>
    <row r="1463" spans="1:22" ht="12.75" customHeight="1">
      <c r="A1463" s="1" t="s">
        <v>1408</v>
      </c>
      <c r="B1463" s="1" t="s">
        <v>230</v>
      </c>
      <c r="C1463" s="1" t="s">
        <v>1572</v>
      </c>
      <c r="D1463" s="5">
        <v>43343.365277777775</v>
      </c>
      <c r="E1463" s="1">
        <v>2018</v>
      </c>
      <c r="F1463" s="1">
        <v>8</v>
      </c>
      <c r="G1463" s="4">
        <v>31</v>
      </c>
      <c r="H1463" s="9">
        <v>43343.740277777775</v>
      </c>
      <c r="I1463" s="13">
        <v>135.76</v>
      </c>
      <c r="J1463" s="13">
        <v>37.136000000000003</v>
      </c>
      <c r="K1463" s="33">
        <v>0</v>
      </c>
      <c r="L1463" s="33">
        <v>0</v>
      </c>
      <c r="M1463" s="33">
        <v>0</v>
      </c>
      <c r="N1463" s="40">
        <v>25.4</v>
      </c>
      <c r="O1463" s="13">
        <v>33.201400468988766</v>
      </c>
      <c r="P1463" s="38">
        <v>-0.2887707576470584</v>
      </c>
      <c r="Q1463" s="38">
        <v>-2.5284198141176475</v>
      </c>
      <c r="R1463" s="1" t="s">
        <v>1410</v>
      </c>
      <c r="T1463" s="7" t="s">
        <v>1628</v>
      </c>
      <c r="U1463" s="8" t="s">
        <v>1627</v>
      </c>
      <c r="V1463" s="42" t="str">
        <f t="shared" si="105"/>
        <v>YK1808 St.MT09 0m Bt.0</v>
      </c>
    </row>
    <row r="1464" spans="1:22" ht="12.75" customHeight="1">
      <c r="A1464" s="1" t="s">
        <v>1408</v>
      </c>
      <c r="B1464" s="1" t="s">
        <v>230</v>
      </c>
      <c r="C1464" s="1" t="s">
        <v>1572</v>
      </c>
      <c r="D1464" s="5">
        <v>43343.365277777775</v>
      </c>
      <c r="E1464" s="1">
        <v>2018</v>
      </c>
      <c r="F1464" s="1">
        <v>8</v>
      </c>
      <c r="G1464" s="4">
        <v>31</v>
      </c>
      <c r="H1464" s="9">
        <v>43343.740277777775</v>
      </c>
      <c r="I1464" s="13">
        <v>135.76</v>
      </c>
      <c r="J1464" s="13">
        <v>37.136000000000003</v>
      </c>
      <c r="K1464" s="33">
        <v>20</v>
      </c>
      <c r="L1464" s="33">
        <v>20</v>
      </c>
      <c r="M1464" s="10">
        <v>0</v>
      </c>
      <c r="N1464" s="14">
        <v>24.402999999999999</v>
      </c>
      <c r="O1464" s="13">
        <v>33.848048031436953</v>
      </c>
      <c r="P1464" s="38">
        <v>-3.4150447058823197E-2</v>
      </c>
      <c r="Q1464" s="38">
        <v>-0.74883551764705913</v>
      </c>
      <c r="R1464" s="1" t="s">
        <v>1410</v>
      </c>
      <c r="T1464" s="7"/>
      <c r="U1464" s="8" t="s">
        <v>1627</v>
      </c>
      <c r="V1464" s="42" t="str">
        <f t="shared" si="105"/>
        <v>YK1808 St.MT09 20m Bt.0</v>
      </c>
    </row>
    <row r="1465" spans="1:22" ht="12.75" customHeight="1">
      <c r="A1465" s="1" t="s">
        <v>1408</v>
      </c>
      <c r="B1465" s="1" t="s">
        <v>230</v>
      </c>
      <c r="C1465" s="1" t="s">
        <v>1572</v>
      </c>
      <c r="D1465" s="5">
        <v>43343.365277777775</v>
      </c>
      <c r="E1465" s="1">
        <v>2018</v>
      </c>
      <c r="F1465" s="1">
        <v>8</v>
      </c>
      <c r="G1465" s="4">
        <v>31</v>
      </c>
      <c r="H1465" s="9">
        <v>43343.740277777775</v>
      </c>
      <c r="I1465" s="13">
        <v>135.76</v>
      </c>
      <c r="J1465" s="13">
        <v>37.136000000000003</v>
      </c>
      <c r="K1465" s="33">
        <v>50</v>
      </c>
      <c r="L1465" s="33">
        <v>50</v>
      </c>
      <c r="M1465" s="10">
        <v>0</v>
      </c>
      <c r="N1465" s="14">
        <v>12.868</v>
      </c>
      <c r="O1465" s="13">
        <v>34.379764082928858</v>
      </c>
      <c r="P1465" s="38">
        <v>5.4991960000000173E-2</v>
      </c>
      <c r="Q1465" s="38">
        <v>0.59847329999999843</v>
      </c>
      <c r="R1465" s="1" t="s">
        <v>1410</v>
      </c>
      <c r="T1465" s="7"/>
      <c r="U1465" s="8" t="s">
        <v>1627</v>
      </c>
      <c r="V1465" s="42" t="str">
        <f t="shared" si="105"/>
        <v>YK1808 St.MT09 50m Bt.0</v>
      </c>
    </row>
    <row r="1466" spans="1:22" ht="12.75" customHeight="1">
      <c r="A1466" s="1" t="s">
        <v>1408</v>
      </c>
      <c r="B1466" s="1" t="s">
        <v>119</v>
      </c>
      <c r="C1466" s="1" t="s">
        <v>1572</v>
      </c>
      <c r="D1466" s="5">
        <v>43343.490972222222</v>
      </c>
      <c r="E1466" s="1">
        <v>2018</v>
      </c>
      <c r="F1466" s="1">
        <v>8</v>
      </c>
      <c r="G1466" s="4">
        <v>31</v>
      </c>
      <c r="H1466" s="9">
        <v>43343.865972222222</v>
      </c>
      <c r="I1466" s="13">
        <v>135.95699999999999</v>
      </c>
      <c r="J1466" s="13">
        <v>37.298000000000002</v>
      </c>
      <c r="K1466" s="33">
        <v>0</v>
      </c>
      <c r="L1466" s="33">
        <v>0</v>
      </c>
      <c r="M1466" s="33">
        <v>0</v>
      </c>
      <c r="N1466" s="40">
        <v>26.1</v>
      </c>
      <c r="O1466" s="13">
        <v>32.566520188603342</v>
      </c>
      <c r="P1466" s="38">
        <v>-0.65725087999999965</v>
      </c>
      <c r="Q1466" s="38">
        <v>-4.3860501999999997</v>
      </c>
      <c r="R1466" s="1" t="s">
        <v>1410</v>
      </c>
      <c r="T1466" s="7" t="s">
        <v>1629</v>
      </c>
      <c r="U1466" s="17" t="s">
        <v>1630</v>
      </c>
      <c r="V1466" s="42" t="str">
        <f t="shared" si="105"/>
        <v>YK1808 St.MT10 0m Bt.0</v>
      </c>
    </row>
    <row r="1467" spans="1:22" ht="12.75" customHeight="1">
      <c r="A1467" s="1" t="s">
        <v>1408</v>
      </c>
      <c r="B1467" s="1" t="s">
        <v>119</v>
      </c>
      <c r="C1467" s="1" t="s">
        <v>1572</v>
      </c>
      <c r="D1467" s="5">
        <v>43343.490972222222</v>
      </c>
      <c r="E1467" s="1">
        <v>2018</v>
      </c>
      <c r="F1467" s="1">
        <v>8</v>
      </c>
      <c r="G1467" s="4">
        <v>31</v>
      </c>
      <c r="H1467" s="9">
        <v>43343.865972222222</v>
      </c>
      <c r="I1467" s="13">
        <v>135.95699999999999</v>
      </c>
      <c r="J1467" s="13">
        <v>37.298000000000002</v>
      </c>
      <c r="K1467" s="33">
        <v>20</v>
      </c>
      <c r="L1467" s="33">
        <v>20</v>
      </c>
      <c r="M1467" s="10">
        <v>0</v>
      </c>
      <c r="N1467" s="14">
        <v>22.364000000000001</v>
      </c>
      <c r="O1467" s="13">
        <v>33.971092664051582</v>
      </c>
      <c r="P1467" s="38">
        <v>-0.14085943999999939</v>
      </c>
      <c r="Q1467" s="38">
        <v>-0.57839799999999819</v>
      </c>
      <c r="R1467" s="1" t="s">
        <v>1410</v>
      </c>
      <c r="T1467" s="7"/>
      <c r="U1467" s="8" t="s">
        <v>1627</v>
      </c>
      <c r="V1467" s="42" t="str">
        <f t="shared" si="105"/>
        <v>YK1808 St.MT10 20m Bt.0</v>
      </c>
    </row>
    <row r="1468" spans="1:22" ht="12.75" customHeight="1">
      <c r="A1468" s="1" t="s">
        <v>1408</v>
      </c>
      <c r="B1468" s="1" t="s">
        <v>119</v>
      </c>
      <c r="C1468" s="1" t="s">
        <v>1572</v>
      </c>
      <c r="D1468" s="5">
        <v>43343.490972222222</v>
      </c>
      <c r="E1468" s="1">
        <v>2018</v>
      </c>
      <c r="F1468" s="1">
        <v>8</v>
      </c>
      <c r="G1468" s="4">
        <v>31</v>
      </c>
      <c r="H1468" s="9">
        <v>43343.865972222222</v>
      </c>
      <c r="I1468" s="13">
        <v>135.95699999999999</v>
      </c>
      <c r="J1468" s="13">
        <v>37.298000000000002</v>
      </c>
      <c r="K1468" s="33">
        <v>50</v>
      </c>
      <c r="L1468" s="33">
        <v>50</v>
      </c>
      <c r="M1468" s="10">
        <v>0</v>
      </c>
      <c r="N1468" s="14">
        <v>13.96</v>
      </c>
      <c r="O1468" s="13">
        <v>34.419834020522337</v>
      </c>
      <c r="P1468" s="38">
        <v>3.6466399999999677E-2</v>
      </c>
      <c r="Q1468" s="38">
        <v>0.64549958333333279</v>
      </c>
      <c r="R1468" s="1" t="s">
        <v>1410</v>
      </c>
      <c r="T1468" s="7"/>
      <c r="U1468" s="8" t="s">
        <v>1627</v>
      </c>
      <c r="V1468" s="42" t="str">
        <f t="shared" si="105"/>
        <v>YK1808 St.MT10 50m Bt.0</v>
      </c>
    </row>
    <row r="1469" spans="1:22" ht="12.75" customHeight="1">
      <c r="A1469" s="1" t="s">
        <v>1408</v>
      </c>
      <c r="B1469" s="1" t="s">
        <v>233</v>
      </c>
      <c r="C1469" s="1" t="s">
        <v>1569</v>
      </c>
      <c r="D1469" s="5">
        <v>43345.354375000003</v>
      </c>
      <c r="E1469" s="1">
        <v>2018</v>
      </c>
      <c r="F1469" s="1">
        <v>9</v>
      </c>
      <c r="G1469" s="4">
        <v>2</v>
      </c>
      <c r="H1469" s="9">
        <v>43345.729375000003</v>
      </c>
      <c r="I1469" s="13">
        <v>130.36699999999999</v>
      </c>
      <c r="J1469" s="13">
        <v>34.506</v>
      </c>
      <c r="K1469" s="33">
        <v>0</v>
      </c>
      <c r="L1469" s="33">
        <v>0</v>
      </c>
      <c r="M1469" s="33">
        <v>0</v>
      </c>
      <c r="N1469" s="40">
        <v>26.9</v>
      </c>
      <c r="O1469" s="13">
        <v>32.783112436562782</v>
      </c>
      <c r="P1469" s="38">
        <v>-0.37198459999999955</v>
      </c>
      <c r="Q1469" s="38">
        <v>-2.3654624000000002</v>
      </c>
      <c r="R1469" s="1" t="s">
        <v>1410</v>
      </c>
      <c r="T1469" s="7"/>
      <c r="U1469" s="8" t="s">
        <v>1627</v>
      </c>
      <c r="V1469" s="42" t="str">
        <f t="shared" si="105"/>
        <v>YK1808 St.MT11 0m Bt.0</v>
      </c>
    </row>
    <row r="1470" spans="1:22" ht="12.75" customHeight="1">
      <c r="A1470" s="1" t="s">
        <v>1408</v>
      </c>
      <c r="B1470" s="1" t="s">
        <v>233</v>
      </c>
      <c r="C1470" s="1" t="s">
        <v>1569</v>
      </c>
      <c r="D1470" s="5">
        <v>43345.354375000003</v>
      </c>
      <c r="E1470" s="1">
        <v>2018</v>
      </c>
      <c r="F1470" s="1">
        <v>9</v>
      </c>
      <c r="G1470" s="4">
        <v>2</v>
      </c>
      <c r="H1470" s="9">
        <v>43345.729375000003</v>
      </c>
      <c r="I1470" s="13">
        <v>130.36699999999999</v>
      </c>
      <c r="J1470" s="13">
        <v>34.506</v>
      </c>
      <c r="K1470" s="33">
        <v>20</v>
      </c>
      <c r="L1470" s="33">
        <v>20</v>
      </c>
      <c r="M1470" s="10">
        <v>0</v>
      </c>
      <c r="N1470" s="14">
        <v>25.635999999999999</v>
      </c>
      <c r="O1470" s="13">
        <v>32.725906650748556</v>
      </c>
      <c r="P1470" s="38">
        <v>-0.37936747999999998</v>
      </c>
      <c r="Q1470" s="38">
        <v>-2.4603681999999996</v>
      </c>
      <c r="R1470" s="1" t="s">
        <v>1410</v>
      </c>
      <c r="T1470" s="7"/>
      <c r="U1470" s="8" t="s">
        <v>1627</v>
      </c>
      <c r="V1470" s="42" t="str">
        <f t="shared" si="105"/>
        <v>YK1808 St.MT11 20m Bt.0</v>
      </c>
    </row>
    <row r="1471" spans="1:22" ht="12.75" customHeight="1">
      <c r="A1471" s="1" t="s">
        <v>1408</v>
      </c>
      <c r="B1471" s="1" t="s">
        <v>233</v>
      </c>
      <c r="C1471" s="1" t="s">
        <v>1569</v>
      </c>
      <c r="D1471" s="5">
        <v>43345.354375000003</v>
      </c>
      <c r="E1471" s="1">
        <v>2018</v>
      </c>
      <c r="F1471" s="1">
        <v>9</v>
      </c>
      <c r="G1471" s="4">
        <v>2</v>
      </c>
      <c r="H1471" s="9">
        <v>43345.729375000003</v>
      </c>
      <c r="I1471" s="13">
        <v>130.36699999999999</v>
      </c>
      <c r="J1471" s="13">
        <v>34.506</v>
      </c>
      <c r="K1471" s="33">
        <v>50</v>
      </c>
      <c r="L1471" s="33">
        <v>50</v>
      </c>
      <c r="M1471" s="10">
        <v>0</v>
      </c>
      <c r="N1471" s="14">
        <v>17.600999999999999</v>
      </c>
      <c r="O1471" s="13">
        <v>32.732648380105395</v>
      </c>
      <c r="P1471" s="38">
        <v>-0.30738439999999967</v>
      </c>
      <c r="Q1471" s="38">
        <v>-1.9675274999999992</v>
      </c>
      <c r="R1471" s="1" t="s">
        <v>1410</v>
      </c>
      <c r="T1471" s="7"/>
      <c r="U1471" s="8" t="s">
        <v>1627</v>
      </c>
      <c r="V1471" s="42" t="str">
        <f t="shared" si="105"/>
        <v>YK1808 St.MT11 50m Bt.0</v>
      </c>
    </row>
    <row r="1472" spans="1:22" ht="12.75" customHeight="1">
      <c r="A1472" s="1" t="s">
        <v>1408</v>
      </c>
      <c r="B1472" s="1" t="s">
        <v>127</v>
      </c>
      <c r="C1472" s="1" t="s">
        <v>1569</v>
      </c>
      <c r="D1472" s="5">
        <v>43345.502766203703</v>
      </c>
      <c r="E1472" s="1">
        <v>2018</v>
      </c>
      <c r="F1472" s="1">
        <v>9</v>
      </c>
      <c r="G1472" s="4">
        <v>2</v>
      </c>
      <c r="H1472" s="9">
        <v>43345.877766203703</v>
      </c>
      <c r="I1472" s="13">
        <v>130.548</v>
      </c>
      <c r="J1472" s="13">
        <v>34.618000000000002</v>
      </c>
      <c r="K1472" s="33">
        <v>0</v>
      </c>
      <c r="L1472" s="33">
        <v>0</v>
      </c>
      <c r="M1472" s="33">
        <v>0</v>
      </c>
      <c r="N1472" s="40">
        <v>26.6</v>
      </c>
      <c r="O1472" s="13">
        <v>32.466068763764994</v>
      </c>
      <c r="P1472" s="38">
        <v>-0.40958260000000002</v>
      </c>
      <c r="Q1472" s="38">
        <v>-2.8429120833333323</v>
      </c>
      <c r="R1472" s="1" t="s">
        <v>1410</v>
      </c>
      <c r="T1472" s="7"/>
      <c r="U1472" s="8" t="s">
        <v>1627</v>
      </c>
      <c r="V1472" s="42" t="str">
        <f t="shared" si="105"/>
        <v>YK1808 St.MT12 0m Bt.0</v>
      </c>
    </row>
    <row r="1473" spans="1:22" ht="12.75" customHeight="1">
      <c r="A1473" s="1" t="s">
        <v>1408</v>
      </c>
      <c r="B1473" s="1" t="s">
        <v>127</v>
      </c>
      <c r="C1473" s="1" t="s">
        <v>1569</v>
      </c>
      <c r="D1473" s="5">
        <v>43345.502766203703</v>
      </c>
      <c r="E1473" s="1">
        <v>2018</v>
      </c>
      <c r="F1473" s="1">
        <v>9</v>
      </c>
      <c r="G1473" s="4">
        <v>2</v>
      </c>
      <c r="H1473" s="9">
        <v>43345.877766203703</v>
      </c>
      <c r="I1473" s="13">
        <v>130.548</v>
      </c>
      <c r="J1473" s="13">
        <v>34.618000000000002</v>
      </c>
      <c r="K1473" s="33">
        <v>20</v>
      </c>
      <c r="L1473" s="33">
        <v>20</v>
      </c>
      <c r="M1473" s="10">
        <v>0</v>
      </c>
      <c r="N1473" s="14">
        <v>25.882000000000001</v>
      </c>
      <c r="O1473" s="13">
        <v>32.379134957670061</v>
      </c>
      <c r="P1473" s="38">
        <v>-0.43555939999999982</v>
      </c>
      <c r="Q1473" s="38">
        <v>-2.7854500999999994</v>
      </c>
      <c r="R1473" s="1" t="s">
        <v>1410</v>
      </c>
      <c r="T1473" s="7"/>
      <c r="U1473" s="8" t="s">
        <v>1627</v>
      </c>
      <c r="V1473" s="42" t="str">
        <f t="shared" si="105"/>
        <v>YK1808 St.MT12 20m Bt.0</v>
      </c>
    </row>
    <row r="1474" spans="1:22" ht="12.75" customHeight="1">
      <c r="A1474" s="1" t="s">
        <v>1408</v>
      </c>
      <c r="B1474" s="1" t="s">
        <v>127</v>
      </c>
      <c r="C1474" s="1" t="s">
        <v>1569</v>
      </c>
      <c r="D1474" s="5">
        <v>43345.502766203703</v>
      </c>
      <c r="E1474" s="1">
        <v>2018</v>
      </c>
      <c r="F1474" s="1">
        <v>9</v>
      </c>
      <c r="G1474" s="4">
        <v>2</v>
      </c>
      <c r="H1474" s="9">
        <v>43345.877766203703</v>
      </c>
      <c r="I1474" s="13">
        <v>130.548</v>
      </c>
      <c r="J1474" s="13">
        <v>34.618000000000002</v>
      </c>
      <c r="K1474" s="33">
        <v>50</v>
      </c>
      <c r="L1474" s="33">
        <v>50</v>
      </c>
      <c r="M1474" s="10">
        <v>0</v>
      </c>
      <c r="N1474" s="14">
        <v>21.477</v>
      </c>
      <c r="O1474" s="13">
        <v>34.186705390701313</v>
      </c>
      <c r="P1474" s="38">
        <v>1.8897880000000367E-2</v>
      </c>
      <c r="Q1474" s="38">
        <v>0.25330760000000119</v>
      </c>
      <c r="R1474" s="1" t="s">
        <v>1410</v>
      </c>
      <c r="T1474" s="7"/>
      <c r="U1474" s="8" t="s">
        <v>1627</v>
      </c>
      <c r="V1474" s="42" t="str">
        <f t="shared" si="105"/>
        <v>YK1808 St.MT12 50m Bt.0</v>
      </c>
    </row>
    <row r="1475" spans="1:22" ht="12.75" customHeight="1">
      <c r="A1475" s="1" t="s">
        <v>1408</v>
      </c>
      <c r="B1475" s="1" t="s">
        <v>131</v>
      </c>
      <c r="C1475" s="1" t="s">
        <v>1569</v>
      </c>
      <c r="D1475" s="5">
        <v>43349.345023148147</v>
      </c>
      <c r="E1475" s="1">
        <v>2018</v>
      </c>
      <c r="F1475" s="1">
        <v>9</v>
      </c>
      <c r="G1475" s="4">
        <v>6</v>
      </c>
      <c r="H1475" s="9">
        <v>43349.720023148147</v>
      </c>
      <c r="I1475" s="13">
        <v>129.97499999999999</v>
      </c>
      <c r="J1475" s="13">
        <v>34.502000000000002</v>
      </c>
      <c r="K1475" s="33">
        <v>0</v>
      </c>
      <c r="L1475" s="33">
        <v>0</v>
      </c>
      <c r="M1475" s="33">
        <v>0</v>
      </c>
      <c r="N1475" s="40">
        <v>26.5</v>
      </c>
      <c r="O1475" s="13">
        <v>33.036414659271124</v>
      </c>
      <c r="P1475" s="38">
        <v>-0.30533359999999998</v>
      </c>
      <c r="Q1475" s="38">
        <v>-1.9862329999999995</v>
      </c>
      <c r="R1475" s="1" t="s">
        <v>1410</v>
      </c>
      <c r="T1475" s="7"/>
      <c r="U1475" s="8" t="s">
        <v>1627</v>
      </c>
      <c r="V1475" s="42" t="str">
        <f t="shared" si="105"/>
        <v>YK1808 St.MT13 0m Bt.0</v>
      </c>
    </row>
    <row r="1476" spans="1:22" ht="12.75" customHeight="1">
      <c r="A1476" s="1" t="s">
        <v>1408</v>
      </c>
      <c r="B1476" s="1" t="s">
        <v>131</v>
      </c>
      <c r="C1476" s="1" t="s">
        <v>1569</v>
      </c>
      <c r="D1476" s="5">
        <v>43349.345023148147</v>
      </c>
      <c r="E1476" s="1">
        <v>2018</v>
      </c>
      <c r="F1476" s="1">
        <v>9</v>
      </c>
      <c r="G1476" s="4">
        <v>6</v>
      </c>
      <c r="H1476" s="9">
        <v>43349.720023148147</v>
      </c>
      <c r="I1476" s="13">
        <v>129.97499999999999</v>
      </c>
      <c r="J1476" s="13">
        <v>34.502000000000002</v>
      </c>
      <c r="K1476" s="33">
        <v>20</v>
      </c>
      <c r="L1476" s="33">
        <v>20</v>
      </c>
      <c r="M1476" s="10">
        <v>0</v>
      </c>
      <c r="N1476" s="14">
        <v>27.245999999999999</v>
      </c>
      <c r="O1476" s="13">
        <v>33.985414049068488</v>
      </c>
      <c r="P1476" s="38">
        <v>-0.11789048000000024</v>
      </c>
      <c r="Q1476" s="38">
        <v>-0.33542339999999982</v>
      </c>
      <c r="R1476" s="1" t="s">
        <v>1410</v>
      </c>
      <c r="T1476" s="7"/>
      <c r="U1476" s="8" t="s">
        <v>1627</v>
      </c>
      <c r="V1476" s="42" t="str">
        <f t="shared" si="105"/>
        <v>YK1808 St.MT13 20m Bt.0</v>
      </c>
    </row>
    <row r="1477" spans="1:22" ht="12.75" customHeight="1">
      <c r="A1477" s="1" t="s">
        <v>1408</v>
      </c>
      <c r="B1477" s="1" t="s">
        <v>131</v>
      </c>
      <c r="C1477" s="1" t="s">
        <v>1569</v>
      </c>
      <c r="D1477" s="5">
        <v>43349.345023148147</v>
      </c>
      <c r="E1477" s="1">
        <v>2018</v>
      </c>
      <c r="F1477" s="1">
        <v>9</v>
      </c>
      <c r="G1477" s="4">
        <v>6</v>
      </c>
      <c r="H1477" s="9">
        <v>43349.720023148147</v>
      </c>
      <c r="I1477" s="13">
        <v>129.97499999999999</v>
      </c>
      <c r="J1477" s="13">
        <v>34.502000000000002</v>
      </c>
      <c r="K1477" s="33">
        <v>50</v>
      </c>
      <c r="L1477" s="33">
        <v>50</v>
      </c>
      <c r="M1477" s="10">
        <v>0</v>
      </c>
      <c r="N1477" s="14">
        <v>17.759</v>
      </c>
      <c r="O1477" s="13">
        <v>33.379992002784775</v>
      </c>
      <c r="P1477" s="38">
        <v>-0.12424795999999994</v>
      </c>
      <c r="Q1477" s="38">
        <v>-0.90092019999999984</v>
      </c>
      <c r="R1477" s="1" t="s">
        <v>1410</v>
      </c>
      <c r="T1477" s="7"/>
      <c r="U1477" s="8" t="s">
        <v>1627</v>
      </c>
      <c r="V1477" s="42" t="str">
        <f t="shared" si="105"/>
        <v>YK1808 St.MT13 50m Bt.0</v>
      </c>
    </row>
    <row r="1478" spans="1:22" ht="12.75" customHeight="1">
      <c r="A1478" s="1" t="s">
        <v>1408</v>
      </c>
      <c r="B1478" s="1" t="s">
        <v>132</v>
      </c>
      <c r="C1478" s="1" t="s">
        <v>1569</v>
      </c>
      <c r="D1478" s="5">
        <v>43349.51017361111</v>
      </c>
      <c r="E1478" s="1">
        <v>2018</v>
      </c>
      <c r="F1478" s="1">
        <v>9</v>
      </c>
      <c r="G1478" s="4">
        <v>6</v>
      </c>
      <c r="H1478" s="9">
        <v>43349.88517361111</v>
      </c>
      <c r="I1478" s="13">
        <v>130.042</v>
      </c>
      <c r="J1478" s="13">
        <v>34.627000000000002</v>
      </c>
      <c r="K1478" s="33">
        <v>0</v>
      </c>
      <c r="L1478" s="33">
        <v>0</v>
      </c>
      <c r="M1478" s="33">
        <v>0</v>
      </c>
      <c r="N1478" s="40">
        <v>26.4</v>
      </c>
      <c r="O1478" s="13">
        <v>32.973031698398664</v>
      </c>
      <c r="P1478" s="38">
        <v>-0.30389803999999976</v>
      </c>
      <c r="Q1478" s="38">
        <v>-2.0901961999999994</v>
      </c>
      <c r="R1478" s="1" t="s">
        <v>1410</v>
      </c>
      <c r="T1478" s="7"/>
      <c r="U1478" s="8" t="s">
        <v>1627</v>
      </c>
      <c r="V1478" s="42" t="str">
        <f t="shared" si="105"/>
        <v>YK1808 St.MT14 0m Bt.0</v>
      </c>
    </row>
    <row r="1479" spans="1:22" ht="12.75" customHeight="1">
      <c r="A1479" s="1" t="s">
        <v>1408</v>
      </c>
      <c r="B1479" s="1" t="s">
        <v>132</v>
      </c>
      <c r="C1479" s="1" t="s">
        <v>1569</v>
      </c>
      <c r="D1479" s="5">
        <v>43349.51017361111</v>
      </c>
      <c r="E1479" s="1">
        <v>2018</v>
      </c>
      <c r="F1479" s="1">
        <v>9</v>
      </c>
      <c r="G1479" s="4">
        <v>6</v>
      </c>
      <c r="H1479" s="9">
        <v>43349.88517361111</v>
      </c>
      <c r="I1479" s="13">
        <v>130.042</v>
      </c>
      <c r="J1479" s="13">
        <v>34.627000000000002</v>
      </c>
      <c r="K1479" s="33">
        <v>20</v>
      </c>
      <c r="L1479" s="33">
        <v>20</v>
      </c>
      <c r="M1479" s="10">
        <v>0</v>
      </c>
      <c r="N1479" s="14">
        <v>26.49</v>
      </c>
      <c r="O1479" s="13">
        <v>32.968219454477151</v>
      </c>
      <c r="P1479" s="38">
        <v>-0.30881995999999989</v>
      </c>
      <c r="Q1479" s="38">
        <v>-2.0754286999999989</v>
      </c>
      <c r="R1479" s="1" t="s">
        <v>1410</v>
      </c>
      <c r="T1479" s="7"/>
      <c r="U1479" s="8" t="s">
        <v>1627</v>
      </c>
      <c r="V1479" s="42" t="str">
        <f t="shared" si="105"/>
        <v>YK1808 St.MT14 20m Bt.0</v>
      </c>
    </row>
    <row r="1480" spans="1:22" ht="12.75" customHeight="1">
      <c r="A1480" s="1" t="s">
        <v>1408</v>
      </c>
      <c r="B1480" s="1" t="s">
        <v>132</v>
      </c>
      <c r="C1480" s="1" t="s">
        <v>1569</v>
      </c>
      <c r="D1480" s="5">
        <v>43349.51017361111</v>
      </c>
      <c r="E1480" s="1">
        <v>2018</v>
      </c>
      <c r="F1480" s="1">
        <v>9</v>
      </c>
      <c r="G1480" s="4">
        <v>6</v>
      </c>
      <c r="H1480" s="9">
        <v>43349.88517361111</v>
      </c>
      <c r="I1480" s="13">
        <v>130.042</v>
      </c>
      <c r="J1480" s="13">
        <v>34.627000000000002</v>
      </c>
      <c r="K1480" s="33">
        <v>50</v>
      </c>
      <c r="L1480" s="33">
        <v>50</v>
      </c>
      <c r="M1480" s="10">
        <v>0</v>
      </c>
      <c r="N1480" s="14">
        <v>18.526</v>
      </c>
      <c r="O1480" s="13">
        <v>34.201310759832865</v>
      </c>
      <c r="P1480" s="38">
        <v>4.3177318823529376E-2</v>
      </c>
      <c r="Q1480" s="38">
        <v>0.46746992941176657</v>
      </c>
      <c r="R1480" s="1" t="s">
        <v>1410</v>
      </c>
      <c r="T1480" s="7"/>
      <c r="V1480" s="42" t="str">
        <f t="shared" si="105"/>
        <v>YK1808 St.MT14 50m Bt.0</v>
      </c>
    </row>
    <row r="1481" spans="1:22" ht="12.75" customHeight="1">
      <c r="A1481" s="1" t="s">
        <v>1408</v>
      </c>
      <c r="B1481" s="1" t="s">
        <v>236</v>
      </c>
      <c r="C1481" s="1" t="s">
        <v>1569</v>
      </c>
      <c r="D1481" s="5">
        <v>43350.377766203703</v>
      </c>
      <c r="E1481" s="1">
        <v>2018</v>
      </c>
      <c r="F1481" s="1">
        <v>9</v>
      </c>
      <c r="G1481" s="4">
        <v>7</v>
      </c>
      <c r="H1481" s="9">
        <v>43350.752766203703</v>
      </c>
      <c r="I1481" s="13">
        <v>130.077</v>
      </c>
      <c r="J1481" s="13">
        <v>34.167999999999999</v>
      </c>
      <c r="K1481" s="33">
        <v>0</v>
      </c>
      <c r="L1481" s="33">
        <v>0</v>
      </c>
      <c r="M1481" s="33">
        <v>0</v>
      </c>
      <c r="N1481" s="40">
        <v>26.66</v>
      </c>
      <c r="O1481" s="13">
        <v>33.715240925836817</v>
      </c>
      <c r="P1481" s="38">
        <v>-0.13733357941176516</v>
      </c>
      <c r="Q1481" s="38">
        <v>-0.73534616470588254</v>
      </c>
      <c r="R1481" s="1" t="s">
        <v>1410</v>
      </c>
      <c r="T1481" s="7"/>
      <c r="U1481" s="8" t="s">
        <v>1631</v>
      </c>
      <c r="V1481" s="42" t="str">
        <f t="shared" si="105"/>
        <v>YK1808 St.MT15 0m Bt.0</v>
      </c>
    </row>
    <row r="1482" spans="1:22" ht="12.75" customHeight="1">
      <c r="A1482" s="1" t="s">
        <v>1408</v>
      </c>
      <c r="B1482" s="1" t="s">
        <v>236</v>
      </c>
      <c r="C1482" s="1" t="s">
        <v>1569</v>
      </c>
      <c r="D1482" s="5">
        <v>43350.377766203703</v>
      </c>
      <c r="E1482" s="1">
        <v>2018</v>
      </c>
      <c r="F1482" s="1">
        <v>9</v>
      </c>
      <c r="G1482" s="4">
        <v>7</v>
      </c>
      <c r="H1482" s="9">
        <v>43350.752766203703</v>
      </c>
      <c r="I1482" s="13">
        <v>130.077</v>
      </c>
      <c r="J1482" s="13">
        <v>34.167999999999999</v>
      </c>
      <c r="K1482" s="33">
        <v>20</v>
      </c>
      <c r="L1482" s="33">
        <v>20</v>
      </c>
      <c r="M1482" s="10">
        <v>0</v>
      </c>
      <c r="N1482" s="14">
        <v>27.061</v>
      </c>
      <c r="O1482" s="13">
        <v>33.862345257496202</v>
      </c>
      <c r="P1482" s="38">
        <v>-4.3544817647059197E-2</v>
      </c>
      <c r="Q1482" s="38">
        <v>-0.39362145882353161</v>
      </c>
      <c r="R1482" s="1" t="s">
        <v>1410</v>
      </c>
      <c r="T1482" s="7"/>
      <c r="V1482" s="42" t="str">
        <f t="shared" si="105"/>
        <v>YK1808 St.MT15 20m Bt.0</v>
      </c>
    </row>
    <row r="1483" spans="1:22" ht="12.75" customHeight="1">
      <c r="A1483" s="1" t="s">
        <v>1408</v>
      </c>
      <c r="B1483" s="1" t="s">
        <v>236</v>
      </c>
      <c r="C1483" s="1" t="s">
        <v>1569</v>
      </c>
      <c r="D1483" s="5">
        <v>43350.377766203703</v>
      </c>
      <c r="E1483" s="1">
        <v>2018</v>
      </c>
      <c r="F1483" s="1">
        <v>9</v>
      </c>
      <c r="G1483" s="4">
        <v>7</v>
      </c>
      <c r="H1483" s="9">
        <v>43350.752766203703</v>
      </c>
      <c r="I1483" s="13">
        <v>130.077</v>
      </c>
      <c r="J1483" s="13">
        <v>34.167999999999999</v>
      </c>
      <c r="K1483" s="33">
        <v>50</v>
      </c>
      <c r="L1483" s="33">
        <v>50</v>
      </c>
      <c r="M1483" s="10">
        <v>0</v>
      </c>
      <c r="N1483" s="14">
        <v>24.352</v>
      </c>
      <c r="O1483" s="13">
        <v>33.60961405728937</v>
      </c>
      <c r="P1483" s="38">
        <v>-4.682744588235277E-2</v>
      </c>
      <c r="Q1483" s="38">
        <v>-0.47347659294117683</v>
      </c>
      <c r="R1483" s="1" t="s">
        <v>1410</v>
      </c>
      <c r="T1483" s="7"/>
      <c r="V1483" s="42" t="str">
        <f t="shared" si="105"/>
        <v>YK1808 St.MT15 50m Bt.0</v>
      </c>
    </row>
    <row r="1484" spans="1:22" ht="12.75" customHeight="1">
      <c r="A1484" s="1" t="s">
        <v>1408</v>
      </c>
      <c r="B1484" s="1" t="s">
        <v>238</v>
      </c>
      <c r="C1484" s="1" t="s">
        <v>1569</v>
      </c>
      <c r="D1484" s="5">
        <v>43350.493692129632</v>
      </c>
      <c r="E1484" s="1">
        <v>2018</v>
      </c>
      <c r="F1484" s="1">
        <v>9</v>
      </c>
      <c r="G1484" s="4">
        <v>7</v>
      </c>
      <c r="H1484" s="9">
        <v>43350.868692129632</v>
      </c>
      <c r="I1484" s="13">
        <v>130.244</v>
      </c>
      <c r="J1484" s="13">
        <v>34.296999999999997</v>
      </c>
      <c r="K1484" s="33">
        <v>0</v>
      </c>
      <c r="L1484" s="33">
        <v>0</v>
      </c>
      <c r="M1484" s="33">
        <v>0</v>
      </c>
      <c r="N1484" s="40">
        <v>27.1</v>
      </c>
      <c r="O1484" s="13">
        <v>33.913638170054178</v>
      </c>
      <c r="P1484" s="38">
        <v>-4.1982894117646996E-2</v>
      </c>
      <c r="Q1484" s="38">
        <v>-0.39617076705882504</v>
      </c>
      <c r="R1484" s="1" t="s">
        <v>1410</v>
      </c>
      <c r="T1484" s="7"/>
      <c r="V1484" s="42" t="str">
        <f t="shared" si="105"/>
        <v>YK1808 St.MT16 0m Bt.0</v>
      </c>
    </row>
    <row r="1485" spans="1:22" ht="12.75" customHeight="1">
      <c r="A1485" s="1" t="s">
        <v>1408</v>
      </c>
      <c r="B1485" s="1" t="s">
        <v>238</v>
      </c>
      <c r="C1485" s="1" t="s">
        <v>1569</v>
      </c>
      <c r="D1485" s="5">
        <v>43350.493692129632</v>
      </c>
      <c r="E1485" s="1">
        <v>2018</v>
      </c>
      <c r="F1485" s="1">
        <v>9</v>
      </c>
      <c r="G1485" s="4">
        <v>7</v>
      </c>
      <c r="H1485" s="9">
        <v>43350.868692129632</v>
      </c>
      <c r="I1485" s="13">
        <v>130.244</v>
      </c>
      <c r="J1485" s="13">
        <v>34.296999999999997</v>
      </c>
      <c r="K1485" s="33">
        <v>20</v>
      </c>
      <c r="L1485" s="33">
        <v>20</v>
      </c>
      <c r="M1485" s="10">
        <v>0</v>
      </c>
      <c r="N1485" s="14">
        <v>27.233000000000001</v>
      </c>
      <c r="O1485" s="13">
        <v>33.881457450862079</v>
      </c>
      <c r="P1485" s="38">
        <v>3.4813117647058966E-2</v>
      </c>
      <c r="Q1485" s="38">
        <v>-8.6591874509803546E-2</v>
      </c>
      <c r="R1485" s="1" t="s">
        <v>1410</v>
      </c>
      <c r="T1485" s="7"/>
      <c r="U1485" s="8" t="s">
        <v>1631</v>
      </c>
      <c r="V1485" s="42" t="str">
        <f t="shared" si="105"/>
        <v>YK1808 St.MT16 20m Bt.0</v>
      </c>
    </row>
    <row r="1486" spans="1:22" ht="12.75" customHeight="1">
      <c r="A1486" s="1" t="s">
        <v>1408</v>
      </c>
      <c r="B1486" s="1" t="s">
        <v>238</v>
      </c>
      <c r="C1486" s="1" t="s">
        <v>1569</v>
      </c>
      <c r="D1486" s="5">
        <v>43350.493692129632</v>
      </c>
      <c r="E1486" s="1">
        <v>2018</v>
      </c>
      <c r="F1486" s="1">
        <v>9</v>
      </c>
      <c r="G1486" s="4">
        <v>7</v>
      </c>
      <c r="H1486" s="9">
        <v>43350.868692129632</v>
      </c>
      <c r="I1486" s="13">
        <v>130.244</v>
      </c>
      <c r="J1486" s="13">
        <v>34.296999999999997</v>
      </c>
      <c r="K1486" s="33">
        <v>50</v>
      </c>
      <c r="L1486" s="33">
        <v>50</v>
      </c>
      <c r="M1486" s="10">
        <v>0</v>
      </c>
      <c r="N1486" s="14">
        <v>23.350999999999999</v>
      </c>
      <c r="O1486" s="13">
        <v>33.839950343799032</v>
      </c>
      <c r="P1486" s="38">
        <v>2.3364189411764436E-2</v>
      </c>
      <c r="Q1486" s="38">
        <v>-0.17887495529411801</v>
      </c>
      <c r="R1486" s="1" t="s">
        <v>1410</v>
      </c>
      <c r="T1486" s="7"/>
      <c r="V1486" s="42" t="str">
        <f t="shared" si="105"/>
        <v>YK1808 St.MT16 50m Bt.0</v>
      </c>
    </row>
    <row r="1487" spans="1:22" ht="12.75" customHeight="1">
      <c r="A1487" s="1" t="s">
        <v>1408</v>
      </c>
      <c r="B1487" s="1" t="s">
        <v>138</v>
      </c>
      <c r="C1487" s="1" t="s">
        <v>1569</v>
      </c>
      <c r="D1487" s="5">
        <v>43351.349247685182</v>
      </c>
      <c r="E1487" s="1">
        <v>2018</v>
      </c>
      <c r="F1487" s="1">
        <v>9</v>
      </c>
      <c r="G1487" s="4">
        <v>8</v>
      </c>
      <c r="H1487" s="9">
        <v>43351.724247685182</v>
      </c>
      <c r="I1487" s="13">
        <v>129.81399999999999</v>
      </c>
      <c r="J1487" s="13">
        <v>34</v>
      </c>
      <c r="K1487" s="33">
        <v>0</v>
      </c>
      <c r="L1487" s="33">
        <v>0</v>
      </c>
      <c r="M1487" s="33">
        <v>0</v>
      </c>
      <c r="N1487" s="40">
        <v>26.9</v>
      </c>
      <c r="O1487" s="13">
        <v>33.896263566270797</v>
      </c>
      <c r="P1487" s="38">
        <v>-0.10543927352941163</v>
      </c>
      <c r="Q1487" s="38">
        <v>-0.45848194509803619</v>
      </c>
      <c r="R1487" s="1" t="s">
        <v>1410</v>
      </c>
      <c r="T1487" s="7"/>
      <c r="U1487" s="8" t="s">
        <v>1631</v>
      </c>
      <c r="V1487" s="42" t="str">
        <f t="shared" si="105"/>
        <v>YK1808 St.MT17 0m Bt.0</v>
      </c>
    </row>
    <row r="1488" spans="1:22" ht="12.75" customHeight="1">
      <c r="A1488" s="1" t="s">
        <v>1408</v>
      </c>
      <c r="B1488" s="1" t="s">
        <v>138</v>
      </c>
      <c r="C1488" s="1" t="s">
        <v>1569</v>
      </c>
      <c r="D1488" s="5">
        <v>43351.349247685182</v>
      </c>
      <c r="E1488" s="1">
        <v>2018</v>
      </c>
      <c r="F1488" s="1">
        <v>9</v>
      </c>
      <c r="G1488" s="4">
        <v>8</v>
      </c>
      <c r="H1488" s="9">
        <v>43351.724247685182</v>
      </c>
      <c r="I1488" s="13">
        <v>129.81399999999999</v>
      </c>
      <c r="J1488" s="13">
        <v>34</v>
      </c>
      <c r="K1488" s="33">
        <v>20</v>
      </c>
      <c r="L1488" s="33">
        <v>20</v>
      </c>
      <c r="M1488" s="10">
        <v>0</v>
      </c>
      <c r="N1488" s="14">
        <v>27.087</v>
      </c>
      <c r="O1488" s="13">
        <v>33.862714999377076</v>
      </c>
      <c r="P1488" s="38">
        <v>-9.4536011764706274E-2</v>
      </c>
      <c r="Q1488" s="38">
        <v>-0.39533590588235334</v>
      </c>
      <c r="R1488" s="1" t="s">
        <v>1410</v>
      </c>
      <c r="T1488" s="7"/>
      <c r="V1488" s="42" t="str">
        <f t="shared" si="105"/>
        <v>YK1808 St.MT17 20m Bt.0</v>
      </c>
    </row>
    <row r="1489" spans="1:22" ht="12.75" customHeight="1">
      <c r="A1489" s="1" t="s">
        <v>1408</v>
      </c>
      <c r="B1489" s="1" t="s">
        <v>138</v>
      </c>
      <c r="C1489" s="1" t="s">
        <v>1569</v>
      </c>
      <c r="D1489" s="5">
        <v>43351.349247685182</v>
      </c>
      <c r="E1489" s="1">
        <v>2018</v>
      </c>
      <c r="F1489" s="1">
        <v>9</v>
      </c>
      <c r="G1489" s="4">
        <v>8</v>
      </c>
      <c r="H1489" s="9">
        <v>43351.724247685182</v>
      </c>
      <c r="I1489" s="13">
        <v>129.81399999999999</v>
      </c>
      <c r="J1489" s="13">
        <v>34</v>
      </c>
      <c r="K1489" s="33">
        <v>50</v>
      </c>
      <c r="L1489" s="33">
        <v>50</v>
      </c>
      <c r="M1489" s="10">
        <v>0</v>
      </c>
      <c r="N1489" s="14">
        <v>25.553999999999998</v>
      </c>
      <c r="O1489" s="13">
        <v>33.863625504236381</v>
      </c>
      <c r="P1489" s="38">
        <v>-4.656166000000006E-2</v>
      </c>
      <c r="Q1489" s="38">
        <v>-0.32966015999999954</v>
      </c>
      <c r="R1489" s="1" t="s">
        <v>1410</v>
      </c>
      <c r="T1489" s="7"/>
      <c r="V1489" s="42" t="str">
        <f t="shared" si="105"/>
        <v>YK1808 St.MT17 50m Bt.0</v>
      </c>
    </row>
    <row r="1490" spans="1:22" ht="12.75" customHeight="1">
      <c r="A1490" s="1" t="s">
        <v>1408</v>
      </c>
      <c r="B1490" s="1" t="s">
        <v>240</v>
      </c>
      <c r="C1490" s="1" t="s">
        <v>1569</v>
      </c>
      <c r="D1490" s="5">
        <v>43351.498356481483</v>
      </c>
      <c r="E1490" s="1">
        <v>2018</v>
      </c>
      <c r="F1490" s="1">
        <v>9</v>
      </c>
      <c r="G1490" s="4">
        <v>8</v>
      </c>
      <c r="H1490" s="9">
        <v>43351.873356481483</v>
      </c>
      <c r="I1490" s="13">
        <v>129.69</v>
      </c>
      <c r="J1490" s="13">
        <v>34.165999999999997</v>
      </c>
      <c r="K1490" s="33">
        <v>0</v>
      </c>
      <c r="L1490" s="33">
        <v>0</v>
      </c>
      <c r="M1490" s="33">
        <v>0</v>
      </c>
      <c r="N1490" s="40">
        <v>24.8</v>
      </c>
      <c r="O1490" s="13">
        <v>32.814149125372744</v>
      </c>
      <c r="P1490" s="38">
        <v>-0.33527358823529441</v>
      </c>
      <c r="Q1490" s="38">
        <v>-2.0465734274509799</v>
      </c>
      <c r="R1490" s="1" t="s">
        <v>1410</v>
      </c>
      <c r="T1490" s="7"/>
      <c r="U1490" s="8" t="s">
        <v>1631</v>
      </c>
      <c r="V1490" s="42" t="str">
        <f t="shared" si="105"/>
        <v>YK1808 St.MT18 0m Bt.0</v>
      </c>
    </row>
    <row r="1491" spans="1:22" ht="12.75" customHeight="1">
      <c r="A1491" s="1" t="s">
        <v>1408</v>
      </c>
      <c r="B1491" s="1" t="s">
        <v>240</v>
      </c>
      <c r="C1491" s="1" t="s">
        <v>1569</v>
      </c>
      <c r="D1491" s="5">
        <v>43351.498356481483</v>
      </c>
      <c r="E1491" s="1">
        <v>2018</v>
      </c>
      <c r="F1491" s="1">
        <v>9</v>
      </c>
      <c r="G1491" s="4">
        <v>8</v>
      </c>
      <c r="H1491" s="9">
        <v>43351.873356481483</v>
      </c>
      <c r="I1491" s="13">
        <v>129.69</v>
      </c>
      <c r="J1491" s="13">
        <v>34.165999999999997</v>
      </c>
      <c r="K1491" s="33">
        <v>20</v>
      </c>
      <c r="L1491" s="33">
        <v>20</v>
      </c>
      <c r="M1491" s="10">
        <v>0</v>
      </c>
      <c r="N1491" s="14">
        <v>23.75</v>
      </c>
      <c r="O1491" s="13">
        <v>33.133632946489115</v>
      </c>
      <c r="P1491" s="38">
        <v>-0.17160183647058869</v>
      </c>
      <c r="Q1491" s="38">
        <v>-1.4094139482352936</v>
      </c>
      <c r="R1491" s="1" t="s">
        <v>1410</v>
      </c>
      <c r="T1491" s="7"/>
      <c r="U1491" s="8" t="s">
        <v>1631</v>
      </c>
      <c r="V1491" s="42" t="str">
        <f t="shared" si="105"/>
        <v>YK1808 St.MT18 20m Bt.0</v>
      </c>
    </row>
    <row r="1492" spans="1:22" ht="12.75" customHeight="1">
      <c r="A1492" s="1" t="s">
        <v>1408</v>
      </c>
      <c r="B1492" s="1" t="s">
        <v>240</v>
      </c>
      <c r="C1492" s="1" t="s">
        <v>1569</v>
      </c>
      <c r="D1492" s="5">
        <v>43351.498356481483</v>
      </c>
      <c r="E1492" s="1">
        <v>2018</v>
      </c>
      <c r="F1492" s="1">
        <v>9</v>
      </c>
      <c r="G1492" s="4">
        <v>8</v>
      </c>
      <c r="H1492" s="9">
        <v>43351.873356481483</v>
      </c>
      <c r="I1492" s="13">
        <v>129.69</v>
      </c>
      <c r="J1492" s="13">
        <v>34.165999999999997</v>
      </c>
      <c r="K1492" s="33">
        <v>50</v>
      </c>
      <c r="L1492" s="33">
        <v>50</v>
      </c>
      <c r="M1492" s="10">
        <v>0</v>
      </c>
      <c r="N1492" s="14">
        <v>20.68</v>
      </c>
      <c r="O1492" s="13">
        <v>33.688684926320761</v>
      </c>
      <c r="P1492" s="38">
        <v>-9.0254447058826237E-3</v>
      </c>
      <c r="Q1492" s="38">
        <v>-0.34335420235294123</v>
      </c>
      <c r="R1492" s="1" t="s">
        <v>1410</v>
      </c>
      <c r="T1492" s="7"/>
      <c r="V1492" s="42" t="str">
        <f t="shared" si="105"/>
        <v>YK1808 St.MT18 50m Bt.0</v>
      </c>
    </row>
    <row r="1493" spans="1:22" ht="12.75" customHeight="1">
      <c r="A1493" s="1" t="s">
        <v>1408</v>
      </c>
      <c r="B1493" s="1" t="s">
        <v>140</v>
      </c>
      <c r="C1493" s="1" t="s">
        <v>1569</v>
      </c>
      <c r="D1493" s="5">
        <v>43352.417222222219</v>
      </c>
      <c r="E1493" s="1">
        <v>2018</v>
      </c>
      <c r="F1493" s="1">
        <v>9</v>
      </c>
      <c r="G1493" s="4">
        <v>9</v>
      </c>
      <c r="H1493" s="9">
        <v>43352.792222222219</v>
      </c>
      <c r="I1493" s="13">
        <v>128.35</v>
      </c>
      <c r="J1493" s="13">
        <v>33.383000000000003</v>
      </c>
      <c r="K1493" s="33">
        <v>0</v>
      </c>
      <c r="L1493" s="33">
        <v>0</v>
      </c>
      <c r="M1493" s="33">
        <v>0</v>
      </c>
      <c r="N1493" s="40">
        <v>27</v>
      </c>
      <c r="O1493" s="13">
        <v>33.862963404051783</v>
      </c>
      <c r="P1493" s="38">
        <v>-4.0875452941176782E-2</v>
      </c>
      <c r="Q1493" s="38">
        <v>-0.34588197647058649</v>
      </c>
      <c r="R1493" s="1" t="s">
        <v>1410</v>
      </c>
      <c r="T1493" s="7"/>
      <c r="U1493" s="8" t="s">
        <v>1631</v>
      </c>
      <c r="V1493" s="42" t="str">
        <f t="shared" si="105"/>
        <v>YK1808 St.MT19 0m Bt.0</v>
      </c>
    </row>
    <row r="1494" spans="1:22" ht="12.75" customHeight="1">
      <c r="A1494" s="1" t="s">
        <v>1408</v>
      </c>
      <c r="B1494" s="1" t="s">
        <v>140</v>
      </c>
      <c r="C1494" s="1" t="s">
        <v>1569</v>
      </c>
      <c r="D1494" s="5">
        <v>43352.417222222219</v>
      </c>
      <c r="E1494" s="1">
        <v>2018</v>
      </c>
      <c r="F1494" s="1">
        <v>9</v>
      </c>
      <c r="G1494" s="4">
        <v>9</v>
      </c>
      <c r="H1494" s="9">
        <v>43352.792222222219</v>
      </c>
      <c r="I1494" s="13">
        <v>128.35</v>
      </c>
      <c r="J1494" s="13">
        <v>33.383000000000003</v>
      </c>
      <c r="K1494" s="33">
        <v>20</v>
      </c>
      <c r="L1494" s="33">
        <v>20</v>
      </c>
      <c r="M1494" s="10">
        <v>0</v>
      </c>
      <c r="N1494" s="14">
        <v>27.221</v>
      </c>
      <c r="O1494" s="13">
        <v>33.876428730617796</v>
      </c>
      <c r="P1494" s="38">
        <v>-5.1502861176470738E-2</v>
      </c>
      <c r="Q1494" s="38">
        <v>-0.48580239058823693</v>
      </c>
      <c r="R1494" s="1" t="s">
        <v>1410</v>
      </c>
      <c r="T1494" s="7"/>
      <c r="V1494" s="42" t="str">
        <f t="shared" si="105"/>
        <v>YK1808 St.MT19 20m Bt.0</v>
      </c>
    </row>
    <row r="1495" spans="1:22" ht="12.75" customHeight="1">
      <c r="A1495" s="1" t="s">
        <v>1408</v>
      </c>
      <c r="B1495" s="1" t="s">
        <v>140</v>
      </c>
      <c r="C1495" s="1" t="s">
        <v>1569</v>
      </c>
      <c r="D1495" s="5">
        <v>43352.417222222219</v>
      </c>
      <c r="E1495" s="1">
        <v>2018</v>
      </c>
      <c r="F1495" s="1">
        <v>9</v>
      </c>
      <c r="G1495" s="4">
        <v>9</v>
      </c>
      <c r="H1495" s="9">
        <v>43352.792222222219</v>
      </c>
      <c r="I1495" s="13">
        <v>128.35</v>
      </c>
      <c r="J1495" s="13">
        <v>33.383000000000003</v>
      </c>
      <c r="K1495" s="33">
        <v>50</v>
      </c>
      <c r="L1495" s="33">
        <v>50</v>
      </c>
      <c r="M1495" s="10">
        <v>0</v>
      </c>
      <c r="N1495" s="14">
        <v>25.776</v>
      </c>
      <c r="O1495" s="13">
        <v>34.141383129880197</v>
      </c>
      <c r="P1495" s="38">
        <v>2.7356969411765242E-2</v>
      </c>
      <c r="Q1495" s="38">
        <v>7.8536752941177568E-2</v>
      </c>
      <c r="R1495" s="1" t="s">
        <v>1410</v>
      </c>
      <c r="T1495" s="7"/>
      <c r="V1495" s="42" t="str">
        <f t="shared" si="105"/>
        <v>YK1808 St.MT19 50m Bt.0</v>
      </c>
    </row>
    <row r="1496" spans="1:22" ht="12.75" customHeight="1">
      <c r="A1496" s="1" t="s">
        <v>1408</v>
      </c>
      <c r="B1496" s="1" t="s">
        <v>242</v>
      </c>
      <c r="C1496" s="1" t="s">
        <v>1569</v>
      </c>
      <c r="D1496" s="5">
        <v>43352.527372685188</v>
      </c>
      <c r="E1496" s="1">
        <v>2018</v>
      </c>
      <c r="F1496" s="1">
        <v>9</v>
      </c>
      <c r="G1496" s="4">
        <v>9</v>
      </c>
      <c r="H1496" s="9">
        <v>43352.902372685188</v>
      </c>
      <c r="I1496" s="13">
        <v>128.35499999999999</v>
      </c>
      <c r="J1496" s="13">
        <v>33.215000000000003</v>
      </c>
      <c r="K1496" s="33">
        <v>0</v>
      </c>
      <c r="L1496" s="33">
        <v>0</v>
      </c>
      <c r="M1496" s="33">
        <v>0</v>
      </c>
      <c r="N1496" s="40">
        <v>27.1</v>
      </c>
      <c r="O1496" s="13">
        <v>33.985031101809412</v>
      </c>
      <c r="P1496" s="38">
        <v>-2.9344444705881489E-2</v>
      </c>
      <c r="Q1496" s="38">
        <v>-0.34305317647058864</v>
      </c>
      <c r="R1496" s="1" t="s">
        <v>1410</v>
      </c>
      <c r="T1496" s="7"/>
      <c r="V1496" s="42" t="str">
        <f t="shared" si="105"/>
        <v>YK1808 St.MT20 0m Bt.0</v>
      </c>
    </row>
    <row r="1497" spans="1:22" ht="12.75" customHeight="1">
      <c r="A1497" s="1" t="s">
        <v>1408</v>
      </c>
      <c r="B1497" s="1" t="s">
        <v>242</v>
      </c>
      <c r="C1497" s="1" t="s">
        <v>1569</v>
      </c>
      <c r="D1497" s="5">
        <v>43352.527372685188</v>
      </c>
      <c r="E1497" s="1">
        <v>2018</v>
      </c>
      <c r="F1497" s="1">
        <v>9</v>
      </c>
      <c r="G1497" s="4">
        <v>9</v>
      </c>
      <c r="H1497" s="9">
        <v>43352.902372685188</v>
      </c>
      <c r="I1497" s="13">
        <v>128.35499999999999</v>
      </c>
      <c r="J1497" s="13">
        <v>33.215000000000003</v>
      </c>
      <c r="K1497" s="33">
        <v>20</v>
      </c>
      <c r="L1497" s="33">
        <v>20</v>
      </c>
      <c r="M1497" s="10">
        <v>0</v>
      </c>
      <c r="N1497" s="14">
        <v>27.491</v>
      </c>
      <c r="O1497" s="13">
        <v>33.96187413129185</v>
      </c>
      <c r="P1497" s="38">
        <v>-1.8639998823529513E-2</v>
      </c>
      <c r="Q1497" s="38">
        <v>-0.41917550588235386</v>
      </c>
      <c r="R1497" s="1" t="s">
        <v>1410</v>
      </c>
      <c r="T1497" s="7"/>
      <c r="V1497" s="42" t="str">
        <f t="shared" si="105"/>
        <v>YK1808 St.MT20 20m Bt.0</v>
      </c>
    </row>
    <row r="1498" spans="1:22" ht="12.75" customHeight="1">
      <c r="A1498" s="1" t="s">
        <v>1408</v>
      </c>
      <c r="B1498" s="1" t="s">
        <v>242</v>
      </c>
      <c r="C1498" s="1" t="s">
        <v>1569</v>
      </c>
      <c r="D1498" s="5">
        <v>43352.527372685188</v>
      </c>
      <c r="E1498" s="1">
        <v>2018</v>
      </c>
      <c r="F1498" s="1">
        <v>9</v>
      </c>
      <c r="G1498" s="4">
        <v>9</v>
      </c>
      <c r="H1498" s="9">
        <v>43352.902372685188</v>
      </c>
      <c r="I1498" s="13">
        <v>128.35499999999999</v>
      </c>
      <c r="J1498" s="13">
        <v>33.215000000000003</v>
      </c>
      <c r="K1498" s="33">
        <v>50</v>
      </c>
      <c r="L1498" s="33">
        <v>50</v>
      </c>
      <c r="M1498" s="10">
        <v>0</v>
      </c>
      <c r="N1498" s="14">
        <v>25.963000000000001</v>
      </c>
      <c r="O1498" s="13">
        <v>34.167325539038792</v>
      </c>
      <c r="P1498" s="38">
        <v>2.7083107058823774E-2</v>
      </c>
      <c r="Q1498" s="38">
        <v>0.10863216470588455</v>
      </c>
      <c r="R1498" s="1" t="s">
        <v>1410</v>
      </c>
      <c r="T1498" s="7"/>
      <c r="V1498" s="42" t="str">
        <f t="shared" si="105"/>
        <v>YK1808 St.MT20 50m Bt.0</v>
      </c>
    </row>
    <row r="1499" spans="1:22" ht="12.75" customHeight="1">
      <c r="A1499" s="1" t="s">
        <v>1408</v>
      </c>
      <c r="B1499" s="1" t="s">
        <v>243</v>
      </c>
      <c r="C1499" s="1" t="s">
        <v>1569</v>
      </c>
      <c r="D1499" s="5">
        <v>43358.365127314813</v>
      </c>
      <c r="E1499" s="1">
        <v>2018</v>
      </c>
      <c r="F1499" s="1">
        <v>9</v>
      </c>
      <c r="G1499" s="4">
        <v>15</v>
      </c>
      <c r="H1499" s="9">
        <v>43358.740127314813</v>
      </c>
      <c r="I1499" s="13">
        <v>128.70599999999999</v>
      </c>
      <c r="J1499" s="13">
        <v>33.460999999999999</v>
      </c>
      <c r="K1499" s="33">
        <v>0</v>
      </c>
      <c r="L1499" s="33">
        <v>0</v>
      </c>
      <c r="M1499" s="33">
        <v>0</v>
      </c>
      <c r="N1499" s="40">
        <v>27</v>
      </c>
      <c r="O1499" s="13">
        <v>34.071237838110676</v>
      </c>
      <c r="P1499" s="38">
        <v>-7.5545270588235347E-3</v>
      </c>
      <c r="Q1499" s="38">
        <v>-0.21377576470588089</v>
      </c>
      <c r="R1499" s="1" t="s">
        <v>1410</v>
      </c>
      <c r="T1499" s="7"/>
      <c r="V1499" s="42" t="str">
        <f t="shared" ref="V1499:V1562" si="106">A1499&amp;" St."&amp;B1499&amp;" "&amp;K1499&amp;"m"&amp;" Bt."&amp;M1499</f>
        <v>YK1808 St.MT21 0m Bt.0</v>
      </c>
    </row>
    <row r="1500" spans="1:22" ht="12.75" customHeight="1">
      <c r="A1500" s="1" t="s">
        <v>1408</v>
      </c>
      <c r="B1500" s="1" t="s">
        <v>243</v>
      </c>
      <c r="C1500" s="1" t="s">
        <v>1569</v>
      </c>
      <c r="D1500" s="5">
        <v>43358.365127314813</v>
      </c>
      <c r="E1500" s="1">
        <v>2018</v>
      </c>
      <c r="F1500" s="1">
        <v>9</v>
      </c>
      <c r="G1500" s="4">
        <v>15</v>
      </c>
      <c r="H1500" s="9">
        <v>43358.740127314813</v>
      </c>
      <c r="I1500" s="13">
        <v>128.70599999999999</v>
      </c>
      <c r="J1500" s="13">
        <v>33.460999999999999</v>
      </c>
      <c r="K1500" s="33">
        <v>20</v>
      </c>
      <c r="L1500" s="33">
        <v>20</v>
      </c>
      <c r="M1500" s="10">
        <v>0</v>
      </c>
      <c r="N1500" s="14">
        <v>26.902999999999999</v>
      </c>
      <c r="O1500" s="13">
        <v>34.043891542184575</v>
      </c>
      <c r="P1500" s="38">
        <v>-2.0128381176470089E-2</v>
      </c>
      <c r="Q1500" s="38">
        <v>-0.23529889411764771</v>
      </c>
      <c r="R1500" s="1" t="s">
        <v>1410</v>
      </c>
      <c r="T1500" s="7"/>
      <c r="V1500" s="42" t="str">
        <f t="shared" si="106"/>
        <v>YK1808 St.MT21 20m Bt.0</v>
      </c>
    </row>
    <row r="1501" spans="1:22" ht="12.75" customHeight="1">
      <c r="A1501" s="1" t="s">
        <v>1408</v>
      </c>
      <c r="B1501" s="1" t="s">
        <v>243</v>
      </c>
      <c r="C1501" s="1" t="s">
        <v>1569</v>
      </c>
      <c r="D1501" s="5">
        <v>43358.365127314813</v>
      </c>
      <c r="E1501" s="1">
        <v>2018</v>
      </c>
      <c r="F1501" s="1">
        <v>9</v>
      </c>
      <c r="G1501" s="4">
        <v>15</v>
      </c>
      <c r="H1501" s="9">
        <v>43358.740127314813</v>
      </c>
      <c r="I1501" s="13">
        <v>128.70599999999999</v>
      </c>
      <c r="J1501" s="13">
        <v>33.460999999999999</v>
      </c>
      <c r="K1501" s="33">
        <v>50</v>
      </c>
      <c r="L1501" s="33">
        <v>50</v>
      </c>
      <c r="M1501" s="10">
        <v>0</v>
      </c>
      <c r="N1501" s="14">
        <v>26.388999999999999</v>
      </c>
      <c r="O1501" s="13">
        <v>34.061026003222452</v>
      </c>
      <c r="P1501" s="38">
        <v>-5.1745529411784119E-4</v>
      </c>
      <c r="Q1501" s="38">
        <v>-8.9292823529412146E-2</v>
      </c>
      <c r="R1501" s="1" t="s">
        <v>1410</v>
      </c>
      <c r="T1501" s="7"/>
      <c r="V1501" s="42" t="str">
        <f t="shared" si="106"/>
        <v>YK1808 St.MT21 50m Bt.0</v>
      </c>
    </row>
    <row r="1502" spans="1:22" ht="12.75" customHeight="1">
      <c r="A1502" s="1" t="s">
        <v>1408</v>
      </c>
      <c r="B1502" s="1" t="s">
        <v>244</v>
      </c>
      <c r="C1502" s="1" t="s">
        <v>1569</v>
      </c>
      <c r="D1502" s="5">
        <v>43358.483657407407</v>
      </c>
      <c r="E1502" s="1">
        <v>2018</v>
      </c>
      <c r="F1502" s="1">
        <v>9</v>
      </c>
      <c r="G1502" s="4">
        <v>15</v>
      </c>
      <c r="H1502" s="9">
        <v>43358.858657407407</v>
      </c>
      <c r="I1502" s="13">
        <v>128.70599999999999</v>
      </c>
      <c r="J1502" s="13">
        <v>33.631</v>
      </c>
      <c r="K1502" s="33">
        <v>0</v>
      </c>
      <c r="L1502" s="33">
        <v>0</v>
      </c>
      <c r="M1502" s="33">
        <v>0</v>
      </c>
      <c r="N1502" s="40">
        <v>26.6</v>
      </c>
      <c r="O1502" s="13">
        <v>34.045959657400658</v>
      </c>
      <c r="P1502" s="38">
        <v>-0.10263239176470607</v>
      </c>
      <c r="Q1502" s="38">
        <v>-0.21761134117646996</v>
      </c>
      <c r="R1502" s="1" t="s">
        <v>1410</v>
      </c>
      <c r="T1502" s="7"/>
      <c r="V1502" s="42" t="str">
        <f t="shared" si="106"/>
        <v>YK1808 St.MT22 0m Bt.0</v>
      </c>
    </row>
    <row r="1503" spans="1:22" ht="12.75" customHeight="1">
      <c r="A1503" s="1" t="s">
        <v>1408</v>
      </c>
      <c r="B1503" s="1" t="s">
        <v>244</v>
      </c>
      <c r="C1503" s="1" t="s">
        <v>1569</v>
      </c>
      <c r="D1503" s="5">
        <v>43358.483657407407</v>
      </c>
      <c r="E1503" s="1">
        <v>2018</v>
      </c>
      <c r="F1503" s="1">
        <v>9</v>
      </c>
      <c r="G1503" s="4">
        <v>15</v>
      </c>
      <c r="H1503" s="9">
        <v>43358.858657407407</v>
      </c>
      <c r="I1503" s="13">
        <v>128.70599999999999</v>
      </c>
      <c r="J1503" s="13">
        <v>33.631</v>
      </c>
      <c r="K1503" s="33">
        <v>20</v>
      </c>
      <c r="L1503" s="33">
        <v>20</v>
      </c>
      <c r="M1503" s="10">
        <v>0</v>
      </c>
      <c r="N1503" s="14">
        <v>26.762</v>
      </c>
      <c r="O1503" s="13">
        <v>34.017898170269525</v>
      </c>
      <c r="P1503" s="38">
        <v>-7.7151285882352871E-2</v>
      </c>
      <c r="Q1503" s="38">
        <v>-0.36247367058823521</v>
      </c>
      <c r="R1503" s="1" t="s">
        <v>1410</v>
      </c>
      <c r="T1503" s="7"/>
      <c r="V1503" s="42" t="str">
        <f t="shared" si="106"/>
        <v>YK1808 St.MT22 20m Bt.0</v>
      </c>
    </row>
    <row r="1504" spans="1:22" ht="12.75" customHeight="1">
      <c r="A1504" s="1" t="s">
        <v>1408</v>
      </c>
      <c r="B1504" s="1" t="s">
        <v>244</v>
      </c>
      <c r="C1504" s="1" t="s">
        <v>1569</v>
      </c>
      <c r="D1504" s="5">
        <v>43358.483657407407</v>
      </c>
      <c r="E1504" s="1">
        <v>2018</v>
      </c>
      <c r="F1504" s="1">
        <v>9</v>
      </c>
      <c r="G1504" s="4">
        <v>15</v>
      </c>
      <c r="H1504" s="9">
        <v>43358.858657407407</v>
      </c>
      <c r="I1504" s="13">
        <v>128.70599999999999</v>
      </c>
      <c r="J1504" s="13">
        <v>33.631</v>
      </c>
      <c r="K1504" s="33">
        <v>50</v>
      </c>
      <c r="L1504" s="33">
        <v>50</v>
      </c>
      <c r="M1504" s="10">
        <v>0</v>
      </c>
      <c r="N1504" s="14">
        <v>26.308</v>
      </c>
      <c r="O1504" s="13">
        <v>34.184251544861077</v>
      </c>
      <c r="P1504" s="38">
        <v>1.1889700000000225E-2</v>
      </c>
      <c r="Q1504" s="38">
        <v>0.11898360000000174</v>
      </c>
      <c r="R1504" s="1" t="s">
        <v>1410</v>
      </c>
      <c r="T1504" s="7"/>
      <c r="V1504" s="42" t="str">
        <f t="shared" si="106"/>
        <v>YK1808 St.MT22 50m Bt.0</v>
      </c>
    </row>
    <row r="1505" spans="1:22" ht="12.75" customHeight="1">
      <c r="A1505" s="1" t="s">
        <v>1408</v>
      </c>
      <c r="B1505" s="1" t="s">
        <v>245</v>
      </c>
      <c r="C1505" s="1" t="s">
        <v>1569</v>
      </c>
      <c r="D1505" s="5">
        <v>43359.367280092592</v>
      </c>
      <c r="E1505" s="1">
        <v>2018</v>
      </c>
      <c r="F1505" s="1">
        <v>9</v>
      </c>
      <c r="G1505" s="4">
        <v>16</v>
      </c>
      <c r="H1505" s="9">
        <v>43359.742280092592</v>
      </c>
      <c r="I1505" s="13">
        <v>128.25</v>
      </c>
      <c r="J1505" s="13">
        <v>32.883000000000003</v>
      </c>
      <c r="K1505" s="33">
        <v>0</v>
      </c>
      <c r="L1505" s="33">
        <v>0</v>
      </c>
      <c r="M1505" s="33">
        <v>0</v>
      </c>
      <c r="N1505" s="40">
        <v>27.4</v>
      </c>
      <c r="O1505" s="13">
        <v>33.86768205800945</v>
      </c>
      <c r="P1505" s="38">
        <v>-2.8010854117646922E-2</v>
      </c>
      <c r="Q1505" s="38">
        <v>-0.41435792941176253</v>
      </c>
      <c r="R1505" s="1" t="s">
        <v>1410</v>
      </c>
      <c r="T1505" s="7"/>
      <c r="V1505" s="42" t="str">
        <f t="shared" si="106"/>
        <v>YK1808 St.MT23 0m Bt.0</v>
      </c>
    </row>
    <row r="1506" spans="1:22" ht="12.75" customHeight="1">
      <c r="A1506" s="1" t="s">
        <v>1408</v>
      </c>
      <c r="B1506" s="1" t="s">
        <v>245</v>
      </c>
      <c r="C1506" s="1" t="s">
        <v>1569</v>
      </c>
      <c r="D1506" s="5">
        <v>43359.367280092592</v>
      </c>
      <c r="E1506" s="1">
        <v>2018</v>
      </c>
      <c r="F1506" s="1">
        <v>9</v>
      </c>
      <c r="G1506" s="4">
        <v>16</v>
      </c>
      <c r="H1506" s="9">
        <v>43359.742280092592</v>
      </c>
      <c r="I1506" s="13">
        <v>128.25</v>
      </c>
      <c r="J1506" s="13">
        <v>32.883000000000003</v>
      </c>
      <c r="K1506" s="33">
        <v>20</v>
      </c>
      <c r="L1506" s="33">
        <v>20</v>
      </c>
      <c r="M1506" s="10">
        <v>0</v>
      </c>
      <c r="N1506" s="14">
        <v>26.649000000000001</v>
      </c>
      <c r="O1506" s="13">
        <v>33.925727818019148</v>
      </c>
      <c r="P1506" s="38">
        <v>-7.1374470588235095E-2</v>
      </c>
      <c r="Q1506" s="38">
        <v>-0.41374408352941217</v>
      </c>
      <c r="R1506" s="1" t="s">
        <v>1410</v>
      </c>
      <c r="T1506" s="7"/>
      <c r="U1506" s="8" t="s">
        <v>1632</v>
      </c>
      <c r="V1506" s="42" t="str">
        <f t="shared" si="106"/>
        <v>YK1808 St.MT23 20m Bt.0</v>
      </c>
    </row>
    <row r="1507" spans="1:22" ht="12.75" customHeight="1">
      <c r="A1507" s="1" t="s">
        <v>1408</v>
      </c>
      <c r="B1507" s="1" t="s">
        <v>245</v>
      </c>
      <c r="C1507" s="1" t="s">
        <v>1569</v>
      </c>
      <c r="D1507" s="5">
        <v>43359.367280092592</v>
      </c>
      <c r="E1507" s="1">
        <v>2018</v>
      </c>
      <c r="F1507" s="1">
        <v>9</v>
      </c>
      <c r="G1507" s="4">
        <v>16</v>
      </c>
      <c r="H1507" s="9">
        <v>43359.742280092592</v>
      </c>
      <c r="I1507" s="13">
        <v>128.25</v>
      </c>
      <c r="J1507" s="13">
        <v>32.883000000000003</v>
      </c>
      <c r="K1507" s="33">
        <v>50</v>
      </c>
      <c r="L1507" s="33">
        <v>50</v>
      </c>
      <c r="M1507" s="10">
        <v>0</v>
      </c>
      <c r="N1507" s="14">
        <v>26.529</v>
      </c>
      <c r="O1507" s="13">
        <v>34.0529184146611</v>
      </c>
      <c r="P1507" s="38">
        <v>-5.2269368235294156E-2</v>
      </c>
      <c r="Q1507" s="38">
        <v>-0.31871906941176675</v>
      </c>
      <c r="R1507" s="1" t="s">
        <v>1410</v>
      </c>
      <c r="T1507" s="7"/>
      <c r="U1507" s="8" t="s">
        <v>1632</v>
      </c>
      <c r="V1507" s="42" t="str">
        <f t="shared" si="106"/>
        <v>YK1808 St.MT23 50m Bt.0</v>
      </c>
    </row>
    <row r="1508" spans="1:22" ht="12.75" customHeight="1">
      <c r="A1508" s="1" t="s">
        <v>1408</v>
      </c>
      <c r="B1508" s="1" t="s">
        <v>1412</v>
      </c>
      <c r="C1508" s="1" t="s">
        <v>1569</v>
      </c>
      <c r="D1508" s="5">
        <v>43359.474641203706</v>
      </c>
      <c r="E1508" s="1">
        <v>2018</v>
      </c>
      <c r="F1508" s="1">
        <v>9</v>
      </c>
      <c r="G1508" s="4">
        <v>16</v>
      </c>
      <c r="H1508" s="9">
        <v>43359.849641203706</v>
      </c>
      <c r="I1508" s="13">
        <v>128.249</v>
      </c>
      <c r="J1508" s="13">
        <v>32.716999999999999</v>
      </c>
      <c r="K1508" s="33">
        <v>0</v>
      </c>
      <c r="L1508" s="33">
        <v>0</v>
      </c>
      <c r="M1508" s="33">
        <v>0</v>
      </c>
      <c r="N1508" s="40">
        <v>27</v>
      </c>
      <c r="O1508" s="13">
        <v>34.055238751598303</v>
      </c>
      <c r="P1508" s="38">
        <v>4.5598583529411485E-2</v>
      </c>
      <c r="Q1508" s="38">
        <v>-0.15604571764705888</v>
      </c>
      <c r="R1508" s="1" t="s">
        <v>1410</v>
      </c>
      <c r="T1508" s="7"/>
      <c r="V1508" s="42" t="str">
        <f t="shared" si="106"/>
        <v>YK1808 St.MT24 0m Bt.0</v>
      </c>
    </row>
    <row r="1509" spans="1:22" ht="12.75" customHeight="1">
      <c r="A1509" s="1" t="s">
        <v>1408</v>
      </c>
      <c r="B1509" s="1" t="s">
        <v>1412</v>
      </c>
      <c r="C1509" s="1" t="s">
        <v>1569</v>
      </c>
      <c r="D1509" s="5">
        <v>43359.474641203706</v>
      </c>
      <c r="E1509" s="1">
        <v>2018</v>
      </c>
      <c r="F1509" s="1">
        <v>9</v>
      </c>
      <c r="G1509" s="4">
        <v>16</v>
      </c>
      <c r="H1509" s="9">
        <v>43359.849641203706</v>
      </c>
      <c r="I1509" s="13">
        <v>128.249</v>
      </c>
      <c r="J1509" s="13">
        <v>32.716999999999999</v>
      </c>
      <c r="K1509" s="33">
        <v>20</v>
      </c>
      <c r="L1509" s="33">
        <v>20</v>
      </c>
      <c r="M1509" s="10">
        <v>0</v>
      </c>
      <c r="N1509" s="14">
        <v>26.701000000000001</v>
      </c>
      <c r="O1509" s="13">
        <v>34.025947887430661</v>
      </c>
      <c r="P1509" s="38">
        <v>-2.5677070588234763E-2</v>
      </c>
      <c r="Q1509" s="38">
        <v>-0.24905844705882352</v>
      </c>
      <c r="R1509" s="1" t="s">
        <v>1410</v>
      </c>
      <c r="T1509" s="7"/>
      <c r="V1509" s="42" t="str">
        <f t="shared" si="106"/>
        <v>YK1808 St.MT24 20m Bt.0</v>
      </c>
    </row>
    <row r="1510" spans="1:22" ht="12.75" customHeight="1">
      <c r="A1510" s="1" t="s">
        <v>1408</v>
      </c>
      <c r="B1510" s="1" t="s">
        <v>1412</v>
      </c>
      <c r="C1510" s="1" t="s">
        <v>1569</v>
      </c>
      <c r="D1510" s="5">
        <v>43359.474641203706</v>
      </c>
      <c r="E1510" s="1">
        <v>2018</v>
      </c>
      <c r="F1510" s="1">
        <v>9</v>
      </c>
      <c r="G1510" s="4">
        <v>16</v>
      </c>
      <c r="H1510" s="9">
        <v>43359.849641203706</v>
      </c>
      <c r="I1510" s="13">
        <v>128.249</v>
      </c>
      <c r="J1510" s="13">
        <v>32.716999999999999</v>
      </c>
      <c r="K1510" s="33">
        <v>50</v>
      </c>
      <c r="L1510" s="33">
        <v>50</v>
      </c>
      <c r="M1510" s="10">
        <v>0</v>
      </c>
      <c r="N1510" s="14">
        <v>25.157</v>
      </c>
      <c r="O1510" s="13">
        <v>34.121809724591898</v>
      </c>
      <c r="P1510" s="38">
        <v>5.956239529411711E-2</v>
      </c>
      <c r="Q1510" s="38">
        <v>0.26112594588235183</v>
      </c>
      <c r="R1510" s="1" t="s">
        <v>1410</v>
      </c>
      <c r="T1510" s="7"/>
      <c r="U1510" s="8" t="s">
        <v>1633</v>
      </c>
      <c r="V1510" s="42" t="str">
        <f t="shared" si="106"/>
        <v>YK1808 St.MT24 50m Bt.0</v>
      </c>
    </row>
    <row r="1511" spans="1:22" ht="12.75" customHeight="1">
      <c r="A1511" s="1" t="s">
        <v>1408</v>
      </c>
      <c r="B1511" s="1" t="s">
        <v>247</v>
      </c>
      <c r="C1511" s="1" t="s">
        <v>1569</v>
      </c>
      <c r="D1511" s="5">
        <v>43360.363969907405</v>
      </c>
      <c r="E1511" s="1">
        <v>2018</v>
      </c>
      <c r="F1511" s="1">
        <v>9</v>
      </c>
      <c r="G1511" s="4">
        <v>17</v>
      </c>
      <c r="H1511" s="9">
        <v>43360.738969907405</v>
      </c>
      <c r="I1511" s="13">
        <v>128.00299999999999</v>
      </c>
      <c r="J1511" s="13">
        <v>32.218000000000004</v>
      </c>
      <c r="K1511" s="33">
        <v>0</v>
      </c>
      <c r="L1511" s="33">
        <v>0</v>
      </c>
      <c r="M1511" s="33">
        <v>0</v>
      </c>
      <c r="N1511" s="40">
        <v>28.2</v>
      </c>
      <c r="O1511" s="13">
        <v>33.949784766685667</v>
      </c>
      <c r="P1511" s="38">
        <v>-4.2561637647059225E-2</v>
      </c>
      <c r="Q1511" s="38">
        <v>-0.5044135929411766</v>
      </c>
      <c r="R1511" s="1" t="s">
        <v>1410</v>
      </c>
      <c r="T1511" s="7"/>
      <c r="U1511" s="8" t="s">
        <v>1633</v>
      </c>
      <c r="V1511" s="42" t="str">
        <f t="shared" si="106"/>
        <v>YK1808 St.MT25 0m Bt.0</v>
      </c>
    </row>
    <row r="1512" spans="1:22" ht="12.75" customHeight="1">
      <c r="A1512" s="1" t="s">
        <v>1408</v>
      </c>
      <c r="B1512" s="1" t="s">
        <v>247</v>
      </c>
      <c r="C1512" s="1" t="s">
        <v>1569</v>
      </c>
      <c r="D1512" s="5">
        <v>43360.363969907405</v>
      </c>
      <c r="E1512" s="1">
        <v>2018</v>
      </c>
      <c r="F1512" s="1">
        <v>9</v>
      </c>
      <c r="G1512" s="4">
        <v>17</v>
      </c>
      <c r="H1512" s="9">
        <v>43360.738969907405</v>
      </c>
      <c r="I1512" s="13">
        <v>128.00299999999999</v>
      </c>
      <c r="J1512" s="13">
        <v>32.218000000000004</v>
      </c>
      <c r="K1512" s="33">
        <v>20</v>
      </c>
      <c r="L1512" s="33">
        <v>20</v>
      </c>
      <c r="M1512" s="10">
        <v>0</v>
      </c>
      <c r="N1512" s="14">
        <v>28.276</v>
      </c>
      <c r="O1512" s="13">
        <v>34.014199298001472</v>
      </c>
      <c r="P1512" s="38">
        <v>-5.81557505882353E-2</v>
      </c>
      <c r="Q1512" s="38">
        <v>-0.4626638317647096</v>
      </c>
      <c r="R1512" s="1" t="s">
        <v>1410</v>
      </c>
      <c r="T1512" s="7"/>
      <c r="U1512" s="8" t="s">
        <v>1633</v>
      </c>
      <c r="V1512" s="42" t="str">
        <f t="shared" si="106"/>
        <v>YK1808 St.MT25 20m Bt.0</v>
      </c>
    </row>
    <row r="1513" spans="1:22" ht="12.75" customHeight="1">
      <c r="A1513" s="1" t="s">
        <v>1408</v>
      </c>
      <c r="B1513" s="1" t="s">
        <v>247</v>
      </c>
      <c r="C1513" s="1" t="s">
        <v>1569</v>
      </c>
      <c r="D1513" s="5">
        <v>43360.363969907405</v>
      </c>
      <c r="E1513" s="1">
        <v>2018</v>
      </c>
      <c r="F1513" s="1">
        <v>9</v>
      </c>
      <c r="G1513" s="4">
        <v>17</v>
      </c>
      <c r="H1513" s="9">
        <v>43360.738969907405</v>
      </c>
      <c r="I1513" s="13">
        <v>128.00299999999999</v>
      </c>
      <c r="J1513" s="13">
        <v>32.218000000000004</v>
      </c>
      <c r="K1513" s="33">
        <v>50</v>
      </c>
      <c r="L1513" s="33">
        <v>50</v>
      </c>
      <c r="M1513" s="10">
        <v>0</v>
      </c>
      <c r="N1513" s="14">
        <v>26.19</v>
      </c>
      <c r="O1513" s="13">
        <v>34.177097896284742</v>
      </c>
      <c r="P1513" s="38">
        <v>6.4616376470588044E-2</v>
      </c>
      <c r="Q1513" s="38">
        <v>0.30889118941176363</v>
      </c>
      <c r="R1513" s="1" t="s">
        <v>1410</v>
      </c>
      <c r="T1513" s="7"/>
      <c r="U1513" s="8" t="s">
        <v>1633</v>
      </c>
      <c r="V1513" s="42" t="str">
        <f t="shared" si="106"/>
        <v>YK1808 St.MT25 50m Bt.0</v>
      </c>
    </row>
    <row r="1514" spans="1:22" ht="12.75" customHeight="1">
      <c r="A1514" s="1" t="s">
        <v>1408</v>
      </c>
      <c r="B1514" s="1" t="s">
        <v>249</v>
      </c>
      <c r="C1514" s="1" t="s">
        <v>1569</v>
      </c>
      <c r="D1514" s="5">
        <v>43360.572881944441</v>
      </c>
      <c r="E1514" s="1">
        <v>2018</v>
      </c>
      <c r="F1514" s="1">
        <v>9</v>
      </c>
      <c r="G1514" s="4">
        <v>17</v>
      </c>
      <c r="H1514" s="9">
        <v>43360.947881944441</v>
      </c>
      <c r="I1514" s="13">
        <v>128.05199999999999</v>
      </c>
      <c r="J1514" s="13">
        <v>32.052</v>
      </c>
      <c r="K1514" s="33">
        <v>0</v>
      </c>
      <c r="L1514" s="33">
        <v>0</v>
      </c>
      <c r="M1514" s="33">
        <v>0</v>
      </c>
      <c r="N1514" s="40">
        <v>28.1</v>
      </c>
      <c r="O1514" s="13">
        <v>33.979985904204824</v>
      </c>
      <c r="P1514" s="38">
        <v>-1.9977364705887624E-3</v>
      </c>
      <c r="Q1514" s="38">
        <v>-0.41416978941176552</v>
      </c>
      <c r="R1514" s="1" t="s">
        <v>1410</v>
      </c>
      <c r="T1514" s="7"/>
      <c r="U1514" s="8" t="s">
        <v>1633</v>
      </c>
      <c r="V1514" s="42" t="str">
        <f t="shared" si="106"/>
        <v>YK1808 St.MT26 0m Bt.0</v>
      </c>
    </row>
    <row r="1515" spans="1:22" ht="12.75" customHeight="1">
      <c r="A1515" s="1" t="s">
        <v>1408</v>
      </c>
      <c r="B1515" s="1" t="s">
        <v>249</v>
      </c>
      <c r="C1515" s="1" t="s">
        <v>1569</v>
      </c>
      <c r="D1515" s="5">
        <v>43360.572881944441</v>
      </c>
      <c r="E1515" s="1">
        <v>2018</v>
      </c>
      <c r="F1515" s="1">
        <v>9</v>
      </c>
      <c r="G1515" s="4">
        <v>17</v>
      </c>
      <c r="H1515" s="9">
        <v>43360.947881944441</v>
      </c>
      <c r="I1515" s="13">
        <v>128.05199999999999</v>
      </c>
      <c r="J1515" s="13">
        <v>32.052</v>
      </c>
      <c r="K1515" s="33">
        <v>20</v>
      </c>
      <c r="L1515" s="33">
        <v>20</v>
      </c>
      <c r="M1515" s="10">
        <v>0</v>
      </c>
      <c r="N1515" s="14">
        <v>28.052</v>
      </c>
      <c r="O1515" s="13">
        <v>33.957756151003402</v>
      </c>
      <c r="P1515" s="38">
        <v>-5.3470494117648926E-3</v>
      </c>
      <c r="Q1515" s="38">
        <v>-0.34508428823529513</v>
      </c>
      <c r="R1515" s="1" t="s">
        <v>1410</v>
      </c>
      <c r="T1515" s="7"/>
      <c r="U1515" s="8" t="s">
        <v>1633</v>
      </c>
      <c r="V1515" s="42" t="str">
        <f t="shared" si="106"/>
        <v>YK1808 St.MT26 20m Bt.0</v>
      </c>
    </row>
    <row r="1516" spans="1:22" ht="12.75" customHeight="1">
      <c r="A1516" s="1" t="s">
        <v>1408</v>
      </c>
      <c r="B1516" s="1" t="s">
        <v>249</v>
      </c>
      <c r="C1516" s="1" t="s">
        <v>1569</v>
      </c>
      <c r="D1516" s="5">
        <v>43360.572881944441</v>
      </c>
      <c r="E1516" s="1">
        <v>2018</v>
      </c>
      <c r="F1516" s="1">
        <v>9</v>
      </c>
      <c r="G1516" s="4">
        <v>17</v>
      </c>
      <c r="H1516" s="9">
        <v>43360.947881944441</v>
      </c>
      <c r="I1516" s="13">
        <v>128.05199999999999</v>
      </c>
      <c r="J1516" s="13">
        <v>32.052</v>
      </c>
      <c r="K1516" s="33">
        <v>50</v>
      </c>
      <c r="L1516" s="33">
        <v>50</v>
      </c>
      <c r="M1516" s="10">
        <v>0</v>
      </c>
      <c r="N1516" s="14">
        <v>25.841999999999999</v>
      </c>
      <c r="O1516" s="13">
        <v>34.212102127370706</v>
      </c>
      <c r="P1516" s="38">
        <v>9.069059764705889E-2</v>
      </c>
      <c r="Q1516" s="38">
        <v>0.44200687294117635</v>
      </c>
      <c r="R1516" s="1" t="s">
        <v>1410</v>
      </c>
      <c r="T1516" s="7"/>
      <c r="U1516" s="8" t="s">
        <v>1633</v>
      </c>
      <c r="V1516" s="42" t="str">
        <f t="shared" si="106"/>
        <v>YK1808 St.MT26 50m Bt.0</v>
      </c>
    </row>
    <row r="1517" spans="1:22" ht="12.75" customHeight="1">
      <c r="A1517" s="1" t="s">
        <v>1408</v>
      </c>
      <c r="B1517" s="1" t="s">
        <v>1413</v>
      </c>
      <c r="C1517" s="1" t="s">
        <v>1569</v>
      </c>
      <c r="D1517" s="5">
        <v>43361.350381944445</v>
      </c>
      <c r="E1517" s="1">
        <v>2018</v>
      </c>
      <c r="F1517" s="1">
        <v>9</v>
      </c>
      <c r="G1517" s="4">
        <v>18</v>
      </c>
      <c r="H1517" s="9">
        <v>43361.725381944445</v>
      </c>
      <c r="I1517" s="13">
        <v>128.417</v>
      </c>
      <c r="J1517" s="13">
        <v>31.56</v>
      </c>
      <c r="K1517" s="33">
        <v>0</v>
      </c>
      <c r="L1517" s="33">
        <v>0</v>
      </c>
      <c r="M1517" s="33">
        <v>0</v>
      </c>
      <c r="N1517" s="40">
        <v>28.2</v>
      </c>
      <c r="O1517" s="13">
        <v>34.107417927651916</v>
      </c>
      <c r="P1517" s="38">
        <v>-9.6447341176477686E-3</v>
      </c>
      <c r="Q1517" s="38">
        <v>-9.5823522352942447E-2</v>
      </c>
      <c r="R1517" s="1" t="s">
        <v>1410</v>
      </c>
      <c r="T1517" s="7"/>
      <c r="U1517" s="8" t="s">
        <v>1633</v>
      </c>
      <c r="V1517" s="42" t="str">
        <f t="shared" si="106"/>
        <v>YK1808 St.MT27 0m Bt.0</v>
      </c>
    </row>
    <row r="1518" spans="1:22" ht="12.75" customHeight="1">
      <c r="A1518" s="1" t="s">
        <v>1408</v>
      </c>
      <c r="B1518" s="1" t="s">
        <v>1413</v>
      </c>
      <c r="C1518" s="1" t="s">
        <v>1569</v>
      </c>
      <c r="D1518" s="5">
        <v>43361.350381944445</v>
      </c>
      <c r="E1518" s="1">
        <v>2018</v>
      </c>
      <c r="F1518" s="1">
        <v>9</v>
      </c>
      <c r="G1518" s="4">
        <v>18</v>
      </c>
      <c r="H1518" s="9">
        <v>43361.725381944445</v>
      </c>
      <c r="I1518" s="13">
        <v>128.417</v>
      </c>
      <c r="J1518" s="13">
        <v>31.56</v>
      </c>
      <c r="K1518" s="33">
        <v>20</v>
      </c>
      <c r="L1518" s="33">
        <v>20</v>
      </c>
      <c r="M1518" s="10">
        <v>0</v>
      </c>
      <c r="N1518" s="14">
        <v>27.702000000000002</v>
      </c>
      <c r="O1518" s="13">
        <v>34.106668213852089</v>
      </c>
      <c r="P1518" s="38">
        <v>2.8638272941176268E-2</v>
      </c>
      <c r="Q1518" s="38">
        <v>0.10994067882352887</v>
      </c>
      <c r="R1518" s="1" t="s">
        <v>1410</v>
      </c>
      <c r="T1518" s="7"/>
      <c r="U1518" s="8" t="s">
        <v>1633</v>
      </c>
      <c r="V1518" s="42" t="str">
        <f t="shared" si="106"/>
        <v>YK1808 St.MT27 20m Bt.0</v>
      </c>
    </row>
    <row r="1519" spans="1:22" ht="12.75" customHeight="1">
      <c r="A1519" s="1" t="s">
        <v>1408</v>
      </c>
      <c r="B1519" s="1" t="s">
        <v>1413</v>
      </c>
      <c r="C1519" s="1" t="s">
        <v>1569</v>
      </c>
      <c r="D1519" s="5">
        <v>43361.350381944445</v>
      </c>
      <c r="E1519" s="1">
        <v>2018</v>
      </c>
      <c r="F1519" s="1">
        <v>9</v>
      </c>
      <c r="G1519" s="4">
        <v>18</v>
      </c>
      <c r="H1519" s="9">
        <v>43361.725381944445</v>
      </c>
      <c r="I1519" s="13">
        <v>128.417</v>
      </c>
      <c r="J1519" s="13">
        <v>31.56</v>
      </c>
      <c r="K1519" s="33">
        <v>50</v>
      </c>
      <c r="L1519" s="33">
        <v>50</v>
      </c>
      <c r="M1519" s="10">
        <v>0</v>
      </c>
      <c r="N1519" s="14">
        <v>25.577999999999999</v>
      </c>
      <c r="O1519" s="13">
        <v>34.166489429630538</v>
      </c>
      <c r="P1519" s="38">
        <v>1.0595199999999583E-2</v>
      </c>
      <c r="Q1519" s="38">
        <v>0.11432503999999888</v>
      </c>
      <c r="R1519" s="1" t="s">
        <v>1410</v>
      </c>
      <c r="T1519" s="7"/>
      <c r="U1519" s="8" t="s">
        <v>1633</v>
      </c>
      <c r="V1519" s="42" t="str">
        <f t="shared" si="106"/>
        <v>YK1808 St.MT27 50m Bt.0</v>
      </c>
    </row>
    <row r="1520" spans="1:22" ht="12.75" customHeight="1">
      <c r="A1520" s="1" t="s">
        <v>1408</v>
      </c>
      <c r="B1520" s="1" t="s">
        <v>1414</v>
      </c>
      <c r="C1520" s="1" t="s">
        <v>1569</v>
      </c>
      <c r="D1520" s="5">
        <v>43361.475740740738</v>
      </c>
      <c r="E1520" s="1">
        <v>2018</v>
      </c>
      <c r="F1520" s="1">
        <v>9</v>
      </c>
      <c r="G1520" s="4">
        <v>18</v>
      </c>
      <c r="H1520" s="9">
        <v>43361.850740740738</v>
      </c>
      <c r="I1520" s="13">
        <v>128.5</v>
      </c>
      <c r="J1520" s="13">
        <v>31.552</v>
      </c>
      <c r="K1520" s="33">
        <v>0</v>
      </c>
      <c r="L1520" s="33">
        <v>0</v>
      </c>
      <c r="M1520" s="33">
        <v>0</v>
      </c>
      <c r="N1520" s="40">
        <v>28</v>
      </c>
      <c r="O1520" s="13">
        <v>34.108566056237485</v>
      </c>
      <c r="P1520" s="38">
        <v>-5.0915294117626075E-4</v>
      </c>
      <c r="Q1520" s="38">
        <v>-6.2414458823530694E-2</v>
      </c>
      <c r="R1520" s="1" t="s">
        <v>1410</v>
      </c>
      <c r="T1520" s="7"/>
      <c r="U1520" s="8" t="s">
        <v>1633</v>
      </c>
      <c r="V1520" s="42" t="str">
        <f t="shared" si="106"/>
        <v>YK1808 St.MT28 0m Bt.0</v>
      </c>
    </row>
    <row r="1521" spans="1:22" ht="12.75" customHeight="1">
      <c r="A1521" s="1" t="s">
        <v>1408</v>
      </c>
      <c r="B1521" s="1" t="s">
        <v>1414</v>
      </c>
      <c r="C1521" s="1" t="s">
        <v>1569</v>
      </c>
      <c r="D1521" s="5">
        <v>43361.475740740738</v>
      </c>
      <c r="E1521" s="1">
        <v>2018</v>
      </c>
      <c r="F1521" s="1">
        <v>9</v>
      </c>
      <c r="G1521" s="4">
        <v>18</v>
      </c>
      <c r="H1521" s="9">
        <v>43361.850740740738</v>
      </c>
      <c r="I1521" s="13">
        <v>128.5</v>
      </c>
      <c r="J1521" s="13">
        <v>31.552</v>
      </c>
      <c r="K1521" s="33">
        <v>20</v>
      </c>
      <c r="L1521" s="33">
        <v>20</v>
      </c>
      <c r="M1521" s="10">
        <v>0</v>
      </c>
      <c r="N1521" s="14">
        <v>27.724</v>
      </c>
      <c r="O1521" s="13">
        <v>34.078941418430382</v>
      </c>
      <c r="P1521" s="38">
        <v>-1.0797185882353233E-2</v>
      </c>
      <c r="Q1521" s="38">
        <v>-0.13040097764706005</v>
      </c>
      <c r="R1521" s="1" t="s">
        <v>1410</v>
      </c>
      <c r="T1521" s="7"/>
      <c r="U1521" s="8" t="s">
        <v>1633</v>
      </c>
      <c r="V1521" s="42" t="str">
        <f t="shared" si="106"/>
        <v>YK1808 St.MT28 20m Bt.0</v>
      </c>
    </row>
    <row r="1522" spans="1:22" ht="12.75" customHeight="1">
      <c r="A1522" s="1" t="s">
        <v>1408</v>
      </c>
      <c r="B1522" s="1" t="s">
        <v>1414</v>
      </c>
      <c r="C1522" s="1" t="s">
        <v>1569</v>
      </c>
      <c r="D1522" s="5">
        <v>43361.475740740738</v>
      </c>
      <c r="E1522" s="1">
        <v>2018</v>
      </c>
      <c r="F1522" s="1">
        <v>9</v>
      </c>
      <c r="G1522" s="4">
        <v>18</v>
      </c>
      <c r="H1522" s="9">
        <v>43361.850740740738</v>
      </c>
      <c r="I1522" s="13">
        <v>128.5</v>
      </c>
      <c r="J1522" s="13">
        <v>31.552</v>
      </c>
      <c r="K1522" s="33">
        <v>50</v>
      </c>
      <c r="L1522" s="33">
        <v>50</v>
      </c>
      <c r="M1522" s="10">
        <v>0</v>
      </c>
      <c r="N1522" s="14">
        <v>26.635999999999999</v>
      </c>
      <c r="O1522" s="13">
        <v>34.153457302245251</v>
      </c>
      <c r="P1522" s="38">
        <v>1.3910117647064624E-4</v>
      </c>
      <c r="Q1522" s="38">
        <v>-0.14469931647058765</v>
      </c>
      <c r="R1522" s="1" t="s">
        <v>1410</v>
      </c>
      <c r="T1522" s="7"/>
      <c r="U1522" s="8" t="s">
        <v>1633</v>
      </c>
      <c r="V1522" s="42" t="str">
        <f t="shared" si="106"/>
        <v>YK1808 St.MT28 50m Bt.0</v>
      </c>
    </row>
    <row r="1523" spans="1:22" ht="12.75" customHeight="1">
      <c r="A1523" s="1" t="s">
        <v>1408</v>
      </c>
      <c r="B1523" s="1" t="s">
        <v>1415</v>
      </c>
      <c r="C1523" s="1" t="s">
        <v>1569</v>
      </c>
      <c r="D1523" s="5">
        <v>43362.367164351854</v>
      </c>
      <c r="E1523" s="1">
        <v>2018</v>
      </c>
      <c r="F1523" s="1">
        <v>9</v>
      </c>
      <c r="G1523" s="4">
        <v>19</v>
      </c>
      <c r="H1523" s="9">
        <v>43362.742164351854</v>
      </c>
      <c r="I1523" s="13">
        <v>129.64400000000001</v>
      </c>
      <c r="J1523" s="13">
        <v>32.167000000000002</v>
      </c>
      <c r="K1523" s="33">
        <v>0</v>
      </c>
      <c r="L1523" s="33">
        <v>0</v>
      </c>
      <c r="M1523" s="33">
        <v>0</v>
      </c>
      <c r="N1523" s="40">
        <v>27.3</v>
      </c>
      <c r="O1523" s="13">
        <v>33.717323872737737</v>
      </c>
      <c r="P1523" s="38">
        <v>-0.1107603717647061</v>
      </c>
      <c r="Q1523" s="38">
        <v>-0.78358981529411942</v>
      </c>
      <c r="R1523" s="1" t="s">
        <v>1410</v>
      </c>
      <c r="T1523" s="7"/>
      <c r="U1523" s="8" t="s">
        <v>1633</v>
      </c>
      <c r="V1523" s="42" t="str">
        <f t="shared" si="106"/>
        <v>YK1808 St.MT29 0m Bt.0</v>
      </c>
    </row>
    <row r="1524" spans="1:22" ht="12.75" customHeight="1">
      <c r="A1524" s="1" t="s">
        <v>1408</v>
      </c>
      <c r="B1524" s="1" t="s">
        <v>1415</v>
      </c>
      <c r="C1524" s="1" t="s">
        <v>1569</v>
      </c>
      <c r="D1524" s="5">
        <v>43362.367164351854</v>
      </c>
      <c r="E1524" s="1">
        <v>2018</v>
      </c>
      <c r="F1524" s="1">
        <v>9</v>
      </c>
      <c r="G1524" s="4">
        <v>19</v>
      </c>
      <c r="H1524" s="9">
        <v>43362.742164351854</v>
      </c>
      <c r="I1524" s="13">
        <v>129.64400000000001</v>
      </c>
      <c r="J1524" s="13">
        <v>32.167000000000002</v>
      </c>
      <c r="K1524" s="33">
        <v>20</v>
      </c>
      <c r="L1524" s="33">
        <v>20</v>
      </c>
      <c r="M1524" s="10">
        <v>0</v>
      </c>
      <c r="N1524" s="14">
        <v>27.164000000000001</v>
      </c>
      <c r="O1524" s="13">
        <v>33.893183660259318</v>
      </c>
      <c r="P1524" s="38">
        <v>4.5628352941169403E-3</v>
      </c>
      <c r="Q1524" s="38">
        <v>-0.38470549411764665</v>
      </c>
      <c r="R1524" s="1" t="s">
        <v>1410</v>
      </c>
      <c r="T1524" s="7"/>
      <c r="U1524" s="8" t="s">
        <v>1633</v>
      </c>
      <c r="V1524" s="42" t="str">
        <f t="shared" si="106"/>
        <v>YK1808 St.MT29 20m Bt.0</v>
      </c>
    </row>
    <row r="1525" spans="1:22" ht="12.75" customHeight="1">
      <c r="A1525" s="1" t="s">
        <v>1408</v>
      </c>
      <c r="B1525" s="1" t="s">
        <v>1415</v>
      </c>
      <c r="C1525" s="1" t="s">
        <v>1569</v>
      </c>
      <c r="D1525" s="5">
        <v>43362.367164351854</v>
      </c>
      <c r="E1525" s="1">
        <v>2018</v>
      </c>
      <c r="F1525" s="1">
        <v>9</v>
      </c>
      <c r="G1525" s="4">
        <v>19</v>
      </c>
      <c r="H1525" s="9">
        <v>43362.742164351854</v>
      </c>
      <c r="I1525" s="13">
        <v>129.64400000000001</v>
      </c>
      <c r="J1525" s="13">
        <v>32.167000000000002</v>
      </c>
      <c r="K1525" s="33">
        <v>50</v>
      </c>
      <c r="L1525" s="33">
        <v>50</v>
      </c>
      <c r="M1525" s="10">
        <v>0</v>
      </c>
      <c r="N1525" s="14">
        <v>24.841999999999999</v>
      </c>
      <c r="O1525" s="13">
        <v>33.998880914657782</v>
      </c>
      <c r="P1525" s="38">
        <v>3.4447764705882733E-3</v>
      </c>
      <c r="Q1525" s="38">
        <v>-0.25476552941176323</v>
      </c>
      <c r="R1525" s="1" t="s">
        <v>1410</v>
      </c>
      <c r="T1525" s="7"/>
      <c r="V1525" s="42" t="str">
        <f t="shared" si="106"/>
        <v>YK1808 St.MT29 50m Bt.0</v>
      </c>
    </row>
    <row r="1526" spans="1:22" ht="12.75" customHeight="1">
      <c r="A1526" s="1" t="s">
        <v>1408</v>
      </c>
      <c r="B1526" s="1" t="s">
        <v>1416</v>
      </c>
      <c r="C1526" s="1" t="s">
        <v>1569</v>
      </c>
      <c r="D1526" s="5">
        <v>43362.502546296295</v>
      </c>
      <c r="E1526" s="1">
        <v>2018</v>
      </c>
      <c r="F1526" s="1">
        <v>9</v>
      </c>
      <c r="G1526" s="4">
        <v>19</v>
      </c>
      <c r="H1526" s="9">
        <v>43362.877546296295</v>
      </c>
      <c r="I1526" s="13">
        <v>129.583</v>
      </c>
      <c r="J1526" s="13">
        <v>32.040999999999997</v>
      </c>
      <c r="K1526" s="33">
        <v>0</v>
      </c>
      <c r="L1526" s="33">
        <v>0</v>
      </c>
      <c r="M1526" s="33">
        <v>0</v>
      </c>
      <c r="N1526" s="40">
        <v>27.6</v>
      </c>
      <c r="O1526" s="13">
        <v>33.960556592145743</v>
      </c>
      <c r="P1526" s="38">
        <v>-6.7584388235294224E-2</v>
      </c>
      <c r="Q1526" s="38">
        <v>-0.54976723529411764</v>
      </c>
      <c r="R1526" s="1" t="s">
        <v>1410</v>
      </c>
      <c r="T1526" s="7"/>
      <c r="V1526" s="42" t="str">
        <f t="shared" si="106"/>
        <v>YK1808 St.MT30 0m Bt.0</v>
      </c>
    </row>
    <row r="1527" spans="1:22" ht="12.75" customHeight="1">
      <c r="A1527" s="1" t="s">
        <v>1408</v>
      </c>
      <c r="B1527" s="1" t="s">
        <v>1416</v>
      </c>
      <c r="C1527" s="1" t="s">
        <v>1569</v>
      </c>
      <c r="D1527" s="5">
        <v>43362.502546296295</v>
      </c>
      <c r="E1527" s="1">
        <v>2018</v>
      </c>
      <c r="F1527" s="1">
        <v>9</v>
      </c>
      <c r="G1527" s="4">
        <v>19</v>
      </c>
      <c r="H1527" s="9">
        <v>43362.877546296295</v>
      </c>
      <c r="I1527" s="13">
        <v>129.583</v>
      </c>
      <c r="J1527" s="13">
        <v>32.040999999999997</v>
      </c>
      <c r="K1527" s="33">
        <v>20</v>
      </c>
      <c r="L1527" s="33">
        <v>20</v>
      </c>
      <c r="M1527" s="10">
        <v>0</v>
      </c>
      <c r="N1527" s="14">
        <v>27.632999999999999</v>
      </c>
      <c r="O1527" s="13">
        <v>34.013841257908702</v>
      </c>
      <c r="P1527" s="38">
        <v>-3.6867452941176548E-2</v>
      </c>
      <c r="Q1527" s="38">
        <v>-0.41865794117646971</v>
      </c>
      <c r="R1527" s="1" t="s">
        <v>1410</v>
      </c>
      <c r="T1527" s="7"/>
      <c r="V1527" s="42" t="str">
        <f t="shared" si="106"/>
        <v>YK1808 St.MT30 20m Bt.0</v>
      </c>
    </row>
    <row r="1528" spans="1:22" ht="12.75" customHeight="1">
      <c r="A1528" s="1" t="s">
        <v>1408</v>
      </c>
      <c r="B1528" s="1" t="s">
        <v>1416</v>
      </c>
      <c r="C1528" s="1" t="s">
        <v>1569</v>
      </c>
      <c r="D1528" s="5">
        <v>43362.502546296295</v>
      </c>
      <c r="E1528" s="1">
        <v>2018</v>
      </c>
      <c r="F1528" s="1">
        <v>9</v>
      </c>
      <c r="G1528" s="4">
        <v>19</v>
      </c>
      <c r="H1528" s="9">
        <v>43362.877546296295</v>
      </c>
      <c r="I1528" s="13">
        <v>129.583</v>
      </c>
      <c r="J1528" s="13">
        <v>32.040999999999997</v>
      </c>
      <c r="K1528" s="33">
        <v>50</v>
      </c>
      <c r="L1528" s="33">
        <v>50</v>
      </c>
      <c r="M1528" s="10">
        <v>0</v>
      </c>
      <c r="N1528" s="14">
        <v>25.030999999999999</v>
      </c>
      <c r="O1528" s="13">
        <v>34.072234072480782</v>
      </c>
      <c r="P1528" s="38">
        <v>-1.9404017647059124E-2</v>
      </c>
      <c r="Q1528" s="38">
        <v>-2.3568647058821668E-2</v>
      </c>
      <c r="R1528" s="1" t="s">
        <v>1410</v>
      </c>
      <c r="T1528" s="7"/>
      <c r="V1528" s="42" t="str">
        <f t="shared" si="106"/>
        <v>YK1808 St.MT30 50m Bt.0</v>
      </c>
    </row>
    <row r="1529" spans="1:22" ht="12.75" customHeight="1">
      <c r="A1529" s="1" t="s">
        <v>1408</v>
      </c>
      <c r="B1529" s="1" t="s">
        <v>1420</v>
      </c>
      <c r="C1529" s="1" t="s">
        <v>292</v>
      </c>
      <c r="D1529" s="5">
        <v>43337</v>
      </c>
      <c r="E1529" s="1">
        <v>2018</v>
      </c>
      <c r="F1529" s="1">
        <v>8</v>
      </c>
      <c r="G1529" s="4">
        <v>25</v>
      </c>
      <c r="H1529" s="9">
        <v>0.97083333333333333</v>
      </c>
      <c r="I1529" s="13">
        <v>129.7045</v>
      </c>
      <c r="J1529" s="13">
        <v>34.039833333333299</v>
      </c>
      <c r="K1529" s="10">
        <v>4.5</v>
      </c>
      <c r="L1529" s="10">
        <v>5</v>
      </c>
      <c r="M1529" s="10">
        <v>0</v>
      </c>
      <c r="N1529" s="14">
        <v>27.844999999999999</v>
      </c>
      <c r="O1529" s="13">
        <v>33.897288181986028</v>
      </c>
      <c r="P1529" s="38">
        <v>-5.3043639999999836E-2</v>
      </c>
      <c r="Q1529" s="38">
        <v>-0.27203535764705933</v>
      </c>
      <c r="R1529" s="1" t="s">
        <v>1410</v>
      </c>
      <c r="V1529" s="42" t="str">
        <f t="shared" si="106"/>
        <v>YK1808 St.O01 4.5m Bt.0</v>
      </c>
    </row>
    <row r="1530" spans="1:22" ht="12.75" customHeight="1">
      <c r="A1530" s="1" t="s">
        <v>1408</v>
      </c>
      <c r="B1530" s="1" t="s">
        <v>1421</v>
      </c>
      <c r="C1530" s="1" t="s">
        <v>292</v>
      </c>
      <c r="D1530" s="5">
        <v>43338</v>
      </c>
      <c r="E1530" s="1">
        <v>2018</v>
      </c>
      <c r="F1530" s="1">
        <v>8</v>
      </c>
      <c r="G1530" s="4">
        <v>26</v>
      </c>
      <c r="H1530" s="9">
        <v>0.13472222222222222</v>
      </c>
      <c r="I1530" s="13">
        <v>130.48366666666601</v>
      </c>
      <c r="J1530" s="13">
        <v>34.582333333333303</v>
      </c>
      <c r="K1530" s="10">
        <v>4.5</v>
      </c>
      <c r="L1530" s="10">
        <v>5</v>
      </c>
      <c r="M1530" s="10">
        <v>0</v>
      </c>
      <c r="N1530" s="14">
        <v>27.78</v>
      </c>
      <c r="O1530" s="13">
        <v>33.72328147642952</v>
      </c>
      <c r="P1530" s="38">
        <v>-0.11741204000000005</v>
      </c>
      <c r="Q1530" s="38">
        <v>-0.75255198117647026</v>
      </c>
      <c r="R1530" s="1" t="s">
        <v>1410</v>
      </c>
      <c r="V1530" s="42" t="str">
        <f t="shared" si="106"/>
        <v>YK1808 St.O02 4.5m Bt.0</v>
      </c>
    </row>
    <row r="1531" spans="1:22" ht="12.75" customHeight="1">
      <c r="A1531" s="1" t="s">
        <v>1408</v>
      </c>
      <c r="B1531" s="1" t="s">
        <v>1422</v>
      </c>
      <c r="C1531" s="1" t="s">
        <v>292</v>
      </c>
      <c r="D1531" s="5">
        <v>43338</v>
      </c>
      <c r="E1531" s="1">
        <v>2018</v>
      </c>
      <c r="F1531" s="1">
        <v>8</v>
      </c>
      <c r="G1531" s="4">
        <v>26</v>
      </c>
      <c r="H1531" s="9">
        <v>0.29166666666666669</v>
      </c>
      <c r="I1531" s="13">
        <v>131.32366666666601</v>
      </c>
      <c r="J1531" s="13">
        <v>34.9568333333333</v>
      </c>
      <c r="K1531" s="10">
        <v>4.5</v>
      </c>
      <c r="L1531" s="10">
        <v>5</v>
      </c>
      <c r="M1531" s="10">
        <v>0</v>
      </c>
      <c r="N1531" s="14">
        <v>27.69</v>
      </c>
      <c r="O1531" s="13">
        <v>33.669936457031362</v>
      </c>
      <c r="P1531" s="38">
        <v>-9.9762639999999347E-2</v>
      </c>
      <c r="Q1531" s="38">
        <v>-0.77248936470587992</v>
      </c>
      <c r="R1531" s="1" t="s">
        <v>1410</v>
      </c>
      <c r="V1531" s="42" t="str">
        <f t="shared" si="106"/>
        <v>YK1808 St.O03 4.5m Bt.0</v>
      </c>
    </row>
    <row r="1532" spans="1:22" ht="12.75" customHeight="1">
      <c r="A1532" s="1" t="s">
        <v>1408</v>
      </c>
      <c r="B1532" s="1" t="s">
        <v>1423</v>
      </c>
      <c r="C1532" s="1" t="s">
        <v>292</v>
      </c>
      <c r="D1532" s="5">
        <v>43338</v>
      </c>
      <c r="E1532" s="1">
        <v>2018</v>
      </c>
      <c r="F1532" s="1">
        <v>8</v>
      </c>
      <c r="G1532" s="4">
        <v>26</v>
      </c>
      <c r="H1532" s="9">
        <v>0.42708333333333331</v>
      </c>
      <c r="I1532" s="13">
        <v>132.08033333333299</v>
      </c>
      <c r="J1532" s="13">
        <v>35.318166666666599</v>
      </c>
      <c r="K1532" s="10">
        <v>4.5</v>
      </c>
      <c r="L1532" s="10">
        <v>5</v>
      </c>
      <c r="M1532" s="10">
        <v>0</v>
      </c>
      <c r="N1532" s="14">
        <v>27.643333333333299</v>
      </c>
      <c r="O1532" s="13">
        <v>33.330830409523905</v>
      </c>
      <c r="P1532" s="38">
        <v>-0.18074224000000005</v>
      </c>
      <c r="Q1532" s="38">
        <v>-1.2922971082352959</v>
      </c>
      <c r="R1532" s="1" t="s">
        <v>1410</v>
      </c>
      <c r="V1532" s="42" t="str">
        <f t="shared" si="106"/>
        <v>YK1808 St.O04 4.5m Bt.0</v>
      </c>
    </row>
    <row r="1533" spans="1:22" ht="12.75" customHeight="1">
      <c r="A1533" s="1" t="s">
        <v>1408</v>
      </c>
      <c r="B1533" s="1" t="s">
        <v>1424</v>
      </c>
      <c r="C1533" s="1" t="s">
        <v>292</v>
      </c>
      <c r="D1533" s="5">
        <v>43338</v>
      </c>
      <c r="E1533" s="1">
        <v>2018</v>
      </c>
      <c r="F1533" s="1">
        <v>8</v>
      </c>
      <c r="G1533" s="4">
        <v>26</v>
      </c>
      <c r="H1533" s="9">
        <v>0.56666666666666665</v>
      </c>
      <c r="I1533" s="13">
        <v>132.85366666666599</v>
      </c>
      <c r="J1533" s="13">
        <v>35.680999999999997</v>
      </c>
      <c r="K1533" s="10">
        <v>4.5</v>
      </c>
      <c r="L1533" s="10">
        <v>5</v>
      </c>
      <c r="M1533" s="10">
        <v>0</v>
      </c>
      <c r="N1533" s="14">
        <v>27.92</v>
      </c>
      <c r="O1533" s="13">
        <v>33.339027957752279</v>
      </c>
      <c r="P1533" s="38">
        <v>-0.15997823999999961</v>
      </c>
      <c r="Q1533" s="38">
        <v>-1.3334675717647055</v>
      </c>
      <c r="R1533" s="1" t="s">
        <v>1410</v>
      </c>
      <c r="V1533" s="42" t="str">
        <f t="shared" si="106"/>
        <v>YK1808 St.O05 4.5m Bt.0</v>
      </c>
    </row>
    <row r="1534" spans="1:22" ht="12.75" customHeight="1">
      <c r="A1534" s="1" t="s">
        <v>1408</v>
      </c>
      <c r="B1534" s="1" t="s">
        <v>1425</v>
      </c>
      <c r="C1534" s="1" t="s">
        <v>292</v>
      </c>
      <c r="D1534" s="5">
        <v>43338</v>
      </c>
      <c r="E1534" s="1">
        <v>2018</v>
      </c>
      <c r="F1534" s="1">
        <v>8</v>
      </c>
      <c r="G1534" s="4">
        <v>26</v>
      </c>
      <c r="H1534" s="9">
        <v>0.68333333333333324</v>
      </c>
      <c r="I1534" s="13">
        <v>133.316</v>
      </c>
      <c r="J1534" s="13">
        <v>36.095999999999997</v>
      </c>
      <c r="K1534" s="10">
        <v>4.5</v>
      </c>
      <c r="L1534" s="10">
        <v>5</v>
      </c>
      <c r="M1534" s="10">
        <v>0</v>
      </c>
      <c r="N1534" s="14">
        <v>26.688333333333301</v>
      </c>
      <c r="O1534" s="13">
        <v>33.402765859059976</v>
      </c>
      <c r="P1534" s="38">
        <v>-0.11637384000000006</v>
      </c>
      <c r="Q1534" s="38">
        <v>-1.1047596352941174</v>
      </c>
      <c r="R1534" s="1" t="s">
        <v>1410</v>
      </c>
      <c r="V1534" s="42" t="str">
        <f t="shared" si="106"/>
        <v>YK1808 St.O06 4.5m Bt.0</v>
      </c>
    </row>
    <row r="1535" spans="1:22" ht="12.75" customHeight="1">
      <c r="A1535" s="1" t="s">
        <v>1408</v>
      </c>
      <c r="B1535" s="1" t="s">
        <v>1426</v>
      </c>
      <c r="C1535" s="1" t="s">
        <v>292</v>
      </c>
      <c r="D1535" s="5">
        <v>43338</v>
      </c>
      <c r="E1535" s="1">
        <v>2018</v>
      </c>
      <c r="F1535" s="1">
        <v>8</v>
      </c>
      <c r="G1535" s="4">
        <v>26</v>
      </c>
      <c r="H1535" s="9">
        <v>0.82638888888888884</v>
      </c>
      <c r="I1535" s="13">
        <v>133.808666666666</v>
      </c>
      <c r="J1535" s="13">
        <v>36.639000000000003</v>
      </c>
      <c r="K1535" s="10">
        <v>4.5</v>
      </c>
      <c r="L1535" s="10">
        <v>5</v>
      </c>
      <c r="M1535" s="10">
        <v>0</v>
      </c>
      <c r="N1535" s="14">
        <v>27.314999999999898</v>
      </c>
      <c r="O1535" s="13">
        <v>33.222194342178213</v>
      </c>
      <c r="P1535" s="38">
        <v>-0.16413103999999978</v>
      </c>
      <c r="Q1535" s="38">
        <v>-1.5055033788235281</v>
      </c>
      <c r="R1535" s="1" t="s">
        <v>1410</v>
      </c>
      <c r="V1535" s="42" t="str">
        <f t="shared" si="106"/>
        <v>YK1808 St.O07 4.5m Bt.0</v>
      </c>
    </row>
    <row r="1536" spans="1:22" ht="12.75" customHeight="1">
      <c r="A1536" s="1" t="s">
        <v>1408</v>
      </c>
      <c r="B1536" s="1" t="s">
        <v>1427</v>
      </c>
      <c r="C1536" s="1" t="s">
        <v>292</v>
      </c>
      <c r="D1536" s="5">
        <v>43338</v>
      </c>
      <c r="E1536" s="1">
        <v>2018</v>
      </c>
      <c r="F1536" s="1">
        <v>8</v>
      </c>
      <c r="G1536" s="4">
        <v>26</v>
      </c>
      <c r="H1536" s="9">
        <v>0.95972222222222225</v>
      </c>
      <c r="I1536" s="13">
        <v>134.32049999999899</v>
      </c>
      <c r="J1536" s="13">
        <v>37.170999999999999</v>
      </c>
      <c r="K1536" s="10">
        <v>4.5</v>
      </c>
      <c r="L1536" s="10">
        <v>5</v>
      </c>
      <c r="M1536" s="10">
        <v>0</v>
      </c>
      <c r="N1536" s="14">
        <v>26.635000000000002</v>
      </c>
      <c r="O1536" s="13">
        <v>33.299045065561145</v>
      </c>
      <c r="P1536" s="38">
        <v>-0.15437195999999975</v>
      </c>
      <c r="Q1536" s="38">
        <v>-1.3018805929411776</v>
      </c>
      <c r="R1536" s="1" t="s">
        <v>1410</v>
      </c>
      <c r="V1536" s="42" t="str">
        <f t="shared" si="106"/>
        <v>YK1808 St.O08 4.5m Bt.0</v>
      </c>
    </row>
    <row r="1537" spans="1:22" ht="12.75" customHeight="1">
      <c r="A1537" s="1" t="s">
        <v>1408</v>
      </c>
      <c r="B1537" s="1" t="s">
        <v>1428</v>
      </c>
      <c r="C1537" s="1" t="s">
        <v>292</v>
      </c>
      <c r="D1537" s="5">
        <v>43339</v>
      </c>
      <c r="E1537" s="1">
        <v>2018</v>
      </c>
      <c r="F1537" s="1">
        <v>8</v>
      </c>
      <c r="G1537" s="4">
        <v>27</v>
      </c>
      <c r="H1537" s="9">
        <v>0.10416666666666667</v>
      </c>
      <c r="I1537" s="13">
        <v>134.851333333333</v>
      </c>
      <c r="J1537" s="13">
        <v>37.725666666666598</v>
      </c>
      <c r="K1537" s="10">
        <v>4.5</v>
      </c>
      <c r="L1537" s="10">
        <v>5</v>
      </c>
      <c r="M1537" s="10">
        <v>0</v>
      </c>
      <c r="N1537" s="14">
        <v>25.4</v>
      </c>
      <c r="O1537" s="13">
        <v>34.069177227606012</v>
      </c>
      <c r="P1537" s="38">
        <v>1.1947680000000016E-2</v>
      </c>
      <c r="Q1537" s="38">
        <v>-0.27822201647058975</v>
      </c>
      <c r="R1537" s="1" t="s">
        <v>1410</v>
      </c>
      <c r="V1537" s="42" t="str">
        <f t="shared" si="106"/>
        <v>YK1808 St.O09 4.5m Bt.0</v>
      </c>
    </row>
    <row r="1538" spans="1:22" ht="12.75" customHeight="1">
      <c r="A1538" s="1" t="s">
        <v>1408</v>
      </c>
      <c r="B1538" s="1" t="s">
        <v>100</v>
      </c>
      <c r="C1538" s="1" t="s">
        <v>292</v>
      </c>
      <c r="D1538" s="5">
        <v>43339</v>
      </c>
      <c r="E1538" s="1">
        <v>2018</v>
      </c>
      <c r="F1538" s="1">
        <v>8</v>
      </c>
      <c r="G1538" s="4">
        <v>27</v>
      </c>
      <c r="H1538" s="9">
        <v>2.338888888888889</v>
      </c>
      <c r="I1538" s="13">
        <v>135.6</v>
      </c>
      <c r="J1538" s="13">
        <v>38.643000000000001</v>
      </c>
      <c r="K1538" s="10">
        <v>4.5</v>
      </c>
      <c r="L1538" s="10">
        <v>5</v>
      </c>
      <c r="M1538" s="10">
        <v>0</v>
      </c>
      <c r="N1538" s="14">
        <v>25.713333333333299</v>
      </c>
      <c r="O1538" s="13">
        <v>34.04611589469134</v>
      </c>
      <c r="P1538" s="38">
        <v>8.6254400000003173E-3</v>
      </c>
      <c r="Q1538" s="38">
        <v>-0.24656500000000037</v>
      </c>
      <c r="R1538" s="1" t="s">
        <v>1410</v>
      </c>
      <c r="V1538" s="42" t="str">
        <f t="shared" si="106"/>
        <v>YK1808 St.O10 4.5m Bt.0</v>
      </c>
    </row>
    <row r="1539" spans="1:22" ht="12.75" customHeight="1">
      <c r="A1539" s="1" t="s">
        <v>1408</v>
      </c>
      <c r="B1539" s="1" t="s">
        <v>102</v>
      </c>
      <c r="C1539" s="1" t="s">
        <v>292</v>
      </c>
      <c r="D1539" s="5">
        <v>43344</v>
      </c>
      <c r="E1539" s="1">
        <v>2018</v>
      </c>
      <c r="F1539" s="1">
        <v>9</v>
      </c>
      <c r="G1539" s="4">
        <v>1</v>
      </c>
      <c r="H1539" s="9">
        <v>0.22430555555555556</v>
      </c>
      <c r="I1539" s="13">
        <v>135.03983333333301</v>
      </c>
      <c r="J1539" s="13">
        <v>36.681666666666601</v>
      </c>
      <c r="K1539" s="10">
        <v>4.5</v>
      </c>
      <c r="L1539" s="10">
        <v>5</v>
      </c>
      <c r="M1539" s="10">
        <v>0</v>
      </c>
      <c r="N1539" s="14">
        <v>26.676666666666598</v>
      </c>
      <c r="O1539" s="13">
        <v>33.000090551512194</v>
      </c>
      <c r="P1539" s="38">
        <v>-0.26608228000000023</v>
      </c>
      <c r="Q1539" s="38">
        <v>-1.9776505035294134</v>
      </c>
      <c r="R1539" s="1" t="s">
        <v>1410</v>
      </c>
      <c r="V1539" s="42" t="str">
        <f t="shared" si="106"/>
        <v>YK1808 St.O11 4.5m Bt.0</v>
      </c>
    </row>
    <row r="1540" spans="1:22" ht="12.75" customHeight="1">
      <c r="A1540" s="1" t="s">
        <v>1408</v>
      </c>
      <c r="B1540" s="1" t="s">
        <v>103</v>
      </c>
      <c r="C1540" s="1" t="s">
        <v>292</v>
      </c>
      <c r="D1540" s="5">
        <v>43344</v>
      </c>
      <c r="E1540" s="1">
        <v>2018</v>
      </c>
      <c r="F1540" s="1">
        <v>9</v>
      </c>
      <c r="G1540" s="4">
        <v>1</v>
      </c>
      <c r="H1540" s="9">
        <v>0.3611111111111111</v>
      </c>
      <c r="I1540" s="13">
        <v>134.2885</v>
      </c>
      <c r="J1540" s="13">
        <v>36.347999999999999</v>
      </c>
      <c r="K1540" s="10">
        <v>4.5</v>
      </c>
      <c r="L1540" s="10">
        <v>5</v>
      </c>
      <c r="M1540" s="10">
        <v>0</v>
      </c>
      <c r="N1540" s="14">
        <v>26.69</v>
      </c>
      <c r="O1540" s="13">
        <v>33.065483319505887</v>
      </c>
      <c r="P1540" s="38">
        <v>-0.31072487999999976</v>
      </c>
      <c r="Q1540" s="38">
        <v>-2.1865027670588235</v>
      </c>
      <c r="R1540" s="1" t="s">
        <v>1410</v>
      </c>
      <c r="V1540" s="42" t="str">
        <f t="shared" si="106"/>
        <v>YK1808 St.O12 4.5m Bt.0</v>
      </c>
    </row>
    <row r="1541" spans="1:22" ht="12.75" customHeight="1">
      <c r="A1541" s="1" t="s">
        <v>1408</v>
      </c>
      <c r="B1541" s="1" t="s">
        <v>104</v>
      </c>
      <c r="C1541" s="1" t="s">
        <v>292</v>
      </c>
      <c r="D1541" s="5">
        <v>43344</v>
      </c>
      <c r="E1541" s="1">
        <v>2018</v>
      </c>
      <c r="F1541" s="1">
        <v>9</v>
      </c>
      <c r="G1541" s="4">
        <v>1</v>
      </c>
      <c r="H1541" s="9">
        <v>0.48194444444444445</v>
      </c>
      <c r="I1541" s="13">
        <v>133.63183333333299</v>
      </c>
      <c r="J1541" s="13">
        <v>36.042999999999999</v>
      </c>
      <c r="K1541" s="10">
        <v>4.5</v>
      </c>
      <c r="L1541" s="10">
        <v>5</v>
      </c>
      <c r="M1541" s="10">
        <v>0</v>
      </c>
      <c r="N1541" s="14">
        <v>26.6866666666666</v>
      </c>
      <c r="O1541" s="13">
        <v>33.24617443708776</v>
      </c>
      <c r="P1541" s="38">
        <v>-0.25570028000000011</v>
      </c>
      <c r="Q1541" s="38">
        <v>-1.6650958305882355</v>
      </c>
      <c r="R1541" s="1" t="s">
        <v>1410</v>
      </c>
      <c r="V1541" s="42" t="str">
        <f t="shared" si="106"/>
        <v>YK1808 St.O13 4.5m Bt.0</v>
      </c>
    </row>
    <row r="1542" spans="1:22" ht="12.75" customHeight="1">
      <c r="A1542" s="1" t="s">
        <v>1408</v>
      </c>
      <c r="B1542" s="1" t="s">
        <v>105</v>
      </c>
      <c r="C1542" s="1" t="s">
        <v>292</v>
      </c>
      <c r="D1542" s="5">
        <v>43344</v>
      </c>
      <c r="E1542" s="1">
        <v>2018</v>
      </c>
      <c r="F1542" s="1">
        <v>9</v>
      </c>
      <c r="G1542" s="4">
        <v>1</v>
      </c>
      <c r="H1542" s="9">
        <v>0.60347222222222219</v>
      </c>
      <c r="I1542" s="13">
        <v>132.987666666666</v>
      </c>
      <c r="J1542" s="13">
        <v>35.743666666666599</v>
      </c>
      <c r="K1542" s="10">
        <v>4.5</v>
      </c>
      <c r="L1542" s="10">
        <v>5</v>
      </c>
      <c r="M1542" s="10">
        <v>0</v>
      </c>
      <c r="N1542" s="14">
        <v>27.246666666666599</v>
      </c>
      <c r="O1542" s="13">
        <v>33.373880571325003</v>
      </c>
      <c r="P1542" s="38">
        <v>-0.18863256000000006</v>
      </c>
      <c r="Q1542" s="38">
        <v>-1.383007534117648</v>
      </c>
      <c r="R1542" s="1" t="s">
        <v>1410</v>
      </c>
      <c r="V1542" s="42" t="str">
        <f t="shared" si="106"/>
        <v>YK1808 St.O14 4.5m Bt.0</v>
      </c>
    </row>
    <row r="1543" spans="1:22" ht="12.75" customHeight="1">
      <c r="A1543" s="1" t="s">
        <v>1408</v>
      </c>
      <c r="B1543" s="1" t="s">
        <v>106</v>
      </c>
      <c r="C1543" s="1" t="s">
        <v>292</v>
      </c>
      <c r="D1543" s="5">
        <v>43344</v>
      </c>
      <c r="E1543" s="1">
        <v>2018</v>
      </c>
      <c r="F1543" s="1">
        <v>9</v>
      </c>
      <c r="G1543" s="4">
        <v>1</v>
      </c>
      <c r="H1543" s="9">
        <v>0.7284722222222223</v>
      </c>
      <c r="I1543" s="13">
        <v>132.34933333333299</v>
      </c>
      <c r="J1543" s="13">
        <v>35.454000000000001</v>
      </c>
      <c r="K1543" s="10">
        <v>4.5</v>
      </c>
      <c r="L1543" s="10">
        <v>5</v>
      </c>
      <c r="M1543" s="10">
        <v>0</v>
      </c>
      <c r="N1543" s="14">
        <v>27.501666666666601</v>
      </c>
      <c r="O1543" s="13">
        <v>33.504594749614739</v>
      </c>
      <c r="P1543" s="38">
        <v>-0.16745328000000037</v>
      </c>
      <c r="Q1543" s="38">
        <v>-1.1334633976470592</v>
      </c>
      <c r="R1543" s="1" t="s">
        <v>1410</v>
      </c>
      <c r="V1543" s="42" t="str">
        <f t="shared" si="106"/>
        <v>YK1808 St.O15 4.5m Bt.0</v>
      </c>
    </row>
    <row r="1544" spans="1:22" ht="12.75" customHeight="1">
      <c r="A1544" s="1" t="s">
        <v>1408</v>
      </c>
      <c r="B1544" s="1" t="s">
        <v>107</v>
      </c>
      <c r="C1544" s="1" t="s">
        <v>292</v>
      </c>
      <c r="D1544" s="5">
        <v>43344</v>
      </c>
      <c r="E1544" s="1">
        <v>2018</v>
      </c>
      <c r="F1544" s="1">
        <v>9</v>
      </c>
      <c r="G1544" s="4">
        <v>1</v>
      </c>
      <c r="H1544" s="9">
        <v>0.84375</v>
      </c>
      <c r="I1544" s="13">
        <v>131.73633333333299</v>
      </c>
      <c r="J1544" s="13">
        <v>35.174499999999902</v>
      </c>
      <c r="K1544" s="10">
        <v>4.5</v>
      </c>
      <c r="L1544" s="10">
        <v>5</v>
      </c>
      <c r="M1544" s="10">
        <v>0</v>
      </c>
      <c r="N1544" s="14">
        <v>27.678333333333299</v>
      </c>
      <c r="O1544" s="13">
        <v>33.676397741955789</v>
      </c>
      <c r="P1544" s="38">
        <v>-0.182</v>
      </c>
      <c r="Q1544" s="38">
        <v>-1.077</v>
      </c>
      <c r="R1544" s="1" t="s">
        <v>1410</v>
      </c>
      <c r="V1544" s="42" t="str">
        <f t="shared" si="106"/>
        <v>YK1808 St.O16 4.5m Bt.0</v>
      </c>
    </row>
    <row r="1545" spans="1:22" ht="12.75" customHeight="1">
      <c r="A1545" s="1" t="s">
        <v>1408</v>
      </c>
      <c r="B1545" s="1" t="s">
        <v>108</v>
      </c>
      <c r="C1545" s="1" t="s">
        <v>292</v>
      </c>
      <c r="D1545" s="5">
        <v>43344</v>
      </c>
      <c r="E1545" s="1">
        <v>2018</v>
      </c>
      <c r="F1545" s="1">
        <v>9</v>
      </c>
      <c r="G1545" s="4">
        <v>1</v>
      </c>
      <c r="H1545" s="9">
        <v>0.93125000000000002</v>
      </c>
      <c r="I1545" s="13">
        <v>131.25666666666601</v>
      </c>
      <c r="J1545" s="13">
        <v>34.950499999999998</v>
      </c>
      <c r="K1545" s="10">
        <v>4.5</v>
      </c>
      <c r="L1545" s="10">
        <v>5</v>
      </c>
      <c r="M1545" s="10">
        <v>0</v>
      </c>
      <c r="N1545" s="14">
        <v>27.23</v>
      </c>
      <c r="O1545" s="13">
        <v>33.488167724775359</v>
      </c>
      <c r="P1545" s="38">
        <v>-0.214</v>
      </c>
      <c r="Q1545" s="38">
        <v>-1.4790000000000001</v>
      </c>
      <c r="R1545" s="1" t="s">
        <v>1410</v>
      </c>
      <c r="V1545" s="42" t="str">
        <f t="shared" si="106"/>
        <v>YK1808 St.O17 4.5m Bt.0</v>
      </c>
    </row>
    <row r="1546" spans="1:22" ht="12.75" customHeight="1">
      <c r="A1546" s="1" t="s">
        <v>1417</v>
      </c>
      <c r="B1546" s="1">
        <v>1</v>
      </c>
      <c r="C1546" s="1" t="s">
        <v>1569</v>
      </c>
      <c r="D1546" s="5">
        <v>43442</v>
      </c>
      <c r="E1546" s="1">
        <v>2018</v>
      </c>
      <c r="F1546" s="1">
        <v>12</v>
      </c>
      <c r="G1546" s="4">
        <v>8</v>
      </c>
      <c r="H1546" s="9">
        <v>0.81278935185185175</v>
      </c>
      <c r="I1546" s="13">
        <v>129.74566666666666</v>
      </c>
      <c r="J1546" s="13">
        <v>34.050833333333337</v>
      </c>
      <c r="K1546" s="10">
        <v>0</v>
      </c>
      <c r="L1546" s="10">
        <v>0</v>
      </c>
      <c r="M1546" s="33">
        <v>0</v>
      </c>
      <c r="N1546" s="14">
        <v>19.899999999999999</v>
      </c>
      <c r="O1546" s="13">
        <v>34.268224002414009</v>
      </c>
      <c r="P1546" s="38">
        <v>0.12305011764705887</v>
      </c>
      <c r="Q1546" s="38">
        <v>0.51217864705882477</v>
      </c>
      <c r="R1546" s="1" t="s">
        <v>1410</v>
      </c>
      <c r="V1546" s="42" t="str">
        <f t="shared" si="106"/>
        <v>YK1810 St.1 0m Bt.0</v>
      </c>
    </row>
    <row r="1547" spans="1:22" ht="12.75" customHeight="1">
      <c r="A1547" s="1" t="s">
        <v>1417</v>
      </c>
      <c r="B1547" s="1">
        <v>2</v>
      </c>
      <c r="C1547" s="1" t="s">
        <v>1569</v>
      </c>
      <c r="D1547" s="5">
        <v>43442</v>
      </c>
      <c r="E1547" s="1">
        <v>2018</v>
      </c>
      <c r="F1547" s="1">
        <v>12</v>
      </c>
      <c r="G1547" s="4">
        <v>8</v>
      </c>
      <c r="H1547" s="9">
        <v>0.70833333333333337</v>
      </c>
      <c r="I1547" s="13">
        <v>129.75049999999999</v>
      </c>
      <c r="J1547" s="13">
        <v>34.217333333333336</v>
      </c>
      <c r="K1547" s="10">
        <v>0</v>
      </c>
      <c r="L1547" s="10">
        <v>0</v>
      </c>
      <c r="M1547" s="33">
        <v>0</v>
      </c>
      <c r="N1547" s="14">
        <v>19.899999999999999</v>
      </c>
      <c r="O1547" s="13">
        <v>34.300138961191067</v>
      </c>
      <c r="P1547" s="38">
        <v>9.1169752941176352E-2</v>
      </c>
      <c r="Q1547" s="38">
        <v>0.58024794117647005</v>
      </c>
      <c r="R1547" s="1" t="s">
        <v>1410</v>
      </c>
      <c r="V1547" s="42" t="str">
        <f t="shared" si="106"/>
        <v>YK1810 St.2 0m Bt.0</v>
      </c>
    </row>
    <row r="1548" spans="1:22" ht="12.75" customHeight="1">
      <c r="A1548" s="1" t="s">
        <v>1417</v>
      </c>
      <c r="B1548" s="1">
        <v>3</v>
      </c>
      <c r="C1548" s="1" t="s">
        <v>1569</v>
      </c>
      <c r="D1548" s="5">
        <v>43443</v>
      </c>
      <c r="E1548" s="1">
        <v>2018</v>
      </c>
      <c r="F1548" s="1">
        <v>12</v>
      </c>
      <c r="G1548" s="4">
        <v>9</v>
      </c>
      <c r="H1548" s="9">
        <v>0.80208333333333337</v>
      </c>
      <c r="I1548" s="13">
        <v>130.24883333333332</v>
      </c>
      <c r="J1548" s="13">
        <v>34.214666666666666</v>
      </c>
      <c r="K1548" s="10">
        <v>0</v>
      </c>
      <c r="L1548" s="10">
        <v>0</v>
      </c>
      <c r="M1548" s="33">
        <v>0</v>
      </c>
      <c r="N1548" s="14">
        <v>19.5</v>
      </c>
      <c r="O1548" s="13">
        <v>34.278589967775488</v>
      </c>
      <c r="P1548" s="38">
        <v>9.5583588235294226E-2</v>
      </c>
      <c r="Q1548" s="38">
        <v>0.55710623529411585</v>
      </c>
      <c r="R1548" s="1" t="s">
        <v>1410</v>
      </c>
      <c r="V1548" s="42" t="str">
        <f t="shared" si="106"/>
        <v>YK1810 St.3 0m Bt.0</v>
      </c>
    </row>
    <row r="1549" spans="1:22" ht="12.75" customHeight="1">
      <c r="A1549" s="1" t="s">
        <v>1417</v>
      </c>
      <c r="B1549" s="1">
        <v>4</v>
      </c>
      <c r="C1549" s="1" t="s">
        <v>1569</v>
      </c>
      <c r="D1549" s="5">
        <v>43443</v>
      </c>
      <c r="E1549" s="1">
        <v>2018</v>
      </c>
      <c r="F1549" s="1">
        <v>12</v>
      </c>
      <c r="G1549" s="4">
        <v>9</v>
      </c>
      <c r="H1549" s="9">
        <v>0.70694444444444438</v>
      </c>
      <c r="I1549" s="13">
        <v>130.31200000000001</v>
      </c>
      <c r="J1549" s="13">
        <v>34.332999999999998</v>
      </c>
      <c r="K1549" s="10">
        <v>0</v>
      </c>
      <c r="L1549" s="10">
        <v>0</v>
      </c>
      <c r="M1549" s="33">
        <v>0</v>
      </c>
      <c r="N1549" s="14">
        <v>19.3</v>
      </c>
      <c r="O1549" s="13">
        <v>34.303324343739746</v>
      </c>
      <c r="P1549" s="38">
        <v>0.10467512941176471</v>
      </c>
      <c r="Q1549" s="38">
        <v>0.26576641176470694</v>
      </c>
      <c r="R1549" s="1" t="s">
        <v>1410</v>
      </c>
      <c r="V1549" s="42" t="str">
        <f t="shared" si="106"/>
        <v>YK1810 St.4 0m Bt.0</v>
      </c>
    </row>
    <row r="1550" spans="1:22" ht="12.75" customHeight="1">
      <c r="A1550" s="1" t="s">
        <v>1417</v>
      </c>
      <c r="B1550" s="1">
        <v>5</v>
      </c>
      <c r="C1550" s="1" t="s">
        <v>1579</v>
      </c>
      <c r="D1550" s="5">
        <v>43447</v>
      </c>
      <c r="E1550" s="1">
        <v>2018</v>
      </c>
      <c r="F1550" s="1">
        <v>12</v>
      </c>
      <c r="G1550" s="4">
        <v>13</v>
      </c>
      <c r="H1550" s="9">
        <v>0.67708333333333337</v>
      </c>
      <c r="I1550" s="13">
        <v>132.21133333333333</v>
      </c>
      <c r="J1550" s="13">
        <v>37.523666666666664</v>
      </c>
      <c r="K1550" s="10">
        <v>0</v>
      </c>
      <c r="L1550" s="10">
        <v>0</v>
      </c>
      <c r="M1550" s="33">
        <v>0</v>
      </c>
      <c r="N1550" s="14">
        <v>14.9</v>
      </c>
      <c r="O1550" s="13">
        <v>34.016102402005082</v>
      </c>
      <c r="P1550" s="38">
        <v>2.956796470588241E-2</v>
      </c>
      <c r="Q1550" s="38">
        <v>0.13525970588235481</v>
      </c>
      <c r="R1550" s="1" t="s">
        <v>1410</v>
      </c>
      <c r="T1550" s="8" t="s">
        <v>1431</v>
      </c>
      <c r="V1550" s="42" t="str">
        <f t="shared" si="106"/>
        <v>YK1810 St.5 0m Bt.0</v>
      </c>
    </row>
    <row r="1551" spans="1:22" ht="12.75" customHeight="1">
      <c r="A1551" s="1" t="s">
        <v>1417</v>
      </c>
      <c r="B1551" s="1">
        <v>6</v>
      </c>
      <c r="C1551" s="1" t="s">
        <v>1579</v>
      </c>
      <c r="D1551" s="5">
        <v>43448</v>
      </c>
      <c r="E1551" s="1">
        <v>2018</v>
      </c>
      <c r="F1551" s="1">
        <v>12</v>
      </c>
      <c r="G1551" s="4">
        <v>14</v>
      </c>
      <c r="H1551" s="9">
        <v>0.67499999999999993</v>
      </c>
      <c r="I1551" s="13">
        <v>132.74966666666666</v>
      </c>
      <c r="J1551" s="13">
        <v>37.549500000000002</v>
      </c>
      <c r="K1551" s="10">
        <v>0</v>
      </c>
      <c r="L1551" s="10">
        <v>0</v>
      </c>
      <c r="M1551" s="33">
        <v>0</v>
      </c>
      <c r="N1551" s="14">
        <v>13.4</v>
      </c>
      <c r="O1551" s="13">
        <v>34.072691354577117</v>
      </c>
      <c r="P1551" s="38">
        <v>4.9274299999999993E-2</v>
      </c>
      <c r="Q1551" s="38">
        <v>6.7792999999998216E-2</v>
      </c>
      <c r="R1551" s="1" t="s">
        <v>1410</v>
      </c>
      <c r="T1551" s="8" t="s">
        <v>1431</v>
      </c>
      <c r="V1551" s="42" t="str">
        <f t="shared" si="106"/>
        <v>YK1810 St.6 0m Bt.0</v>
      </c>
    </row>
    <row r="1552" spans="1:22" ht="12.75" customHeight="1">
      <c r="A1552" s="1" t="s">
        <v>1417</v>
      </c>
      <c r="B1552" s="1">
        <v>7</v>
      </c>
      <c r="C1552" s="1" t="s">
        <v>1579</v>
      </c>
      <c r="D1552" s="5">
        <v>43445</v>
      </c>
      <c r="E1552" s="1">
        <v>2018</v>
      </c>
      <c r="F1552" s="1">
        <v>12</v>
      </c>
      <c r="G1552" s="4">
        <v>11</v>
      </c>
      <c r="H1552" s="9">
        <v>0.64374999999999993</v>
      </c>
      <c r="I1552" s="13">
        <v>133.24883333333332</v>
      </c>
      <c r="J1552" s="13">
        <v>37.508833333333335</v>
      </c>
      <c r="K1552" s="10">
        <v>0</v>
      </c>
      <c r="L1552" s="10">
        <v>0</v>
      </c>
      <c r="M1552" s="33">
        <v>0</v>
      </c>
      <c r="N1552" s="14">
        <v>15.8</v>
      </c>
      <c r="O1552" s="13">
        <v>33.972795778709497</v>
      </c>
      <c r="P1552" s="38">
        <v>2.7131352941176523E-3</v>
      </c>
      <c r="Q1552" s="38">
        <v>-0.27606470588235332</v>
      </c>
      <c r="R1552" s="1" t="s">
        <v>1410</v>
      </c>
      <c r="V1552" s="42" t="str">
        <f t="shared" si="106"/>
        <v>YK1810 St.7 0m Bt.0</v>
      </c>
    </row>
    <row r="1553" spans="1:22" ht="12.75" customHeight="1">
      <c r="A1553" s="1" t="s">
        <v>1417</v>
      </c>
      <c r="B1553" s="1">
        <v>8</v>
      </c>
      <c r="C1553" s="1" t="s">
        <v>1579</v>
      </c>
      <c r="D1553" s="5">
        <v>43447</v>
      </c>
      <c r="E1553" s="1">
        <v>2018</v>
      </c>
      <c r="F1553" s="1">
        <v>12</v>
      </c>
      <c r="G1553" s="4">
        <v>13</v>
      </c>
      <c r="H1553" s="9">
        <v>0.83611111111111114</v>
      </c>
      <c r="I1553" s="13">
        <v>132.20083333333332</v>
      </c>
      <c r="J1553" s="13">
        <v>37.180666666666667</v>
      </c>
      <c r="K1553" s="10">
        <v>0</v>
      </c>
      <c r="L1553" s="10">
        <v>0</v>
      </c>
      <c r="M1553" s="33">
        <v>0</v>
      </c>
      <c r="N1553" s="14">
        <v>14.9</v>
      </c>
      <c r="O1553" s="13">
        <v>34.043976880135723</v>
      </c>
      <c r="P1553" s="38">
        <v>2.9759870588235149E-2</v>
      </c>
      <c r="Q1553" s="38">
        <v>4.8498588235295514E-2</v>
      </c>
      <c r="R1553" s="1" t="s">
        <v>1410</v>
      </c>
      <c r="V1553" s="42" t="str">
        <f t="shared" si="106"/>
        <v>YK1810 St.8 0m Bt.0</v>
      </c>
    </row>
    <row r="1554" spans="1:22" ht="12.75" customHeight="1">
      <c r="A1554" s="1" t="s">
        <v>1417</v>
      </c>
      <c r="B1554" s="1">
        <v>9</v>
      </c>
      <c r="C1554" s="1" t="s">
        <v>1579</v>
      </c>
      <c r="D1554" s="5">
        <v>43448</v>
      </c>
      <c r="E1554" s="1">
        <v>2018</v>
      </c>
      <c r="F1554" s="1">
        <v>12</v>
      </c>
      <c r="G1554" s="4">
        <v>14</v>
      </c>
      <c r="H1554" s="9">
        <v>0.78472222222222221</v>
      </c>
      <c r="I1554" s="13">
        <v>132.74883333333332</v>
      </c>
      <c r="J1554" s="13">
        <v>37.299833333333332</v>
      </c>
      <c r="K1554" s="10">
        <v>0</v>
      </c>
      <c r="L1554" s="10">
        <v>0</v>
      </c>
      <c r="M1554" s="33">
        <v>0</v>
      </c>
      <c r="N1554" s="14">
        <v>16</v>
      </c>
      <c r="O1554" s="13">
        <v>34.070130880154693</v>
      </c>
      <c r="P1554" s="38">
        <v>3.4785405882352904E-2</v>
      </c>
      <c r="Q1554" s="38">
        <v>0.10395988235294418</v>
      </c>
      <c r="R1554" s="1" t="s">
        <v>1410</v>
      </c>
      <c r="V1554" s="42" t="str">
        <f t="shared" si="106"/>
        <v>YK1810 St.9 0m Bt.0</v>
      </c>
    </row>
    <row r="1555" spans="1:22" ht="12.75" customHeight="1">
      <c r="A1555" s="1" t="s">
        <v>1417</v>
      </c>
      <c r="B1555" s="1">
        <v>10</v>
      </c>
      <c r="C1555" s="1" t="s">
        <v>1579</v>
      </c>
      <c r="D1555" s="5">
        <v>43445</v>
      </c>
      <c r="E1555" s="1">
        <v>2018</v>
      </c>
      <c r="F1555" s="1">
        <v>12</v>
      </c>
      <c r="G1555" s="4">
        <v>11</v>
      </c>
      <c r="H1555" s="9">
        <v>0.83680555555555547</v>
      </c>
      <c r="I1555" s="13">
        <v>133.27066666666667</v>
      </c>
      <c r="J1555" s="13">
        <v>37.204833333333333</v>
      </c>
      <c r="K1555" s="10">
        <v>0</v>
      </c>
      <c r="L1555" s="10">
        <v>0</v>
      </c>
      <c r="M1555" s="33">
        <v>0</v>
      </c>
      <c r="N1555" s="14">
        <v>17.399999999999999</v>
      </c>
      <c r="O1555" s="13">
        <v>34.089426556202319</v>
      </c>
      <c r="P1555" s="38">
        <v>4.2869441176470957E-2</v>
      </c>
      <c r="Q1555" s="38">
        <v>5.2647176470587809E-2</v>
      </c>
      <c r="R1555" s="1" t="s">
        <v>1410</v>
      </c>
      <c r="T1555" s="8" t="s">
        <v>1431</v>
      </c>
      <c r="V1555" s="42" t="str">
        <f t="shared" si="106"/>
        <v>YK1810 St.10 0m Bt.0</v>
      </c>
    </row>
    <row r="1556" spans="1:22" ht="12.75" customHeight="1">
      <c r="A1556" s="1" t="s">
        <v>1417</v>
      </c>
      <c r="B1556" s="1">
        <v>11</v>
      </c>
      <c r="C1556" s="1" t="s">
        <v>1579</v>
      </c>
      <c r="D1556" s="5">
        <v>43448</v>
      </c>
      <c r="E1556" s="1">
        <v>2018</v>
      </c>
      <c r="F1556" s="1">
        <v>12</v>
      </c>
      <c r="G1556" s="4">
        <v>14</v>
      </c>
      <c r="H1556" s="9">
        <v>1.1805555555555555E-2</v>
      </c>
      <c r="I1556" s="13">
        <v>132.22333333333333</v>
      </c>
      <c r="J1556" s="13">
        <v>37.051333333333332</v>
      </c>
      <c r="K1556" s="10">
        <v>0</v>
      </c>
      <c r="L1556" s="10">
        <v>0</v>
      </c>
      <c r="M1556" s="33">
        <v>0</v>
      </c>
      <c r="N1556" s="14">
        <v>15.4</v>
      </c>
      <c r="O1556" s="13">
        <v>34.021692865191724</v>
      </c>
      <c r="P1556" s="38">
        <v>3.7496076470588058E-2</v>
      </c>
      <c r="Q1556" s="38">
        <v>0.10121347058823638</v>
      </c>
      <c r="R1556" s="1" t="s">
        <v>1410</v>
      </c>
      <c r="V1556" s="42" t="str">
        <f t="shared" si="106"/>
        <v>YK1810 St.11 0m Bt.0</v>
      </c>
    </row>
    <row r="1557" spans="1:22" ht="12.75" customHeight="1">
      <c r="A1557" s="1" t="s">
        <v>1417</v>
      </c>
      <c r="B1557" s="1">
        <v>12</v>
      </c>
      <c r="C1557" s="1" t="s">
        <v>1579</v>
      </c>
      <c r="D1557" s="5">
        <v>43449</v>
      </c>
      <c r="E1557" s="1">
        <v>2018</v>
      </c>
      <c r="F1557" s="1">
        <v>12</v>
      </c>
      <c r="G1557" s="4">
        <v>15</v>
      </c>
      <c r="H1557" s="9">
        <v>0.67637731481481478</v>
      </c>
      <c r="I1557" s="13">
        <v>132.68583333333333</v>
      </c>
      <c r="J1557" s="13">
        <v>37.001666666666665</v>
      </c>
      <c r="K1557" s="10">
        <v>0</v>
      </c>
      <c r="L1557" s="10">
        <v>0</v>
      </c>
      <c r="M1557" s="33">
        <v>0</v>
      </c>
      <c r="N1557" s="14">
        <v>15.4</v>
      </c>
      <c r="O1557" s="13">
        <v>34.035173186905247</v>
      </c>
      <c r="P1557" s="38">
        <v>2.4487271764705554E-2</v>
      </c>
      <c r="Q1557" s="38">
        <v>-9.5330189411765076E-2</v>
      </c>
      <c r="R1557" s="1" t="s">
        <v>1410</v>
      </c>
      <c r="V1557" s="42" t="str">
        <f t="shared" si="106"/>
        <v>YK1810 St.12 0m Bt.0</v>
      </c>
    </row>
    <row r="1558" spans="1:22" ht="12.75" customHeight="1">
      <c r="A1558" s="1" t="s">
        <v>1417</v>
      </c>
      <c r="B1558" s="1">
        <v>13</v>
      </c>
      <c r="C1558" s="1" t="s">
        <v>1579</v>
      </c>
      <c r="D1558" s="5">
        <v>43449</v>
      </c>
      <c r="E1558" s="1">
        <v>2018</v>
      </c>
      <c r="F1558" s="1">
        <v>12</v>
      </c>
      <c r="G1558" s="4">
        <v>15</v>
      </c>
      <c r="H1558" s="9">
        <v>0.83180555555555558</v>
      </c>
      <c r="I1558" s="13">
        <v>133.23266666666666</v>
      </c>
      <c r="J1558" s="13">
        <v>37.049666666666667</v>
      </c>
      <c r="K1558" s="10">
        <v>0</v>
      </c>
      <c r="L1558" s="10">
        <v>0</v>
      </c>
      <c r="M1558" s="33">
        <v>0</v>
      </c>
      <c r="N1558" s="14">
        <v>16.399999999999999</v>
      </c>
      <c r="O1558" s="13">
        <v>34.026735138298704</v>
      </c>
      <c r="P1558" s="38">
        <v>-2.6019365882352652E-2</v>
      </c>
      <c r="Q1558" s="38">
        <v>-0.10469803529411692</v>
      </c>
      <c r="R1558" s="1" t="s">
        <v>1410</v>
      </c>
      <c r="V1558" s="42" t="str">
        <f t="shared" si="106"/>
        <v>YK1810 St.13 0m Bt.0</v>
      </c>
    </row>
    <row r="1559" spans="1:22" ht="12.75" customHeight="1">
      <c r="A1559" s="1" t="s">
        <v>1417</v>
      </c>
      <c r="B1559" s="1">
        <v>14</v>
      </c>
      <c r="C1559" s="1" t="s">
        <v>1579</v>
      </c>
      <c r="D1559" s="5">
        <v>43446</v>
      </c>
      <c r="E1559" s="1">
        <v>2018</v>
      </c>
      <c r="F1559" s="1">
        <v>12</v>
      </c>
      <c r="G1559" s="4">
        <v>12</v>
      </c>
      <c r="H1559" s="9">
        <v>0.7090277777777777</v>
      </c>
      <c r="I1559" s="13">
        <v>132.267</v>
      </c>
      <c r="J1559" s="13">
        <v>36.795666666666669</v>
      </c>
      <c r="K1559" s="10">
        <v>0</v>
      </c>
      <c r="L1559" s="10">
        <v>0</v>
      </c>
      <c r="M1559" s="33">
        <v>0</v>
      </c>
      <c r="N1559" s="14">
        <v>14.9</v>
      </c>
      <c r="O1559" s="13">
        <v>33.917278129861195</v>
      </c>
      <c r="P1559" s="38">
        <v>4.7217164705881665E-3</v>
      </c>
      <c r="Q1559" s="38">
        <v>-0.24529698117647136</v>
      </c>
      <c r="R1559" s="1" t="s">
        <v>1410</v>
      </c>
      <c r="T1559" s="8" t="s">
        <v>1431</v>
      </c>
      <c r="V1559" s="42" t="str">
        <f t="shared" si="106"/>
        <v>YK1810 St.14 0m Bt.0</v>
      </c>
    </row>
    <row r="1560" spans="1:22" ht="12.75" customHeight="1">
      <c r="A1560" s="1" t="s">
        <v>1417</v>
      </c>
      <c r="B1560" s="1">
        <v>17</v>
      </c>
      <c r="C1560" s="1" t="s">
        <v>1579</v>
      </c>
      <c r="D1560" s="5">
        <v>43446</v>
      </c>
      <c r="E1560" s="1">
        <v>2018</v>
      </c>
      <c r="F1560" s="1">
        <v>12</v>
      </c>
      <c r="G1560" s="4">
        <v>12</v>
      </c>
      <c r="H1560" s="9">
        <v>0.82291666666666663</v>
      </c>
      <c r="I1560" s="13">
        <v>132.26050000000001</v>
      </c>
      <c r="J1560" s="13">
        <v>36.549166666666665</v>
      </c>
      <c r="K1560" s="10">
        <v>0</v>
      </c>
      <c r="L1560" s="10">
        <v>0</v>
      </c>
      <c r="M1560" s="33">
        <v>0</v>
      </c>
      <c r="N1560" s="14">
        <v>15.6</v>
      </c>
      <c r="O1560" s="13">
        <v>33.997308123674024</v>
      </c>
      <c r="P1560" s="38">
        <v>1.779698823529241E-3</v>
      </c>
      <c r="Q1560" s="38">
        <v>-0.16448044705882126</v>
      </c>
      <c r="R1560" s="1" t="s">
        <v>1410</v>
      </c>
      <c r="T1560" s="8" t="s">
        <v>1431</v>
      </c>
      <c r="V1560" s="42" t="str">
        <f t="shared" si="106"/>
        <v>YK1810 St.17 0m Bt.0</v>
      </c>
    </row>
    <row r="1561" spans="1:22" ht="12.75" customHeight="1">
      <c r="A1561" s="1" t="s">
        <v>1417</v>
      </c>
      <c r="B1561" s="1">
        <v>20</v>
      </c>
      <c r="C1561" s="1" t="s">
        <v>1579</v>
      </c>
      <c r="D1561" s="5">
        <v>43444</v>
      </c>
      <c r="E1561" s="1">
        <v>2018</v>
      </c>
      <c r="F1561" s="1">
        <v>12</v>
      </c>
      <c r="G1561" s="4">
        <v>10</v>
      </c>
      <c r="H1561" s="9">
        <v>0.67065972222222225</v>
      </c>
      <c r="I1561" s="13">
        <v>132.25166666666667</v>
      </c>
      <c r="J1561" s="13">
        <v>36.250500000000002</v>
      </c>
      <c r="K1561" s="10">
        <v>0</v>
      </c>
      <c r="L1561" s="10">
        <v>0</v>
      </c>
      <c r="M1561" s="33">
        <v>0</v>
      </c>
      <c r="N1561" s="14">
        <v>16.3</v>
      </c>
      <c r="O1561" s="13">
        <v>33.997320803134158</v>
      </c>
      <c r="P1561" s="38">
        <v>1.2873611764705473E-3</v>
      </c>
      <c r="Q1561" s="38">
        <v>-0.16556001294117806</v>
      </c>
      <c r="R1561" s="1" t="s">
        <v>1410</v>
      </c>
      <c r="V1561" s="42" t="str">
        <f t="shared" si="106"/>
        <v>YK1810 St.20 0m Bt.0</v>
      </c>
    </row>
    <row r="1562" spans="1:22" ht="12.75" customHeight="1">
      <c r="A1562" s="1" t="s">
        <v>1417</v>
      </c>
      <c r="B1562" s="1">
        <v>21</v>
      </c>
      <c r="C1562" s="1" t="s">
        <v>1579</v>
      </c>
      <c r="D1562" s="5">
        <v>43444</v>
      </c>
      <c r="E1562" s="1">
        <v>2018</v>
      </c>
      <c r="F1562" s="1">
        <v>12</v>
      </c>
      <c r="G1562" s="4">
        <v>10</v>
      </c>
      <c r="H1562" s="9">
        <v>0.76909722222222221</v>
      </c>
      <c r="I1562" s="13">
        <v>132.75083333333333</v>
      </c>
      <c r="J1562" s="13">
        <v>36.249833333333335</v>
      </c>
      <c r="K1562" s="10">
        <v>0</v>
      </c>
      <c r="L1562" s="10">
        <v>0</v>
      </c>
      <c r="M1562" s="33">
        <v>0</v>
      </c>
      <c r="N1562" s="14">
        <v>18.600000000000001</v>
      </c>
      <c r="O1562" s="13">
        <v>34.199373648675461</v>
      </c>
      <c r="P1562" s="38">
        <v>5.9995623529411901E-2</v>
      </c>
      <c r="Q1562" s="38">
        <v>0.14022412117647143</v>
      </c>
      <c r="R1562" s="1" t="s">
        <v>1410</v>
      </c>
      <c r="V1562" s="42" t="str">
        <f t="shared" si="106"/>
        <v>YK1810 St.21 0m Bt.0</v>
      </c>
    </row>
    <row r="1563" spans="1:22" ht="12.75" customHeight="1">
      <c r="A1563" s="1" t="s">
        <v>1417</v>
      </c>
      <c r="B1563" s="1">
        <v>22</v>
      </c>
      <c r="C1563" s="1" t="s">
        <v>1579</v>
      </c>
      <c r="D1563" s="5">
        <v>43444</v>
      </c>
      <c r="E1563" s="1">
        <v>2018</v>
      </c>
      <c r="F1563" s="1">
        <v>12</v>
      </c>
      <c r="G1563" s="4">
        <v>10</v>
      </c>
      <c r="H1563" s="9">
        <v>0.84112268518518529</v>
      </c>
      <c r="I1563" s="13">
        <v>132.74866666666668</v>
      </c>
      <c r="J1563" s="13">
        <v>35.99883333333333</v>
      </c>
      <c r="K1563" s="10">
        <v>0</v>
      </c>
      <c r="L1563" s="10">
        <v>0</v>
      </c>
      <c r="M1563" s="33">
        <v>0</v>
      </c>
      <c r="N1563" s="14">
        <v>17.8</v>
      </c>
      <c r="O1563" s="13">
        <v>34.125646718138157</v>
      </c>
      <c r="P1563" s="38">
        <v>2.745330588235273E-2</v>
      </c>
      <c r="Q1563" s="38">
        <v>2.9028835294116817E-2</v>
      </c>
      <c r="R1563" s="1" t="s">
        <v>1410</v>
      </c>
      <c r="V1563" s="42" t="str">
        <f t="shared" ref="V1563:V1626" si="107">A1563&amp;" St."&amp;B1563&amp;" "&amp;K1563&amp;"m"&amp;" Bt."&amp;M1563</f>
        <v>YK1810 St.22 0m Bt.0</v>
      </c>
    </row>
    <row r="1564" spans="1:22" ht="12.75" customHeight="1">
      <c r="A1564" s="1" t="s">
        <v>1417</v>
      </c>
      <c r="B1564" s="1" t="s">
        <v>1409</v>
      </c>
      <c r="C1564" s="1" t="s">
        <v>1569</v>
      </c>
      <c r="D1564" s="5">
        <v>43442</v>
      </c>
      <c r="E1564" s="1">
        <v>2018</v>
      </c>
      <c r="F1564" s="1">
        <v>12</v>
      </c>
      <c r="G1564" s="4">
        <v>8</v>
      </c>
      <c r="H1564" s="9">
        <v>0.64236111111111105</v>
      </c>
      <c r="I1564" s="13">
        <v>129.98983333333334</v>
      </c>
      <c r="J1564" s="13">
        <v>34.166666666666664</v>
      </c>
      <c r="K1564" s="10">
        <v>0</v>
      </c>
      <c r="L1564" s="10">
        <v>0</v>
      </c>
      <c r="M1564" s="33">
        <v>0</v>
      </c>
      <c r="N1564" s="14">
        <v>19.600000000000001</v>
      </c>
      <c r="O1564" s="13">
        <v>34.251891797506978</v>
      </c>
      <c r="P1564" s="38">
        <v>7.4477555294117703E-2</v>
      </c>
      <c r="Q1564" s="38">
        <v>0.20764475176470754</v>
      </c>
      <c r="R1564" s="1" t="s">
        <v>1410</v>
      </c>
      <c r="V1564" s="42" t="str">
        <f t="shared" si="107"/>
        <v>YK1810 St.N1 0m Bt.0</v>
      </c>
    </row>
    <row r="1565" spans="1:22" ht="12.75" customHeight="1">
      <c r="A1565" s="1" t="s">
        <v>1417</v>
      </c>
      <c r="B1565" s="1" t="s">
        <v>1411</v>
      </c>
      <c r="C1565" s="1" t="s">
        <v>1569</v>
      </c>
      <c r="D1565" s="5">
        <v>43443</v>
      </c>
      <c r="E1565" s="1">
        <v>2018</v>
      </c>
      <c r="F1565" s="1">
        <v>12</v>
      </c>
      <c r="G1565" s="4">
        <v>9</v>
      </c>
      <c r="H1565" s="9">
        <v>0.62922453703703707</v>
      </c>
      <c r="I1565" s="13">
        <v>130.67699999999999</v>
      </c>
      <c r="J1565" s="13">
        <v>34.334000000000003</v>
      </c>
      <c r="K1565" s="10">
        <v>0</v>
      </c>
      <c r="L1565" s="10">
        <v>0</v>
      </c>
      <c r="M1565" s="33">
        <v>0</v>
      </c>
      <c r="N1565" s="14">
        <v>18.899999999999999</v>
      </c>
      <c r="O1565" s="13">
        <v>34.268544607357349</v>
      </c>
      <c r="P1565" s="38">
        <v>-4.8128223529411152E-3</v>
      </c>
      <c r="Q1565" s="38">
        <v>0.31904898588235397</v>
      </c>
      <c r="R1565" s="1" t="s">
        <v>1410</v>
      </c>
      <c r="V1565" s="42" t="str">
        <f t="shared" si="107"/>
        <v>YK1810 St.N2 0m Bt.0</v>
      </c>
    </row>
    <row r="1566" spans="1:22" ht="12.75" customHeight="1">
      <c r="A1566" s="1" t="s">
        <v>1417</v>
      </c>
      <c r="B1566" s="1" t="s">
        <v>1418</v>
      </c>
      <c r="C1566" s="1" t="s">
        <v>1569</v>
      </c>
      <c r="D1566" s="5">
        <v>43444</v>
      </c>
      <c r="E1566" s="1">
        <v>2018</v>
      </c>
      <c r="F1566" s="1">
        <v>12</v>
      </c>
      <c r="G1566" s="4">
        <v>10</v>
      </c>
      <c r="H1566" s="9">
        <v>0.41180555555555554</v>
      </c>
      <c r="I1566" s="13">
        <f>130+52.278/60</f>
        <v>130.87129999999999</v>
      </c>
      <c r="J1566" s="13">
        <f>35+40.379/60</f>
        <v>35.672983333333335</v>
      </c>
      <c r="K1566" s="10">
        <v>4.5</v>
      </c>
      <c r="L1566" s="10">
        <v>5</v>
      </c>
      <c r="M1566" s="10">
        <v>0</v>
      </c>
      <c r="N1566" s="14" t="s">
        <v>292</v>
      </c>
      <c r="O1566" s="14"/>
      <c r="P1566" s="38">
        <v>8.2475039999999833E-2</v>
      </c>
      <c r="Q1566" s="38">
        <v>0.4961674399999989</v>
      </c>
      <c r="R1566" s="1" t="s">
        <v>1410</v>
      </c>
      <c r="T1566" s="8" t="s">
        <v>1634</v>
      </c>
      <c r="V1566" s="42" t="str">
        <f t="shared" si="107"/>
        <v>YK1810 St.N3 4.5m Bt.0</v>
      </c>
    </row>
    <row r="1567" spans="1:22" ht="12.75" customHeight="1">
      <c r="A1567" s="1" t="s">
        <v>1417</v>
      </c>
      <c r="B1567" s="1" t="s">
        <v>1419</v>
      </c>
      <c r="C1567" s="1" t="s">
        <v>1569</v>
      </c>
      <c r="D1567" s="5">
        <v>43444</v>
      </c>
      <c r="E1567" s="1">
        <v>2018</v>
      </c>
      <c r="F1567" s="1">
        <v>12</v>
      </c>
      <c r="G1567" s="4">
        <v>10</v>
      </c>
      <c r="H1567" s="9">
        <v>0.55555555555555558</v>
      </c>
      <c r="I1567" s="13">
        <f>131+39.197/60</f>
        <v>131.65328333333332</v>
      </c>
      <c r="J1567" s="13">
        <f>35+59.87/60</f>
        <v>35.997833333333332</v>
      </c>
      <c r="K1567" s="10">
        <v>4.5</v>
      </c>
      <c r="L1567" s="10">
        <v>5</v>
      </c>
      <c r="M1567" s="10">
        <v>0</v>
      </c>
      <c r="N1567" s="14" t="s">
        <v>292</v>
      </c>
      <c r="O1567" s="14"/>
      <c r="P1567" s="38">
        <v>1.4004082352941261E-2</v>
      </c>
      <c r="Q1567" s="38">
        <v>0.17362101411764641</v>
      </c>
      <c r="R1567" s="1" t="s">
        <v>1410</v>
      </c>
      <c r="T1567" s="8" t="s">
        <v>1634</v>
      </c>
      <c r="V1567" s="42" t="str">
        <f t="shared" si="107"/>
        <v>YK1810 St.N4 4.5m Bt.0</v>
      </c>
    </row>
    <row r="1568" spans="1:22" ht="12.75" customHeight="1">
      <c r="A1568" s="1" t="s">
        <v>1417</v>
      </c>
      <c r="B1568" s="1" t="s">
        <v>112</v>
      </c>
      <c r="C1568" s="1" t="s">
        <v>1579</v>
      </c>
      <c r="D1568" s="5">
        <v>43452</v>
      </c>
      <c r="E1568" s="1">
        <v>2018</v>
      </c>
      <c r="F1568" s="1">
        <v>12</v>
      </c>
      <c r="G1568" s="4">
        <v>18</v>
      </c>
      <c r="H1568" s="9">
        <v>0.4513888888888889</v>
      </c>
      <c r="I1568" s="13">
        <v>132.0025</v>
      </c>
      <c r="J1568" s="13">
        <v>35.500666666666667</v>
      </c>
      <c r="K1568" s="10">
        <v>0</v>
      </c>
      <c r="L1568" s="10">
        <v>0</v>
      </c>
      <c r="M1568" s="33">
        <v>0</v>
      </c>
      <c r="N1568" s="14">
        <v>17.5</v>
      </c>
      <c r="O1568" s="13">
        <v>34.243397753245169</v>
      </c>
      <c r="P1568" s="38">
        <v>2.9689839705882459E-2</v>
      </c>
      <c r="Q1568" s="38">
        <v>0.36588531323529416</v>
      </c>
      <c r="R1568" s="1" t="s">
        <v>1410</v>
      </c>
      <c r="V1568" s="42" t="str">
        <f t="shared" si="107"/>
        <v>YK1810 St.N5 0m Bt.0</v>
      </c>
    </row>
    <row r="1569" spans="1:22" ht="12.75" customHeight="1">
      <c r="A1569" s="1" t="s">
        <v>1417</v>
      </c>
      <c r="B1569" s="1" t="s">
        <v>117</v>
      </c>
      <c r="C1569" s="1" t="s">
        <v>1579</v>
      </c>
      <c r="D1569" s="5">
        <v>43452</v>
      </c>
      <c r="E1569" s="1">
        <v>2018</v>
      </c>
      <c r="F1569" s="1">
        <v>12</v>
      </c>
      <c r="G1569" s="4">
        <v>18</v>
      </c>
      <c r="H1569" s="9">
        <v>0.68680555555555556</v>
      </c>
      <c r="I1569" s="13">
        <v>131.00033333333334</v>
      </c>
      <c r="J1569" s="13">
        <v>35.000166666666665</v>
      </c>
      <c r="K1569" s="10">
        <v>0</v>
      </c>
      <c r="L1569" s="10">
        <v>0</v>
      </c>
      <c r="M1569" s="33">
        <v>0</v>
      </c>
      <c r="N1569" s="14">
        <v>18.100000000000001</v>
      </c>
      <c r="O1569" s="13">
        <v>34.29340292642263</v>
      </c>
      <c r="P1569" s="38">
        <v>7.5486247058823785E-2</v>
      </c>
      <c r="Q1569" s="38">
        <v>0.41044062235294199</v>
      </c>
      <c r="R1569" s="1" t="s">
        <v>1410</v>
      </c>
      <c r="V1569" s="42" t="str">
        <f t="shared" si="107"/>
        <v>YK1810 St.N6 0m Bt.0</v>
      </c>
    </row>
    <row r="1570" spans="1:22" ht="12.75" customHeight="1">
      <c r="A1570" s="1" t="s">
        <v>1533</v>
      </c>
      <c r="B1570" s="1">
        <v>1</v>
      </c>
      <c r="C1570" s="1" t="s">
        <v>1575</v>
      </c>
      <c r="D1570" s="5">
        <v>43512</v>
      </c>
      <c r="E1570" s="1">
        <f>YEAR(D1570)</f>
        <v>2019</v>
      </c>
      <c r="F1570" s="1">
        <f>MONTH(D1570)</f>
        <v>2</v>
      </c>
      <c r="G1570" s="4">
        <f>DAY(D1570)</f>
        <v>16</v>
      </c>
      <c r="H1570" s="9">
        <v>0.17847222222222223</v>
      </c>
      <c r="I1570" s="13">
        <v>128.26249999999999</v>
      </c>
      <c r="J1570" s="13">
        <v>30.27</v>
      </c>
      <c r="K1570" s="10">
        <v>5</v>
      </c>
      <c r="L1570" s="10">
        <v>5</v>
      </c>
      <c r="M1570" s="10">
        <v>0</v>
      </c>
      <c r="N1570" s="14">
        <v>22.239333333333299</v>
      </c>
      <c r="O1570" s="13">
        <v>34.680666666666603</v>
      </c>
      <c r="P1570" s="41">
        <v>0.23282896470588232</v>
      </c>
      <c r="Q1570" s="41">
        <v>1.4870823529411759</v>
      </c>
      <c r="R1570" s="1" t="s">
        <v>285</v>
      </c>
      <c r="U1570" s="8" t="s">
        <v>1635</v>
      </c>
      <c r="V1570" s="42" t="str">
        <f t="shared" si="107"/>
        <v>YK1812 St.1 5m Bt.0</v>
      </c>
    </row>
    <row r="1571" spans="1:22" ht="12.75" customHeight="1">
      <c r="A1571" s="1" t="s">
        <v>1533</v>
      </c>
      <c r="B1571" s="1">
        <v>2</v>
      </c>
      <c r="C1571" s="1" t="s">
        <v>1575</v>
      </c>
      <c r="D1571" s="5">
        <v>43512</v>
      </c>
      <c r="E1571" s="1">
        <f t="shared" ref="E1571:E1627" si="108">YEAR(D1571)</f>
        <v>2019</v>
      </c>
      <c r="F1571" s="1">
        <f t="shared" ref="F1571:F1627" si="109">MONTH(D1571)</f>
        <v>2</v>
      </c>
      <c r="G1571" s="4">
        <f t="shared" ref="G1571:G1627" si="110">DAY(D1571)</f>
        <v>16</v>
      </c>
      <c r="H1571" s="9">
        <v>0.33333333333333331</v>
      </c>
      <c r="I1571" s="13">
        <v>128.69016666666599</v>
      </c>
      <c r="J1571" s="13">
        <v>30.251999999999999</v>
      </c>
      <c r="K1571" s="10">
        <v>5</v>
      </c>
      <c r="L1571" s="10">
        <v>5</v>
      </c>
      <c r="M1571" s="10">
        <v>0</v>
      </c>
      <c r="N1571" s="14">
        <v>22.920999999999999</v>
      </c>
      <c r="O1571" s="13">
        <v>34.687333333333299</v>
      </c>
      <c r="P1571" s="41">
        <v>0.29669935764705846</v>
      </c>
      <c r="Q1571" s="41">
        <v>1.6135288235294105</v>
      </c>
      <c r="R1571" s="1" t="s">
        <v>285</v>
      </c>
      <c r="U1571" s="8" t="s">
        <v>1635</v>
      </c>
      <c r="V1571" s="42" t="str">
        <f t="shared" si="107"/>
        <v>YK1812 St.2 5m Bt.0</v>
      </c>
    </row>
    <row r="1572" spans="1:22" ht="12.75" customHeight="1">
      <c r="A1572" s="1" t="s">
        <v>1533</v>
      </c>
      <c r="B1572" s="1">
        <v>3</v>
      </c>
      <c r="C1572" s="1" t="s">
        <v>1575</v>
      </c>
      <c r="D1572" s="5">
        <v>43512</v>
      </c>
      <c r="E1572" s="1">
        <f t="shared" si="108"/>
        <v>2019</v>
      </c>
      <c r="F1572" s="1">
        <f t="shared" si="109"/>
        <v>2</v>
      </c>
      <c r="G1572" s="4">
        <f t="shared" si="110"/>
        <v>16</v>
      </c>
      <c r="H1572" s="9">
        <v>0.49374999999999997</v>
      </c>
      <c r="I1572" s="13">
        <v>129.19200000000001</v>
      </c>
      <c r="J1572" s="13">
        <v>30.249333333333301</v>
      </c>
      <c r="K1572" s="10">
        <v>5</v>
      </c>
      <c r="L1572" s="10">
        <v>5</v>
      </c>
      <c r="M1572" s="10">
        <v>0</v>
      </c>
      <c r="N1572" s="14">
        <v>24.0126666666666</v>
      </c>
      <c r="O1572" s="13">
        <v>34.655166666666602</v>
      </c>
      <c r="P1572" s="41">
        <v>0.31905219058823509</v>
      </c>
      <c r="Q1572" s="41">
        <v>1.6963277941176482</v>
      </c>
      <c r="R1572" s="1" t="s">
        <v>285</v>
      </c>
      <c r="U1572" s="8" t="s">
        <v>1635</v>
      </c>
      <c r="V1572" s="42" t="str">
        <f t="shared" si="107"/>
        <v>YK1812 St.3 5m Bt.0</v>
      </c>
    </row>
    <row r="1573" spans="1:22" ht="12.75" customHeight="1">
      <c r="A1573" s="1" t="s">
        <v>1533</v>
      </c>
      <c r="B1573" s="1">
        <v>4</v>
      </c>
      <c r="C1573" s="1" t="s">
        <v>1575</v>
      </c>
      <c r="D1573" s="5">
        <v>43512</v>
      </c>
      <c r="E1573" s="1">
        <f t="shared" si="108"/>
        <v>2019</v>
      </c>
      <c r="F1573" s="1">
        <f t="shared" si="109"/>
        <v>2</v>
      </c>
      <c r="G1573" s="4">
        <f t="shared" si="110"/>
        <v>16</v>
      </c>
      <c r="H1573" s="9">
        <v>0.6430555555555556</v>
      </c>
      <c r="I1573" s="13">
        <v>129.69900000000001</v>
      </c>
      <c r="J1573" s="13">
        <v>30.248999999999999</v>
      </c>
      <c r="K1573" s="10">
        <v>5</v>
      </c>
      <c r="L1573" s="10">
        <v>5</v>
      </c>
      <c r="M1573" s="10">
        <v>0</v>
      </c>
      <c r="N1573" s="14">
        <v>23.3026666666666</v>
      </c>
      <c r="O1573" s="13">
        <v>34.679500000000004</v>
      </c>
      <c r="P1573" s="41">
        <v>0.23914502352941192</v>
      </c>
      <c r="Q1573" s="41">
        <v>1.4329092647058825</v>
      </c>
      <c r="R1573" s="1" t="s">
        <v>285</v>
      </c>
      <c r="U1573" s="8" t="s">
        <v>1635</v>
      </c>
      <c r="V1573" s="42" t="str">
        <f t="shared" si="107"/>
        <v>YK1812 St.4 5m Bt.0</v>
      </c>
    </row>
    <row r="1574" spans="1:22" ht="12.75" customHeight="1">
      <c r="A1574" s="1" t="s">
        <v>1533</v>
      </c>
      <c r="B1574" s="1">
        <v>5</v>
      </c>
      <c r="C1574" s="1" t="s">
        <v>1575</v>
      </c>
      <c r="D1574" s="5">
        <v>43512</v>
      </c>
      <c r="E1574" s="1">
        <f t="shared" si="108"/>
        <v>2019</v>
      </c>
      <c r="F1574" s="1">
        <f t="shared" si="109"/>
        <v>2</v>
      </c>
      <c r="G1574" s="4">
        <f t="shared" si="110"/>
        <v>16</v>
      </c>
      <c r="H1574" s="9">
        <v>0.80972222222222223</v>
      </c>
      <c r="I1574" s="13">
        <v>129.749</v>
      </c>
      <c r="J1574" s="13">
        <v>29.753499999999999</v>
      </c>
      <c r="K1574" s="10">
        <v>5</v>
      </c>
      <c r="L1574" s="10">
        <v>5</v>
      </c>
      <c r="M1574" s="10">
        <v>0</v>
      </c>
      <c r="N1574" s="14">
        <v>23.417666666666598</v>
      </c>
      <c r="O1574" s="13">
        <v>34.678833333333301</v>
      </c>
      <c r="P1574" s="41">
        <v>0.26926961647058834</v>
      </c>
      <c r="Q1574" s="41">
        <v>1.6223582352941186</v>
      </c>
      <c r="R1574" s="1" t="s">
        <v>285</v>
      </c>
      <c r="U1574" s="8" t="s">
        <v>1635</v>
      </c>
      <c r="V1574" s="42" t="str">
        <f t="shared" si="107"/>
        <v>YK1812 St.5 5m Bt.0</v>
      </c>
    </row>
    <row r="1575" spans="1:22" ht="12.75" customHeight="1">
      <c r="A1575" s="1" t="s">
        <v>1533</v>
      </c>
      <c r="B1575" s="1">
        <v>6</v>
      </c>
      <c r="C1575" s="1" t="s">
        <v>1575</v>
      </c>
      <c r="D1575" s="5">
        <v>43512</v>
      </c>
      <c r="E1575" s="1">
        <f t="shared" si="108"/>
        <v>2019</v>
      </c>
      <c r="F1575" s="1">
        <f t="shared" si="109"/>
        <v>2</v>
      </c>
      <c r="G1575" s="4">
        <f t="shared" si="110"/>
        <v>16</v>
      </c>
      <c r="H1575" s="9">
        <v>0.95972222222222225</v>
      </c>
      <c r="I1575" s="13">
        <v>129.75299999999999</v>
      </c>
      <c r="J1575" s="13">
        <v>29.2983333333333</v>
      </c>
      <c r="K1575" s="10">
        <v>5</v>
      </c>
      <c r="L1575" s="10">
        <v>5</v>
      </c>
      <c r="M1575" s="10">
        <v>0</v>
      </c>
      <c r="N1575" s="14">
        <v>23.412666666666599</v>
      </c>
      <c r="O1575" s="13">
        <v>34.661166666666603</v>
      </c>
      <c r="P1575" s="41">
        <v>0.27669248941176461</v>
      </c>
      <c r="Q1575" s="41">
        <v>1.6508447058823528</v>
      </c>
      <c r="R1575" s="1" t="s">
        <v>285</v>
      </c>
      <c r="U1575" s="8" t="s">
        <v>1635</v>
      </c>
      <c r="V1575" s="42" t="str">
        <f t="shared" si="107"/>
        <v>YK1812 St.6 5m Bt.0</v>
      </c>
    </row>
    <row r="1576" spans="1:22" ht="12.75" customHeight="1">
      <c r="A1576" s="1" t="s">
        <v>1533</v>
      </c>
      <c r="B1576" s="1">
        <v>7</v>
      </c>
      <c r="C1576" s="1" t="s">
        <v>1575</v>
      </c>
      <c r="D1576" s="5">
        <v>43513</v>
      </c>
      <c r="E1576" s="1">
        <f t="shared" si="108"/>
        <v>2019</v>
      </c>
      <c r="F1576" s="1">
        <f t="shared" si="109"/>
        <v>2</v>
      </c>
      <c r="G1576" s="4">
        <f t="shared" si="110"/>
        <v>17</v>
      </c>
      <c r="H1576" s="9">
        <v>0.12361111111111112</v>
      </c>
      <c r="I1576" s="13">
        <v>129.29366666666601</v>
      </c>
      <c r="J1576" s="13">
        <v>29.250166666666601</v>
      </c>
      <c r="K1576" s="10">
        <v>5</v>
      </c>
      <c r="L1576" s="10">
        <v>5</v>
      </c>
      <c r="M1576" s="10">
        <v>0</v>
      </c>
      <c r="N1576" s="14">
        <v>22.741</v>
      </c>
      <c r="O1576" s="13">
        <v>34.691500000000005</v>
      </c>
      <c r="P1576" s="41">
        <v>0.30047696235294152</v>
      </c>
      <c r="Q1576" s="41">
        <v>1.6986861764705896</v>
      </c>
      <c r="R1576" s="1" t="s">
        <v>285</v>
      </c>
      <c r="U1576" s="8" t="s">
        <v>1635</v>
      </c>
      <c r="V1576" s="42" t="str">
        <f t="shared" si="107"/>
        <v>YK1812 St.7 5m Bt.0</v>
      </c>
    </row>
    <row r="1577" spans="1:22" ht="12.75" customHeight="1">
      <c r="A1577" s="1" t="s">
        <v>1533</v>
      </c>
      <c r="B1577" s="1">
        <v>8</v>
      </c>
      <c r="C1577" s="1" t="s">
        <v>1575</v>
      </c>
      <c r="D1577" s="5">
        <v>43513</v>
      </c>
      <c r="E1577" s="1">
        <f t="shared" si="108"/>
        <v>2019</v>
      </c>
      <c r="F1577" s="1">
        <f t="shared" si="109"/>
        <v>2</v>
      </c>
      <c r="G1577" s="4">
        <f t="shared" si="110"/>
        <v>17</v>
      </c>
      <c r="H1577" s="9">
        <v>0.30069444444444443</v>
      </c>
      <c r="I1577" s="13">
        <v>129.25</v>
      </c>
      <c r="J1577" s="13">
        <v>29.708500000000001</v>
      </c>
      <c r="K1577" s="10">
        <v>5</v>
      </c>
      <c r="L1577" s="10">
        <v>5</v>
      </c>
      <c r="M1577" s="10">
        <v>0</v>
      </c>
      <c r="N1577" s="14">
        <v>23.840999999999998</v>
      </c>
      <c r="O1577" s="13">
        <v>34.6546666666666</v>
      </c>
      <c r="P1577" s="41">
        <v>0.30685317411764723</v>
      </c>
      <c r="Q1577" s="41">
        <v>1.6635195588235305</v>
      </c>
      <c r="R1577" s="1" t="s">
        <v>285</v>
      </c>
      <c r="U1577" s="8" t="s">
        <v>1635</v>
      </c>
      <c r="V1577" s="42" t="str">
        <f t="shared" si="107"/>
        <v>YK1812 St.8 5m Bt.0</v>
      </c>
    </row>
    <row r="1578" spans="1:22" ht="12.75" customHeight="1">
      <c r="A1578" s="1" t="s">
        <v>1533</v>
      </c>
      <c r="B1578" s="1">
        <v>9</v>
      </c>
      <c r="C1578" s="1" t="s">
        <v>1575</v>
      </c>
      <c r="D1578" s="5">
        <v>43513</v>
      </c>
      <c r="E1578" s="1">
        <f t="shared" si="108"/>
        <v>2019</v>
      </c>
      <c r="F1578" s="1">
        <f t="shared" si="109"/>
        <v>2</v>
      </c>
      <c r="G1578" s="4">
        <f t="shared" si="110"/>
        <v>17</v>
      </c>
      <c r="H1578" s="9">
        <v>0.4777777777777778</v>
      </c>
      <c r="I1578" s="13">
        <v>128.78550000000001</v>
      </c>
      <c r="J1578" s="13">
        <v>29.7506666666666</v>
      </c>
      <c r="K1578" s="10">
        <v>5</v>
      </c>
      <c r="L1578" s="10">
        <v>5</v>
      </c>
      <c r="M1578" s="10">
        <v>0</v>
      </c>
      <c r="N1578" s="14">
        <v>23.2276666666666</v>
      </c>
      <c r="O1578" s="13">
        <v>34.648166666666597</v>
      </c>
      <c r="P1578" s="41">
        <v>0.25230648705882341</v>
      </c>
      <c r="Q1578" s="41">
        <v>1.6471735294117646</v>
      </c>
      <c r="R1578" s="1" t="s">
        <v>285</v>
      </c>
      <c r="U1578" s="8" t="s">
        <v>1635</v>
      </c>
      <c r="V1578" s="42" t="str">
        <f t="shared" si="107"/>
        <v>YK1812 St.9 5m Bt.0</v>
      </c>
    </row>
    <row r="1579" spans="1:22" ht="12.75" customHeight="1">
      <c r="A1579" s="1" t="s">
        <v>1533</v>
      </c>
      <c r="B1579" s="1">
        <v>10</v>
      </c>
      <c r="C1579" s="1" t="s">
        <v>1575</v>
      </c>
      <c r="D1579" s="5">
        <v>43513</v>
      </c>
      <c r="E1579" s="1">
        <f t="shared" si="108"/>
        <v>2019</v>
      </c>
      <c r="F1579" s="1">
        <f t="shared" si="109"/>
        <v>2</v>
      </c>
      <c r="G1579" s="4">
        <f t="shared" si="110"/>
        <v>17</v>
      </c>
      <c r="H1579" s="9">
        <v>0.66249999999999998</v>
      </c>
      <c r="I1579" s="13">
        <v>128.29499999999999</v>
      </c>
      <c r="J1579" s="13">
        <v>29.75</v>
      </c>
      <c r="K1579" s="10">
        <v>5</v>
      </c>
      <c r="L1579" s="10">
        <v>5</v>
      </c>
      <c r="M1579" s="10">
        <v>0</v>
      </c>
      <c r="N1579" s="14">
        <v>22.392666666666599</v>
      </c>
      <c r="O1579" s="13">
        <v>34.607333333333294</v>
      </c>
      <c r="P1579" s="41">
        <v>0.24193612000000009</v>
      </c>
      <c r="Q1579" s="41">
        <v>1.527732499999999</v>
      </c>
      <c r="R1579" s="1" t="s">
        <v>285</v>
      </c>
      <c r="U1579" s="8" t="s">
        <v>1635</v>
      </c>
      <c r="V1579" s="42" t="str">
        <f t="shared" si="107"/>
        <v>YK1812 St.10 5m Bt.0</v>
      </c>
    </row>
    <row r="1580" spans="1:22" ht="12.75" customHeight="1">
      <c r="A1580" s="1" t="s">
        <v>1533</v>
      </c>
      <c r="B1580" s="1">
        <v>11</v>
      </c>
      <c r="C1580" s="1" t="s">
        <v>1575</v>
      </c>
      <c r="D1580" s="5">
        <v>43513</v>
      </c>
      <c r="E1580" s="1">
        <f t="shared" si="108"/>
        <v>2019</v>
      </c>
      <c r="F1580" s="1">
        <f t="shared" si="109"/>
        <v>2</v>
      </c>
      <c r="G1580" s="4">
        <f t="shared" si="110"/>
        <v>17</v>
      </c>
      <c r="H1580" s="9">
        <v>0.82986111111111116</v>
      </c>
      <c r="I1580" s="13">
        <v>127.7975</v>
      </c>
      <c r="J1580" s="13">
        <v>29.75</v>
      </c>
      <c r="K1580" s="10">
        <v>5</v>
      </c>
      <c r="L1580" s="10">
        <v>5</v>
      </c>
      <c r="M1580" s="10">
        <v>0</v>
      </c>
      <c r="N1580" s="14">
        <v>22.452666666666598</v>
      </c>
      <c r="O1580" s="13">
        <v>34.664333333333296</v>
      </c>
      <c r="P1580" s="41">
        <v>0.21888551294117686</v>
      </c>
      <c r="Q1580" s="41">
        <v>1.557206470588234</v>
      </c>
      <c r="R1580" s="1" t="s">
        <v>285</v>
      </c>
      <c r="U1580" s="8" t="s">
        <v>1635</v>
      </c>
      <c r="V1580" s="42" t="str">
        <f t="shared" si="107"/>
        <v>YK1812 St.11 5m Bt.0</v>
      </c>
    </row>
    <row r="1581" spans="1:22" ht="12.75" customHeight="1">
      <c r="A1581" s="1" t="s">
        <v>1533</v>
      </c>
      <c r="B1581" s="1">
        <v>12</v>
      </c>
      <c r="C1581" s="1" t="s">
        <v>1575</v>
      </c>
      <c r="D1581" s="5">
        <v>43514</v>
      </c>
      <c r="E1581" s="1">
        <f t="shared" si="108"/>
        <v>2019</v>
      </c>
      <c r="F1581" s="1">
        <f t="shared" si="109"/>
        <v>2</v>
      </c>
      <c r="G1581" s="4">
        <f t="shared" si="110"/>
        <v>18</v>
      </c>
      <c r="H1581" s="9">
        <v>6.9444444444444447E-4</v>
      </c>
      <c r="I1581" s="13">
        <v>127.292</v>
      </c>
      <c r="J1581" s="13">
        <v>29.979333333333301</v>
      </c>
      <c r="K1581" s="10">
        <v>5</v>
      </c>
      <c r="L1581" s="10">
        <v>5</v>
      </c>
      <c r="M1581" s="10">
        <v>0</v>
      </c>
      <c r="N1581" s="14">
        <v>18.952666666666598</v>
      </c>
      <c r="O1581" s="13">
        <v>34.672499999999999</v>
      </c>
      <c r="P1581" s="41">
        <v>0.2573954258823532</v>
      </c>
      <c r="Q1581" s="41">
        <v>1.5017554411764706</v>
      </c>
      <c r="R1581" s="1" t="s">
        <v>285</v>
      </c>
      <c r="U1581" s="8" t="s">
        <v>1635</v>
      </c>
      <c r="V1581" s="42" t="str">
        <f t="shared" si="107"/>
        <v>YK1812 St.12 5m Bt.0</v>
      </c>
    </row>
    <row r="1582" spans="1:22" ht="12.75" customHeight="1">
      <c r="A1582" s="1" t="s">
        <v>1533</v>
      </c>
      <c r="B1582" s="1">
        <v>13</v>
      </c>
      <c r="C1582" s="1" t="s">
        <v>1575</v>
      </c>
      <c r="D1582" s="5">
        <v>43514</v>
      </c>
      <c r="E1582" s="1">
        <f t="shared" si="108"/>
        <v>2019</v>
      </c>
      <c r="F1582" s="1">
        <f t="shared" si="109"/>
        <v>2</v>
      </c>
      <c r="G1582" s="4">
        <f t="shared" si="110"/>
        <v>18</v>
      </c>
      <c r="H1582" s="9">
        <v>0.14791666666666667</v>
      </c>
      <c r="I1582" s="13">
        <v>126.8035</v>
      </c>
      <c r="J1582" s="13">
        <v>29.9991666666666</v>
      </c>
      <c r="K1582" s="10">
        <v>5</v>
      </c>
      <c r="L1582" s="10">
        <v>5</v>
      </c>
      <c r="M1582" s="10">
        <v>0</v>
      </c>
      <c r="N1582" s="14">
        <v>17.069333333333301</v>
      </c>
      <c r="O1582" s="13">
        <v>34.557833333333299</v>
      </c>
      <c r="P1582" s="41">
        <v>0.23434481882352953</v>
      </c>
      <c r="Q1582" s="41">
        <v>1.2505819117647068</v>
      </c>
      <c r="R1582" s="1" t="s">
        <v>285</v>
      </c>
      <c r="U1582" s="8" t="s">
        <v>1635</v>
      </c>
      <c r="V1582" s="42" t="str">
        <f t="shared" si="107"/>
        <v>YK1812 St.13 5m Bt.0</v>
      </c>
    </row>
    <row r="1583" spans="1:22" ht="12.75" customHeight="1">
      <c r="A1583" s="1" t="s">
        <v>1533</v>
      </c>
      <c r="B1583" s="1">
        <v>14</v>
      </c>
      <c r="C1583" s="1" t="s">
        <v>1575</v>
      </c>
      <c r="D1583" s="5">
        <v>43514</v>
      </c>
      <c r="E1583" s="1">
        <f t="shared" si="108"/>
        <v>2019</v>
      </c>
      <c r="F1583" s="1">
        <f t="shared" si="109"/>
        <v>2</v>
      </c>
      <c r="G1583" s="4">
        <f t="shared" si="110"/>
        <v>18</v>
      </c>
      <c r="H1583" s="9">
        <v>0.33055555555555555</v>
      </c>
      <c r="I1583" s="13">
        <v>126.28316666666601</v>
      </c>
      <c r="J1583" s="13">
        <v>29.5275</v>
      </c>
      <c r="K1583" s="10">
        <v>5</v>
      </c>
      <c r="L1583" s="10">
        <v>5</v>
      </c>
      <c r="M1583" s="10">
        <v>0</v>
      </c>
      <c r="N1583" s="14">
        <v>17.1993333333333</v>
      </c>
      <c r="O1583" s="13">
        <v>34.452666666666595</v>
      </c>
      <c r="P1583" s="41">
        <v>0.21374845176470636</v>
      </c>
      <c r="Q1583" s="41">
        <v>1.0624108823529426</v>
      </c>
      <c r="R1583" s="1" t="s">
        <v>285</v>
      </c>
      <c r="U1583" s="8" t="s">
        <v>1635</v>
      </c>
      <c r="V1583" s="42" t="str">
        <f t="shared" si="107"/>
        <v>YK1812 St.14 5m Bt.0</v>
      </c>
    </row>
    <row r="1584" spans="1:22" ht="12.75" customHeight="1">
      <c r="A1584" s="1" t="s">
        <v>1533</v>
      </c>
      <c r="B1584" s="1">
        <v>15</v>
      </c>
      <c r="C1584" s="1" t="s">
        <v>1575</v>
      </c>
      <c r="D1584" s="5">
        <v>43514</v>
      </c>
      <c r="E1584" s="1">
        <f t="shared" si="108"/>
        <v>2019</v>
      </c>
      <c r="F1584" s="1">
        <f t="shared" si="109"/>
        <v>2</v>
      </c>
      <c r="G1584" s="4">
        <f t="shared" si="110"/>
        <v>18</v>
      </c>
      <c r="H1584" s="9">
        <v>0.45763888888888887</v>
      </c>
      <c r="I1584" s="13">
        <v>126.696333333333</v>
      </c>
      <c r="J1584" s="13">
        <v>29.5</v>
      </c>
      <c r="K1584" s="10">
        <v>5</v>
      </c>
      <c r="L1584" s="10">
        <v>5</v>
      </c>
      <c r="M1584" s="10">
        <v>0</v>
      </c>
      <c r="N1584" s="14">
        <v>21.581</v>
      </c>
      <c r="O1584" s="13">
        <v>34.699833333333295</v>
      </c>
      <c r="P1584" s="41">
        <v>0.28651546470588229</v>
      </c>
      <c r="Q1584" s="41">
        <v>1.65759068627451</v>
      </c>
      <c r="R1584" s="1" t="s">
        <v>285</v>
      </c>
      <c r="U1584" s="8" t="s">
        <v>1635</v>
      </c>
      <c r="V1584" s="42" t="str">
        <f t="shared" si="107"/>
        <v>YK1812 St.15 5m Bt.0</v>
      </c>
    </row>
    <row r="1585" spans="1:22" ht="12.75" customHeight="1">
      <c r="A1585" s="1" t="s">
        <v>1533</v>
      </c>
      <c r="B1585" s="1">
        <v>16</v>
      </c>
      <c r="C1585" s="1" t="s">
        <v>1575</v>
      </c>
      <c r="D1585" s="5">
        <v>43514</v>
      </c>
      <c r="E1585" s="1">
        <f t="shared" si="108"/>
        <v>2019</v>
      </c>
      <c r="F1585" s="1">
        <f t="shared" si="109"/>
        <v>2</v>
      </c>
      <c r="G1585" s="4">
        <f t="shared" si="110"/>
        <v>18</v>
      </c>
      <c r="H1585" s="9">
        <v>0.58958333333333335</v>
      </c>
      <c r="I1585" s="13">
        <v>127.193333333333</v>
      </c>
      <c r="J1585" s="13">
        <v>29.499666666666599</v>
      </c>
      <c r="K1585" s="10">
        <v>5</v>
      </c>
      <c r="L1585" s="10">
        <v>5</v>
      </c>
      <c r="M1585" s="10">
        <v>0</v>
      </c>
      <c r="N1585" s="14">
        <v>22.197666666666599</v>
      </c>
      <c r="O1585" s="13">
        <v>34.640833333333298</v>
      </c>
      <c r="P1585" s="41">
        <v>0.23539674117647058</v>
      </c>
      <c r="Q1585" s="41">
        <v>1.5300910776470573</v>
      </c>
      <c r="R1585" s="1" t="s">
        <v>285</v>
      </c>
      <c r="U1585" s="8" t="s">
        <v>1636</v>
      </c>
      <c r="V1585" s="42" t="str">
        <f t="shared" si="107"/>
        <v>YK1812 St.16 5m Bt.0</v>
      </c>
    </row>
    <row r="1586" spans="1:22" ht="12.75" customHeight="1">
      <c r="A1586" s="1" t="s">
        <v>1533</v>
      </c>
      <c r="B1586" s="1">
        <v>17</v>
      </c>
      <c r="C1586" s="1" t="s">
        <v>1575</v>
      </c>
      <c r="D1586" s="5">
        <v>43514</v>
      </c>
      <c r="E1586" s="1">
        <f t="shared" si="108"/>
        <v>2019</v>
      </c>
      <c r="F1586" s="1">
        <f t="shared" si="109"/>
        <v>2</v>
      </c>
      <c r="G1586" s="4">
        <f t="shared" si="110"/>
        <v>18</v>
      </c>
      <c r="H1586" s="9">
        <v>0.75486111111111109</v>
      </c>
      <c r="I1586" s="13">
        <v>127.70316666666599</v>
      </c>
      <c r="J1586" s="13">
        <v>29.273499999999999</v>
      </c>
      <c r="K1586" s="10">
        <v>5</v>
      </c>
      <c r="L1586" s="10">
        <v>5</v>
      </c>
      <c r="M1586" s="10">
        <v>0</v>
      </c>
      <c r="N1586" s="14">
        <v>23.561</v>
      </c>
      <c r="O1586" s="13">
        <v>34.694166666666597</v>
      </c>
      <c r="P1586" s="41">
        <v>0.2706119694117648</v>
      </c>
      <c r="Q1586" s="41">
        <v>1.5007656011764698</v>
      </c>
      <c r="R1586" s="1" t="s">
        <v>285</v>
      </c>
      <c r="U1586" s="8" t="s">
        <v>1636</v>
      </c>
      <c r="V1586" s="42" t="str">
        <f t="shared" si="107"/>
        <v>YK1812 St.17 5m Bt.0</v>
      </c>
    </row>
    <row r="1587" spans="1:22" ht="12.75" customHeight="1">
      <c r="A1587" s="1" t="s">
        <v>1533</v>
      </c>
      <c r="B1587" s="1">
        <v>18</v>
      </c>
      <c r="C1587" s="1" t="s">
        <v>1575</v>
      </c>
      <c r="D1587" s="5">
        <v>43514</v>
      </c>
      <c r="E1587" s="1">
        <f t="shared" si="108"/>
        <v>2019</v>
      </c>
      <c r="F1587" s="1">
        <f t="shared" si="109"/>
        <v>2</v>
      </c>
      <c r="G1587" s="4">
        <f t="shared" si="110"/>
        <v>18</v>
      </c>
      <c r="H1587" s="9">
        <v>0.89583333333333337</v>
      </c>
      <c r="I1587" s="13">
        <v>128.200666666666</v>
      </c>
      <c r="J1587" s="13">
        <v>29.248999999999999</v>
      </c>
      <c r="K1587" s="10">
        <v>5</v>
      </c>
      <c r="L1587" s="10">
        <v>5</v>
      </c>
      <c r="M1587" s="10">
        <v>0</v>
      </c>
      <c r="N1587" s="14">
        <v>23.847666666666598</v>
      </c>
      <c r="O1587" s="13">
        <v>34.686999999999998</v>
      </c>
      <c r="P1587" s="41">
        <v>0.27454481764705907</v>
      </c>
      <c r="Q1587" s="41">
        <v>1.5038890247058827</v>
      </c>
      <c r="R1587" s="1" t="s">
        <v>285</v>
      </c>
      <c r="U1587" s="8" t="s">
        <v>1636</v>
      </c>
      <c r="V1587" s="42" t="str">
        <f t="shared" si="107"/>
        <v>YK1812 St.18 5m Bt.0</v>
      </c>
    </row>
    <row r="1588" spans="1:22" ht="12.75" customHeight="1">
      <c r="A1588" s="1" t="s">
        <v>1533</v>
      </c>
      <c r="B1588" s="1">
        <v>19</v>
      </c>
      <c r="C1588" s="1" t="s">
        <v>1575</v>
      </c>
      <c r="D1588" s="5">
        <v>43515</v>
      </c>
      <c r="E1588" s="1">
        <f t="shared" si="108"/>
        <v>2019</v>
      </c>
      <c r="F1588" s="1">
        <f t="shared" si="109"/>
        <v>2</v>
      </c>
      <c r="G1588" s="4">
        <f t="shared" si="110"/>
        <v>19</v>
      </c>
      <c r="H1588" s="9">
        <v>3.5416666666666666E-2</v>
      </c>
      <c r="I1588" s="13">
        <v>128.70916666666599</v>
      </c>
      <c r="J1588" s="13">
        <v>29.25</v>
      </c>
      <c r="K1588" s="10">
        <v>5</v>
      </c>
      <c r="L1588" s="10">
        <v>5</v>
      </c>
      <c r="M1588" s="10">
        <v>0</v>
      </c>
      <c r="N1588" s="14">
        <v>22.616</v>
      </c>
      <c r="O1588" s="13">
        <v>34.691166666666597</v>
      </c>
      <c r="P1588" s="41">
        <v>0.24310608588235372</v>
      </c>
      <c r="Q1588" s="41">
        <v>1.5249085082352938</v>
      </c>
      <c r="R1588" s="1" t="s">
        <v>285</v>
      </c>
      <c r="U1588" s="8" t="s">
        <v>1636</v>
      </c>
      <c r="V1588" s="42" t="str">
        <f t="shared" si="107"/>
        <v>YK1812 St.19 5m Bt.0</v>
      </c>
    </row>
    <row r="1589" spans="1:22" ht="12.75" customHeight="1">
      <c r="A1589" s="1" t="s">
        <v>1533</v>
      </c>
      <c r="B1589" s="1">
        <v>20</v>
      </c>
      <c r="C1589" s="1" t="s">
        <v>1575</v>
      </c>
      <c r="D1589" s="5">
        <v>43515</v>
      </c>
      <c r="E1589" s="1">
        <f t="shared" si="108"/>
        <v>2019</v>
      </c>
      <c r="F1589" s="1">
        <f t="shared" si="109"/>
        <v>2</v>
      </c>
      <c r="G1589" s="4">
        <f t="shared" si="110"/>
        <v>19</v>
      </c>
      <c r="H1589" s="9">
        <v>0.25486111111111109</v>
      </c>
      <c r="I1589" s="13">
        <v>128.75</v>
      </c>
      <c r="J1589" s="13">
        <v>28.783000000000001</v>
      </c>
      <c r="K1589" s="10">
        <v>5</v>
      </c>
      <c r="L1589" s="10">
        <v>5</v>
      </c>
      <c r="M1589" s="10">
        <v>0</v>
      </c>
      <c r="N1589" s="14">
        <v>23.169333333333299</v>
      </c>
      <c r="O1589" s="13">
        <v>34.680499999999995</v>
      </c>
      <c r="P1589" s="41">
        <v>0.26845611911764733</v>
      </c>
      <c r="Q1589" s="41">
        <v>1.5900781617647031</v>
      </c>
      <c r="R1589" s="1" t="s">
        <v>285</v>
      </c>
      <c r="U1589" s="8" t="s">
        <v>1636</v>
      </c>
      <c r="V1589" s="42" t="str">
        <f t="shared" si="107"/>
        <v>YK1812 St.20 5m Bt.0</v>
      </c>
    </row>
    <row r="1590" spans="1:22" ht="12.75" customHeight="1">
      <c r="A1590" s="1" t="s">
        <v>1533</v>
      </c>
      <c r="B1590" s="1">
        <v>21</v>
      </c>
      <c r="C1590" s="1" t="s">
        <v>1575</v>
      </c>
      <c r="D1590" s="5">
        <v>43515</v>
      </c>
      <c r="E1590" s="1">
        <f t="shared" si="108"/>
        <v>2019</v>
      </c>
      <c r="F1590" s="1">
        <f t="shared" si="109"/>
        <v>2</v>
      </c>
      <c r="G1590" s="4">
        <f t="shared" si="110"/>
        <v>19</v>
      </c>
      <c r="H1590" s="9">
        <v>0.42152777777777778</v>
      </c>
      <c r="I1590" s="13">
        <v>128.2895</v>
      </c>
      <c r="J1590" s="13">
        <v>28.751999999999999</v>
      </c>
      <c r="K1590" s="10">
        <v>5</v>
      </c>
      <c r="L1590" s="10">
        <v>5</v>
      </c>
      <c r="M1590" s="10">
        <v>0</v>
      </c>
      <c r="N1590" s="14">
        <v>22.951000000000001</v>
      </c>
      <c r="O1590" s="13">
        <v>34.684666666666594</v>
      </c>
      <c r="P1590" s="41">
        <v>0.33909404235294094</v>
      </c>
      <c r="Q1590" s="41">
        <v>1.8208355352941172</v>
      </c>
      <c r="R1590" s="1" t="s">
        <v>285</v>
      </c>
      <c r="U1590" s="8" t="s">
        <v>1636</v>
      </c>
      <c r="V1590" s="42" t="str">
        <f t="shared" si="107"/>
        <v>YK1812 St.21 5m Bt.0</v>
      </c>
    </row>
    <row r="1591" spans="1:22" ht="12.75" customHeight="1">
      <c r="A1591" s="1" t="s">
        <v>1533</v>
      </c>
      <c r="B1591" s="1">
        <v>22</v>
      </c>
      <c r="C1591" s="1" t="s">
        <v>1575</v>
      </c>
      <c r="D1591" s="5">
        <v>43515</v>
      </c>
      <c r="E1591" s="1">
        <f t="shared" si="108"/>
        <v>2019</v>
      </c>
      <c r="F1591" s="1">
        <f t="shared" si="109"/>
        <v>2</v>
      </c>
      <c r="G1591" s="4">
        <f t="shared" si="110"/>
        <v>19</v>
      </c>
      <c r="H1591" s="9">
        <v>0.64236111111111105</v>
      </c>
      <c r="I1591" s="13">
        <v>127.7895</v>
      </c>
      <c r="J1591" s="13">
        <v>28.751000000000001</v>
      </c>
      <c r="K1591" s="10">
        <v>5</v>
      </c>
      <c r="L1591" s="10">
        <v>5</v>
      </c>
      <c r="M1591" s="10">
        <v>0</v>
      </c>
      <c r="N1591" s="14">
        <v>24.151</v>
      </c>
      <c r="O1591" s="13">
        <v>34.665499999999994</v>
      </c>
      <c r="P1591" s="41">
        <v>0.28148443058823558</v>
      </c>
      <c r="Q1591" s="41">
        <v>1.6569946188235267</v>
      </c>
      <c r="R1591" s="1" t="s">
        <v>285</v>
      </c>
      <c r="U1591" s="8" t="s">
        <v>1636</v>
      </c>
      <c r="V1591" s="42" t="str">
        <f t="shared" si="107"/>
        <v>YK1812 St.22 5m Bt.0</v>
      </c>
    </row>
    <row r="1592" spans="1:22" ht="12.75" customHeight="1">
      <c r="A1592" s="1" t="s">
        <v>1533</v>
      </c>
      <c r="B1592" s="1">
        <v>23</v>
      </c>
      <c r="C1592" s="1" t="s">
        <v>1575</v>
      </c>
      <c r="D1592" s="5">
        <v>43515</v>
      </c>
      <c r="E1592" s="1">
        <f t="shared" si="108"/>
        <v>2019</v>
      </c>
      <c r="F1592" s="1">
        <f t="shared" si="109"/>
        <v>2</v>
      </c>
      <c r="G1592" s="4">
        <f t="shared" si="110"/>
        <v>19</v>
      </c>
      <c r="H1592" s="9">
        <v>0.81874999999999998</v>
      </c>
      <c r="I1592" s="13">
        <v>127.29816666666601</v>
      </c>
      <c r="J1592" s="13">
        <v>28.75</v>
      </c>
      <c r="K1592" s="10">
        <v>5</v>
      </c>
      <c r="L1592" s="10">
        <v>5</v>
      </c>
      <c r="M1592" s="10">
        <v>0</v>
      </c>
      <c r="N1592" s="14">
        <v>23.771000000000001</v>
      </c>
      <c r="O1592" s="13">
        <v>34.671333333333294</v>
      </c>
      <c r="P1592" s="41">
        <v>0.27268062352941191</v>
      </c>
      <c r="Q1592" s="41">
        <v>1.599870672941174</v>
      </c>
      <c r="R1592" s="1" t="s">
        <v>285</v>
      </c>
      <c r="U1592" s="8" t="s">
        <v>1636</v>
      </c>
      <c r="V1592" s="42" t="str">
        <f t="shared" si="107"/>
        <v>YK1812 St.23 5m Bt.0</v>
      </c>
    </row>
    <row r="1593" spans="1:22" ht="12.75" customHeight="1">
      <c r="A1593" s="1" t="s">
        <v>1533</v>
      </c>
      <c r="B1593" s="1">
        <v>24</v>
      </c>
      <c r="C1593" s="1" t="s">
        <v>1575</v>
      </c>
      <c r="D1593" s="5">
        <v>43515</v>
      </c>
      <c r="E1593" s="1">
        <f t="shared" si="108"/>
        <v>2019</v>
      </c>
      <c r="F1593" s="1">
        <f t="shared" si="109"/>
        <v>2</v>
      </c>
      <c r="G1593" s="4">
        <f t="shared" si="110"/>
        <v>19</v>
      </c>
      <c r="H1593" s="9">
        <v>0.99097222222222225</v>
      </c>
      <c r="I1593" s="13">
        <v>126.785</v>
      </c>
      <c r="J1593" s="13">
        <v>28.981000000000002</v>
      </c>
      <c r="K1593" s="10">
        <v>5</v>
      </c>
      <c r="L1593" s="10">
        <v>5</v>
      </c>
      <c r="M1593" s="10">
        <v>0</v>
      </c>
      <c r="N1593" s="14">
        <v>20.419333333333299</v>
      </c>
      <c r="O1593" s="13">
        <v>34.651499999999999</v>
      </c>
      <c r="P1593" s="41">
        <v>0.28944333676470579</v>
      </c>
      <c r="Q1593" s="41">
        <v>1.7358379264705892</v>
      </c>
      <c r="R1593" s="1" t="s">
        <v>285</v>
      </c>
      <c r="U1593" s="8" t="s">
        <v>1636</v>
      </c>
      <c r="V1593" s="42" t="str">
        <f t="shared" si="107"/>
        <v>YK1812 St.24 5m Bt.0</v>
      </c>
    </row>
    <row r="1594" spans="1:22" ht="12.75" customHeight="1">
      <c r="A1594" s="1" t="s">
        <v>1533</v>
      </c>
      <c r="B1594" s="1">
        <v>25</v>
      </c>
      <c r="C1594" s="1" t="s">
        <v>1575</v>
      </c>
      <c r="D1594" s="5">
        <v>43516</v>
      </c>
      <c r="E1594" s="1">
        <f t="shared" si="108"/>
        <v>2019</v>
      </c>
      <c r="F1594" s="1">
        <f t="shared" si="109"/>
        <v>2</v>
      </c>
      <c r="G1594" s="4">
        <f t="shared" si="110"/>
        <v>20</v>
      </c>
      <c r="H1594" s="9">
        <v>0.15</v>
      </c>
      <c r="I1594" s="13">
        <v>126.288666666666</v>
      </c>
      <c r="J1594" s="13">
        <v>29</v>
      </c>
      <c r="K1594" s="10">
        <v>5</v>
      </c>
      <c r="L1594" s="10">
        <v>5</v>
      </c>
      <c r="M1594" s="10">
        <v>0</v>
      </c>
      <c r="N1594" s="14">
        <v>20.422666666666601</v>
      </c>
      <c r="O1594" s="13">
        <v>34.674166666666601</v>
      </c>
      <c r="P1594" s="41">
        <v>0.32021155999999973</v>
      </c>
      <c r="Q1594" s="41">
        <v>1.7618722399999989</v>
      </c>
      <c r="R1594" s="1" t="s">
        <v>285</v>
      </c>
      <c r="U1594" s="8" t="s">
        <v>1636</v>
      </c>
      <c r="V1594" s="42" t="str">
        <f t="shared" si="107"/>
        <v>YK1812 St.25 5m Bt.0</v>
      </c>
    </row>
    <row r="1595" spans="1:22" ht="12.75" customHeight="1">
      <c r="A1595" s="1" t="s">
        <v>1533</v>
      </c>
      <c r="B1595" s="1">
        <v>27</v>
      </c>
      <c r="C1595" s="1" t="s">
        <v>1575</v>
      </c>
      <c r="D1595" s="5">
        <v>43516</v>
      </c>
      <c r="E1595" s="1">
        <f t="shared" si="108"/>
        <v>2019</v>
      </c>
      <c r="F1595" s="1">
        <f t="shared" si="109"/>
        <v>2</v>
      </c>
      <c r="G1595" s="4">
        <f t="shared" si="110"/>
        <v>20</v>
      </c>
      <c r="H1595" s="9">
        <v>0.30902777777777779</v>
      </c>
      <c r="I1595" s="13">
        <v>126.251</v>
      </c>
      <c r="J1595" s="13">
        <v>28.548999999999999</v>
      </c>
      <c r="K1595" s="10">
        <v>5</v>
      </c>
      <c r="L1595" s="10">
        <v>5</v>
      </c>
      <c r="M1595" s="10">
        <v>0</v>
      </c>
      <c r="N1595" s="14">
        <v>18.675999999999998</v>
      </c>
      <c r="O1595" s="13">
        <v>34.650666666666595</v>
      </c>
      <c r="P1595" s="41">
        <v>0.26321532823529425</v>
      </c>
      <c r="Q1595" s="41">
        <v>1.6434597835294102</v>
      </c>
      <c r="R1595" s="1" t="s">
        <v>285</v>
      </c>
      <c r="U1595" s="8" t="s">
        <v>1636</v>
      </c>
      <c r="V1595" s="42" t="str">
        <f t="shared" si="107"/>
        <v>YK1812 St.27 5m Bt.0</v>
      </c>
    </row>
    <row r="1596" spans="1:22" ht="12.75" customHeight="1">
      <c r="A1596" s="1" t="s">
        <v>1533</v>
      </c>
      <c r="B1596" s="1">
        <v>26</v>
      </c>
      <c r="C1596" s="1" t="s">
        <v>1575</v>
      </c>
      <c r="D1596" s="5">
        <v>43516</v>
      </c>
      <c r="E1596" s="1">
        <f t="shared" si="108"/>
        <v>2019</v>
      </c>
      <c r="F1596" s="1">
        <f t="shared" si="109"/>
        <v>2</v>
      </c>
      <c r="G1596" s="4">
        <f t="shared" si="110"/>
        <v>20</v>
      </c>
      <c r="H1596" s="9">
        <v>0.49513888888888885</v>
      </c>
      <c r="I1596" s="13">
        <v>125.752</v>
      </c>
      <c r="J1596" s="13">
        <v>28.501000000000001</v>
      </c>
      <c r="K1596" s="10">
        <v>5</v>
      </c>
      <c r="L1596" s="10">
        <v>5</v>
      </c>
      <c r="M1596" s="10">
        <v>0</v>
      </c>
      <c r="N1596" s="14">
        <v>18.541</v>
      </c>
      <c r="O1596" s="13">
        <v>34.637833333333298</v>
      </c>
      <c r="P1596" s="41">
        <v>0.29500585147058889</v>
      </c>
      <c r="Q1596" s="41">
        <v>1.6940765970588227</v>
      </c>
      <c r="R1596" s="1" t="s">
        <v>285</v>
      </c>
      <c r="U1596" s="8" t="s">
        <v>1636</v>
      </c>
      <c r="V1596" s="42" t="str">
        <f t="shared" si="107"/>
        <v>YK1812 St.26 5m Bt.0</v>
      </c>
    </row>
    <row r="1597" spans="1:22" ht="12.75" customHeight="1">
      <c r="A1597" s="1" t="s">
        <v>1533</v>
      </c>
      <c r="B1597" s="1">
        <v>37</v>
      </c>
      <c r="C1597" s="1" t="s">
        <v>1575</v>
      </c>
      <c r="D1597" s="5">
        <v>43516</v>
      </c>
      <c r="E1597" s="1">
        <f t="shared" si="108"/>
        <v>2019</v>
      </c>
      <c r="F1597" s="1">
        <f t="shared" si="109"/>
        <v>2</v>
      </c>
      <c r="G1597" s="4">
        <f t="shared" si="110"/>
        <v>20</v>
      </c>
      <c r="H1597" s="9">
        <v>0.64652777777777781</v>
      </c>
      <c r="I1597" s="13">
        <v>125.283333333333</v>
      </c>
      <c r="J1597" s="13">
        <v>28.031833333333299</v>
      </c>
      <c r="K1597" s="10">
        <v>5</v>
      </c>
      <c r="L1597" s="10">
        <v>5</v>
      </c>
      <c r="M1597" s="10">
        <v>0</v>
      </c>
      <c r="N1597" s="14">
        <v>19.244333333333298</v>
      </c>
      <c r="O1597" s="13">
        <v>34.617999999999995</v>
      </c>
      <c r="P1597" s="41">
        <v>0.3148354647058822</v>
      </c>
      <c r="Q1597" s="41">
        <v>1.6160777705882374</v>
      </c>
      <c r="R1597" s="1" t="s">
        <v>285</v>
      </c>
      <c r="U1597" s="8" t="s">
        <v>1636</v>
      </c>
      <c r="V1597" s="42" t="str">
        <f t="shared" si="107"/>
        <v>YK1812 St.37 5m Bt.0</v>
      </c>
    </row>
    <row r="1598" spans="1:22" ht="12.75" customHeight="1">
      <c r="A1598" s="1" t="s">
        <v>1533</v>
      </c>
      <c r="B1598" s="1">
        <v>40</v>
      </c>
      <c r="C1598" s="1" t="s">
        <v>1575</v>
      </c>
      <c r="D1598" s="5">
        <v>43516</v>
      </c>
      <c r="E1598" s="1">
        <f t="shared" si="108"/>
        <v>2019</v>
      </c>
      <c r="F1598" s="1">
        <f t="shared" si="109"/>
        <v>2</v>
      </c>
      <c r="G1598" s="4">
        <f t="shared" si="110"/>
        <v>20</v>
      </c>
      <c r="H1598" s="9">
        <v>0.8354166666666667</v>
      </c>
      <c r="I1598" s="13">
        <v>124.788666666666</v>
      </c>
      <c r="J1598" s="13">
        <v>27.538166666666601</v>
      </c>
      <c r="K1598" s="10">
        <v>5</v>
      </c>
      <c r="L1598" s="10">
        <v>5</v>
      </c>
      <c r="M1598" s="10">
        <v>0</v>
      </c>
      <c r="N1598" s="14">
        <v>19.890999999999998</v>
      </c>
      <c r="O1598" s="13">
        <v>34.661499999999997</v>
      </c>
      <c r="P1598" s="41">
        <v>0.27337819294117693</v>
      </c>
      <c r="Q1598" s="41">
        <v>1.5570566341176466</v>
      </c>
      <c r="R1598" s="1" t="s">
        <v>285</v>
      </c>
      <c r="U1598" s="8" t="s">
        <v>1636</v>
      </c>
      <c r="V1598" s="42" t="str">
        <f t="shared" si="107"/>
        <v>YK1812 St.40 5m Bt.0</v>
      </c>
    </row>
    <row r="1599" spans="1:22" ht="12.75" customHeight="1">
      <c r="A1599" s="1" t="s">
        <v>1533</v>
      </c>
      <c r="B1599" s="1">
        <v>41</v>
      </c>
      <c r="C1599" s="1" t="s">
        <v>1575</v>
      </c>
      <c r="D1599" s="5">
        <v>43516</v>
      </c>
      <c r="E1599" s="1">
        <f t="shared" si="108"/>
        <v>2019</v>
      </c>
      <c r="F1599" s="1">
        <f t="shared" si="109"/>
        <v>2</v>
      </c>
      <c r="G1599" s="4">
        <f t="shared" si="110"/>
        <v>20</v>
      </c>
      <c r="H1599" s="9">
        <v>0.97916666666666663</v>
      </c>
      <c r="I1599" s="13">
        <v>124.29900000000001</v>
      </c>
      <c r="J1599" s="13">
        <v>27.5</v>
      </c>
      <c r="K1599" s="10">
        <v>5</v>
      </c>
      <c r="L1599" s="10">
        <v>5</v>
      </c>
      <c r="M1599" s="10">
        <v>0</v>
      </c>
      <c r="N1599" s="14">
        <v>20.181000000000001</v>
      </c>
      <c r="O1599" s="13">
        <v>34.705166666666599</v>
      </c>
      <c r="P1599" s="41">
        <v>0.31574952117647115</v>
      </c>
      <c r="Q1599" s="41">
        <v>1.7041351776470588</v>
      </c>
      <c r="R1599" s="1" t="s">
        <v>285</v>
      </c>
      <c r="U1599" s="8" t="s">
        <v>1636</v>
      </c>
      <c r="V1599" s="42" t="str">
        <f t="shared" si="107"/>
        <v>YK1812 St.41 5m Bt.0</v>
      </c>
    </row>
    <row r="1600" spans="1:22" ht="12.75" customHeight="1">
      <c r="A1600" s="1" t="s">
        <v>1533</v>
      </c>
      <c r="B1600" s="1">
        <v>42</v>
      </c>
      <c r="C1600" s="1" t="s">
        <v>1575</v>
      </c>
      <c r="D1600" s="5">
        <v>43517</v>
      </c>
      <c r="E1600" s="1">
        <f t="shared" si="108"/>
        <v>2019</v>
      </c>
      <c r="F1600" s="1">
        <f t="shared" si="109"/>
        <v>2</v>
      </c>
      <c r="G1600" s="4">
        <f t="shared" si="110"/>
        <v>21</v>
      </c>
      <c r="H1600" s="9">
        <v>0.13472222222222222</v>
      </c>
      <c r="I1600" s="13">
        <v>123.80133333333301</v>
      </c>
      <c r="J1600" s="13">
        <v>27.5</v>
      </c>
      <c r="K1600" s="10">
        <v>5</v>
      </c>
      <c r="L1600" s="10">
        <v>5</v>
      </c>
      <c r="M1600" s="10">
        <v>0</v>
      </c>
      <c r="N1600" s="14">
        <v>21.527666666666601</v>
      </c>
      <c r="O1600" s="13">
        <v>34.652166666666595</v>
      </c>
      <c r="P1600" s="41">
        <v>0.21463476705882378</v>
      </c>
      <c r="Q1600" s="41">
        <v>1.4665914870588228</v>
      </c>
      <c r="R1600" s="1" t="s">
        <v>285</v>
      </c>
      <c r="V1600" s="42" t="str">
        <f t="shared" si="107"/>
        <v>YK1812 St.42 5m Bt.0</v>
      </c>
    </row>
    <row r="1601" spans="1:22" ht="12.75" customHeight="1">
      <c r="A1601" s="1" t="s">
        <v>1533</v>
      </c>
      <c r="B1601" s="1">
        <v>43</v>
      </c>
      <c r="C1601" s="1" t="s">
        <v>1575</v>
      </c>
      <c r="D1601" s="5">
        <v>43517</v>
      </c>
      <c r="E1601" s="1">
        <f t="shared" si="108"/>
        <v>2019</v>
      </c>
      <c r="F1601" s="1">
        <f t="shared" si="109"/>
        <v>2</v>
      </c>
      <c r="G1601" s="4">
        <f t="shared" si="110"/>
        <v>21</v>
      </c>
      <c r="H1601" s="9">
        <v>0.34236111111111112</v>
      </c>
      <c r="I1601" s="13">
        <v>123.28983333333299</v>
      </c>
      <c r="J1601" s="13">
        <v>27.039000000000001</v>
      </c>
      <c r="K1601" s="10">
        <v>5</v>
      </c>
      <c r="L1601" s="10">
        <v>5</v>
      </c>
      <c r="M1601" s="10">
        <v>0</v>
      </c>
      <c r="N1601" s="14">
        <v>19.4843333333333</v>
      </c>
      <c r="O1601" s="13">
        <v>34.210166666666595</v>
      </c>
      <c r="P1601" s="41">
        <v>6.9809016470588237E-2</v>
      </c>
      <c r="Q1601" s="41">
        <v>0.52427085647059002</v>
      </c>
      <c r="R1601" s="1" t="s">
        <v>285</v>
      </c>
      <c r="V1601" s="42" t="str">
        <f t="shared" si="107"/>
        <v>YK1812 St.43 5m Bt.0</v>
      </c>
    </row>
    <row r="1602" spans="1:22" ht="12.75" customHeight="1">
      <c r="A1602" s="1" t="s">
        <v>1533</v>
      </c>
      <c r="B1602" s="1">
        <v>44</v>
      </c>
      <c r="C1602" s="1" t="s">
        <v>1575</v>
      </c>
      <c r="D1602" s="5">
        <v>43517</v>
      </c>
      <c r="E1602" s="1">
        <f t="shared" si="108"/>
        <v>2019</v>
      </c>
      <c r="F1602" s="1">
        <f t="shared" si="109"/>
        <v>2</v>
      </c>
      <c r="G1602" s="4">
        <f t="shared" si="110"/>
        <v>21</v>
      </c>
      <c r="H1602" s="9">
        <v>0.50694444444444442</v>
      </c>
      <c r="I1602" s="13">
        <v>123.25</v>
      </c>
      <c r="J1602" s="13">
        <v>26.546166666666601</v>
      </c>
      <c r="K1602" s="10">
        <v>5</v>
      </c>
      <c r="L1602" s="10">
        <v>5</v>
      </c>
      <c r="M1602" s="10">
        <v>0</v>
      </c>
      <c r="N1602" s="14">
        <v>21.902666666666601</v>
      </c>
      <c r="O1602" s="13">
        <v>34.223999999999997</v>
      </c>
      <c r="P1602" s="41">
        <v>0.12199574588235329</v>
      </c>
      <c r="Q1602" s="41">
        <v>0.79714550588235333</v>
      </c>
      <c r="R1602" s="1" t="s">
        <v>285</v>
      </c>
      <c r="V1602" s="42" t="str">
        <f t="shared" si="107"/>
        <v>YK1812 St.44 5m Bt.0</v>
      </c>
    </row>
    <row r="1603" spans="1:22" ht="12.75" customHeight="1">
      <c r="A1603" s="1" t="s">
        <v>1533</v>
      </c>
      <c r="B1603" s="1">
        <v>45</v>
      </c>
      <c r="C1603" s="1" t="s">
        <v>1575</v>
      </c>
      <c r="D1603" s="5">
        <v>43517</v>
      </c>
      <c r="E1603" s="1">
        <f t="shared" si="108"/>
        <v>2019</v>
      </c>
      <c r="F1603" s="1">
        <f t="shared" si="109"/>
        <v>2</v>
      </c>
      <c r="G1603" s="4">
        <f t="shared" si="110"/>
        <v>21</v>
      </c>
      <c r="H1603" s="9">
        <v>0.67499999999999993</v>
      </c>
      <c r="I1603" s="13">
        <v>123.699333333333</v>
      </c>
      <c r="J1603" s="13">
        <v>26.498999999999999</v>
      </c>
      <c r="K1603" s="10">
        <v>5</v>
      </c>
      <c r="L1603" s="10">
        <v>5</v>
      </c>
      <c r="M1603" s="10">
        <v>0</v>
      </c>
      <c r="N1603" s="14">
        <v>23.4076666666666</v>
      </c>
      <c r="O1603" s="13">
        <v>34.500166666666594</v>
      </c>
      <c r="P1603" s="41">
        <v>0.18881415529411782</v>
      </c>
      <c r="Q1603" s="41">
        <v>1.3498737552941176</v>
      </c>
      <c r="R1603" s="1" t="s">
        <v>285</v>
      </c>
      <c r="V1603" s="42" t="str">
        <f t="shared" si="107"/>
        <v>YK1812 St.45 5m Bt.0</v>
      </c>
    </row>
    <row r="1604" spans="1:22" ht="12.75" customHeight="1">
      <c r="A1604" s="1" t="s">
        <v>1534</v>
      </c>
      <c r="B1604" s="1">
        <v>46</v>
      </c>
      <c r="C1604" s="1" t="s">
        <v>1575</v>
      </c>
      <c r="D1604" s="5">
        <v>43517</v>
      </c>
      <c r="E1604" s="1">
        <f t="shared" si="108"/>
        <v>2019</v>
      </c>
      <c r="F1604" s="1">
        <f t="shared" si="109"/>
        <v>2</v>
      </c>
      <c r="G1604" s="4">
        <f t="shared" si="110"/>
        <v>21</v>
      </c>
      <c r="H1604" s="9">
        <v>0.88263888888888886</v>
      </c>
      <c r="I1604" s="13">
        <v>123.762</v>
      </c>
      <c r="J1604" s="13">
        <v>26.960999999999999</v>
      </c>
      <c r="K1604" s="10">
        <v>5</v>
      </c>
      <c r="L1604" s="10">
        <v>5</v>
      </c>
      <c r="M1604" s="10">
        <v>0</v>
      </c>
      <c r="N1604" s="14">
        <v>21.760999999999999</v>
      </c>
      <c r="O1604" s="13">
        <v>34.5178333333333</v>
      </c>
      <c r="P1604" s="41">
        <v>0.18260296470588244</v>
      </c>
      <c r="Q1604" s="41">
        <v>1.3664458647058826</v>
      </c>
      <c r="R1604" s="1" t="s">
        <v>285</v>
      </c>
      <c r="V1604" s="42" t="str">
        <f t="shared" si="107"/>
        <v>YK1812 St.46 5m Bt.0</v>
      </c>
    </row>
    <row r="1605" spans="1:22" ht="12.75" customHeight="1">
      <c r="A1605" s="1" t="s">
        <v>1534</v>
      </c>
      <c r="B1605" s="1">
        <v>47</v>
      </c>
      <c r="C1605" s="1" t="s">
        <v>1575</v>
      </c>
      <c r="D1605" s="5">
        <v>43518</v>
      </c>
      <c r="E1605" s="1">
        <f t="shared" si="108"/>
        <v>2019</v>
      </c>
      <c r="F1605" s="1">
        <f t="shared" si="109"/>
        <v>2</v>
      </c>
      <c r="G1605" s="4">
        <f t="shared" si="110"/>
        <v>22</v>
      </c>
      <c r="H1605" s="9">
        <v>3.125E-2</v>
      </c>
      <c r="I1605" s="13">
        <v>124.206</v>
      </c>
      <c r="J1605" s="13">
        <v>26.995999999999999</v>
      </c>
      <c r="K1605" s="10">
        <v>5</v>
      </c>
      <c r="L1605" s="10">
        <v>5</v>
      </c>
      <c r="M1605" s="10">
        <v>0</v>
      </c>
      <c r="N1605" s="14">
        <v>20.612666666666598</v>
      </c>
      <c r="O1605" s="13">
        <v>34.649166666666595</v>
      </c>
      <c r="P1605" s="41">
        <v>0.24599529411764731</v>
      </c>
      <c r="Q1605" s="41">
        <v>1.6545942141176493</v>
      </c>
      <c r="R1605" s="1" t="s">
        <v>285</v>
      </c>
      <c r="V1605" s="42" t="str">
        <f t="shared" si="107"/>
        <v>YK1812 St.47 5m Bt.0</v>
      </c>
    </row>
    <row r="1606" spans="1:22" ht="12.75" customHeight="1">
      <c r="A1606" s="1" t="s">
        <v>1534</v>
      </c>
      <c r="B1606" s="1">
        <v>48</v>
      </c>
      <c r="C1606" s="1" t="s">
        <v>1575</v>
      </c>
      <c r="D1606" s="5">
        <v>43518</v>
      </c>
      <c r="E1606" s="1">
        <f t="shared" si="108"/>
        <v>2019</v>
      </c>
      <c r="F1606" s="1">
        <f t="shared" si="109"/>
        <v>2</v>
      </c>
      <c r="G1606" s="4">
        <f t="shared" si="110"/>
        <v>22</v>
      </c>
      <c r="H1606" s="9">
        <v>0.18124999999999999</v>
      </c>
      <c r="I1606" s="13">
        <v>124.249</v>
      </c>
      <c r="J1606" s="13">
        <v>26.5446666666666</v>
      </c>
      <c r="K1606" s="10">
        <v>5</v>
      </c>
      <c r="L1606" s="10">
        <v>5</v>
      </c>
      <c r="M1606" s="10">
        <v>0</v>
      </c>
      <c r="N1606" s="14">
        <v>23.765999999999998</v>
      </c>
      <c r="O1606" s="13">
        <v>34.580999999999996</v>
      </c>
      <c r="P1606" s="41">
        <v>0.23697626352941192</v>
      </c>
      <c r="Q1606" s="41">
        <v>1.5471044635294131</v>
      </c>
      <c r="R1606" s="1" t="s">
        <v>285</v>
      </c>
      <c r="V1606" s="42" t="str">
        <f t="shared" si="107"/>
        <v>YK1812 St.48 5m Bt.0</v>
      </c>
    </row>
    <row r="1607" spans="1:22" ht="12.75" customHeight="1">
      <c r="A1607" s="1" t="s">
        <v>1534</v>
      </c>
      <c r="B1607" s="1">
        <v>49</v>
      </c>
      <c r="C1607" s="1" t="s">
        <v>1575</v>
      </c>
      <c r="D1607" s="5">
        <v>43518</v>
      </c>
      <c r="E1607" s="1">
        <f t="shared" si="108"/>
        <v>2019</v>
      </c>
      <c r="F1607" s="1">
        <f t="shared" si="109"/>
        <v>2</v>
      </c>
      <c r="G1607" s="4">
        <f t="shared" si="110"/>
        <v>22</v>
      </c>
      <c r="H1607" s="9">
        <v>0.34513888888888888</v>
      </c>
      <c r="I1607" s="13">
        <v>124.72066666666601</v>
      </c>
      <c r="J1607" s="13">
        <v>26.5</v>
      </c>
      <c r="K1607" s="10">
        <v>5</v>
      </c>
      <c r="L1607" s="10">
        <v>5</v>
      </c>
      <c r="M1607" s="10">
        <v>0</v>
      </c>
      <c r="N1607" s="14">
        <v>24.034333333333301</v>
      </c>
      <c r="O1607" s="13">
        <v>34.518000000000001</v>
      </c>
      <c r="P1607" s="41">
        <v>0.23510942117647105</v>
      </c>
      <c r="Q1607" s="41">
        <v>1.361327581176468</v>
      </c>
      <c r="R1607" s="1" t="s">
        <v>285</v>
      </c>
      <c r="V1607" s="42" t="str">
        <f t="shared" si="107"/>
        <v>YK1812 St.49 5m Bt.0</v>
      </c>
    </row>
    <row r="1608" spans="1:22" ht="12.75" customHeight="1">
      <c r="A1608" s="1" t="s">
        <v>1534</v>
      </c>
      <c r="B1608" s="1">
        <v>50</v>
      </c>
      <c r="C1608" s="1" t="s">
        <v>1575</v>
      </c>
      <c r="D1608" s="5">
        <v>43518</v>
      </c>
      <c r="E1608" s="1">
        <f t="shared" si="108"/>
        <v>2019</v>
      </c>
      <c r="F1608" s="1">
        <f t="shared" si="109"/>
        <v>2</v>
      </c>
      <c r="G1608" s="4">
        <f t="shared" si="110"/>
        <v>22</v>
      </c>
      <c r="H1608" s="9">
        <v>0.51111111111111118</v>
      </c>
      <c r="I1608" s="13">
        <v>124.752</v>
      </c>
      <c r="J1608" s="13">
        <v>26.96</v>
      </c>
      <c r="K1608" s="10">
        <v>5</v>
      </c>
      <c r="L1608" s="10">
        <v>5</v>
      </c>
      <c r="M1608" s="10">
        <v>0</v>
      </c>
      <c r="N1608" s="14">
        <v>22.151</v>
      </c>
      <c r="O1608" s="13">
        <v>34.541833333333294</v>
      </c>
      <c r="P1608" s="41">
        <v>0.18240143058823532</v>
      </c>
      <c r="Q1608" s="41">
        <v>1.3109910305882337</v>
      </c>
      <c r="R1608" s="1" t="s">
        <v>285</v>
      </c>
      <c r="V1608" s="42" t="str">
        <f t="shared" si="107"/>
        <v>YK1812 St.50 5m Bt.0</v>
      </c>
    </row>
    <row r="1609" spans="1:22" ht="12.75" customHeight="1">
      <c r="A1609" s="1" t="s">
        <v>1534</v>
      </c>
      <c r="B1609" s="1">
        <v>51</v>
      </c>
      <c r="C1609" s="1" t="s">
        <v>1575</v>
      </c>
      <c r="D1609" s="5">
        <v>43518</v>
      </c>
      <c r="E1609" s="1">
        <f t="shared" si="108"/>
        <v>2019</v>
      </c>
      <c r="F1609" s="1">
        <f t="shared" si="109"/>
        <v>2</v>
      </c>
      <c r="G1609" s="4">
        <f t="shared" si="110"/>
        <v>22</v>
      </c>
      <c r="H1609" s="9">
        <v>0.65069444444444446</v>
      </c>
      <c r="I1609" s="13">
        <v>125.196666666666</v>
      </c>
      <c r="J1609" s="13">
        <v>27</v>
      </c>
      <c r="K1609" s="10">
        <v>5</v>
      </c>
      <c r="L1609" s="10">
        <v>5</v>
      </c>
      <c r="M1609" s="10">
        <v>0</v>
      </c>
      <c r="N1609" s="14">
        <v>21.401</v>
      </c>
      <c r="O1609" s="13">
        <v>34.637833333333298</v>
      </c>
      <c r="P1609" s="41">
        <v>0.23293951999999996</v>
      </c>
      <c r="Q1609" s="41">
        <v>1.485325679999999</v>
      </c>
      <c r="R1609" s="1" t="s">
        <v>285</v>
      </c>
      <c r="V1609" s="42" t="str">
        <f t="shared" si="107"/>
        <v>YK1812 St.51 5m Bt.0</v>
      </c>
    </row>
    <row r="1610" spans="1:22" ht="12.75" customHeight="1">
      <c r="A1610" s="1" t="s">
        <v>1534</v>
      </c>
      <c r="B1610" s="1">
        <v>39</v>
      </c>
      <c r="C1610" s="1" t="s">
        <v>1575</v>
      </c>
      <c r="D1610" s="5">
        <v>43518</v>
      </c>
      <c r="E1610" s="1">
        <f t="shared" si="108"/>
        <v>2019</v>
      </c>
      <c r="F1610" s="1">
        <f t="shared" si="109"/>
        <v>2</v>
      </c>
      <c r="G1610" s="4">
        <f t="shared" si="110"/>
        <v>22</v>
      </c>
      <c r="H1610" s="9">
        <v>0.90277777777777779</v>
      </c>
      <c r="I1610" s="13">
        <v>125.263666666666</v>
      </c>
      <c r="J1610" s="13">
        <v>27.475833333333298</v>
      </c>
      <c r="K1610" s="10">
        <v>5</v>
      </c>
      <c r="L1610" s="10">
        <v>5</v>
      </c>
      <c r="M1610" s="10">
        <v>0</v>
      </c>
      <c r="N1610" s="14">
        <v>20.690999999999999</v>
      </c>
      <c r="O1610" s="13">
        <v>34.609833333333299</v>
      </c>
      <c r="P1610" s="41">
        <v>0.20516720941176425</v>
      </c>
      <c r="Q1610" s="41">
        <v>1.4387336494117662</v>
      </c>
      <c r="R1610" s="1" t="s">
        <v>285</v>
      </c>
      <c r="V1610" s="42" t="str">
        <f t="shared" si="107"/>
        <v>YK1812 St.39 5m Bt.0</v>
      </c>
    </row>
    <row r="1611" spans="1:22" ht="12.75" customHeight="1">
      <c r="A1611" s="1" t="s">
        <v>1534</v>
      </c>
      <c r="B1611" s="1">
        <v>38</v>
      </c>
      <c r="C1611" s="1" t="s">
        <v>1575</v>
      </c>
      <c r="D1611" s="5">
        <v>43519</v>
      </c>
      <c r="E1611" s="1">
        <f t="shared" si="108"/>
        <v>2019</v>
      </c>
      <c r="F1611" s="1">
        <f t="shared" si="109"/>
        <v>2</v>
      </c>
      <c r="G1611" s="4">
        <f t="shared" si="110"/>
        <v>23</v>
      </c>
      <c r="H1611" s="9">
        <v>5.0694444444444452E-2</v>
      </c>
      <c r="I1611" s="13">
        <v>125.699</v>
      </c>
      <c r="J1611" s="13">
        <v>27.498999999999999</v>
      </c>
      <c r="K1611" s="10">
        <v>5</v>
      </c>
      <c r="L1611" s="10">
        <v>5</v>
      </c>
      <c r="M1611" s="10">
        <v>0</v>
      </c>
      <c r="N1611" s="14">
        <v>21.614333333333299</v>
      </c>
      <c r="O1611" s="13">
        <v>34.621166666666596</v>
      </c>
      <c r="P1611" s="41">
        <v>0.2254115388235296</v>
      </c>
      <c r="Q1611" s="41">
        <v>1.4441707388235301</v>
      </c>
      <c r="R1611" s="1" t="s">
        <v>285</v>
      </c>
      <c r="V1611" s="42" t="str">
        <f t="shared" si="107"/>
        <v>YK1812 St.38 5m Bt.0</v>
      </c>
    </row>
    <row r="1612" spans="1:22" ht="12.75" customHeight="1">
      <c r="A1612" s="1" t="s">
        <v>1534</v>
      </c>
      <c r="B1612" s="1">
        <v>36</v>
      </c>
      <c r="C1612" s="1" t="s">
        <v>1575</v>
      </c>
      <c r="D1612" s="5">
        <v>43519</v>
      </c>
      <c r="E1612" s="1">
        <f t="shared" si="108"/>
        <v>2019</v>
      </c>
      <c r="F1612" s="1">
        <f t="shared" si="109"/>
        <v>2</v>
      </c>
      <c r="G1612" s="4">
        <f t="shared" si="110"/>
        <v>23</v>
      </c>
      <c r="H1612" s="9">
        <v>0.27708333333333335</v>
      </c>
      <c r="I1612" s="13">
        <v>125.752</v>
      </c>
      <c r="J1612" s="13">
        <v>27.965</v>
      </c>
      <c r="K1612" s="10">
        <v>5</v>
      </c>
      <c r="L1612" s="10">
        <v>5</v>
      </c>
      <c r="M1612" s="10">
        <v>0</v>
      </c>
      <c r="N1612" s="14">
        <v>22.125999999999998</v>
      </c>
      <c r="O1612" s="13">
        <v>34.672833333333294</v>
      </c>
      <c r="P1612" s="41">
        <v>0.21062226823529429</v>
      </c>
      <c r="Q1612" s="41">
        <v>1.5739653082352962</v>
      </c>
      <c r="R1612" s="1" t="s">
        <v>285</v>
      </c>
      <c r="V1612" s="42" t="str">
        <f t="shared" si="107"/>
        <v>YK1812 St.36 5m Bt.0</v>
      </c>
    </row>
    <row r="1613" spans="1:22" ht="12.75" customHeight="1">
      <c r="A1613" s="1" t="s">
        <v>1534</v>
      </c>
      <c r="B1613" s="1">
        <v>35</v>
      </c>
      <c r="C1613" s="1" t="s">
        <v>1575</v>
      </c>
      <c r="D1613" s="5">
        <v>43519</v>
      </c>
      <c r="E1613" s="1">
        <f t="shared" si="108"/>
        <v>2019</v>
      </c>
      <c r="F1613" s="1">
        <f t="shared" si="109"/>
        <v>2</v>
      </c>
      <c r="G1613" s="4">
        <f t="shared" si="110"/>
        <v>23</v>
      </c>
      <c r="H1613" s="9">
        <v>0.42499999999999999</v>
      </c>
      <c r="I1613" s="13">
        <v>126.204666666666</v>
      </c>
      <c r="J1613" s="13">
        <v>27.998999999999999</v>
      </c>
      <c r="K1613" s="10">
        <v>5</v>
      </c>
      <c r="L1613" s="10">
        <v>5</v>
      </c>
      <c r="M1613" s="10">
        <v>0</v>
      </c>
      <c r="N1613" s="14">
        <v>22.517666666666599</v>
      </c>
      <c r="O1613" s="13">
        <v>34.578499999999998</v>
      </c>
      <c r="P1613" s="41">
        <v>0.17378243764705914</v>
      </c>
      <c r="Q1613" s="41">
        <v>1.3852785976470603</v>
      </c>
      <c r="R1613" s="1" t="s">
        <v>285</v>
      </c>
      <c r="V1613" s="42" t="str">
        <f t="shared" si="107"/>
        <v>YK1812 St.35 5m Bt.0</v>
      </c>
    </row>
    <row r="1614" spans="1:22" ht="12.75" customHeight="1">
      <c r="A1614" s="1" t="s">
        <v>1534</v>
      </c>
      <c r="B1614" s="1">
        <v>28</v>
      </c>
      <c r="C1614" s="1" t="s">
        <v>1575</v>
      </c>
      <c r="D1614" s="5">
        <v>43519</v>
      </c>
      <c r="E1614" s="1">
        <f t="shared" si="108"/>
        <v>2019</v>
      </c>
      <c r="F1614" s="1">
        <f t="shared" si="109"/>
        <v>2</v>
      </c>
      <c r="G1614" s="4">
        <f t="shared" si="110"/>
        <v>23</v>
      </c>
      <c r="H1614" s="9">
        <v>0.61041666666666672</v>
      </c>
      <c r="I1614" s="13">
        <v>126.722166666666</v>
      </c>
      <c r="J1614" s="13">
        <v>28.466000000000001</v>
      </c>
      <c r="K1614" s="10">
        <v>5</v>
      </c>
      <c r="L1614" s="10">
        <v>5</v>
      </c>
      <c r="M1614" s="10">
        <v>0</v>
      </c>
      <c r="N1614" s="14">
        <v>23.355999999999998</v>
      </c>
      <c r="O1614" s="13">
        <v>34.577999999999996</v>
      </c>
      <c r="P1614" s="41">
        <v>0.22596916705882375</v>
      </c>
      <c r="Q1614" s="41">
        <v>1.5040366870588233</v>
      </c>
      <c r="R1614" s="1" t="s">
        <v>285</v>
      </c>
      <c r="V1614" s="42" t="str">
        <f t="shared" si="107"/>
        <v>YK1812 St.28 5m Bt.0</v>
      </c>
    </row>
    <row r="1615" spans="1:22" ht="12.75" customHeight="1">
      <c r="A1615" s="1" t="s">
        <v>1534</v>
      </c>
      <c r="B1615" s="1">
        <v>29</v>
      </c>
      <c r="C1615" s="1" t="s">
        <v>1575</v>
      </c>
      <c r="D1615" s="5">
        <v>43519</v>
      </c>
      <c r="E1615" s="1">
        <f t="shared" si="108"/>
        <v>2019</v>
      </c>
      <c r="F1615" s="1">
        <f t="shared" si="109"/>
        <v>2</v>
      </c>
      <c r="G1615" s="4">
        <f t="shared" si="110"/>
        <v>23</v>
      </c>
      <c r="H1615" s="9">
        <v>0.76736111111111116</v>
      </c>
      <c r="I1615" s="13">
        <v>127.1995</v>
      </c>
      <c r="J1615" s="13">
        <v>28.273499999999999</v>
      </c>
      <c r="K1615" s="10">
        <v>5</v>
      </c>
      <c r="L1615" s="10">
        <v>5</v>
      </c>
      <c r="M1615" s="10">
        <v>0</v>
      </c>
      <c r="N1615" s="14">
        <v>23.829333333333299</v>
      </c>
      <c r="O1615" s="13">
        <v>34.661333333333296</v>
      </c>
      <c r="P1615" s="41">
        <v>0.19619495058823544</v>
      </c>
      <c r="Q1615" s="41">
        <v>1.3117684317647065</v>
      </c>
      <c r="R1615" s="1" t="s">
        <v>285</v>
      </c>
      <c r="V1615" s="42" t="str">
        <f t="shared" si="107"/>
        <v>YK1812 St.29 5m Bt.0</v>
      </c>
    </row>
    <row r="1616" spans="1:22" ht="12.75" customHeight="1">
      <c r="A1616" s="1" t="s">
        <v>1534</v>
      </c>
      <c r="B1616" s="1">
        <v>30</v>
      </c>
      <c r="C1616" s="1" t="s">
        <v>1575</v>
      </c>
      <c r="D1616" s="5">
        <v>43519</v>
      </c>
      <c r="E1616" s="1">
        <f t="shared" si="108"/>
        <v>2019</v>
      </c>
      <c r="F1616" s="1">
        <f t="shared" si="109"/>
        <v>2</v>
      </c>
      <c r="G1616" s="4">
        <f t="shared" si="110"/>
        <v>23</v>
      </c>
      <c r="H1616" s="9">
        <v>0.90763888888888899</v>
      </c>
      <c r="I1616" s="13">
        <v>127.70383333333299</v>
      </c>
      <c r="J1616" s="13">
        <v>28.248999999999999</v>
      </c>
      <c r="K1616" s="10">
        <v>5</v>
      </c>
      <c r="L1616" s="10">
        <v>5</v>
      </c>
      <c r="M1616" s="10">
        <v>0</v>
      </c>
      <c r="N1616" s="14">
        <v>23.312666666666598</v>
      </c>
      <c r="O1616" s="13">
        <v>34.6561666666666</v>
      </c>
      <c r="P1616" s="41">
        <v>0.24028284470588268</v>
      </c>
      <c r="Q1616" s="41">
        <v>1.4838584341176464</v>
      </c>
      <c r="R1616" s="1" t="s">
        <v>285</v>
      </c>
      <c r="V1616" s="42" t="str">
        <f t="shared" si="107"/>
        <v>YK1812 St.30 5m Bt.0</v>
      </c>
    </row>
    <row r="1617" spans="1:22" ht="12.75" customHeight="1">
      <c r="A1617" s="1" t="s">
        <v>1534</v>
      </c>
      <c r="B1617" s="1">
        <v>31</v>
      </c>
      <c r="C1617" s="1" t="s">
        <v>1575</v>
      </c>
      <c r="D1617" s="5">
        <v>43520</v>
      </c>
      <c r="E1617" s="1">
        <f t="shared" si="108"/>
        <v>2019</v>
      </c>
      <c r="F1617" s="1">
        <f t="shared" si="109"/>
        <v>2</v>
      </c>
      <c r="G1617" s="4">
        <f t="shared" si="110"/>
        <v>24</v>
      </c>
      <c r="H1617" s="9">
        <v>5.5555555555555552E-2</v>
      </c>
      <c r="I1617" s="13">
        <v>128.199166666666</v>
      </c>
      <c r="J1617" s="13">
        <v>28.25</v>
      </c>
      <c r="K1617" s="10">
        <v>5</v>
      </c>
      <c r="L1617" s="10">
        <v>5</v>
      </c>
      <c r="M1617" s="10">
        <v>0</v>
      </c>
      <c r="N1617" s="14">
        <v>22.139333333333298</v>
      </c>
      <c r="O1617" s="13">
        <v>34.745333333333299</v>
      </c>
      <c r="P1617" s="41">
        <v>0.2558859188235294</v>
      </c>
      <c r="Q1617" s="41">
        <v>1.6240428164705882</v>
      </c>
      <c r="R1617" s="1" t="s">
        <v>285</v>
      </c>
      <c r="V1617" s="42" t="str">
        <f t="shared" si="107"/>
        <v>YK1812 St.31 5m Bt.0</v>
      </c>
    </row>
    <row r="1618" spans="1:22" ht="12.75" customHeight="1">
      <c r="A1618" s="1" t="s">
        <v>1534</v>
      </c>
      <c r="B1618" s="1">
        <v>32</v>
      </c>
      <c r="C1618" s="1" t="s">
        <v>1575</v>
      </c>
      <c r="D1618" s="5">
        <v>43520</v>
      </c>
      <c r="E1618" s="1">
        <f t="shared" si="108"/>
        <v>2019</v>
      </c>
      <c r="F1618" s="1">
        <f t="shared" si="109"/>
        <v>2</v>
      </c>
      <c r="G1618" s="4">
        <f t="shared" si="110"/>
        <v>24</v>
      </c>
      <c r="H1618" s="9">
        <v>0.24861111111111112</v>
      </c>
      <c r="I1618" s="13">
        <v>127.782428571428</v>
      </c>
      <c r="J1618" s="13">
        <v>27.783142857142799</v>
      </c>
      <c r="K1618" s="10">
        <v>5</v>
      </c>
      <c r="L1618" s="10">
        <v>5</v>
      </c>
      <c r="M1618" s="10">
        <v>0</v>
      </c>
      <c r="N1618" s="14">
        <v>23.275285714285697</v>
      </c>
      <c r="O1618" s="13">
        <v>34.684571428571395</v>
      </c>
      <c r="P1618" s="41">
        <v>0.23270115294117666</v>
      </c>
      <c r="Q1618" s="41">
        <v>1.5387347188235303</v>
      </c>
      <c r="R1618" s="1" t="s">
        <v>285</v>
      </c>
      <c r="V1618" s="42" t="str">
        <f t="shared" si="107"/>
        <v>YK1812 St.32 5m Bt.0</v>
      </c>
    </row>
    <row r="1619" spans="1:22" ht="12.75" customHeight="1">
      <c r="A1619" s="1" t="s">
        <v>1534</v>
      </c>
      <c r="B1619" s="1">
        <v>33</v>
      </c>
      <c r="C1619" s="1" t="s">
        <v>1575</v>
      </c>
      <c r="D1619" s="5">
        <v>43520</v>
      </c>
      <c r="E1619" s="1">
        <f t="shared" si="108"/>
        <v>2019</v>
      </c>
      <c r="F1619" s="1">
        <f t="shared" si="109"/>
        <v>2</v>
      </c>
      <c r="G1619" s="4">
        <f t="shared" si="110"/>
        <v>24</v>
      </c>
      <c r="H1619" s="9">
        <v>0.40416666666666662</v>
      </c>
      <c r="I1619" s="13">
        <v>127.29833333333301</v>
      </c>
      <c r="J1619" s="13">
        <v>27.748999999999999</v>
      </c>
      <c r="K1619" s="10">
        <v>5</v>
      </c>
      <c r="L1619" s="10">
        <v>5</v>
      </c>
      <c r="M1619" s="10">
        <v>0</v>
      </c>
      <c r="N1619" s="14">
        <v>23.4426666666666</v>
      </c>
      <c r="O1619" s="13">
        <v>34.661999999999999</v>
      </c>
      <c r="P1619" s="41">
        <v>0.18406186705882321</v>
      </c>
      <c r="Q1619" s="41">
        <v>1.3651478811764726</v>
      </c>
      <c r="R1619" s="1" t="s">
        <v>285</v>
      </c>
      <c r="V1619" s="42" t="str">
        <f t="shared" si="107"/>
        <v>YK1812 St.33 5m Bt.0</v>
      </c>
    </row>
    <row r="1620" spans="1:22" ht="12.75" customHeight="1">
      <c r="A1620" s="1" t="s">
        <v>1534</v>
      </c>
      <c r="B1620" s="1">
        <v>34</v>
      </c>
      <c r="C1620" s="1" t="s">
        <v>1575</v>
      </c>
      <c r="D1620" s="5">
        <v>43520</v>
      </c>
      <c r="E1620" s="1">
        <f t="shared" si="108"/>
        <v>2019</v>
      </c>
      <c r="F1620" s="1">
        <f t="shared" si="109"/>
        <v>2</v>
      </c>
      <c r="G1620" s="4">
        <f t="shared" si="110"/>
        <v>24</v>
      </c>
      <c r="H1620" s="9">
        <v>0.55555555555555558</v>
      </c>
      <c r="I1620" s="13">
        <v>126.79833333333301</v>
      </c>
      <c r="J1620" s="13">
        <v>27.751333333333299</v>
      </c>
      <c r="K1620" s="10">
        <v>5</v>
      </c>
      <c r="L1620" s="10">
        <v>5</v>
      </c>
      <c r="M1620" s="10">
        <v>0</v>
      </c>
      <c r="N1620" s="14">
        <v>24.124333333333301</v>
      </c>
      <c r="O1620" s="13">
        <v>34.621166666666596</v>
      </c>
      <c r="P1620" s="41">
        <v>0.20572554117647002</v>
      </c>
      <c r="Q1620" s="41">
        <v>1.4154876035294119</v>
      </c>
      <c r="R1620" s="1" t="s">
        <v>285</v>
      </c>
      <c r="V1620" s="42" t="str">
        <f t="shared" si="107"/>
        <v>YK1812 St.34 5m Bt.0</v>
      </c>
    </row>
    <row r="1621" spans="1:22" ht="12.75" customHeight="1">
      <c r="A1621" s="1" t="s">
        <v>1534</v>
      </c>
      <c r="B1621" s="1">
        <v>58</v>
      </c>
      <c r="C1621" s="1" t="s">
        <v>1575</v>
      </c>
      <c r="D1621" s="5">
        <v>43520</v>
      </c>
      <c r="E1621" s="1">
        <f t="shared" si="108"/>
        <v>2019</v>
      </c>
      <c r="F1621" s="1">
        <f t="shared" si="109"/>
        <v>2</v>
      </c>
      <c r="G1621" s="4">
        <f t="shared" si="110"/>
        <v>24</v>
      </c>
      <c r="H1621" s="9">
        <v>0.73541666666666661</v>
      </c>
      <c r="I1621" s="13">
        <v>126.75</v>
      </c>
      <c r="J1621" s="13">
        <v>27.2925</v>
      </c>
      <c r="K1621" s="10">
        <v>5</v>
      </c>
      <c r="L1621" s="10">
        <v>5</v>
      </c>
      <c r="M1621" s="10">
        <v>0</v>
      </c>
      <c r="N1621" s="14">
        <v>24.541</v>
      </c>
      <c r="O1621" s="13">
        <v>34.548333333333296</v>
      </c>
      <c r="P1621" s="41">
        <v>0.18738925529411743</v>
      </c>
      <c r="Q1621" s="41">
        <v>1.3329198658823547</v>
      </c>
      <c r="R1621" s="1" t="s">
        <v>285</v>
      </c>
      <c r="V1621" s="42" t="str">
        <f t="shared" si="107"/>
        <v>YK1812 St.58 5m Bt.0</v>
      </c>
    </row>
    <row r="1622" spans="1:22" ht="12.75" customHeight="1">
      <c r="A1622" s="1" t="s">
        <v>1534</v>
      </c>
      <c r="B1622" s="1">
        <v>57</v>
      </c>
      <c r="C1622" s="1" t="s">
        <v>1575</v>
      </c>
      <c r="D1622" s="5">
        <v>43520</v>
      </c>
      <c r="E1622" s="1">
        <f t="shared" si="108"/>
        <v>2019</v>
      </c>
      <c r="F1622" s="1">
        <f t="shared" si="109"/>
        <v>2</v>
      </c>
      <c r="G1622" s="4">
        <f t="shared" si="110"/>
        <v>24</v>
      </c>
      <c r="H1622" s="9">
        <v>0.89513888888888893</v>
      </c>
      <c r="I1622" s="13">
        <v>126.287166666666</v>
      </c>
      <c r="J1622" s="13">
        <v>27.25</v>
      </c>
      <c r="K1622" s="10">
        <v>5</v>
      </c>
      <c r="L1622" s="10">
        <v>5</v>
      </c>
      <c r="M1622" s="10">
        <v>0</v>
      </c>
      <c r="N1622" s="14">
        <v>24.861000000000001</v>
      </c>
      <c r="O1622" s="13">
        <v>34.553666666666601</v>
      </c>
      <c r="P1622" s="41">
        <v>0.12757945176470553</v>
      </c>
      <c r="Q1622" s="41">
        <v>1.1198971752941151</v>
      </c>
      <c r="R1622" s="1" t="s">
        <v>285</v>
      </c>
      <c r="V1622" s="42" t="str">
        <f t="shared" si="107"/>
        <v>YK1812 St.57 5m Bt.0</v>
      </c>
    </row>
    <row r="1623" spans="1:22" ht="12.75" customHeight="1">
      <c r="A1623" s="1" t="s">
        <v>1534</v>
      </c>
      <c r="B1623" s="1">
        <v>56</v>
      </c>
      <c r="C1623" s="1" t="s">
        <v>1575</v>
      </c>
      <c r="D1623" s="5">
        <v>43521</v>
      </c>
      <c r="E1623" s="1">
        <f t="shared" si="108"/>
        <v>2019</v>
      </c>
      <c r="F1623" s="1">
        <f t="shared" si="109"/>
        <v>2</v>
      </c>
      <c r="G1623" s="4">
        <f t="shared" si="110"/>
        <v>25</v>
      </c>
      <c r="H1623" s="9">
        <v>8.1250000000000003E-2</v>
      </c>
      <c r="I1623" s="13">
        <v>126.25</v>
      </c>
      <c r="J1623" s="13">
        <v>26.791166666666602</v>
      </c>
      <c r="K1623" s="10">
        <v>5</v>
      </c>
      <c r="L1623" s="10">
        <v>5</v>
      </c>
      <c r="M1623" s="10">
        <v>0</v>
      </c>
      <c r="N1623" s="14">
        <v>23.760999999999999</v>
      </c>
      <c r="O1623" s="13">
        <v>34.631166666666594</v>
      </c>
      <c r="P1623" s="41">
        <v>0.21833396588235265</v>
      </c>
      <c r="Q1623" s="41">
        <v>1.4207840976470578</v>
      </c>
      <c r="R1623" s="1" t="s">
        <v>285</v>
      </c>
      <c r="V1623" s="42" t="str">
        <f t="shared" si="107"/>
        <v>YK1812 St.56 5m Bt.0</v>
      </c>
    </row>
    <row r="1624" spans="1:22" ht="12.75" customHeight="1">
      <c r="A1624" s="1" t="s">
        <v>1534</v>
      </c>
      <c r="B1624" s="1">
        <v>52</v>
      </c>
      <c r="C1624" s="1" t="s">
        <v>1575</v>
      </c>
      <c r="D1624" s="5">
        <v>43521</v>
      </c>
      <c r="E1624" s="1">
        <f t="shared" si="108"/>
        <v>2019</v>
      </c>
      <c r="F1624" s="1">
        <f t="shared" si="109"/>
        <v>2</v>
      </c>
      <c r="G1624" s="4">
        <f t="shared" si="110"/>
        <v>25</v>
      </c>
      <c r="H1624" s="9">
        <v>0.24374999999999999</v>
      </c>
      <c r="I1624" s="13">
        <v>125.7925</v>
      </c>
      <c r="J1624" s="13">
        <v>26.748999999999999</v>
      </c>
      <c r="K1624" s="10">
        <v>5</v>
      </c>
      <c r="L1624" s="10">
        <v>5</v>
      </c>
      <c r="M1624" s="10">
        <v>0</v>
      </c>
      <c r="N1624" s="14">
        <v>24.335999999999999</v>
      </c>
      <c r="O1624" s="13">
        <v>34.459333333333298</v>
      </c>
      <c r="P1624" s="41">
        <v>5.4913650000000036E-2</v>
      </c>
      <c r="Q1624" s="41">
        <v>0.90452176666666695</v>
      </c>
      <c r="R1624" s="1" t="s">
        <v>285</v>
      </c>
      <c r="V1624" s="42" t="str">
        <f t="shared" si="107"/>
        <v>YK1812 St.52 5m Bt.0</v>
      </c>
    </row>
    <row r="1625" spans="1:22" ht="12.75" customHeight="1">
      <c r="A1625" s="1" t="s">
        <v>1534</v>
      </c>
      <c r="B1625" s="1">
        <v>53</v>
      </c>
      <c r="C1625" s="1" t="s">
        <v>1575</v>
      </c>
      <c r="D1625" s="5">
        <v>43521</v>
      </c>
      <c r="E1625" s="1">
        <f t="shared" si="108"/>
        <v>2019</v>
      </c>
      <c r="F1625" s="1">
        <f t="shared" si="109"/>
        <v>2</v>
      </c>
      <c r="G1625" s="4">
        <f t="shared" si="110"/>
        <v>25</v>
      </c>
      <c r="H1625" s="9">
        <v>0.45555555555555555</v>
      </c>
      <c r="I1625" s="13">
        <v>125.27483333333301</v>
      </c>
      <c r="J1625" s="13">
        <v>26.274833333333302</v>
      </c>
      <c r="K1625" s="10">
        <v>5</v>
      </c>
      <c r="L1625" s="10">
        <v>5</v>
      </c>
      <c r="M1625" s="10">
        <v>0</v>
      </c>
      <c r="N1625" s="14">
        <v>25.125999999999998</v>
      </c>
      <c r="O1625" s="13">
        <v>34.542499999999997</v>
      </c>
      <c r="P1625" s="41">
        <v>0.14873213411764707</v>
      </c>
      <c r="Q1625" s="41">
        <v>1.0781124423529409</v>
      </c>
      <c r="R1625" s="1" t="s">
        <v>285</v>
      </c>
      <c r="U1625" s="8" t="s">
        <v>1637</v>
      </c>
      <c r="V1625" s="42" t="str">
        <f t="shared" si="107"/>
        <v>YK1812 St.53 5m Bt.0</v>
      </c>
    </row>
    <row r="1626" spans="1:22" ht="12.75" customHeight="1">
      <c r="A1626" s="1" t="s">
        <v>1534</v>
      </c>
      <c r="B1626" s="1">
        <v>54</v>
      </c>
      <c r="C1626" s="1" t="s">
        <v>1575</v>
      </c>
      <c r="D1626" s="5">
        <v>43521</v>
      </c>
      <c r="E1626" s="1">
        <f t="shared" si="108"/>
        <v>2019</v>
      </c>
      <c r="F1626" s="1">
        <f t="shared" si="109"/>
        <v>2</v>
      </c>
      <c r="G1626" s="4">
        <f t="shared" si="110"/>
        <v>25</v>
      </c>
      <c r="H1626" s="9">
        <v>0.60069444444444442</v>
      </c>
      <c r="I1626" s="13">
        <v>125.689666666666</v>
      </c>
      <c r="J1626" s="13">
        <v>26.25</v>
      </c>
      <c r="K1626" s="10">
        <v>5</v>
      </c>
      <c r="L1626" s="10">
        <v>5</v>
      </c>
      <c r="M1626" s="10">
        <v>0</v>
      </c>
      <c r="N1626" s="14">
        <v>25.334333333333298</v>
      </c>
      <c r="O1626" s="13">
        <v>34.548833333333299</v>
      </c>
      <c r="P1626" s="41">
        <v>0.23248328823529452</v>
      </c>
      <c r="Q1626" s="41">
        <v>1.3046181647058823</v>
      </c>
      <c r="R1626" s="1" t="s">
        <v>285</v>
      </c>
      <c r="U1626" s="8" t="s">
        <v>1637</v>
      </c>
      <c r="V1626" s="42" t="str">
        <f t="shared" si="107"/>
        <v>YK1812 St.54 5m Bt.0</v>
      </c>
    </row>
    <row r="1627" spans="1:22" ht="12.75" customHeight="1">
      <c r="A1627" s="1" t="s">
        <v>1534</v>
      </c>
      <c r="B1627" s="1">
        <v>55</v>
      </c>
      <c r="C1627" s="1" t="s">
        <v>1575</v>
      </c>
      <c r="D1627" s="5">
        <v>43521</v>
      </c>
      <c r="E1627" s="1">
        <f t="shared" si="108"/>
        <v>2019</v>
      </c>
      <c r="F1627" s="1">
        <f t="shared" si="109"/>
        <v>2</v>
      </c>
      <c r="G1627" s="4">
        <f t="shared" si="110"/>
        <v>25</v>
      </c>
      <c r="H1627" s="9">
        <v>0.74722222222222223</v>
      </c>
      <c r="I1627" s="13">
        <v>126.19499999999999</v>
      </c>
      <c r="J1627" s="13">
        <v>26.25</v>
      </c>
      <c r="K1627" s="10">
        <v>5</v>
      </c>
      <c r="L1627" s="10">
        <v>5</v>
      </c>
      <c r="M1627" s="10">
        <v>0</v>
      </c>
      <c r="N1627" s="14">
        <v>24.065999999999999</v>
      </c>
      <c r="O1627" s="13">
        <v>34.599333333333298</v>
      </c>
      <c r="P1627" s="41">
        <v>0.20687428235294103</v>
      </c>
      <c r="Q1627" s="41">
        <v>1.5702718870588264</v>
      </c>
      <c r="R1627" s="1" t="s">
        <v>285</v>
      </c>
      <c r="U1627" s="8" t="s">
        <v>1637</v>
      </c>
      <c r="V1627" s="42" t="str">
        <f t="shared" ref="V1627:V1690" si="111">A1627&amp;" St."&amp;B1627&amp;" "&amp;K1627&amp;"m"&amp;" Bt."&amp;M1627</f>
        <v>YK1812 St.55 5m Bt.0</v>
      </c>
    </row>
    <row r="1628" spans="1:22" ht="12.75" customHeight="1">
      <c r="A1628" s="1" t="s">
        <v>1533</v>
      </c>
      <c r="B1628" s="1" t="s">
        <v>1535</v>
      </c>
      <c r="C1628" s="1" t="s">
        <v>1575</v>
      </c>
      <c r="D1628" s="5">
        <v>43526</v>
      </c>
      <c r="E1628" s="1">
        <v>2019</v>
      </c>
      <c r="F1628" s="1">
        <v>3</v>
      </c>
      <c r="G1628" s="4">
        <v>2</v>
      </c>
      <c r="H1628" s="9">
        <v>0.50138888888888888</v>
      </c>
      <c r="I1628" s="13">
        <f>126+1509/6000</f>
        <v>126.25149999999999</v>
      </c>
      <c r="J1628" s="13">
        <f>27+1505/6000</f>
        <v>27.250833333333333</v>
      </c>
      <c r="K1628" s="10">
        <v>0</v>
      </c>
      <c r="L1628" s="10">
        <v>0</v>
      </c>
      <c r="M1628" s="33">
        <v>0</v>
      </c>
      <c r="N1628" s="14">
        <v>25.05</v>
      </c>
      <c r="O1628" s="13">
        <v>34.608035293117673</v>
      </c>
      <c r="P1628" s="41">
        <v>0.18867267647058883</v>
      </c>
      <c r="Q1628" s="41">
        <v>1.2590798294117622</v>
      </c>
      <c r="R1628" s="1" t="s">
        <v>285</v>
      </c>
      <c r="S1628" s="1">
        <v>1</v>
      </c>
      <c r="U1628" s="8" t="s">
        <v>1637</v>
      </c>
      <c r="V1628" s="42" t="str">
        <f t="shared" si="111"/>
        <v>YK1812 St.60_2 0m Bt.0</v>
      </c>
    </row>
    <row r="1629" spans="1:22" ht="12.75" customHeight="1">
      <c r="A1629" s="1" t="s">
        <v>1533</v>
      </c>
      <c r="B1629" s="1" t="s">
        <v>1535</v>
      </c>
      <c r="C1629" s="1" t="s">
        <v>1575</v>
      </c>
      <c r="D1629" s="5">
        <v>43526</v>
      </c>
      <c r="E1629" s="1">
        <v>2019</v>
      </c>
      <c r="F1629" s="1">
        <v>3</v>
      </c>
      <c r="G1629" s="4">
        <v>2</v>
      </c>
      <c r="H1629" s="9">
        <v>0.50138888888888888</v>
      </c>
      <c r="I1629" s="13">
        <f t="shared" ref="I1629:I1639" si="112">126+1509/6000</f>
        <v>126.25149999999999</v>
      </c>
      <c r="J1629" s="13">
        <f t="shared" ref="J1629:J1639" si="113">27+1505/6000</f>
        <v>27.250833333333333</v>
      </c>
      <c r="K1629" s="10">
        <v>9.7629999999999999</v>
      </c>
      <c r="L1629" s="10">
        <v>10</v>
      </c>
      <c r="M1629" s="10">
        <v>0</v>
      </c>
      <c r="N1629" s="14">
        <v>25.046099999999999</v>
      </c>
      <c r="O1629" s="13">
        <v>34.578099999999999</v>
      </c>
      <c r="P1629" s="41">
        <v>0.20818147058823477</v>
      </c>
      <c r="Q1629" s="41">
        <v>1.4284620950980411</v>
      </c>
      <c r="R1629" s="1" t="s">
        <v>285</v>
      </c>
      <c r="S1629" s="1">
        <v>1</v>
      </c>
      <c r="U1629" s="8" t="s">
        <v>1637</v>
      </c>
      <c r="V1629" s="42" t="str">
        <f t="shared" si="111"/>
        <v>YK1812 St.60_2 9.763m Bt.0</v>
      </c>
    </row>
    <row r="1630" spans="1:22" ht="12.75" customHeight="1">
      <c r="A1630" s="1" t="s">
        <v>1533</v>
      </c>
      <c r="B1630" s="1" t="s">
        <v>1535</v>
      </c>
      <c r="C1630" s="1" t="s">
        <v>1575</v>
      </c>
      <c r="D1630" s="5">
        <v>43526</v>
      </c>
      <c r="E1630" s="1">
        <v>2019</v>
      </c>
      <c r="F1630" s="1">
        <v>3</v>
      </c>
      <c r="G1630" s="4">
        <v>2</v>
      </c>
      <c r="H1630" s="9">
        <v>0.50138888888888888</v>
      </c>
      <c r="I1630" s="13">
        <f t="shared" si="112"/>
        <v>126.25149999999999</v>
      </c>
      <c r="J1630" s="13">
        <f t="shared" si="113"/>
        <v>27.250833333333333</v>
      </c>
      <c r="K1630" s="10">
        <v>20.045999999999999</v>
      </c>
      <c r="L1630" s="10">
        <v>20</v>
      </c>
      <c r="M1630" s="10">
        <v>0</v>
      </c>
      <c r="N1630" s="14">
        <v>25.038799999999998</v>
      </c>
      <c r="O1630" s="13">
        <v>34.576799999999999</v>
      </c>
      <c r="P1630" s="41">
        <v>0.12748647941176472</v>
      </c>
      <c r="Q1630" s="41">
        <v>1.2866405882352936</v>
      </c>
      <c r="R1630" s="1" t="s">
        <v>285</v>
      </c>
      <c r="S1630" s="1">
        <v>1</v>
      </c>
      <c r="V1630" s="42" t="str">
        <f t="shared" si="111"/>
        <v>YK1812 St.60_2 20.046m Bt.0</v>
      </c>
    </row>
    <row r="1631" spans="1:22" ht="12.75" customHeight="1">
      <c r="A1631" s="1" t="s">
        <v>1533</v>
      </c>
      <c r="B1631" s="1" t="s">
        <v>1535</v>
      </c>
      <c r="C1631" s="1" t="s">
        <v>1575</v>
      </c>
      <c r="D1631" s="5">
        <v>43526</v>
      </c>
      <c r="E1631" s="1">
        <v>2019</v>
      </c>
      <c r="F1631" s="1">
        <v>3</v>
      </c>
      <c r="G1631" s="4">
        <v>2</v>
      </c>
      <c r="H1631" s="9">
        <v>0.50138888888888888</v>
      </c>
      <c r="I1631" s="13">
        <f t="shared" si="112"/>
        <v>126.25149999999999</v>
      </c>
      <c r="J1631" s="13">
        <f t="shared" si="113"/>
        <v>27.250833333333333</v>
      </c>
      <c r="K1631" s="10">
        <v>29.995999999999999</v>
      </c>
      <c r="L1631" s="10">
        <v>30</v>
      </c>
      <c r="M1631" s="10">
        <v>0</v>
      </c>
      <c r="N1631" s="14">
        <v>25.035799999999998</v>
      </c>
      <c r="O1631" s="13">
        <v>34.577300000000001</v>
      </c>
      <c r="P1631" s="41">
        <v>0.17335551529411752</v>
      </c>
      <c r="Q1631" s="41">
        <v>1.1719287058823511</v>
      </c>
      <c r="R1631" s="1" t="s">
        <v>285</v>
      </c>
      <c r="S1631" s="1">
        <v>1</v>
      </c>
      <c r="V1631" s="42" t="str">
        <f t="shared" si="111"/>
        <v>YK1812 St.60_2 29.996m Bt.0</v>
      </c>
    </row>
    <row r="1632" spans="1:22" ht="12.75" customHeight="1">
      <c r="A1632" s="1" t="s">
        <v>1533</v>
      </c>
      <c r="B1632" s="1" t="s">
        <v>1535</v>
      </c>
      <c r="C1632" s="1" t="s">
        <v>1575</v>
      </c>
      <c r="D1632" s="5">
        <v>43526</v>
      </c>
      <c r="E1632" s="1">
        <v>2019</v>
      </c>
      <c r="F1632" s="1">
        <v>3</v>
      </c>
      <c r="G1632" s="4">
        <v>2</v>
      </c>
      <c r="H1632" s="9">
        <v>0.50138888888888888</v>
      </c>
      <c r="I1632" s="13">
        <f t="shared" si="112"/>
        <v>126.25149999999999</v>
      </c>
      <c r="J1632" s="13">
        <f t="shared" si="113"/>
        <v>27.250833333333333</v>
      </c>
      <c r="K1632" s="10">
        <v>50.02</v>
      </c>
      <c r="L1632" s="10">
        <v>50</v>
      </c>
      <c r="M1632" s="10">
        <v>0</v>
      </c>
      <c r="N1632" s="14">
        <v>24.865600000000001</v>
      </c>
      <c r="O1632" s="13">
        <v>34.586799999999997</v>
      </c>
      <c r="P1632" s="41">
        <v>0.14289654117647066</v>
      </c>
      <c r="Q1632" s="41">
        <v>1.2403668235294116</v>
      </c>
      <c r="R1632" s="1" t="s">
        <v>285</v>
      </c>
      <c r="S1632" s="1">
        <v>1</v>
      </c>
      <c r="V1632" s="42" t="str">
        <f t="shared" si="111"/>
        <v>YK1812 St.60_2 50.02m Bt.0</v>
      </c>
    </row>
    <row r="1633" spans="1:22" ht="12.75" customHeight="1">
      <c r="A1633" s="1" t="s">
        <v>1533</v>
      </c>
      <c r="B1633" s="1" t="s">
        <v>1535</v>
      </c>
      <c r="C1633" s="1" t="s">
        <v>1575</v>
      </c>
      <c r="D1633" s="5">
        <v>43526</v>
      </c>
      <c r="E1633" s="1">
        <v>2019</v>
      </c>
      <c r="F1633" s="1">
        <v>3</v>
      </c>
      <c r="G1633" s="4">
        <v>2</v>
      </c>
      <c r="H1633" s="9">
        <v>0.50138888888888888</v>
      </c>
      <c r="I1633" s="13">
        <f t="shared" si="112"/>
        <v>126.25149999999999</v>
      </c>
      <c r="J1633" s="13">
        <f t="shared" si="113"/>
        <v>27.250833333333333</v>
      </c>
      <c r="K1633" s="10">
        <v>74.302000000000007</v>
      </c>
      <c r="L1633" s="10">
        <v>75</v>
      </c>
      <c r="M1633" s="10">
        <v>0</v>
      </c>
      <c r="N1633" s="14">
        <v>24.586300000000001</v>
      </c>
      <c r="O1633" s="13">
        <v>34.602499999999999</v>
      </c>
      <c r="P1633" s="41">
        <v>0.36280592705882375</v>
      </c>
      <c r="Q1633" s="41">
        <v>1.5095769411764728</v>
      </c>
      <c r="R1633" s="1" t="s">
        <v>285</v>
      </c>
      <c r="S1633" s="1">
        <v>1</v>
      </c>
      <c r="V1633" s="42" t="str">
        <f t="shared" si="111"/>
        <v>YK1812 St.60_2 74.302m Bt.0</v>
      </c>
    </row>
    <row r="1634" spans="1:22" ht="12.75" customHeight="1">
      <c r="A1634" s="1" t="s">
        <v>1533</v>
      </c>
      <c r="B1634" s="1" t="s">
        <v>1535</v>
      </c>
      <c r="C1634" s="1" t="s">
        <v>1575</v>
      </c>
      <c r="D1634" s="5">
        <v>43526</v>
      </c>
      <c r="E1634" s="1">
        <v>2019</v>
      </c>
      <c r="F1634" s="1">
        <v>3</v>
      </c>
      <c r="G1634" s="4">
        <v>2</v>
      </c>
      <c r="H1634" s="9">
        <v>0.50138888888888888</v>
      </c>
      <c r="I1634" s="13">
        <f t="shared" si="112"/>
        <v>126.25149999999999</v>
      </c>
      <c r="J1634" s="13">
        <f t="shared" si="113"/>
        <v>27.250833333333333</v>
      </c>
      <c r="K1634" s="10">
        <v>99.444000000000003</v>
      </c>
      <c r="L1634" s="10">
        <v>100</v>
      </c>
      <c r="M1634" s="10">
        <v>0</v>
      </c>
      <c r="N1634" s="14">
        <v>23.961500000000001</v>
      </c>
      <c r="O1634" s="13">
        <v>34.674799999999998</v>
      </c>
      <c r="P1634" s="41">
        <v>0.24576903294117569</v>
      </c>
      <c r="Q1634" s="41">
        <v>1.693845058823527</v>
      </c>
      <c r="R1634" s="1" t="s">
        <v>285</v>
      </c>
      <c r="S1634" s="1">
        <v>1</v>
      </c>
      <c r="V1634" s="42" t="str">
        <f t="shared" si="111"/>
        <v>YK1812 St.60_2 99.444m Bt.0</v>
      </c>
    </row>
    <row r="1635" spans="1:22" ht="12.75" customHeight="1">
      <c r="A1635" s="1" t="s">
        <v>1533</v>
      </c>
      <c r="B1635" s="1" t="s">
        <v>1535</v>
      </c>
      <c r="C1635" s="1" t="s">
        <v>1575</v>
      </c>
      <c r="D1635" s="5">
        <v>43526</v>
      </c>
      <c r="E1635" s="1">
        <v>2019</v>
      </c>
      <c r="F1635" s="1">
        <v>3</v>
      </c>
      <c r="G1635" s="4">
        <v>2</v>
      </c>
      <c r="H1635" s="9">
        <v>0.50138888888888888</v>
      </c>
      <c r="I1635" s="13">
        <f t="shared" si="112"/>
        <v>126.25149999999999</v>
      </c>
      <c r="J1635" s="13">
        <f t="shared" si="113"/>
        <v>27.250833333333333</v>
      </c>
      <c r="K1635" s="10">
        <v>124.11799999999999</v>
      </c>
      <c r="L1635" s="10">
        <v>125</v>
      </c>
      <c r="M1635" s="10">
        <v>0</v>
      </c>
      <c r="N1635" s="14">
        <v>21.897200000000002</v>
      </c>
      <c r="O1635" s="13">
        <v>34.674300000000002</v>
      </c>
      <c r="P1635" s="41">
        <v>0.26047209882352895</v>
      </c>
      <c r="Q1635" s="41">
        <v>1.5571551764705873</v>
      </c>
      <c r="R1635" s="1" t="s">
        <v>285</v>
      </c>
      <c r="S1635" s="1">
        <v>1</v>
      </c>
      <c r="V1635" s="42" t="str">
        <f t="shared" si="111"/>
        <v>YK1812 St.60_2 124.118m Bt.0</v>
      </c>
    </row>
    <row r="1636" spans="1:22" ht="12.75" customHeight="1">
      <c r="A1636" s="1" t="s">
        <v>1533</v>
      </c>
      <c r="B1636" s="1" t="s">
        <v>1535</v>
      </c>
      <c r="C1636" s="1" t="s">
        <v>1575</v>
      </c>
      <c r="D1636" s="5">
        <v>43526</v>
      </c>
      <c r="E1636" s="1">
        <v>2019</v>
      </c>
      <c r="F1636" s="1">
        <v>3</v>
      </c>
      <c r="G1636" s="4">
        <v>2</v>
      </c>
      <c r="H1636" s="9">
        <v>0.50138888888888888</v>
      </c>
      <c r="I1636" s="13">
        <f t="shared" si="112"/>
        <v>126.25149999999999</v>
      </c>
      <c r="J1636" s="13">
        <f t="shared" si="113"/>
        <v>27.250833333333333</v>
      </c>
      <c r="K1636" s="10">
        <v>148.69900000000001</v>
      </c>
      <c r="L1636" s="10">
        <v>150</v>
      </c>
      <c r="M1636" s="10">
        <v>0</v>
      </c>
      <c r="N1636" s="14">
        <v>20.651199999999999</v>
      </c>
      <c r="O1636" s="13">
        <v>34.853000000000002</v>
      </c>
      <c r="P1636" s="41">
        <v>0.28807860470588231</v>
      </c>
      <c r="Q1636" s="41">
        <v>1.9122972941176481</v>
      </c>
      <c r="R1636" s="1" t="s">
        <v>285</v>
      </c>
      <c r="S1636" s="1">
        <v>1</v>
      </c>
      <c r="V1636" s="42" t="str">
        <f t="shared" si="111"/>
        <v>YK1812 St.60_2 148.699m Bt.0</v>
      </c>
    </row>
    <row r="1637" spans="1:22" ht="12.75" customHeight="1">
      <c r="A1637" s="1" t="s">
        <v>1533</v>
      </c>
      <c r="B1637" s="1" t="s">
        <v>1535</v>
      </c>
      <c r="C1637" s="1" t="s">
        <v>1575</v>
      </c>
      <c r="D1637" s="5">
        <v>43526</v>
      </c>
      <c r="E1637" s="1">
        <v>2019</v>
      </c>
      <c r="F1637" s="1">
        <v>3</v>
      </c>
      <c r="G1637" s="4">
        <v>2</v>
      </c>
      <c r="H1637" s="9">
        <v>0.50138888888888888</v>
      </c>
      <c r="I1637" s="13">
        <f t="shared" si="112"/>
        <v>126.25149999999999</v>
      </c>
      <c r="J1637" s="13">
        <f t="shared" si="113"/>
        <v>27.250833333333333</v>
      </c>
      <c r="K1637" s="10">
        <v>198.47399999999999</v>
      </c>
      <c r="L1637" s="10">
        <v>200</v>
      </c>
      <c r="M1637" s="10">
        <v>0</v>
      </c>
      <c r="N1637" s="14">
        <v>18.589600000000001</v>
      </c>
      <c r="O1637" s="13">
        <v>34.851799999999997</v>
      </c>
      <c r="P1637" s="41">
        <v>0.26333068823529393</v>
      </c>
      <c r="Q1637" s="41">
        <v>1.8091567647058842</v>
      </c>
      <c r="R1637" s="1" t="s">
        <v>285</v>
      </c>
      <c r="S1637" s="1">
        <v>1</v>
      </c>
      <c r="V1637" s="42" t="str">
        <f t="shared" si="111"/>
        <v>YK1812 St.60_2 198.474m Bt.0</v>
      </c>
    </row>
    <row r="1638" spans="1:22" ht="12.75" customHeight="1">
      <c r="A1638" s="1" t="s">
        <v>1533</v>
      </c>
      <c r="B1638" s="1" t="s">
        <v>1535</v>
      </c>
      <c r="C1638" s="1" t="s">
        <v>1575</v>
      </c>
      <c r="D1638" s="5">
        <v>43526</v>
      </c>
      <c r="E1638" s="1">
        <v>2019</v>
      </c>
      <c r="F1638" s="1">
        <v>3</v>
      </c>
      <c r="G1638" s="4">
        <v>2</v>
      </c>
      <c r="H1638" s="9">
        <v>0.50138888888888888</v>
      </c>
      <c r="I1638" s="13">
        <f t="shared" si="112"/>
        <v>126.25149999999999</v>
      </c>
      <c r="J1638" s="13">
        <f t="shared" si="113"/>
        <v>27.250833333333333</v>
      </c>
      <c r="K1638" s="10">
        <v>297.89999999999998</v>
      </c>
      <c r="L1638" s="10">
        <v>300</v>
      </c>
      <c r="M1638" s="10">
        <v>0</v>
      </c>
      <c r="N1638" s="14">
        <v>13.8392</v>
      </c>
      <c r="O1638" s="13">
        <v>34.4771</v>
      </c>
      <c r="P1638" s="41">
        <v>0.13848929411764699</v>
      </c>
      <c r="Q1638" s="41">
        <v>0.76869588235294017</v>
      </c>
      <c r="R1638" s="1" t="s">
        <v>285</v>
      </c>
      <c r="S1638" s="1">
        <v>1</v>
      </c>
      <c r="V1638" s="42" t="str">
        <f t="shared" si="111"/>
        <v>YK1812 St.60_2 297.9m Bt.0</v>
      </c>
    </row>
    <row r="1639" spans="1:22" ht="12.75" customHeight="1">
      <c r="A1639" s="1" t="s">
        <v>1533</v>
      </c>
      <c r="B1639" s="1" t="s">
        <v>1535</v>
      </c>
      <c r="C1639" s="1" t="s">
        <v>1575</v>
      </c>
      <c r="D1639" s="5">
        <v>43526</v>
      </c>
      <c r="E1639" s="1">
        <v>2019</v>
      </c>
      <c r="F1639" s="1">
        <v>3</v>
      </c>
      <c r="G1639" s="4">
        <v>2</v>
      </c>
      <c r="H1639" s="9">
        <v>0.50138888888888888</v>
      </c>
      <c r="I1639" s="13">
        <f t="shared" si="112"/>
        <v>126.25149999999999</v>
      </c>
      <c r="J1639" s="13">
        <f t="shared" si="113"/>
        <v>27.250833333333333</v>
      </c>
      <c r="K1639" s="10">
        <v>496.38900000000001</v>
      </c>
      <c r="L1639" s="10">
        <v>500</v>
      </c>
      <c r="M1639" s="10">
        <v>0</v>
      </c>
      <c r="N1639" s="14">
        <v>8.859</v>
      </c>
      <c r="O1639" s="13">
        <v>34.292499999999997</v>
      </c>
      <c r="P1639" s="41">
        <v>-3.702931999999981E-2</v>
      </c>
      <c r="Q1639" s="41">
        <v>-0.63360999999999912</v>
      </c>
      <c r="R1639" s="1" t="s">
        <v>285</v>
      </c>
      <c r="S1639" s="1">
        <v>1</v>
      </c>
      <c r="U1639" s="8" t="s">
        <v>1638</v>
      </c>
      <c r="V1639" s="42" t="str">
        <f t="shared" si="111"/>
        <v>YK1812 St.60_2 496.389m Bt.0</v>
      </c>
    </row>
    <row r="1640" spans="1:22" ht="12.75" customHeight="1">
      <c r="A1640" s="1" t="s">
        <v>1533</v>
      </c>
      <c r="B1640" s="1" t="s">
        <v>1536</v>
      </c>
      <c r="C1640" s="1" t="s">
        <v>1575</v>
      </c>
      <c r="D1640" s="5">
        <v>43532</v>
      </c>
      <c r="E1640" s="1">
        <f t="shared" ref="E1640:E1703" si="114">YEAR(D1640)</f>
        <v>2019</v>
      </c>
      <c r="F1640" s="1">
        <f t="shared" ref="F1640:F1703" si="115">MONTH(D1640)</f>
        <v>3</v>
      </c>
      <c r="G1640" s="4">
        <v>6</v>
      </c>
      <c r="H1640" s="9">
        <v>0.47986111111111113</v>
      </c>
      <c r="I1640" s="13">
        <f>126+15.02/60</f>
        <v>126.25033333333333</v>
      </c>
      <c r="J1640" s="13">
        <f>29+45.16/60</f>
        <v>29.752666666666666</v>
      </c>
      <c r="K1640" s="10">
        <v>0</v>
      </c>
      <c r="L1640" s="10">
        <v>0</v>
      </c>
      <c r="M1640" s="33">
        <v>0</v>
      </c>
      <c r="N1640" s="14">
        <v>18.170000000000002</v>
      </c>
      <c r="O1640" s="13">
        <v>34.575096331246534</v>
      </c>
      <c r="P1640" s="41">
        <v>0.18017450588235295</v>
      </c>
      <c r="Q1640" s="41">
        <v>1.2568241176470583</v>
      </c>
      <c r="R1640" s="1" t="s">
        <v>285</v>
      </c>
      <c r="S1640" s="1">
        <v>1</v>
      </c>
      <c r="V1640" s="42" t="str">
        <f t="shared" si="111"/>
        <v>YK1812 St.81_2 0m Bt.0</v>
      </c>
    </row>
    <row r="1641" spans="1:22" ht="12.75" customHeight="1">
      <c r="A1641" s="1" t="s">
        <v>1533</v>
      </c>
      <c r="B1641" s="1" t="s">
        <v>1536</v>
      </c>
      <c r="C1641" s="1" t="s">
        <v>1575</v>
      </c>
      <c r="D1641" s="5">
        <v>43532</v>
      </c>
      <c r="E1641" s="1">
        <f t="shared" si="114"/>
        <v>2019</v>
      </c>
      <c r="F1641" s="1">
        <f t="shared" si="115"/>
        <v>3</v>
      </c>
      <c r="G1641" s="4">
        <v>6</v>
      </c>
      <c r="H1641" s="9">
        <v>0.47986111111111113</v>
      </c>
      <c r="I1641" s="13">
        <f t="shared" ref="I1641:I1646" si="116">126+15.02/60</f>
        <v>126.25033333333333</v>
      </c>
      <c r="J1641" s="13">
        <f t="shared" ref="J1641:J1646" si="117">29+45.16/60</f>
        <v>29.752666666666666</v>
      </c>
      <c r="K1641" s="10">
        <v>9.9499999999999993</v>
      </c>
      <c r="L1641" s="10">
        <v>10</v>
      </c>
      <c r="M1641" s="10">
        <v>0</v>
      </c>
      <c r="N1641" s="14">
        <v>18.1236</v>
      </c>
      <c r="O1641" s="13">
        <v>34.566400000000002</v>
      </c>
      <c r="P1641" s="41">
        <v>0.26563837176470573</v>
      </c>
      <c r="Q1641" s="41">
        <v>1.3935722352941191</v>
      </c>
      <c r="R1641" s="1" t="s">
        <v>285</v>
      </c>
      <c r="S1641" s="1">
        <v>1</v>
      </c>
      <c r="V1641" s="42" t="str">
        <f t="shared" si="111"/>
        <v>YK1812 St.81_2 9.95m Bt.0</v>
      </c>
    </row>
    <row r="1642" spans="1:22" ht="12.75" customHeight="1">
      <c r="A1642" s="1" t="s">
        <v>1533</v>
      </c>
      <c r="B1642" s="1" t="s">
        <v>1536</v>
      </c>
      <c r="C1642" s="1" t="s">
        <v>1575</v>
      </c>
      <c r="D1642" s="5">
        <v>43532</v>
      </c>
      <c r="E1642" s="1">
        <f t="shared" si="114"/>
        <v>2019</v>
      </c>
      <c r="F1642" s="1">
        <f t="shared" si="115"/>
        <v>3</v>
      </c>
      <c r="G1642" s="4">
        <v>6</v>
      </c>
      <c r="H1642" s="9">
        <v>0.47986111111111113</v>
      </c>
      <c r="I1642" s="13">
        <f t="shared" si="116"/>
        <v>126.25033333333333</v>
      </c>
      <c r="J1642" s="13">
        <f t="shared" si="117"/>
        <v>29.752666666666666</v>
      </c>
      <c r="K1642" s="10">
        <v>20.395</v>
      </c>
      <c r="L1642" s="10">
        <v>20</v>
      </c>
      <c r="M1642" s="10">
        <v>0</v>
      </c>
      <c r="N1642" s="14">
        <v>18.0351</v>
      </c>
      <c r="O1642" s="13">
        <v>34.570399999999999</v>
      </c>
      <c r="P1642" s="41">
        <v>0.26618927764705891</v>
      </c>
      <c r="Q1642" s="41">
        <v>1.5342803529411775</v>
      </c>
      <c r="R1642" s="1" t="s">
        <v>285</v>
      </c>
      <c r="S1642" s="1">
        <v>1</v>
      </c>
      <c r="V1642" s="42" t="str">
        <f t="shared" si="111"/>
        <v>YK1812 St.81_2 20.395m Bt.0</v>
      </c>
    </row>
    <row r="1643" spans="1:22" ht="12.75" customHeight="1">
      <c r="A1643" s="1" t="s">
        <v>1533</v>
      </c>
      <c r="B1643" s="1" t="s">
        <v>1536</v>
      </c>
      <c r="C1643" s="1" t="s">
        <v>1575</v>
      </c>
      <c r="D1643" s="5">
        <v>43532</v>
      </c>
      <c r="E1643" s="1">
        <f t="shared" si="114"/>
        <v>2019</v>
      </c>
      <c r="F1643" s="1">
        <f t="shared" si="115"/>
        <v>3</v>
      </c>
      <c r="G1643" s="4">
        <v>6</v>
      </c>
      <c r="H1643" s="9">
        <v>0.47986111111111113</v>
      </c>
      <c r="I1643" s="13">
        <f t="shared" si="116"/>
        <v>126.25033333333333</v>
      </c>
      <c r="J1643" s="13">
        <f t="shared" si="117"/>
        <v>29.752666666666666</v>
      </c>
      <c r="K1643" s="10">
        <v>29.401</v>
      </c>
      <c r="L1643" s="10">
        <v>30</v>
      </c>
      <c r="M1643" s="10">
        <v>0</v>
      </c>
      <c r="N1643" s="14">
        <v>17.976199999999999</v>
      </c>
      <c r="O1643" s="13">
        <v>34.5732</v>
      </c>
      <c r="P1643" s="41">
        <v>0.24093330352941189</v>
      </c>
      <c r="Q1643" s="41">
        <v>1.4150144705882362</v>
      </c>
      <c r="R1643" s="1" t="s">
        <v>285</v>
      </c>
      <c r="S1643" s="1">
        <v>1</v>
      </c>
      <c r="V1643" s="42" t="str">
        <f t="shared" si="111"/>
        <v>YK1812 St.81_2 29.401m Bt.0</v>
      </c>
    </row>
    <row r="1644" spans="1:22" ht="12.75" customHeight="1">
      <c r="A1644" s="1" t="s">
        <v>1533</v>
      </c>
      <c r="B1644" s="1" t="s">
        <v>1536</v>
      </c>
      <c r="C1644" s="1" t="s">
        <v>1575</v>
      </c>
      <c r="D1644" s="5">
        <v>43532</v>
      </c>
      <c r="E1644" s="1">
        <f t="shared" si="114"/>
        <v>2019</v>
      </c>
      <c r="F1644" s="1">
        <f t="shared" si="115"/>
        <v>3</v>
      </c>
      <c r="G1644" s="4">
        <v>6</v>
      </c>
      <c r="H1644" s="9">
        <v>0.47986111111111113</v>
      </c>
      <c r="I1644" s="13">
        <f t="shared" si="116"/>
        <v>126.25033333333333</v>
      </c>
      <c r="J1644" s="13">
        <f t="shared" si="117"/>
        <v>29.752666666666666</v>
      </c>
      <c r="K1644" s="10">
        <v>49.771000000000001</v>
      </c>
      <c r="L1644" s="10">
        <v>50</v>
      </c>
      <c r="M1644" s="10">
        <v>0</v>
      </c>
      <c r="N1644" s="14">
        <v>17.264199999999999</v>
      </c>
      <c r="O1644" s="13">
        <v>34.490900000000003</v>
      </c>
      <c r="P1644" s="41">
        <v>0.26319806274509805</v>
      </c>
      <c r="Q1644" s="41">
        <v>1.1252705882352938</v>
      </c>
      <c r="R1644" s="1" t="s">
        <v>285</v>
      </c>
      <c r="S1644" s="1">
        <v>1</v>
      </c>
      <c r="V1644" s="42" t="str">
        <f t="shared" si="111"/>
        <v>YK1812 St.81_2 49.771m Bt.0</v>
      </c>
    </row>
    <row r="1645" spans="1:22" ht="12.75" customHeight="1">
      <c r="A1645" s="1" t="s">
        <v>1533</v>
      </c>
      <c r="B1645" s="1" t="s">
        <v>1536</v>
      </c>
      <c r="C1645" s="1" t="s">
        <v>1575</v>
      </c>
      <c r="D1645" s="5">
        <v>43532</v>
      </c>
      <c r="E1645" s="1">
        <f t="shared" si="114"/>
        <v>2019</v>
      </c>
      <c r="F1645" s="1">
        <f t="shared" si="115"/>
        <v>3</v>
      </c>
      <c r="G1645" s="4">
        <v>6</v>
      </c>
      <c r="H1645" s="9">
        <v>0.47986111111111113</v>
      </c>
      <c r="I1645" s="13">
        <f t="shared" si="116"/>
        <v>126.25033333333333</v>
      </c>
      <c r="J1645" s="13">
        <f t="shared" si="117"/>
        <v>29.752666666666666</v>
      </c>
      <c r="K1645" s="10">
        <v>73.47</v>
      </c>
      <c r="L1645" s="10">
        <v>75</v>
      </c>
      <c r="M1645" s="10">
        <v>0</v>
      </c>
      <c r="N1645" s="14">
        <v>17.164000000000001</v>
      </c>
      <c r="O1645" s="13">
        <v>34.476700000000001</v>
      </c>
      <c r="P1645" s="41">
        <v>0.24880294117647006</v>
      </c>
      <c r="Q1645" s="41">
        <v>1.158875655462186</v>
      </c>
      <c r="R1645" s="1" t="s">
        <v>285</v>
      </c>
      <c r="S1645" s="1">
        <v>1</v>
      </c>
      <c r="U1645" s="8" t="s">
        <v>1637</v>
      </c>
      <c r="V1645" s="42" t="str">
        <f t="shared" si="111"/>
        <v>YK1812 St.81_2 73.47m Bt.0</v>
      </c>
    </row>
    <row r="1646" spans="1:22" ht="12.75" customHeight="1">
      <c r="A1646" s="1" t="s">
        <v>1533</v>
      </c>
      <c r="B1646" s="1" t="s">
        <v>1536</v>
      </c>
      <c r="C1646" s="1" t="s">
        <v>1575</v>
      </c>
      <c r="D1646" s="5">
        <v>43532</v>
      </c>
      <c r="E1646" s="1">
        <f t="shared" si="114"/>
        <v>2019</v>
      </c>
      <c r="F1646" s="1">
        <f t="shared" si="115"/>
        <v>3</v>
      </c>
      <c r="G1646" s="4">
        <v>6</v>
      </c>
      <c r="H1646" s="9">
        <v>0.47986111111111113</v>
      </c>
      <c r="I1646" s="13">
        <f t="shared" si="116"/>
        <v>126.25033333333333</v>
      </c>
      <c r="J1646" s="13">
        <f t="shared" si="117"/>
        <v>29.752666666666666</v>
      </c>
      <c r="K1646" s="10">
        <v>86.090999999999994</v>
      </c>
      <c r="L1646" s="10">
        <v>86</v>
      </c>
      <c r="M1646" s="10">
        <v>0</v>
      </c>
      <c r="N1646" s="14">
        <v>17.157900000000001</v>
      </c>
      <c r="O1646" s="13">
        <v>34.4758</v>
      </c>
      <c r="P1646" s="41">
        <v>0.25917352941176475</v>
      </c>
      <c r="Q1646" s="41">
        <v>1.1382073294117649</v>
      </c>
      <c r="R1646" s="1" t="s">
        <v>285</v>
      </c>
      <c r="S1646" s="1">
        <v>1</v>
      </c>
      <c r="U1646" s="8" t="s">
        <v>1637</v>
      </c>
      <c r="V1646" s="42" t="str">
        <f t="shared" si="111"/>
        <v>YK1812 St.81_2 86.091m Bt.0</v>
      </c>
    </row>
    <row r="1647" spans="1:22" ht="12.75" customHeight="1">
      <c r="A1647" s="1" t="s">
        <v>1533</v>
      </c>
      <c r="B1647" s="1" t="s">
        <v>1537</v>
      </c>
      <c r="C1647" s="1" t="s">
        <v>1571</v>
      </c>
      <c r="D1647" s="5">
        <v>43532</v>
      </c>
      <c r="E1647" s="1">
        <f t="shared" si="114"/>
        <v>2019</v>
      </c>
      <c r="F1647" s="1">
        <f t="shared" si="115"/>
        <v>3</v>
      </c>
      <c r="G1647" s="4">
        <f t="shared" ref="G1647:G1710" si="118">DAY(D1647)</f>
        <v>8</v>
      </c>
      <c r="H1647" s="9">
        <v>0.53055555555555556</v>
      </c>
      <c r="I1647" s="13">
        <f>127+1477/6000</f>
        <v>127.24616666666667</v>
      </c>
      <c r="J1647" s="13">
        <f>31+4164/6000</f>
        <v>31.693999999999999</v>
      </c>
      <c r="K1647" s="10">
        <v>0</v>
      </c>
      <c r="L1647" s="10">
        <v>0</v>
      </c>
      <c r="M1647" s="33">
        <v>0</v>
      </c>
      <c r="N1647" s="14">
        <v>18.63</v>
      </c>
      <c r="O1647" s="13">
        <v>34.608446400001455</v>
      </c>
      <c r="P1647" s="41">
        <v>0.18774911764705848</v>
      </c>
      <c r="Q1647" s="41">
        <v>1.3874037976470603</v>
      </c>
      <c r="R1647" s="1" t="s">
        <v>285</v>
      </c>
      <c r="S1647" s="1">
        <v>1</v>
      </c>
      <c r="U1647" s="8" t="s">
        <v>1637</v>
      </c>
      <c r="V1647" s="42" t="str">
        <f t="shared" si="111"/>
        <v>YK1812 St.89_2 0m Bt.0</v>
      </c>
    </row>
    <row r="1648" spans="1:22" ht="12.75" customHeight="1">
      <c r="A1648" s="1" t="s">
        <v>1533</v>
      </c>
      <c r="B1648" s="1" t="s">
        <v>1537</v>
      </c>
      <c r="C1648" s="1" t="s">
        <v>1571</v>
      </c>
      <c r="D1648" s="5">
        <v>43532</v>
      </c>
      <c r="E1648" s="1">
        <f t="shared" si="114"/>
        <v>2019</v>
      </c>
      <c r="F1648" s="1">
        <f t="shared" si="115"/>
        <v>3</v>
      </c>
      <c r="G1648" s="4">
        <f t="shared" si="118"/>
        <v>8</v>
      </c>
      <c r="H1648" s="9">
        <v>0.53055555555555556</v>
      </c>
      <c r="I1648" s="13">
        <f t="shared" ref="I1648:I1654" si="119">127+1477/6000</f>
        <v>127.24616666666667</v>
      </c>
      <c r="J1648" s="13">
        <f t="shared" ref="J1648:J1654" si="120">31+4164/6000</f>
        <v>31.693999999999999</v>
      </c>
      <c r="K1648" s="10">
        <v>10.111000000000001</v>
      </c>
      <c r="L1648" s="10">
        <v>10</v>
      </c>
      <c r="M1648" s="10">
        <v>0</v>
      </c>
      <c r="N1648" s="14">
        <v>18.463200000000001</v>
      </c>
      <c r="O1648" s="13">
        <v>34.5946</v>
      </c>
      <c r="P1648" s="41">
        <v>0.25890220588235291</v>
      </c>
      <c r="Q1648" s="41">
        <v>1.4751915058823535</v>
      </c>
      <c r="R1648" s="1" t="s">
        <v>285</v>
      </c>
      <c r="S1648" s="1">
        <v>1</v>
      </c>
      <c r="U1648" s="8" t="s">
        <v>1637</v>
      </c>
      <c r="V1648" s="42" t="str">
        <f t="shared" si="111"/>
        <v>YK1812 St.89_2 10.111m Bt.0</v>
      </c>
    </row>
    <row r="1649" spans="1:22" ht="12.75" customHeight="1">
      <c r="A1649" s="1" t="s">
        <v>1533</v>
      </c>
      <c r="B1649" s="1" t="s">
        <v>1537</v>
      </c>
      <c r="C1649" s="1" t="s">
        <v>1571</v>
      </c>
      <c r="D1649" s="5">
        <v>43532</v>
      </c>
      <c r="E1649" s="1">
        <f t="shared" si="114"/>
        <v>2019</v>
      </c>
      <c r="F1649" s="1">
        <f t="shared" si="115"/>
        <v>3</v>
      </c>
      <c r="G1649" s="4">
        <f t="shared" si="118"/>
        <v>8</v>
      </c>
      <c r="H1649" s="9">
        <v>0.53055555555555556</v>
      </c>
      <c r="I1649" s="13">
        <f t="shared" si="119"/>
        <v>127.24616666666667</v>
      </c>
      <c r="J1649" s="13">
        <f t="shared" si="120"/>
        <v>31.693999999999999</v>
      </c>
      <c r="K1649" s="10">
        <v>19.613</v>
      </c>
      <c r="L1649" s="10">
        <v>20</v>
      </c>
      <c r="M1649" s="10">
        <v>0</v>
      </c>
      <c r="N1649" s="14">
        <v>18.454999999999998</v>
      </c>
      <c r="O1649" s="13">
        <v>34.594999999999999</v>
      </c>
      <c r="P1649" s="41">
        <v>0.1898352941176471</v>
      </c>
      <c r="Q1649" s="41">
        <v>1.4639940941176466</v>
      </c>
      <c r="R1649" s="1" t="s">
        <v>285</v>
      </c>
      <c r="S1649" s="1">
        <v>1</v>
      </c>
      <c r="U1649" s="8" t="s">
        <v>1637</v>
      </c>
      <c r="V1649" s="42" t="str">
        <f t="shared" si="111"/>
        <v>YK1812 St.89_2 19.613m Bt.0</v>
      </c>
    </row>
    <row r="1650" spans="1:22" ht="12.75" customHeight="1">
      <c r="A1650" s="1" t="s">
        <v>1533</v>
      </c>
      <c r="B1650" s="1" t="s">
        <v>1537</v>
      </c>
      <c r="C1650" s="1" t="s">
        <v>1571</v>
      </c>
      <c r="D1650" s="5">
        <v>43532</v>
      </c>
      <c r="E1650" s="1">
        <f t="shared" si="114"/>
        <v>2019</v>
      </c>
      <c r="F1650" s="1">
        <f t="shared" si="115"/>
        <v>3</v>
      </c>
      <c r="G1650" s="4">
        <f t="shared" si="118"/>
        <v>8</v>
      </c>
      <c r="H1650" s="9">
        <v>0.53055555555555556</v>
      </c>
      <c r="I1650" s="13">
        <f t="shared" si="119"/>
        <v>127.24616666666667</v>
      </c>
      <c r="J1650" s="13">
        <f t="shared" si="120"/>
        <v>31.693999999999999</v>
      </c>
      <c r="K1650" s="10">
        <v>30.117000000000001</v>
      </c>
      <c r="L1650" s="10">
        <v>30</v>
      </c>
      <c r="M1650" s="10">
        <v>0</v>
      </c>
      <c r="N1650" s="14">
        <v>18.411799999999999</v>
      </c>
      <c r="O1650" s="13">
        <v>34.591500000000003</v>
      </c>
      <c r="P1650" s="41">
        <v>0.33311421568627431</v>
      </c>
      <c r="Q1650" s="41">
        <v>1.804298882352942</v>
      </c>
      <c r="R1650" s="1" t="s">
        <v>285</v>
      </c>
      <c r="S1650" s="1">
        <v>1</v>
      </c>
      <c r="U1650" s="8" t="s">
        <v>1637</v>
      </c>
      <c r="V1650" s="42" t="str">
        <f t="shared" si="111"/>
        <v>YK1812 St.89_2 30.117m Bt.0</v>
      </c>
    </row>
    <row r="1651" spans="1:22" ht="12.75" customHeight="1">
      <c r="A1651" s="1" t="s">
        <v>1533</v>
      </c>
      <c r="B1651" s="1" t="s">
        <v>1537</v>
      </c>
      <c r="C1651" s="1" t="s">
        <v>1571</v>
      </c>
      <c r="D1651" s="5">
        <v>43532</v>
      </c>
      <c r="E1651" s="1">
        <f t="shared" si="114"/>
        <v>2019</v>
      </c>
      <c r="F1651" s="1">
        <f t="shared" si="115"/>
        <v>3</v>
      </c>
      <c r="G1651" s="4">
        <f t="shared" si="118"/>
        <v>8</v>
      </c>
      <c r="H1651" s="9">
        <v>0.53055555555555556</v>
      </c>
      <c r="I1651" s="13">
        <f t="shared" si="119"/>
        <v>127.24616666666667</v>
      </c>
      <c r="J1651" s="13">
        <f t="shared" si="120"/>
        <v>31.693999999999999</v>
      </c>
      <c r="K1651" s="10">
        <v>49.954000000000001</v>
      </c>
      <c r="L1651" s="10">
        <v>50</v>
      </c>
      <c r="M1651" s="10">
        <v>0</v>
      </c>
      <c r="N1651" s="14">
        <v>17.301400000000001</v>
      </c>
      <c r="O1651" s="13">
        <v>34.547600000000003</v>
      </c>
      <c r="P1651" s="41">
        <v>0.23579147058823491</v>
      </c>
      <c r="Q1651" s="41">
        <v>1.466739390588236</v>
      </c>
      <c r="R1651" s="1" t="s">
        <v>285</v>
      </c>
      <c r="S1651" s="1">
        <v>1</v>
      </c>
      <c r="U1651" s="8" t="s">
        <v>1637</v>
      </c>
      <c r="V1651" s="42" t="str">
        <f t="shared" si="111"/>
        <v>YK1812 St.89_2 49.954m Bt.0</v>
      </c>
    </row>
    <row r="1652" spans="1:22" ht="12.75" customHeight="1">
      <c r="A1652" s="1" t="s">
        <v>1533</v>
      </c>
      <c r="B1652" s="1" t="s">
        <v>1537</v>
      </c>
      <c r="C1652" s="1" t="s">
        <v>1571</v>
      </c>
      <c r="D1652" s="5">
        <v>43532</v>
      </c>
      <c r="E1652" s="1">
        <f t="shared" si="114"/>
        <v>2019</v>
      </c>
      <c r="F1652" s="1">
        <f t="shared" si="115"/>
        <v>3</v>
      </c>
      <c r="G1652" s="4">
        <f t="shared" si="118"/>
        <v>8</v>
      </c>
      <c r="H1652" s="9">
        <v>0.53055555555555556</v>
      </c>
      <c r="I1652" s="13">
        <f t="shared" si="119"/>
        <v>127.24616666666667</v>
      </c>
      <c r="J1652" s="13">
        <f t="shared" si="120"/>
        <v>31.693999999999999</v>
      </c>
      <c r="K1652" s="10">
        <v>74.302000000000007</v>
      </c>
      <c r="L1652" s="10">
        <v>75</v>
      </c>
      <c r="M1652" s="10">
        <v>0</v>
      </c>
      <c r="N1652" s="14">
        <v>16.613499999999998</v>
      </c>
      <c r="O1652" s="13">
        <v>34.487699999999997</v>
      </c>
      <c r="P1652" s="41">
        <v>0.13008382352941128</v>
      </c>
      <c r="Q1652" s="41">
        <v>1.0455043435294105</v>
      </c>
      <c r="R1652" s="1" t="s">
        <v>285</v>
      </c>
      <c r="S1652" s="1">
        <v>1</v>
      </c>
      <c r="U1652" s="8" t="s">
        <v>1637</v>
      </c>
      <c r="V1652" s="42" t="str">
        <f t="shared" si="111"/>
        <v>YK1812 St.89_2 74.302m Bt.0</v>
      </c>
    </row>
    <row r="1653" spans="1:22" ht="12.75" customHeight="1">
      <c r="A1653" s="1" t="s">
        <v>1533</v>
      </c>
      <c r="B1653" s="1" t="s">
        <v>1537</v>
      </c>
      <c r="C1653" s="1" t="s">
        <v>1571</v>
      </c>
      <c r="D1653" s="5">
        <v>43532</v>
      </c>
      <c r="E1653" s="1">
        <f t="shared" si="114"/>
        <v>2019</v>
      </c>
      <c r="F1653" s="1">
        <f t="shared" si="115"/>
        <v>3</v>
      </c>
      <c r="G1653" s="4">
        <f t="shared" si="118"/>
        <v>8</v>
      </c>
      <c r="H1653" s="9">
        <v>0.53055555555555556</v>
      </c>
      <c r="I1653" s="13">
        <f t="shared" si="119"/>
        <v>127.24616666666667</v>
      </c>
      <c r="J1653" s="13">
        <f t="shared" si="120"/>
        <v>31.693999999999999</v>
      </c>
      <c r="K1653" s="10">
        <v>100.21299999999999</v>
      </c>
      <c r="L1653" s="10">
        <v>100</v>
      </c>
      <c r="M1653" s="10">
        <v>0</v>
      </c>
      <c r="N1653" s="14">
        <v>15.8241</v>
      </c>
      <c r="O1653" s="13">
        <v>34.533900000000003</v>
      </c>
      <c r="P1653" s="41">
        <v>0.18273566176470535</v>
      </c>
      <c r="Q1653" s="41">
        <v>0.96879821176470671</v>
      </c>
      <c r="R1653" s="1" t="s">
        <v>285</v>
      </c>
      <c r="S1653" s="1">
        <v>1</v>
      </c>
      <c r="U1653" s="8" t="s">
        <v>1637</v>
      </c>
      <c r="V1653" s="42" t="str">
        <f t="shared" si="111"/>
        <v>YK1812 St.89_2 100.213m Bt.0</v>
      </c>
    </row>
    <row r="1654" spans="1:22" ht="12.75" customHeight="1">
      <c r="A1654" s="1" t="s">
        <v>1533</v>
      </c>
      <c r="B1654" s="1" t="s">
        <v>1537</v>
      </c>
      <c r="C1654" s="1" t="s">
        <v>1571</v>
      </c>
      <c r="D1654" s="5">
        <v>43532</v>
      </c>
      <c r="E1654" s="1">
        <f t="shared" si="114"/>
        <v>2019</v>
      </c>
      <c r="F1654" s="1">
        <f t="shared" si="115"/>
        <v>3</v>
      </c>
      <c r="G1654" s="4">
        <f t="shared" si="118"/>
        <v>8</v>
      </c>
      <c r="H1654" s="9">
        <v>0.53055555555555556</v>
      </c>
      <c r="I1654" s="13">
        <f t="shared" si="119"/>
        <v>127.24616666666667</v>
      </c>
      <c r="J1654" s="13">
        <f t="shared" si="120"/>
        <v>31.693999999999999</v>
      </c>
      <c r="K1654" s="10">
        <v>119.92100000000001</v>
      </c>
      <c r="L1654" s="10">
        <v>120</v>
      </c>
      <c r="M1654" s="10">
        <v>0</v>
      </c>
      <c r="N1654" s="14">
        <v>15.527900000000001</v>
      </c>
      <c r="O1654" s="13">
        <v>34.567300000000003</v>
      </c>
      <c r="P1654" s="41">
        <v>8.9837499999999793E-2</v>
      </c>
      <c r="Q1654" s="41">
        <v>0.79645460000000057</v>
      </c>
      <c r="R1654" s="1" t="s">
        <v>285</v>
      </c>
      <c r="S1654" s="1">
        <v>1</v>
      </c>
      <c r="U1654" s="8" t="s">
        <v>1637</v>
      </c>
      <c r="V1654" s="42" t="str">
        <f t="shared" si="111"/>
        <v>YK1812 St.89_2 119.921m Bt.0</v>
      </c>
    </row>
    <row r="1655" spans="1:22" ht="12.75" customHeight="1">
      <c r="A1655" s="1" t="s">
        <v>1533</v>
      </c>
      <c r="B1655" s="1">
        <v>95</v>
      </c>
      <c r="C1655" s="1" t="s">
        <v>1571</v>
      </c>
      <c r="D1655" s="5">
        <v>43533</v>
      </c>
      <c r="E1655" s="1">
        <f t="shared" si="114"/>
        <v>2019</v>
      </c>
      <c r="F1655" s="1">
        <f t="shared" si="115"/>
        <v>3</v>
      </c>
      <c r="G1655" s="4">
        <f t="shared" si="118"/>
        <v>9</v>
      </c>
      <c r="H1655" s="9">
        <v>0.63194444444444442</v>
      </c>
      <c r="I1655" s="13">
        <f>128+44.75/60</f>
        <v>128.74583333333334</v>
      </c>
      <c r="J1655" s="13">
        <f>31+44.86/60</f>
        <v>31.747666666666667</v>
      </c>
      <c r="K1655" s="10">
        <v>0</v>
      </c>
      <c r="L1655" s="10">
        <v>0</v>
      </c>
      <c r="M1655" s="33">
        <v>0</v>
      </c>
      <c r="N1655" s="14">
        <v>19.510000000000002</v>
      </c>
      <c r="O1655" s="13">
        <v>34.667003288194984</v>
      </c>
      <c r="P1655" s="41">
        <v>0.19707058823529344</v>
      </c>
      <c r="Q1655" s="41">
        <v>1.2347270882352941</v>
      </c>
      <c r="R1655" s="1" t="s">
        <v>285</v>
      </c>
      <c r="S1655" s="1">
        <v>1</v>
      </c>
      <c r="U1655" s="8" t="s">
        <v>1637</v>
      </c>
      <c r="V1655" s="42" t="str">
        <f t="shared" si="111"/>
        <v>YK1812 St.95 0m Bt.0</v>
      </c>
    </row>
    <row r="1656" spans="1:22" ht="12.75" customHeight="1">
      <c r="A1656" s="1" t="s">
        <v>1533</v>
      </c>
      <c r="B1656" s="1">
        <v>95</v>
      </c>
      <c r="C1656" s="1" t="s">
        <v>1571</v>
      </c>
      <c r="D1656" s="5">
        <v>43533</v>
      </c>
      <c r="E1656" s="1">
        <f t="shared" si="114"/>
        <v>2019</v>
      </c>
      <c r="F1656" s="1">
        <f t="shared" si="115"/>
        <v>3</v>
      </c>
      <c r="G1656" s="4">
        <f t="shared" si="118"/>
        <v>9</v>
      </c>
      <c r="H1656" s="9">
        <v>0.63194444444444442</v>
      </c>
      <c r="I1656" s="13">
        <f t="shared" ref="I1656:I1666" si="121">128+44.75/60</f>
        <v>128.74583333333334</v>
      </c>
      <c r="J1656" s="13">
        <f t="shared" ref="J1656:J1666" si="122">31+44.86/60</f>
        <v>31.747666666666667</v>
      </c>
      <c r="K1656" s="10">
        <v>9.35</v>
      </c>
      <c r="L1656" s="10">
        <v>10</v>
      </c>
      <c r="M1656" s="10">
        <v>0</v>
      </c>
      <c r="N1656" s="14">
        <v>19.392499999999998</v>
      </c>
      <c r="O1656" s="13">
        <v>34.656300000000002</v>
      </c>
      <c r="P1656" s="41">
        <v>0.20088117647058779</v>
      </c>
      <c r="Q1656" s="41">
        <v>1.394620336470588</v>
      </c>
      <c r="R1656" s="1" t="s">
        <v>285</v>
      </c>
      <c r="S1656" s="1">
        <v>1</v>
      </c>
      <c r="U1656" s="8" t="s">
        <v>1637</v>
      </c>
      <c r="V1656" s="42" t="str">
        <f t="shared" si="111"/>
        <v>YK1812 St.95 9.35m Bt.0</v>
      </c>
    </row>
    <row r="1657" spans="1:22" ht="12.75" customHeight="1">
      <c r="A1657" s="1" t="s">
        <v>1533</v>
      </c>
      <c r="B1657" s="1">
        <v>95</v>
      </c>
      <c r="C1657" s="1" t="s">
        <v>1571</v>
      </c>
      <c r="D1657" s="5">
        <v>43533</v>
      </c>
      <c r="E1657" s="1">
        <f t="shared" si="114"/>
        <v>2019</v>
      </c>
      <c r="F1657" s="1">
        <f t="shared" si="115"/>
        <v>3</v>
      </c>
      <c r="G1657" s="4">
        <f t="shared" si="118"/>
        <v>9</v>
      </c>
      <c r="H1657" s="9">
        <v>0.63194444444444442</v>
      </c>
      <c r="I1657" s="13">
        <f t="shared" si="121"/>
        <v>128.74583333333334</v>
      </c>
      <c r="J1657" s="13">
        <f t="shared" si="122"/>
        <v>31.747666666666667</v>
      </c>
      <c r="K1657" s="10">
        <v>19.390999999999998</v>
      </c>
      <c r="L1657" s="10">
        <v>20</v>
      </c>
      <c r="M1657" s="10">
        <v>0</v>
      </c>
      <c r="N1657" s="14">
        <v>19.400400000000001</v>
      </c>
      <c r="O1657" s="13">
        <v>34.655900000000003</v>
      </c>
      <c r="P1657" s="41">
        <v>0.1510159313725481</v>
      </c>
      <c r="Q1657" s="41">
        <v>1.3027513647058822</v>
      </c>
      <c r="R1657" s="1" t="s">
        <v>285</v>
      </c>
      <c r="S1657" s="1">
        <v>1</v>
      </c>
      <c r="U1657" s="8" t="s">
        <v>1637</v>
      </c>
      <c r="V1657" s="42" t="str">
        <f t="shared" si="111"/>
        <v>YK1812 St.95 19.391m Bt.0</v>
      </c>
    </row>
    <row r="1658" spans="1:22" ht="12.75" customHeight="1">
      <c r="A1658" s="1" t="s">
        <v>1533</v>
      </c>
      <c r="B1658" s="1">
        <v>95</v>
      </c>
      <c r="C1658" s="1" t="s">
        <v>1571</v>
      </c>
      <c r="D1658" s="5">
        <v>43533</v>
      </c>
      <c r="E1658" s="1">
        <f t="shared" si="114"/>
        <v>2019</v>
      </c>
      <c r="F1658" s="1">
        <f t="shared" si="115"/>
        <v>3</v>
      </c>
      <c r="G1658" s="4">
        <f t="shared" si="118"/>
        <v>9</v>
      </c>
      <c r="H1658" s="9">
        <v>0.63194444444444442</v>
      </c>
      <c r="I1658" s="13">
        <f t="shared" si="121"/>
        <v>128.74583333333334</v>
      </c>
      <c r="J1658" s="13">
        <f t="shared" si="122"/>
        <v>31.747666666666667</v>
      </c>
      <c r="K1658" s="10">
        <v>29.117999999999999</v>
      </c>
      <c r="L1658" s="10">
        <v>30</v>
      </c>
      <c r="M1658" s="10">
        <v>0</v>
      </c>
      <c r="N1658" s="14">
        <v>19.403300000000002</v>
      </c>
      <c r="O1658" s="13">
        <v>34.655200000000001</v>
      </c>
      <c r="P1658" s="41">
        <v>0.1980473529411757</v>
      </c>
      <c r="Q1658" s="41">
        <v>1.3540432329411765</v>
      </c>
      <c r="R1658" s="1" t="s">
        <v>285</v>
      </c>
      <c r="S1658" s="1">
        <v>1</v>
      </c>
      <c r="U1658" s="8" t="s">
        <v>1637</v>
      </c>
      <c r="V1658" s="42" t="str">
        <f t="shared" si="111"/>
        <v>YK1812 St.95 29.118m Bt.0</v>
      </c>
    </row>
    <row r="1659" spans="1:22" ht="12.75" customHeight="1">
      <c r="A1659" s="1" t="s">
        <v>1533</v>
      </c>
      <c r="B1659" s="1">
        <v>95</v>
      </c>
      <c r="C1659" s="1" t="s">
        <v>1571</v>
      </c>
      <c r="D1659" s="5">
        <v>43533</v>
      </c>
      <c r="E1659" s="1">
        <f t="shared" si="114"/>
        <v>2019</v>
      </c>
      <c r="F1659" s="1">
        <f t="shared" si="115"/>
        <v>3</v>
      </c>
      <c r="G1659" s="4">
        <f t="shared" si="118"/>
        <v>9</v>
      </c>
      <c r="H1659" s="9">
        <v>0.63194444444444442</v>
      </c>
      <c r="I1659" s="13">
        <f t="shared" si="121"/>
        <v>128.74583333333334</v>
      </c>
      <c r="J1659" s="13">
        <f t="shared" si="122"/>
        <v>31.747666666666667</v>
      </c>
      <c r="K1659" s="10">
        <v>49.845999999999997</v>
      </c>
      <c r="L1659" s="10">
        <v>50</v>
      </c>
      <c r="M1659" s="10">
        <v>0</v>
      </c>
      <c r="N1659" s="14">
        <v>18.369599999999998</v>
      </c>
      <c r="O1659" s="13">
        <v>34.640599999999999</v>
      </c>
      <c r="P1659" s="41">
        <v>0.14896794117646994</v>
      </c>
      <c r="Q1659" s="41">
        <v>1.190692301176469</v>
      </c>
      <c r="R1659" s="1" t="s">
        <v>285</v>
      </c>
      <c r="S1659" s="1">
        <v>1</v>
      </c>
      <c r="U1659" s="8" t="s">
        <v>1637</v>
      </c>
      <c r="V1659" s="42" t="str">
        <f t="shared" si="111"/>
        <v>YK1812 St.95 49.846m Bt.0</v>
      </c>
    </row>
    <row r="1660" spans="1:22" ht="12.75" customHeight="1">
      <c r="A1660" s="1" t="s">
        <v>1533</v>
      </c>
      <c r="B1660" s="1">
        <v>95</v>
      </c>
      <c r="C1660" s="1" t="s">
        <v>1571</v>
      </c>
      <c r="D1660" s="5">
        <v>43533</v>
      </c>
      <c r="E1660" s="1">
        <f t="shared" si="114"/>
        <v>2019</v>
      </c>
      <c r="F1660" s="1">
        <f t="shared" si="115"/>
        <v>3</v>
      </c>
      <c r="G1660" s="4">
        <f t="shared" si="118"/>
        <v>9</v>
      </c>
      <c r="H1660" s="9">
        <v>0.63194444444444442</v>
      </c>
      <c r="I1660" s="13">
        <f t="shared" si="121"/>
        <v>128.74583333333334</v>
      </c>
      <c r="J1660" s="13">
        <f t="shared" si="122"/>
        <v>31.747666666666667</v>
      </c>
      <c r="K1660" s="10">
        <v>74.474999999999994</v>
      </c>
      <c r="L1660" s="10">
        <v>75</v>
      </c>
      <c r="M1660" s="10">
        <v>0</v>
      </c>
      <c r="N1660" s="14">
        <v>18.0166</v>
      </c>
      <c r="O1660" s="13">
        <v>34.653799999999997</v>
      </c>
      <c r="P1660" s="41">
        <v>0.29333534705882336</v>
      </c>
      <c r="Q1660" s="41">
        <v>1.5306370223529395</v>
      </c>
      <c r="R1660" s="1" t="s">
        <v>285</v>
      </c>
      <c r="S1660" s="1">
        <v>1</v>
      </c>
      <c r="V1660" s="42" t="str">
        <f t="shared" si="111"/>
        <v>YK1812 St.95 74.475m Bt.0</v>
      </c>
    </row>
    <row r="1661" spans="1:22" ht="12.75" customHeight="1">
      <c r="A1661" s="1" t="s">
        <v>1533</v>
      </c>
      <c r="B1661" s="1">
        <v>95</v>
      </c>
      <c r="C1661" s="1" t="s">
        <v>1571</v>
      </c>
      <c r="D1661" s="5">
        <v>43533</v>
      </c>
      <c r="E1661" s="1">
        <f t="shared" si="114"/>
        <v>2019</v>
      </c>
      <c r="F1661" s="1">
        <f t="shared" si="115"/>
        <v>3</v>
      </c>
      <c r="G1661" s="4">
        <f t="shared" si="118"/>
        <v>9</v>
      </c>
      <c r="H1661" s="9">
        <v>0.63194444444444442</v>
      </c>
      <c r="I1661" s="13">
        <f t="shared" si="121"/>
        <v>128.74583333333334</v>
      </c>
      <c r="J1661" s="13">
        <f t="shared" si="122"/>
        <v>31.747666666666667</v>
      </c>
      <c r="K1661" s="10">
        <v>98.992000000000004</v>
      </c>
      <c r="L1661" s="10">
        <v>100</v>
      </c>
      <c r="M1661" s="10">
        <v>0</v>
      </c>
      <c r="N1661" s="14">
        <v>17.4253</v>
      </c>
      <c r="O1661" s="13">
        <v>34.655200000000001</v>
      </c>
      <c r="P1661" s="41">
        <v>0.23021989647058749</v>
      </c>
      <c r="Q1661" s="41">
        <v>1.4582928188235282</v>
      </c>
      <c r="R1661" s="1" t="s">
        <v>285</v>
      </c>
      <c r="S1661" s="1">
        <v>1</v>
      </c>
      <c r="V1661" s="42" t="str">
        <f t="shared" si="111"/>
        <v>YK1812 St.95 98.992m Bt.0</v>
      </c>
    </row>
    <row r="1662" spans="1:22" ht="12.75" customHeight="1">
      <c r="A1662" s="1" t="s">
        <v>1533</v>
      </c>
      <c r="B1662" s="1">
        <v>95</v>
      </c>
      <c r="C1662" s="1" t="s">
        <v>1571</v>
      </c>
      <c r="D1662" s="5">
        <v>43533</v>
      </c>
      <c r="E1662" s="1">
        <f t="shared" si="114"/>
        <v>2019</v>
      </c>
      <c r="F1662" s="1">
        <f t="shared" si="115"/>
        <v>3</v>
      </c>
      <c r="G1662" s="4">
        <f t="shared" si="118"/>
        <v>9</v>
      </c>
      <c r="H1662" s="9">
        <v>0.63194444444444442</v>
      </c>
      <c r="I1662" s="13">
        <f t="shared" si="121"/>
        <v>128.74583333333334</v>
      </c>
      <c r="J1662" s="13">
        <f t="shared" si="122"/>
        <v>31.747666666666667</v>
      </c>
      <c r="K1662" s="10">
        <v>124.691</v>
      </c>
      <c r="L1662" s="10">
        <v>125</v>
      </c>
      <c r="M1662" s="10">
        <v>0</v>
      </c>
      <c r="N1662" s="14">
        <v>16.756799999999998</v>
      </c>
      <c r="O1662" s="13">
        <v>34.641199999999998</v>
      </c>
      <c r="P1662" s="41">
        <v>0.30465318588235268</v>
      </c>
      <c r="Q1662" s="41">
        <v>1.5390642352941164</v>
      </c>
      <c r="R1662" s="1" t="s">
        <v>285</v>
      </c>
      <c r="S1662" s="1">
        <v>1</v>
      </c>
      <c r="V1662" s="42" t="str">
        <f t="shared" si="111"/>
        <v>YK1812 St.95 124.691m Bt.0</v>
      </c>
    </row>
    <row r="1663" spans="1:22" ht="12.75" customHeight="1">
      <c r="A1663" s="1" t="s">
        <v>1533</v>
      </c>
      <c r="B1663" s="1">
        <v>95</v>
      </c>
      <c r="C1663" s="1" t="s">
        <v>1571</v>
      </c>
      <c r="D1663" s="5">
        <v>43533</v>
      </c>
      <c r="E1663" s="1">
        <f t="shared" si="114"/>
        <v>2019</v>
      </c>
      <c r="F1663" s="1">
        <f t="shared" si="115"/>
        <v>3</v>
      </c>
      <c r="G1663" s="4">
        <f t="shared" si="118"/>
        <v>9</v>
      </c>
      <c r="H1663" s="9">
        <v>0.63194444444444442</v>
      </c>
      <c r="I1663" s="13">
        <f t="shared" si="121"/>
        <v>128.74583333333334</v>
      </c>
      <c r="J1663" s="13">
        <f t="shared" si="122"/>
        <v>31.747666666666667</v>
      </c>
      <c r="K1663" s="10">
        <v>147.953</v>
      </c>
      <c r="L1663" s="10">
        <v>150</v>
      </c>
      <c r="M1663" s="10">
        <v>0</v>
      </c>
      <c r="N1663" s="14">
        <v>16.173200000000001</v>
      </c>
      <c r="O1663" s="13">
        <v>34.606900000000003</v>
      </c>
      <c r="P1663" s="41">
        <v>0.22050329529411661</v>
      </c>
      <c r="Q1663" s="41">
        <v>1.3658253117647057</v>
      </c>
      <c r="R1663" s="1" t="s">
        <v>285</v>
      </c>
      <c r="S1663" s="1">
        <v>1</v>
      </c>
      <c r="V1663" s="42" t="str">
        <f t="shared" si="111"/>
        <v>YK1812 St.95 147.953m Bt.0</v>
      </c>
    </row>
    <row r="1664" spans="1:22" ht="12.75" customHeight="1">
      <c r="A1664" s="1" t="s">
        <v>1533</v>
      </c>
      <c r="B1664" s="1">
        <v>95</v>
      </c>
      <c r="C1664" s="1" t="s">
        <v>1571</v>
      </c>
      <c r="D1664" s="5">
        <v>43533</v>
      </c>
      <c r="E1664" s="1">
        <f t="shared" si="114"/>
        <v>2019</v>
      </c>
      <c r="F1664" s="1">
        <f t="shared" si="115"/>
        <v>3</v>
      </c>
      <c r="G1664" s="4">
        <f t="shared" si="118"/>
        <v>9</v>
      </c>
      <c r="H1664" s="9">
        <v>0.63194444444444442</v>
      </c>
      <c r="I1664" s="13">
        <f t="shared" si="121"/>
        <v>128.74583333333334</v>
      </c>
      <c r="J1664" s="13">
        <f t="shared" si="122"/>
        <v>31.747666666666667</v>
      </c>
      <c r="K1664" s="10">
        <v>197.38300000000001</v>
      </c>
      <c r="L1664" s="10">
        <v>200</v>
      </c>
      <c r="M1664" s="10">
        <v>0</v>
      </c>
      <c r="N1664" s="14">
        <v>14.2576</v>
      </c>
      <c r="O1664" s="13">
        <v>34.527799999999999</v>
      </c>
      <c r="P1664" s="41">
        <v>0.17223568470588235</v>
      </c>
      <c r="Q1664" s="41">
        <v>0.93345248823529303</v>
      </c>
      <c r="R1664" s="1" t="s">
        <v>285</v>
      </c>
      <c r="S1664" s="1">
        <v>1</v>
      </c>
      <c r="V1664" s="42" t="str">
        <f t="shared" si="111"/>
        <v>YK1812 St.95 197.383m Bt.0</v>
      </c>
    </row>
    <row r="1665" spans="1:22" ht="12.75" customHeight="1">
      <c r="A1665" s="1" t="s">
        <v>1533</v>
      </c>
      <c r="B1665" s="1">
        <v>95</v>
      </c>
      <c r="C1665" s="1" t="s">
        <v>1571</v>
      </c>
      <c r="D1665" s="5">
        <v>43533</v>
      </c>
      <c r="E1665" s="1">
        <f t="shared" si="114"/>
        <v>2019</v>
      </c>
      <c r="F1665" s="1">
        <f t="shared" si="115"/>
        <v>3</v>
      </c>
      <c r="G1665" s="4">
        <f t="shared" si="118"/>
        <v>9</v>
      </c>
      <c r="H1665" s="9">
        <v>0.63194444444444442</v>
      </c>
      <c r="I1665" s="13">
        <f t="shared" si="121"/>
        <v>128.74583333333334</v>
      </c>
      <c r="J1665" s="13">
        <f t="shared" si="122"/>
        <v>31.747666666666667</v>
      </c>
      <c r="K1665" s="10">
        <v>297.87599999999998</v>
      </c>
      <c r="L1665" s="10">
        <v>300</v>
      </c>
      <c r="M1665" s="10">
        <v>0</v>
      </c>
      <c r="N1665" s="14">
        <v>11.1622</v>
      </c>
      <c r="O1665" s="13">
        <v>34.386099999999999</v>
      </c>
      <c r="P1665" s="41">
        <v>5.24097341176466E-2</v>
      </c>
      <c r="Q1665" s="41">
        <v>0.11050674470588184</v>
      </c>
      <c r="R1665" s="1" t="s">
        <v>285</v>
      </c>
      <c r="S1665" s="1">
        <v>1</v>
      </c>
      <c r="V1665" s="42" t="str">
        <f t="shared" si="111"/>
        <v>YK1812 St.95 297.876m Bt.0</v>
      </c>
    </row>
    <row r="1666" spans="1:22" ht="12.75" customHeight="1">
      <c r="A1666" s="1" t="s">
        <v>1533</v>
      </c>
      <c r="B1666" s="1">
        <v>95</v>
      </c>
      <c r="C1666" s="1" t="s">
        <v>1571</v>
      </c>
      <c r="D1666" s="5">
        <v>43533</v>
      </c>
      <c r="E1666" s="1">
        <f t="shared" si="114"/>
        <v>2019</v>
      </c>
      <c r="F1666" s="1">
        <f t="shared" si="115"/>
        <v>3</v>
      </c>
      <c r="G1666" s="4">
        <f t="shared" si="118"/>
        <v>9</v>
      </c>
      <c r="H1666" s="9">
        <v>0.63194444444444442</v>
      </c>
      <c r="I1666" s="13">
        <f t="shared" si="121"/>
        <v>128.74583333333334</v>
      </c>
      <c r="J1666" s="13">
        <f t="shared" si="122"/>
        <v>31.747666666666667</v>
      </c>
      <c r="K1666" s="10">
        <v>495.43299999999999</v>
      </c>
      <c r="L1666" s="10">
        <v>500</v>
      </c>
      <c r="M1666" s="10">
        <v>0</v>
      </c>
      <c r="N1666" s="14">
        <v>7.5490000000000004</v>
      </c>
      <c r="O1666" s="13">
        <v>34.3491</v>
      </c>
      <c r="P1666" s="41">
        <v>-7.3190376470588348E-2</v>
      </c>
      <c r="Q1666" s="41">
        <v>-0.75244217882353048</v>
      </c>
      <c r="R1666" s="1" t="s">
        <v>285</v>
      </c>
      <c r="S1666" s="1">
        <v>1</v>
      </c>
      <c r="U1666" s="8" t="s">
        <v>1638</v>
      </c>
      <c r="V1666" s="42" t="str">
        <f t="shared" si="111"/>
        <v>YK1812 St.95 495.433m Bt.0</v>
      </c>
    </row>
    <row r="1667" spans="1:22" ht="12.75" customHeight="1">
      <c r="A1667" s="1" t="s">
        <v>1538</v>
      </c>
      <c r="B1667" s="1">
        <v>1</v>
      </c>
      <c r="C1667" s="1" t="s">
        <v>1577</v>
      </c>
      <c r="D1667" s="5">
        <v>43566</v>
      </c>
      <c r="E1667" s="1">
        <f t="shared" si="114"/>
        <v>2019</v>
      </c>
      <c r="F1667" s="1">
        <f t="shared" si="115"/>
        <v>4</v>
      </c>
      <c r="G1667" s="4">
        <f t="shared" si="118"/>
        <v>11</v>
      </c>
      <c r="H1667" s="9">
        <v>0.61249999999999993</v>
      </c>
      <c r="I1667" s="13">
        <v>129.67533333333299</v>
      </c>
      <c r="J1667" s="13">
        <v>32.7721666666666</v>
      </c>
      <c r="K1667" s="10">
        <v>5</v>
      </c>
      <c r="L1667" s="10">
        <v>5</v>
      </c>
      <c r="M1667" s="10">
        <v>0</v>
      </c>
      <c r="N1667" s="14">
        <v>16.899333333333299</v>
      </c>
      <c r="O1667" s="13">
        <v>34.32</v>
      </c>
      <c r="P1667" s="41">
        <v>0.2294920611764697</v>
      </c>
      <c r="Q1667" s="41">
        <v>1.1110615070588228</v>
      </c>
      <c r="R1667" s="1" t="s">
        <v>285</v>
      </c>
      <c r="V1667" s="42" t="str">
        <f t="shared" si="111"/>
        <v>YK1901 St.1 5m Bt.0</v>
      </c>
    </row>
    <row r="1668" spans="1:22" ht="12.75" customHeight="1">
      <c r="A1668" s="1" t="s">
        <v>1538</v>
      </c>
      <c r="B1668" s="1">
        <v>2</v>
      </c>
      <c r="C1668" s="1" t="s">
        <v>1577</v>
      </c>
      <c r="D1668" s="5">
        <v>43566</v>
      </c>
      <c r="E1668" s="1">
        <f t="shared" si="114"/>
        <v>2019</v>
      </c>
      <c r="F1668" s="1">
        <f t="shared" si="115"/>
        <v>4</v>
      </c>
      <c r="G1668" s="4">
        <f t="shared" si="118"/>
        <v>11</v>
      </c>
      <c r="H1668" s="9">
        <v>0.78472222222222221</v>
      </c>
      <c r="I1668" s="13">
        <v>129.18349999999899</v>
      </c>
      <c r="J1668" s="13">
        <v>32.75</v>
      </c>
      <c r="K1668" s="10">
        <v>5</v>
      </c>
      <c r="L1668" s="10">
        <v>5</v>
      </c>
      <c r="M1668" s="10">
        <v>0</v>
      </c>
      <c r="N1668" s="14">
        <v>17.409333333333301</v>
      </c>
      <c r="O1668" s="13">
        <v>34.635833333333295</v>
      </c>
      <c r="P1668" s="41">
        <v>0.2303048105882346</v>
      </c>
      <c r="Q1668" s="41">
        <v>1.4614110035294114</v>
      </c>
      <c r="R1668" s="1" t="s">
        <v>285</v>
      </c>
      <c r="V1668" s="42" t="str">
        <f t="shared" si="111"/>
        <v>YK1901 St.2 5m Bt.0</v>
      </c>
    </row>
    <row r="1669" spans="1:22" ht="12.75" customHeight="1">
      <c r="A1669" s="1" t="s">
        <v>1538</v>
      </c>
      <c r="B1669" s="1">
        <v>3</v>
      </c>
      <c r="C1669" s="1" t="s">
        <v>1577</v>
      </c>
      <c r="D1669" s="5">
        <v>43567</v>
      </c>
      <c r="E1669" s="1">
        <f t="shared" si="114"/>
        <v>2019</v>
      </c>
      <c r="F1669" s="1">
        <f t="shared" si="115"/>
        <v>4</v>
      </c>
      <c r="G1669" s="4">
        <f t="shared" si="118"/>
        <v>12</v>
      </c>
      <c r="H1669" s="9">
        <v>2.2222222222222223E-2</v>
      </c>
      <c r="I1669" s="13">
        <v>128.36699999999999</v>
      </c>
      <c r="J1669" s="13">
        <v>32.718166666666598</v>
      </c>
      <c r="K1669" s="10">
        <v>5</v>
      </c>
      <c r="L1669" s="10">
        <v>5</v>
      </c>
      <c r="M1669" s="10">
        <v>0</v>
      </c>
      <c r="N1669" s="14">
        <v>17.1926666666666</v>
      </c>
      <c r="O1669" s="13">
        <v>34.646499999999996</v>
      </c>
      <c r="P1669" s="41">
        <v>0.23550709999999953</v>
      </c>
      <c r="Q1669" s="41">
        <v>1.303908728571427</v>
      </c>
      <c r="R1669" s="1" t="s">
        <v>285</v>
      </c>
      <c r="V1669" s="42" t="str">
        <f t="shared" si="111"/>
        <v>YK1901 St.3 5m Bt.0</v>
      </c>
    </row>
    <row r="1670" spans="1:22" ht="12.75" customHeight="1">
      <c r="A1670" s="1" t="s">
        <v>1538</v>
      </c>
      <c r="B1670" s="1">
        <v>4</v>
      </c>
      <c r="C1670" s="1" t="s">
        <v>1577</v>
      </c>
      <c r="D1670" s="5">
        <v>43567</v>
      </c>
      <c r="E1670" s="1">
        <f t="shared" si="114"/>
        <v>2019</v>
      </c>
      <c r="F1670" s="1">
        <f t="shared" si="115"/>
        <v>4</v>
      </c>
      <c r="G1670" s="4">
        <f t="shared" si="118"/>
        <v>12</v>
      </c>
      <c r="H1670" s="9">
        <v>0.18958333333333333</v>
      </c>
      <c r="I1670" s="13">
        <v>127.80466666666599</v>
      </c>
      <c r="J1670" s="13">
        <v>32.750833333333297</v>
      </c>
      <c r="K1670" s="10">
        <v>5</v>
      </c>
      <c r="L1670" s="10">
        <v>5</v>
      </c>
      <c r="M1670" s="10">
        <v>0</v>
      </c>
      <c r="N1670" s="14">
        <v>17.897666666666598</v>
      </c>
      <c r="O1670" s="13">
        <v>34.643999999999998</v>
      </c>
      <c r="P1670" s="41">
        <v>0.26471928941176426</v>
      </c>
      <c r="Q1670" s="41">
        <v>1.5878771564705865</v>
      </c>
      <c r="R1670" s="1" t="s">
        <v>285</v>
      </c>
      <c r="V1670" s="42" t="str">
        <f t="shared" si="111"/>
        <v>YK1901 St.4 5m Bt.0</v>
      </c>
    </row>
    <row r="1671" spans="1:22" ht="12.75" customHeight="1">
      <c r="A1671" s="1" t="s">
        <v>1538</v>
      </c>
      <c r="B1671" s="1">
        <v>5</v>
      </c>
      <c r="C1671" s="1" t="s">
        <v>1577</v>
      </c>
      <c r="D1671" s="5">
        <v>43567</v>
      </c>
      <c r="E1671" s="1">
        <f t="shared" si="114"/>
        <v>2019</v>
      </c>
      <c r="F1671" s="1">
        <f t="shared" si="115"/>
        <v>4</v>
      </c>
      <c r="G1671" s="4">
        <f t="shared" si="118"/>
        <v>12</v>
      </c>
      <c r="H1671" s="9">
        <v>0.3840277777777778</v>
      </c>
      <c r="I1671" s="13">
        <v>127.28666666666599</v>
      </c>
      <c r="J1671" s="13">
        <v>32.284999999999997</v>
      </c>
      <c r="K1671" s="10">
        <v>5</v>
      </c>
      <c r="L1671" s="10">
        <v>5</v>
      </c>
      <c r="M1671" s="10">
        <v>0</v>
      </c>
      <c r="N1671" s="14">
        <v>17.730999999999998</v>
      </c>
      <c r="O1671" s="13">
        <v>34.617166666666598</v>
      </c>
      <c r="P1671" s="41">
        <v>0.23769233882352925</v>
      </c>
      <c r="Q1671" s="41">
        <v>1.5086358529411736</v>
      </c>
      <c r="R1671" s="1" t="s">
        <v>285</v>
      </c>
      <c r="V1671" s="42" t="str">
        <f t="shared" si="111"/>
        <v>YK1901 St.5 5m Bt.0</v>
      </c>
    </row>
    <row r="1672" spans="1:22" ht="12.75" customHeight="1">
      <c r="A1672" s="1" t="s">
        <v>1538</v>
      </c>
      <c r="B1672" s="1">
        <v>6</v>
      </c>
      <c r="C1672" s="1" t="s">
        <v>1577</v>
      </c>
      <c r="D1672" s="5">
        <v>43567</v>
      </c>
      <c r="E1672" s="1">
        <f t="shared" si="114"/>
        <v>2019</v>
      </c>
      <c r="F1672" s="1">
        <f t="shared" si="115"/>
        <v>4</v>
      </c>
      <c r="G1672" s="4">
        <f t="shared" si="118"/>
        <v>12</v>
      </c>
      <c r="H1672" s="9">
        <v>0.53055555555555556</v>
      </c>
      <c r="I1672" s="13">
        <v>127.695666666666</v>
      </c>
      <c r="J1672" s="13">
        <v>32.249666666666599</v>
      </c>
      <c r="K1672" s="10">
        <v>5</v>
      </c>
      <c r="L1672" s="10">
        <v>5</v>
      </c>
      <c r="M1672" s="10">
        <v>0</v>
      </c>
      <c r="N1672" s="14">
        <v>18.451000000000001</v>
      </c>
      <c r="O1672" s="13">
        <v>34.628499999999995</v>
      </c>
      <c r="P1672" s="41">
        <v>0.2371793882352935</v>
      </c>
      <c r="Q1672" s="41">
        <v>1.602131715126049</v>
      </c>
      <c r="R1672" s="1" t="s">
        <v>285</v>
      </c>
      <c r="V1672" s="42" t="str">
        <f t="shared" si="111"/>
        <v>YK1901 St.6 5m Bt.0</v>
      </c>
    </row>
    <row r="1673" spans="1:22" ht="12.75" customHeight="1">
      <c r="A1673" s="1" t="s">
        <v>1538</v>
      </c>
      <c r="B1673" s="1">
        <v>7</v>
      </c>
      <c r="C1673" s="1" t="s">
        <v>1577</v>
      </c>
      <c r="D1673" s="5">
        <v>43567</v>
      </c>
      <c r="E1673" s="1">
        <f t="shared" si="114"/>
        <v>2019</v>
      </c>
      <c r="F1673" s="1">
        <f t="shared" si="115"/>
        <v>4</v>
      </c>
      <c r="G1673" s="4">
        <f t="shared" si="118"/>
        <v>12</v>
      </c>
      <c r="H1673" s="9">
        <v>0.6791666666666667</v>
      </c>
      <c r="I1673" s="13">
        <v>128.19266666666601</v>
      </c>
      <c r="J1673" s="13">
        <v>32.246000000000002</v>
      </c>
      <c r="K1673" s="10">
        <v>5</v>
      </c>
      <c r="L1673" s="10">
        <v>5</v>
      </c>
      <c r="M1673" s="10">
        <v>0</v>
      </c>
      <c r="N1673" s="14">
        <v>18.030999999999999</v>
      </c>
      <c r="O1673" s="13">
        <v>34.665833333333296</v>
      </c>
      <c r="P1673" s="41">
        <v>0.28911996764705838</v>
      </c>
      <c r="Q1673" s="41">
        <v>1.5900245308823528</v>
      </c>
      <c r="R1673" s="1" t="s">
        <v>285</v>
      </c>
      <c r="V1673" s="42" t="str">
        <f t="shared" si="111"/>
        <v>YK1901 St.7 5m Bt.0</v>
      </c>
    </row>
    <row r="1674" spans="1:22" ht="12.75" customHeight="1">
      <c r="A1674" s="1" t="s">
        <v>1538</v>
      </c>
      <c r="B1674" s="1">
        <v>8</v>
      </c>
      <c r="C1674" s="1" t="s">
        <v>1577</v>
      </c>
      <c r="D1674" s="5">
        <v>43567</v>
      </c>
      <c r="E1674" s="1">
        <f t="shared" si="114"/>
        <v>2019</v>
      </c>
      <c r="F1674" s="1">
        <f t="shared" si="115"/>
        <v>4</v>
      </c>
      <c r="G1674" s="4">
        <f t="shared" si="118"/>
        <v>12</v>
      </c>
      <c r="H1674" s="9">
        <v>0.81736111111111109</v>
      </c>
      <c r="I1674" s="13">
        <v>128.68516666666599</v>
      </c>
      <c r="J1674" s="13">
        <v>32.25</v>
      </c>
      <c r="K1674" s="10">
        <v>5</v>
      </c>
      <c r="L1674" s="10">
        <v>5</v>
      </c>
      <c r="M1674" s="10">
        <v>0</v>
      </c>
      <c r="N1674" s="14">
        <v>18.1376666666666</v>
      </c>
      <c r="O1674" s="13">
        <v>34.661499999999997</v>
      </c>
      <c r="P1674" s="41">
        <v>0.24219278705882319</v>
      </c>
      <c r="Q1674" s="41">
        <v>1.5732019823529413</v>
      </c>
      <c r="R1674" s="1" t="s">
        <v>285</v>
      </c>
      <c r="V1674" s="42" t="str">
        <f t="shared" si="111"/>
        <v>YK1901 St.8 5m Bt.0</v>
      </c>
    </row>
    <row r="1675" spans="1:22" ht="12.75" customHeight="1">
      <c r="A1675" s="1" t="s">
        <v>1538</v>
      </c>
      <c r="B1675" s="1">
        <v>9</v>
      </c>
      <c r="C1675" s="1" t="s">
        <v>1577</v>
      </c>
      <c r="D1675" s="5">
        <v>43567</v>
      </c>
      <c r="E1675" s="1">
        <f t="shared" si="114"/>
        <v>2019</v>
      </c>
      <c r="F1675" s="1">
        <f t="shared" si="115"/>
        <v>4</v>
      </c>
      <c r="G1675" s="4">
        <f t="shared" si="118"/>
        <v>12</v>
      </c>
      <c r="H1675" s="9">
        <v>0.96180555555555547</v>
      </c>
      <c r="I1675" s="13">
        <v>129.2045</v>
      </c>
      <c r="J1675" s="13">
        <v>32.247999999999998</v>
      </c>
      <c r="K1675" s="10">
        <v>5</v>
      </c>
      <c r="L1675" s="10">
        <v>5</v>
      </c>
      <c r="M1675" s="10">
        <v>0</v>
      </c>
      <c r="N1675" s="14">
        <v>18.044333333333299</v>
      </c>
      <c r="O1675" s="13">
        <v>34.6606666666666</v>
      </c>
      <c r="P1675" s="41">
        <v>0.21722909999999995</v>
      </c>
      <c r="Q1675" s="41">
        <v>1.5276279999999982</v>
      </c>
      <c r="R1675" s="1" t="s">
        <v>285</v>
      </c>
      <c r="V1675" s="42" t="str">
        <f t="shared" si="111"/>
        <v>YK1901 St.9 5m Bt.0</v>
      </c>
    </row>
    <row r="1676" spans="1:22" ht="12.75" customHeight="1">
      <c r="A1676" s="1" t="s">
        <v>1538</v>
      </c>
      <c r="B1676" s="1">
        <v>10</v>
      </c>
      <c r="C1676" s="1" t="s">
        <v>1577</v>
      </c>
      <c r="D1676" s="5">
        <v>43568</v>
      </c>
      <c r="E1676" s="1">
        <f t="shared" si="114"/>
        <v>2019</v>
      </c>
      <c r="F1676" s="1">
        <f t="shared" si="115"/>
        <v>4</v>
      </c>
      <c r="G1676" s="4">
        <f t="shared" si="118"/>
        <v>13</v>
      </c>
      <c r="H1676" s="9">
        <v>0.15138888888888888</v>
      </c>
      <c r="I1676" s="13">
        <v>129.745</v>
      </c>
      <c r="J1676" s="13">
        <v>32.250571428571398</v>
      </c>
      <c r="K1676" s="10">
        <v>5</v>
      </c>
      <c r="L1676" s="10">
        <v>5</v>
      </c>
      <c r="M1676" s="10">
        <v>0</v>
      </c>
      <c r="N1676" s="14">
        <v>17.762428571428501</v>
      </c>
      <c r="O1676" s="13">
        <v>34.644428571428499</v>
      </c>
      <c r="P1676" s="41">
        <v>0.22682439999999993</v>
      </c>
      <c r="Q1676" s="41">
        <v>1.5619987999999996</v>
      </c>
      <c r="R1676" s="1" t="s">
        <v>285</v>
      </c>
      <c r="V1676" s="42" t="str">
        <f t="shared" si="111"/>
        <v>YK1901 St.10 5m Bt.0</v>
      </c>
    </row>
    <row r="1677" spans="1:22" ht="12.75" customHeight="1">
      <c r="A1677" s="1" t="s">
        <v>1538</v>
      </c>
      <c r="B1677" s="1">
        <v>11</v>
      </c>
      <c r="C1677" s="1" t="s">
        <v>1577</v>
      </c>
      <c r="D1677" s="5">
        <v>43568</v>
      </c>
      <c r="E1677" s="1">
        <f t="shared" si="114"/>
        <v>2019</v>
      </c>
      <c r="F1677" s="1">
        <f t="shared" si="115"/>
        <v>4</v>
      </c>
      <c r="G1677" s="4">
        <f t="shared" si="118"/>
        <v>13</v>
      </c>
      <c r="H1677" s="9">
        <v>0.28402777777777777</v>
      </c>
      <c r="I1677" s="13">
        <v>129.67500000000001</v>
      </c>
      <c r="J1677" s="13">
        <v>31.795666666666602</v>
      </c>
      <c r="K1677" s="10">
        <v>5</v>
      </c>
      <c r="L1677" s="10">
        <v>5</v>
      </c>
      <c r="M1677" s="10">
        <v>0</v>
      </c>
      <c r="N1677" s="14">
        <v>18.241</v>
      </c>
      <c r="O1677" s="13">
        <v>34.654999999999994</v>
      </c>
      <c r="P1677" s="41">
        <v>0.20515329999999965</v>
      </c>
      <c r="Q1677" s="41">
        <v>1.5328711999999989</v>
      </c>
      <c r="R1677" s="1" t="s">
        <v>285</v>
      </c>
      <c r="V1677" s="42" t="str">
        <f t="shared" si="111"/>
        <v>YK1901 St.11 5m Bt.0</v>
      </c>
    </row>
    <row r="1678" spans="1:22" ht="12.75" customHeight="1">
      <c r="A1678" s="1" t="s">
        <v>1538</v>
      </c>
      <c r="B1678" s="1">
        <v>12</v>
      </c>
      <c r="C1678" s="1" t="s">
        <v>1577</v>
      </c>
      <c r="D1678" s="5">
        <v>43568</v>
      </c>
      <c r="E1678" s="1">
        <f t="shared" si="114"/>
        <v>2019</v>
      </c>
      <c r="F1678" s="1">
        <f t="shared" si="115"/>
        <v>4</v>
      </c>
      <c r="G1678" s="4">
        <f t="shared" si="118"/>
        <v>13</v>
      </c>
      <c r="H1678" s="9">
        <v>0.41319444444444442</v>
      </c>
      <c r="I1678" s="13">
        <v>129.301285714285</v>
      </c>
      <c r="J1678" s="13">
        <v>31.748999999999999</v>
      </c>
      <c r="K1678" s="10">
        <v>5</v>
      </c>
      <c r="L1678" s="10">
        <v>5</v>
      </c>
      <c r="M1678" s="10">
        <v>0</v>
      </c>
      <c r="N1678" s="14">
        <v>18.669571428571398</v>
      </c>
      <c r="O1678" s="13">
        <v>34.641571428571396</v>
      </c>
      <c r="P1678" s="41">
        <v>0.2347014999999999</v>
      </c>
      <c r="Q1678" s="41">
        <v>1.5706930000000003</v>
      </c>
      <c r="R1678" s="1" t="s">
        <v>285</v>
      </c>
      <c r="V1678" s="42" t="str">
        <f t="shared" si="111"/>
        <v>YK1901 St.12 5m Bt.0</v>
      </c>
    </row>
    <row r="1679" spans="1:22" ht="12.75" customHeight="1">
      <c r="A1679" s="1" t="s">
        <v>1538</v>
      </c>
      <c r="B1679" s="1">
        <v>13</v>
      </c>
      <c r="C1679" s="1" t="s">
        <v>1577</v>
      </c>
      <c r="D1679" s="5">
        <v>43568</v>
      </c>
      <c r="E1679" s="1">
        <f t="shared" si="114"/>
        <v>2019</v>
      </c>
      <c r="F1679" s="1">
        <f t="shared" si="115"/>
        <v>4</v>
      </c>
      <c r="G1679" s="4">
        <f t="shared" si="118"/>
        <v>13</v>
      </c>
      <c r="H1679" s="9">
        <v>0.5541666666666667</v>
      </c>
      <c r="I1679" s="13">
        <v>128.81</v>
      </c>
      <c r="J1679" s="13">
        <v>31.753</v>
      </c>
      <c r="K1679" s="10">
        <v>5</v>
      </c>
      <c r="L1679" s="10">
        <v>5</v>
      </c>
      <c r="M1679" s="10">
        <v>0</v>
      </c>
      <c r="N1679" s="14">
        <v>18.153857142857099</v>
      </c>
      <c r="O1679" s="13">
        <v>34.662285714285694</v>
      </c>
      <c r="P1679" s="41">
        <v>0.21097339999999942</v>
      </c>
      <c r="Q1679" s="41">
        <v>1.4450359999999982</v>
      </c>
      <c r="R1679" s="1" t="s">
        <v>285</v>
      </c>
      <c r="V1679" s="42" t="str">
        <f t="shared" si="111"/>
        <v>YK1901 St.13 5m Bt.0</v>
      </c>
    </row>
    <row r="1680" spans="1:22" ht="12.75" customHeight="1">
      <c r="A1680" s="1" t="s">
        <v>1538</v>
      </c>
      <c r="B1680" s="1">
        <v>14</v>
      </c>
      <c r="C1680" s="1" t="s">
        <v>1577</v>
      </c>
      <c r="D1680" s="5">
        <v>43568</v>
      </c>
      <c r="E1680" s="1">
        <f t="shared" si="114"/>
        <v>2019</v>
      </c>
      <c r="F1680" s="1">
        <f t="shared" si="115"/>
        <v>4</v>
      </c>
      <c r="G1680" s="4">
        <f t="shared" si="118"/>
        <v>13</v>
      </c>
      <c r="H1680" s="9">
        <v>0.69652777777777775</v>
      </c>
      <c r="I1680" s="13">
        <v>128.302333333333</v>
      </c>
      <c r="J1680" s="13">
        <v>31.751000000000001</v>
      </c>
      <c r="K1680" s="10">
        <v>5</v>
      </c>
      <c r="L1680" s="10">
        <v>5</v>
      </c>
      <c r="M1680" s="10">
        <v>0</v>
      </c>
      <c r="N1680" s="14">
        <v>18.855999999999998</v>
      </c>
      <c r="O1680" s="13">
        <v>34.652666666666597</v>
      </c>
      <c r="P1680" s="41">
        <v>0.22653399999999957</v>
      </c>
      <c r="Q1680" s="41">
        <v>1.6073895999999994</v>
      </c>
      <c r="R1680" s="1" t="s">
        <v>285</v>
      </c>
      <c r="V1680" s="42" t="str">
        <f t="shared" si="111"/>
        <v>YK1901 St.14 5m Bt.0</v>
      </c>
    </row>
    <row r="1681" spans="1:22" ht="12.75" customHeight="1">
      <c r="A1681" s="1" t="s">
        <v>1538</v>
      </c>
      <c r="B1681" s="1">
        <v>15</v>
      </c>
      <c r="C1681" s="1" t="s">
        <v>1577</v>
      </c>
      <c r="D1681" s="5">
        <v>43568</v>
      </c>
      <c r="E1681" s="1">
        <f t="shared" si="114"/>
        <v>2019</v>
      </c>
      <c r="F1681" s="1">
        <f t="shared" si="115"/>
        <v>4</v>
      </c>
      <c r="G1681" s="4">
        <f t="shared" si="118"/>
        <v>13</v>
      </c>
      <c r="H1681" s="9">
        <v>0.84930555555555554</v>
      </c>
      <c r="I1681" s="13">
        <v>127.774</v>
      </c>
      <c r="J1681" s="13">
        <v>31.751000000000001</v>
      </c>
      <c r="K1681" s="10">
        <v>5</v>
      </c>
      <c r="L1681" s="10">
        <v>5</v>
      </c>
      <c r="M1681" s="10">
        <v>0</v>
      </c>
      <c r="N1681" s="14">
        <v>18.910999999999998</v>
      </c>
      <c r="O1681" s="13">
        <v>34.616666666666596</v>
      </c>
      <c r="P1681" s="41">
        <v>0.25916770000000033</v>
      </c>
      <c r="Q1681" s="41">
        <v>1.5200879999999994</v>
      </c>
      <c r="R1681" s="1" t="s">
        <v>285</v>
      </c>
      <c r="V1681" s="42" t="str">
        <f t="shared" si="111"/>
        <v>YK1901 St.15 5m Bt.0</v>
      </c>
    </row>
    <row r="1682" spans="1:22" ht="12.75" customHeight="1">
      <c r="A1682" s="1" t="s">
        <v>1538</v>
      </c>
      <c r="B1682" s="1">
        <v>16</v>
      </c>
      <c r="C1682" s="1" t="s">
        <v>1577</v>
      </c>
      <c r="D1682" s="5">
        <v>43568</v>
      </c>
      <c r="E1682" s="1">
        <f t="shared" si="114"/>
        <v>2019</v>
      </c>
      <c r="F1682" s="1">
        <f t="shared" si="115"/>
        <v>4</v>
      </c>
      <c r="G1682" s="4">
        <f t="shared" si="118"/>
        <v>13</v>
      </c>
      <c r="H1682" s="9">
        <v>0.98819444444444438</v>
      </c>
      <c r="I1682" s="13">
        <v>127.302666666666</v>
      </c>
      <c r="J1682" s="13">
        <v>31.75</v>
      </c>
      <c r="K1682" s="10">
        <v>5</v>
      </c>
      <c r="L1682" s="10">
        <v>5</v>
      </c>
      <c r="M1682" s="10">
        <v>0</v>
      </c>
      <c r="N1682" s="14">
        <v>17.457666666666601</v>
      </c>
      <c r="O1682" s="13">
        <v>34.531333333333301</v>
      </c>
      <c r="P1682" s="41">
        <v>0.29322919999999986</v>
      </c>
      <c r="Q1682" s="41">
        <v>1.5157843999999976</v>
      </c>
      <c r="R1682" s="1" t="s">
        <v>285</v>
      </c>
      <c r="U1682" s="8" t="s">
        <v>1639</v>
      </c>
      <c r="V1682" s="42" t="str">
        <f t="shared" si="111"/>
        <v>YK1901 St.16 5m Bt.0</v>
      </c>
    </row>
    <row r="1683" spans="1:22" ht="12.75" customHeight="1">
      <c r="A1683" s="1" t="s">
        <v>1538</v>
      </c>
      <c r="B1683" s="1">
        <v>17</v>
      </c>
      <c r="C1683" s="1" t="s">
        <v>1577</v>
      </c>
      <c r="D1683" s="5">
        <v>43569</v>
      </c>
      <c r="E1683" s="1">
        <f t="shared" si="114"/>
        <v>2019</v>
      </c>
      <c r="F1683" s="1">
        <f t="shared" si="115"/>
        <v>4</v>
      </c>
      <c r="G1683" s="4">
        <f t="shared" si="118"/>
        <v>14</v>
      </c>
      <c r="H1683" s="9">
        <v>0.12083333333333333</v>
      </c>
      <c r="I1683" s="13">
        <v>126.850333333333</v>
      </c>
      <c r="J1683" s="13">
        <v>31.765000000000001</v>
      </c>
      <c r="K1683" s="10">
        <v>5</v>
      </c>
      <c r="L1683" s="10">
        <v>5</v>
      </c>
      <c r="M1683" s="10">
        <v>0</v>
      </c>
      <c r="N1683" s="14">
        <v>17.1793333333333</v>
      </c>
      <c r="O1683" s="13">
        <v>34.5311666666666</v>
      </c>
      <c r="P1683" s="41">
        <v>0.19030659999999955</v>
      </c>
      <c r="Q1683" s="41">
        <v>1.3046411999999989</v>
      </c>
      <c r="R1683" s="1" t="s">
        <v>285</v>
      </c>
      <c r="V1683" s="42" t="str">
        <f t="shared" si="111"/>
        <v>YK1901 St.17 5m Bt.0</v>
      </c>
    </row>
    <row r="1684" spans="1:22" ht="12.75" customHeight="1">
      <c r="A1684" s="1" t="s">
        <v>1538</v>
      </c>
      <c r="B1684" s="1">
        <v>18</v>
      </c>
      <c r="C1684" s="1" t="s">
        <v>1577</v>
      </c>
      <c r="D1684" s="5">
        <v>43569</v>
      </c>
      <c r="E1684" s="1">
        <f t="shared" si="114"/>
        <v>2019</v>
      </c>
      <c r="F1684" s="1">
        <f t="shared" si="115"/>
        <v>4</v>
      </c>
      <c r="G1684" s="4">
        <f t="shared" si="118"/>
        <v>14</v>
      </c>
      <c r="H1684" s="9">
        <v>0.29583333333333334</v>
      </c>
      <c r="I1684" s="13">
        <v>126.739</v>
      </c>
      <c r="J1684" s="13">
        <v>31.290333333333301</v>
      </c>
      <c r="K1684" s="10">
        <v>5</v>
      </c>
      <c r="L1684" s="10">
        <v>5</v>
      </c>
      <c r="M1684" s="10">
        <v>0</v>
      </c>
      <c r="N1684" s="14">
        <v>15.569333333333299</v>
      </c>
      <c r="O1684" s="13">
        <v>34.1428333333333</v>
      </c>
      <c r="P1684" s="41">
        <v>0.13675199999999954</v>
      </c>
      <c r="Q1684" s="41">
        <v>0.85212519999999792</v>
      </c>
      <c r="R1684" s="1" t="s">
        <v>285</v>
      </c>
      <c r="V1684" s="42" t="str">
        <f t="shared" si="111"/>
        <v>YK1901 St.18 5m Bt.0</v>
      </c>
    </row>
    <row r="1685" spans="1:22" ht="12.75" customHeight="1">
      <c r="A1685" s="1" t="s">
        <v>1538</v>
      </c>
      <c r="B1685" s="1">
        <v>19</v>
      </c>
      <c r="C1685" s="1" t="s">
        <v>1577</v>
      </c>
      <c r="D1685" s="5">
        <v>43569</v>
      </c>
      <c r="E1685" s="1">
        <f t="shared" si="114"/>
        <v>2019</v>
      </c>
      <c r="F1685" s="1">
        <f t="shared" si="115"/>
        <v>4</v>
      </c>
      <c r="G1685" s="4">
        <f t="shared" si="118"/>
        <v>14</v>
      </c>
      <c r="H1685" s="9">
        <v>0.4375</v>
      </c>
      <c r="I1685" s="13">
        <v>127.197666666666</v>
      </c>
      <c r="J1685" s="13">
        <v>31.2395</v>
      </c>
      <c r="K1685" s="10">
        <v>5</v>
      </c>
      <c r="L1685" s="10">
        <v>5</v>
      </c>
      <c r="M1685" s="10">
        <v>0</v>
      </c>
      <c r="N1685" s="14">
        <v>16.765999999999998</v>
      </c>
      <c r="O1685" s="13">
        <v>34.433</v>
      </c>
      <c r="P1685" s="41">
        <v>0.16136339999999949</v>
      </c>
      <c r="Q1685" s="41">
        <v>1.0543131999999993</v>
      </c>
      <c r="R1685" s="1" t="s">
        <v>285</v>
      </c>
      <c r="V1685" s="42" t="str">
        <f t="shared" si="111"/>
        <v>YK1901 St.19 5m Bt.0</v>
      </c>
    </row>
    <row r="1686" spans="1:22" ht="12.75" customHeight="1">
      <c r="A1686" s="1" t="s">
        <v>1538</v>
      </c>
      <c r="B1686" s="1">
        <v>20</v>
      </c>
      <c r="C1686" s="1" t="s">
        <v>1577</v>
      </c>
      <c r="D1686" s="5">
        <v>43569</v>
      </c>
      <c r="E1686" s="1">
        <f t="shared" si="114"/>
        <v>2019</v>
      </c>
      <c r="F1686" s="1">
        <f t="shared" si="115"/>
        <v>4</v>
      </c>
      <c r="G1686" s="4">
        <f t="shared" si="118"/>
        <v>14</v>
      </c>
      <c r="H1686" s="9">
        <v>0.5625</v>
      </c>
      <c r="I1686" s="13">
        <v>127.690333333333</v>
      </c>
      <c r="J1686" s="13">
        <v>31.251000000000001</v>
      </c>
      <c r="K1686" s="10">
        <v>5</v>
      </c>
      <c r="L1686" s="10">
        <v>5</v>
      </c>
      <c r="M1686" s="10">
        <v>0</v>
      </c>
      <c r="N1686" s="14">
        <v>19.260999999999999</v>
      </c>
      <c r="O1686" s="13">
        <v>34.503833333333297</v>
      </c>
      <c r="P1686" s="41">
        <v>0.17651259999999969</v>
      </c>
      <c r="Q1686" s="41">
        <v>1.3022515999999982</v>
      </c>
      <c r="R1686" s="1" t="s">
        <v>285</v>
      </c>
      <c r="V1686" s="42" t="str">
        <f t="shared" si="111"/>
        <v>YK1901 St.20 5m Bt.0</v>
      </c>
    </row>
    <row r="1687" spans="1:22" ht="12.75" customHeight="1">
      <c r="A1687" s="1" t="s">
        <v>1538</v>
      </c>
      <c r="B1687" s="1">
        <v>21</v>
      </c>
      <c r="C1687" s="1" t="s">
        <v>1577</v>
      </c>
      <c r="D1687" s="5">
        <v>43569</v>
      </c>
      <c r="E1687" s="1">
        <f t="shared" si="114"/>
        <v>2019</v>
      </c>
      <c r="F1687" s="1">
        <f t="shared" si="115"/>
        <v>4</v>
      </c>
      <c r="G1687" s="4">
        <f t="shared" si="118"/>
        <v>14</v>
      </c>
      <c r="H1687" s="9">
        <v>0.70000000000000007</v>
      </c>
      <c r="I1687" s="13">
        <v>128.185</v>
      </c>
      <c r="J1687" s="13">
        <v>31.248999999999999</v>
      </c>
      <c r="K1687" s="10">
        <v>5</v>
      </c>
      <c r="L1687" s="10">
        <v>5</v>
      </c>
      <c r="M1687" s="10">
        <v>0</v>
      </c>
      <c r="N1687" s="14">
        <v>18.686</v>
      </c>
      <c r="O1687" s="13">
        <v>34.603333333333296</v>
      </c>
      <c r="P1687" s="41">
        <v>0.24000129999999942</v>
      </c>
      <c r="Q1687" s="41">
        <v>1.6681156000000001</v>
      </c>
      <c r="R1687" s="1" t="s">
        <v>285</v>
      </c>
      <c r="V1687" s="42" t="str">
        <f t="shared" si="111"/>
        <v>YK1901 St.21 5m Bt.0</v>
      </c>
    </row>
    <row r="1688" spans="1:22" ht="12.75" customHeight="1">
      <c r="A1688" s="1" t="s">
        <v>1538</v>
      </c>
      <c r="B1688" s="1">
        <v>22</v>
      </c>
      <c r="C1688" s="1" t="s">
        <v>1577</v>
      </c>
      <c r="D1688" s="5">
        <v>43569</v>
      </c>
      <c r="E1688" s="1">
        <f t="shared" si="114"/>
        <v>2019</v>
      </c>
      <c r="F1688" s="1">
        <f t="shared" si="115"/>
        <v>4</v>
      </c>
      <c r="G1688" s="4">
        <f t="shared" si="118"/>
        <v>14</v>
      </c>
      <c r="H1688" s="9">
        <v>0.84375</v>
      </c>
      <c r="I1688" s="13">
        <v>128.68766666666599</v>
      </c>
      <c r="J1688" s="13">
        <v>31.248999999999999</v>
      </c>
      <c r="K1688" s="10">
        <v>5</v>
      </c>
      <c r="L1688" s="10">
        <v>5</v>
      </c>
      <c r="M1688" s="10">
        <v>0</v>
      </c>
      <c r="N1688" s="14">
        <v>19.284333333333301</v>
      </c>
      <c r="O1688" s="13">
        <v>34.6026666666666</v>
      </c>
      <c r="P1688" s="41">
        <v>0.28559410000000041</v>
      </c>
      <c r="Q1688" s="41">
        <v>1.5904767999999994</v>
      </c>
      <c r="R1688" s="1" t="s">
        <v>285</v>
      </c>
      <c r="U1688" s="8" t="s">
        <v>1639</v>
      </c>
      <c r="V1688" s="42" t="str">
        <f t="shared" si="111"/>
        <v>YK1901 St.22 5m Bt.0</v>
      </c>
    </row>
    <row r="1689" spans="1:22" ht="12.75" customHeight="1">
      <c r="A1689" s="1" t="s">
        <v>1538</v>
      </c>
      <c r="B1689" s="1">
        <v>23</v>
      </c>
      <c r="C1689" s="1" t="s">
        <v>1577</v>
      </c>
      <c r="D1689" s="5">
        <v>43569</v>
      </c>
      <c r="E1689" s="1">
        <f t="shared" si="114"/>
        <v>2019</v>
      </c>
      <c r="F1689" s="1">
        <f t="shared" si="115"/>
        <v>4</v>
      </c>
      <c r="G1689" s="4">
        <f t="shared" si="118"/>
        <v>14</v>
      </c>
      <c r="H1689" s="9">
        <v>0.99652777777777779</v>
      </c>
      <c r="I1689" s="13">
        <v>129.202666666666</v>
      </c>
      <c r="J1689" s="13">
        <v>31.25</v>
      </c>
      <c r="K1689" s="10">
        <v>5</v>
      </c>
      <c r="L1689" s="10">
        <v>5</v>
      </c>
      <c r="M1689" s="10">
        <v>0</v>
      </c>
      <c r="N1689" s="14">
        <v>19.000999999999998</v>
      </c>
      <c r="O1689" s="13">
        <v>34.631999999999998</v>
      </c>
      <c r="P1689" s="41">
        <v>0.20447570000000015</v>
      </c>
      <c r="Q1689" s="41">
        <v>1.411674399999999</v>
      </c>
      <c r="R1689" s="1" t="s">
        <v>285</v>
      </c>
      <c r="V1689" s="42" t="str">
        <f t="shared" si="111"/>
        <v>YK1901 St.23 5m Bt.0</v>
      </c>
    </row>
    <row r="1690" spans="1:22" ht="12.75" customHeight="1">
      <c r="A1690" s="1" t="s">
        <v>1538</v>
      </c>
      <c r="B1690" s="1">
        <v>24</v>
      </c>
      <c r="C1690" s="1" t="s">
        <v>1577</v>
      </c>
      <c r="D1690" s="5">
        <v>43570</v>
      </c>
      <c r="E1690" s="1">
        <f t="shared" si="114"/>
        <v>2019</v>
      </c>
      <c r="F1690" s="1">
        <f t="shared" si="115"/>
        <v>4</v>
      </c>
      <c r="G1690" s="4">
        <f t="shared" si="118"/>
        <v>15</v>
      </c>
      <c r="H1690" s="9">
        <v>0.15069444444444444</v>
      </c>
      <c r="I1690" s="13">
        <v>129.69616666666599</v>
      </c>
      <c r="J1690" s="13">
        <v>31.248000000000001</v>
      </c>
      <c r="K1690" s="10">
        <v>5</v>
      </c>
      <c r="L1690" s="10">
        <v>5</v>
      </c>
      <c r="M1690" s="10">
        <v>0</v>
      </c>
      <c r="N1690" s="14">
        <v>18.9976666666666</v>
      </c>
      <c r="O1690" s="13">
        <v>34.641999999999996</v>
      </c>
      <c r="P1690" s="41">
        <v>0.32535665058823504</v>
      </c>
      <c r="Q1690" s="41">
        <v>1.6657740705882329</v>
      </c>
      <c r="R1690" s="1" t="s">
        <v>285</v>
      </c>
      <c r="V1690" s="42" t="str">
        <f t="shared" si="111"/>
        <v>YK1901 St.24 5m Bt.0</v>
      </c>
    </row>
    <row r="1691" spans="1:22" ht="12.75" customHeight="1">
      <c r="A1691" s="1" t="s">
        <v>1538</v>
      </c>
      <c r="B1691" s="1">
        <v>25</v>
      </c>
      <c r="C1691" s="1" t="s">
        <v>1577</v>
      </c>
      <c r="D1691" s="5">
        <v>43570</v>
      </c>
      <c r="E1691" s="1">
        <f t="shared" si="114"/>
        <v>2019</v>
      </c>
      <c r="F1691" s="1">
        <f t="shared" si="115"/>
        <v>4</v>
      </c>
      <c r="G1691" s="4">
        <f t="shared" si="118"/>
        <v>15</v>
      </c>
      <c r="H1691" s="9">
        <v>0.31666666666666665</v>
      </c>
      <c r="I1691" s="13">
        <v>129.749</v>
      </c>
      <c r="J1691" s="13">
        <v>30.7983333333333</v>
      </c>
      <c r="K1691" s="10">
        <v>5</v>
      </c>
      <c r="L1691" s="10">
        <v>5</v>
      </c>
      <c r="M1691" s="10">
        <v>0</v>
      </c>
      <c r="N1691" s="14">
        <v>20.420999999999999</v>
      </c>
      <c r="O1691" s="13">
        <v>34.585833333333298</v>
      </c>
      <c r="P1691" s="41">
        <v>0.23020728470588248</v>
      </c>
      <c r="Q1691" s="41">
        <v>1.525129364705883</v>
      </c>
      <c r="R1691" s="1" t="s">
        <v>285</v>
      </c>
      <c r="V1691" s="42" t="str">
        <f t="shared" ref="V1691:V1754" si="123">A1691&amp;" St."&amp;B1691&amp;" "&amp;K1691&amp;"m"&amp;" Bt."&amp;M1691</f>
        <v>YK1901 St.25 5m Bt.0</v>
      </c>
    </row>
    <row r="1692" spans="1:22" ht="12.75" customHeight="1">
      <c r="A1692" s="1" t="s">
        <v>1538</v>
      </c>
      <c r="B1692" s="1">
        <v>26</v>
      </c>
      <c r="C1692" s="1" t="s">
        <v>1577</v>
      </c>
      <c r="D1692" s="5">
        <v>43570</v>
      </c>
      <c r="E1692" s="1">
        <f t="shared" si="114"/>
        <v>2019</v>
      </c>
      <c r="F1692" s="1">
        <f t="shared" si="115"/>
        <v>4</v>
      </c>
      <c r="G1692" s="4">
        <f t="shared" si="118"/>
        <v>15</v>
      </c>
      <c r="H1692" s="9">
        <v>0.46666666666666662</v>
      </c>
      <c r="I1692" s="13">
        <v>129.29949999999999</v>
      </c>
      <c r="J1692" s="13">
        <v>30.75</v>
      </c>
      <c r="K1692" s="10">
        <v>5</v>
      </c>
      <c r="L1692" s="10">
        <v>5</v>
      </c>
      <c r="M1692" s="10">
        <v>0</v>
      </c>
      <c r="N1692" s="14">
        <v>19.954333333333299</v>
      </c>
      <c r="O1692" s="13">
        <v>34.598999999999997</v>
      </c>
      <c r="P1692" s="41">
        <v>0.26411359882352947</v>
      </c>
      <c r="Q1692" s="41">
        <v>1.5366366588235305</v>
      </c>
      <c r="R1692" s="1" t="s">
        <v>285</v>
      </c>
      <c r="V1692" s="42" t="str">
        <f t="shared" si="123"/>
        <v>YK1901 St.26 5m Bt.0</v>
      </c>
    </row>
    <row r="1693" spans="1:22" ht="12.75" customHeight="1">
      <c r="A1693" s="1" t="s">
        <v>1538</v>
      </c>
      <c r="B1693" s="1">
        <v>27</v>
      </c>
      <c r="C1693" s="1" t="s">
        <v>1577</v>
      </c>
      <c r="D1693" s="5">
        <v>43570</v>
      </c>
      <c r="E1693" s="1">
        <f t="shared" si="114"/>
        <v>2019</v>
      </c>
      <c r="F1693" s="1">
        <f t="shared" si="115"/>
        <v>4</v>
      </c>
      <c r="G1693" s="4">
        <f t="shared" si="118"/>
        <v>15</v>
      </c>
      <c r="H1693" s="9">
        <v>0.61458333333333337</v>
      </c>
      <c r="I1693" s="13">
        <v>128.80216666666601</v>
      </c>
      <c r="J1693" s="13">
        <v>30.751000000000001</v>
      </c>
      <c r="K1693" s="10">
        <v>5</v>
      </c>
      <c r="L1693" s="10">
        <v>5</v>
      </c>
      <c r="M1693" s="10">
        <v>0</v>
      </c>
      <c r="N1693" s="14">
        <v>19.111000000000001</v>
      </c>
      <c r="O1693" s="13">
        <v>34.643000000000001</v>
      </c>
      <c r="P1693" s="41">
        <v>0.26410143294117638</v>
      </c>
      <c r="Q1693" s="41">
        <v>1.6684823529411759</v>
      </c>
      <c r="R1693" s="1" t="s">
        <v>285</v>
      </c>
      <c r="V1693" s="42" t="str">
        <f t="shared" si="123"/>
        <v>YK1901 St.27 5m Bt.0</v>
      </c>
    </row>
    <row r="1694" spans="1:22" ht="12.75" customHeight="1">
      <c r="A1694" s="1" t="s">
        <v>1538</v>
      </c>
      <c r="B1694" s="1">
        <v>28</v>
      </c>
      <c r="C1694" s="1" t="s">
        <v>1577</v>
      </c>
      <c r="D1694" s="5">
        <v>43570</v>
      </c>
      <c r="E1694" s="1">
        <f t="shared" si="114"/>
        <v>2019</v>
      </c>
      <c r="F1694" s="1">
        <f t="shared" si="115"/>
        <v>4</v>
      </c>
      <c r="G1694" s="4">
        <f t="shared" si="118"/>
        <v>15</v>
      </c>
      <c r="H1694" s="9">
        <v>0.72569444444444453</v>
      </c>
      <c r="I1694" s="13">
        <v>128.503166666666</v>
      </c>
      <c r="J1694" s="13">
        <v>30.745000000000001</v>
      </c>
      <c r="K1694" s="10">
        <v>5</v>
      </c>
      <c r="L1694" s="10">
        <v>5</v>
      </c>
      <c r="M1694" s="10">
        <v>0</v>
      </c>
      <c r="N1694" s="14">
        <v>19.049333333333298</v>
      </c>
      <c r="O1694" s="13">
        <v>34.646499999999996</v>
      </c>
      <c r="P1694" s="41">
        <v>0.31682836705882345</v>
      </c>
      <c r="Q1694" s="41">
        <v>1.7455928470588216</v>
      </c>
      <c r="R1694" s="1" t="s">
        <v>285</v>
      </c>
      <c r="V1694" s="42" t="str">
        <f t="shared" si="123"/>
        <v>YK1901 St.28 5m Bt.0</v>
      </c>
    </row>
    <row r="1695" spans="1:22" ht="12.75" customHeight="1">
      <c r="A1695" s="1" t="s">
        <v>1538</v>
      </c>
      <c r="B1695" s="1">
        <v>29</v>
      </c>
      <c r="C1695" s="1" t="s">
        <v>1577</v>
      </c>
      <c r="D1695" s="5">
        <v>43570</v>
      </c>
      <c r="E1695" s="1">
        <f t="shared" si="114"/>
        <v>2019</v>
      </c>
      <c r="F1695" s="1">
        <f t="shared" si="115"/>
        <v>4</v>
      </c>
      <c r="G1695" s="4">
        <f t="shared" si="118"/>
        <v>15</v>
      </c>
      <c r="H1695" s="9">
        <v>0.91805555555555562</v>
      </c>
      <c r="I1695" s="13">
        <v>127.78066666666599</v>
      </c>
      <c r="J1695" s="13">
        <v>30.75</v>
      </c>
      <c r="K1695" s="10">
        <v>5</v>
      </c>
      <c r="L1695" s="10">
        <v>5</v>
      </c>
      <c r="M1695" s="10">
        <v>0</v>
      </c>
      <c r="N1695" s="14">
        <v>18.611000000000001</v>
      </c>
      <c r="O1695" s="13">
        <v>34.661166666666595</v>
      </c>
      <c r="P1695" s="41">
        <v>0.28600002117647039</v>
      </c>
      <c r="Q1695" s="41">
        <v>1.7013769411764699</v>
      </c>
      <c r="R1695" s="1" t="s">
        <v>285</v>
      </c>
      <c r="V1695" s="42" t="str">
        <f t="shared" si="123"/>
        <v>YK1901 St.29 5m Bt.0</v>
      </c>
    </row>
    <row r="1696" spans="1:22" ht="12.75" customHeight="1">
      <c r="A1696" s="1" t="s">
        <v>1538</v>
      </c>
      <c r="B1696" s="1">
        <v>30</v>
      </c>
      <c r="C1696" s="1" t="s">
        <v>1577</v>
      </c>
      <c r="D1696" s="5">
        <v>43571</v>
      </c>
      <c r="E1696" s="1">
        <f t="shared" si="114"/>
        <v>2019</v>
      </c>
      <c r="F1696" s="1">
        <f t="shared" si="115"/>
        <v>4</v>
      </c>
      <c r="G1696" s="4">
        <f t="shared" si="118"/>
        <v>16</v>
      </c>
      <c r="H1696" s="9">
        <v>5.9722222222222225E-2</v>
      </c>
      <c r="I1696" s="13">
        <v>127.28366666666599</v>
      </c>
      <c r="J1696" s="13">
        <v>30.742999999999999</v>
      </c>
      <c r="K1696" s="10">
        <v>5</v>
      </c>
      <c r="L1696" s="10">
        <v>5</v>
      </c>
      <c r="M1696" s="10">
        <v>0</v>
      </c>
      <c r="N1696" s="14">
        <v>17.467666666666599</v>
      </c>
      <c r="O1696" s="13">
        <v>34.281833333333296</v>
      </c>
      <c r="P1696" s="41">
        <v>0.16665271529411774</v>
      </c>
      <c r="Q1696" s="41">
        <v>0.90588583529411615</v>
      </c>
      <c r="R1696" s="1" t="s">
        <v>285</v>
      </c>
      <c r="V1696" s="42" t="str">
        <f t="shared" si="123"/>
        <v>YK1901 St.30 5m Bt.0</v>
      </c>
    </row>
    <row r="1697" spans="1:22" ht="12.75" customHeight="1">
      <c r="A1697" s="1" t="s">
        <v>1538</v>
      </c>
      <c r="B1697" s="1">
        <v>31</v>
      </c>
      <c r="C1697" s="1" t="s">
        <v>1577</v>
      </c>
      <c r="D1697" s="5">
        <v>43571</v>
      </c>
      <c r="E1697" s="1">
        <f t="shared" si="114"/>
        <v>2019</v>
      </c>
      <c r="F1697" s="1">
        <f t="shared" si="115"/>
        <v>4</v>
      </c>
      <c r="G1697" s="4">
        <f t="shared" si="118"/>
        <v>16</v>
      </c>
      <c r="H1697" s="9">
        <v>0.1875</v>
      </c>
      <c r="I1697" s="13">
        <v>126.823333333333</v>
      </c>
      <c r="J1697" s="13">
        <v>30.748000000000001</v>
      </c>
      <c r="K1697" s="10">
        <v>5</v>
      </c>
      <c r="L1697" s="10">
        <v>5</v>
      </c>
      <c r="M1697" s="10">
        <v>0</v>
      </c>
      <c r="N1697" s="14">
        <v>15.260999999999999</v>
      </c>
      <c r="O1697" s="13">
        <v>34.2796666666666</v>
      </c>
      <c r="P1697" s="41">
        <v>0.13289239176470558</v>
      </c>
      <c r="Q1697" s="41">
        <v>0.9483582117647078</v>
      </c>
      <c r="R1697" s="1" t="s">
        <v>285</v>
      </c>
      <c r="V1697" s="42" t="str">
        <f t="shared" si="123"/>
        <v>YK1901 St.31 5m Bt.0</v>
      </c>
    </row>
    <row r="1698" spans="1:22" ht="12.75" customHeight="1">
      <c r="A1698" s="1" t="s">
        <v>1538</v>
      </c>
      <c r="B1698" s="1">
        <v>32</v>
      </c>
      <c r="C1698" s="1" t="s">
        <v>1575</v>
      </c>
      <c r="D1698" s="5">
        <v>43571</v>
      </c>
      <c r="E1698" s="1">
        <f t="shared" si="114"/>
        <v>2019</v>
      </c>
      <c r="F1698" s="1">
        <f t="shared" si="115"/>
        <v>4</v>
      </c>
      <c r="G1698" s="4">
        <f t="shared" si="118"/>
        <v>16</v>
      </c>
      <c r="H1698" s="9">
        <v>0.34583333333333338</v>
      </c>
      <c r="I1698" s="13">
        <v>126.751</v>
      </c>
      <c r="J1698" s="13">
        <v>30.292000000000002</v>
      </c>
      <c r="K1698" s="10">
        <v>5</v>
      </c>
      <c r="L1698" s="10">
        <v>5</v>
      </c>
      <c r="M1698" s="10">
        <v>0</v>
      </c>
      <c r="N1698" s="14">
        <v>16.570999999999998</v>
      </c>
      <c r="O1698" s="13">
        <v>34.186</v>
      </c>
      <c r="P1698" s="41">
        <v>0.1554236058823526</v>
      </c>
      <c r="Q1698" s="41">
        <v>0.96697910588235381</v>
      </c>
      <c r="R1698" s="1" t="s">
        <v>285</v>
      </c>
      <c r="V1698" s="42" t="str">
        <f t="shared" si="123"/>
        <v>YK1901 St.32 5m Bt.0</v>
      </c>
    </row>
    <row r="1699" spans="1:22" ht="12.75" customHeight="1">
      <c r="A1699" s="1" t="s">
        <v>1538</v>
      </c>
      <c r="B1699" s="1">
        <v>33</v>
      </c>
      <c r="C1699" s="1" t="s">
        <v>1575</v>
      </c>
      <c r="D1699" s="5">
        <v>43571</v>
      </c>
      <c r="E1699" s="1">
        <f t="shared" si="114"/>
        <v>2019</v>
      </c>
      <c r="F1699" s="1">
        <f t="shared" si="115"/>
        <v>4</v>
      </c>
      <c r="G1699" s="4">
        <f t="shared" si="118"/>
        <v>16</v>
      </c>
      <c r="H1699" s="9">
        <v>0.46666666666666662</v>
      </c>
      <c r="I1699" s="13">
        <v>127.190166666666</v>
      </c>
      <c r="J1699" s="13">
        <v>30.256</v>
      </c>
      <c r="K1699" s="10">
        <v>5</v>
      </c>
      <c r="L1699" s="10">
        <v>5</v>
      </c>
      <c r="M1699" s="10">
        <v>0</v>
      </c>
      <c r="N1699" s="14">
        <v>16.7543333333333</v>
      </c>
      <c r="O1699" s="13">
        <v>34.152499999999996</v>
      </c>
      <c r="P1699" s="41">
        <v>0.11239287999999936</v>
      </c>
      <c r="Q1699" s="41">
        <v>0.72654639999999837</v>
      </c>
      <c r="R1699" s="1" t="s">
        <v>285</v>
      </c>
      <c r="V1699" s="42" t="str">
        <f t="shared" si="123"/>
        <v>YK1901 St.33 5m Bt.0</v>
      </c>
    </row>
    <row r="1700" spans="1:22" ht="12.75" customHeight="1">
      <c r="A1700" s="1" t="s">
        <v>1538</v>
      </c>
      <c r="B1700" s="1">
        <v>34</v>
      </c>
      <c r="C1700" s="1" t="s">
        <v>1575</v>
      </c>
      <c r="D1700" s="5">
        <v>43571</v>
      </c>
      <c r="E1700" s="1">
        <f t="shared" si="114"/>
        <v>2019</v>
      </c>
      <c r="F1700" s="1">
        <f t="shared" si="115"/>
        <v>4</v>
      </c>
      <c r="G1700" s="4">
        <f t="shared" si="118"/>
        <v>16</v>
      </c>
      <c r="H1700" s="9">
        <v>0.60416666666666663</v>
      </c>
      <c r="I1700" s="13">
        <v>127.689666666666</v>
      </c>
      <c r="J1700" s="13">
        <v>30.251000000000001</v>
      </c>
      <c r="K1700" s="10">
        <v>5</v>
      </c>
      <c r="L1700" s="10">
        <v>5</v>
      </c>
      <c r="M1700" s="10">
        <v>0</v>
      </c>
      <c r="N1700" s="14">
        <v>21.604333333333301</v>
      </c>
      <c r="O1700" s="13">
        <v>34.660333333333298</v>
      </c>
      <c r="P1700" s="41">
        <v>0.28031855411764628</v>
      </c>
      <c r="Q1700" s="41">
        <v>1.6732944941176484</v>
      </c>
      <c r="R1700" s="1" t="s">
        <v>285</v>
      </c>
      <c r="V1700" s="42" t="str">
        <f t="shared" si="123"/>
        <v>YK1901 St.34 5m Bt.0</v>
      </c>
    </row>
    <row r="1701" spans="1:22" ht="12.75" customHeight="1">
      <c r="A1701" s="1" t="s">
        <v>1538</v>
      </c>
      <c r="B1701" s="1">
        <v>35</v>
      </c>
      <c r="C1701" s="1" t="s">
        <v>1575</v>
      </c>
      <c r="D1701" s="5">
        <v>43571</v>
      </c>
      <c r="E1701" s="1">
        <f t="shared" si="114"/>
        <v>2019</v>
      </c>
      <c r="F1701" s="1">
        <f t="shared" si="115"/>
        <v>4</v>
      </c>
      <c r="G1701" s="4">
        <f t="shared" si="118"/>
        <v>16</v>
      </c>
      <c r="H1701" s="9">
        <v>0.74722222222222223</v>
      </c>
      <c r="I1701" s="13">
        <v>128.19083333333299</v>
      </c>
      <c r="J1701" s="13">
        <v>30.251999999999999</v>
      </c>
      <c r="K1701" s="10">
        <v>5</v>
      </c>
      <c r="L1701" s="10">
        <v>5</v>
      </c>
      <c r="M1701" s="10">
        <v>0</v>
      </c>
      <c r="N1701" s="14">
        <v>22.529333333333298</v>
      </c>
      <c r="O1701" s="13">
        <v>34.672833333333294</v>
      </c>
      <c r="P1701" s="41">
        <v>0.26272668823529388</v>
      </c>
      <c r="Q1701" s="41">
        <v>1.6049713882352972</v>
      </c>
      <c r="R1701" s="1" t="s">
        <v>285</v>
      </c>
      <c r="V1701" s="42" t="str">
        <f t="shared" si="123"/>
        <v>YK1901 St.35 5m Bt.0</v>
      </c>
    </row>
    <row r="1702" spans="1:22" ht="12.75" customHeight="1">
      <c r="A1702" s="1" t="s">
        <v>1538</v>
      </c>
      <c r="B1702" s="1">
        <v>36</v>
      </c>
      <c r="C1702" s="1" t="s">
        <v>1575</v>
      </c>
      <c r="D1702" s="5">
        <v>43571</v>
      </c>
      <c r="E1702" s="1">
        <f t="shared" si="114"/>
        <v>2019</v>
      </c>
      <c r="F1702" s="1">
        <f t="shared" si="115"/>
        <v>4</v>
      </c>
      <c r="G1702" s="4">
        <f t="shared" si="118"/>
        <v>16</v>
      </c>
      <c r="H1702" s="9">
        <v>0.89722222222222225</v>
      </c>
      <c r="I1702" s="13">
        <v>128.71383333333301</v>
      </c>
      <c r="J1702" s="13">
        <v>30.248999999999999</v>
      </c>
      <c r="K1702" s="10">
        <v>5</v>
      </c>
      <c r="L1702" s="10">
        <v>5</v>
      </c>
      <c r="M1702" s="10">
        <v>0</v>
      </c>
      <c r="N1702" s="14">
        <v>21.017666666666599</v>
      </c>
      <c r="O1702" s="13">
        <v>34.620666666666594</v>
      </c>
      <c r="P1702" s="41">
        <v>0.25961222235294112</v>
      </c>
      <c r="Q1702" s="41">
        <v>1.544749882352944</v>
      </c>
      <c r="R1702" s="1" t="s">
        <v>285</v>
      </c>
      <c r="V1702" s="42" t="str">
        <f t="shared" si="123"/>
        <v>YK1901 St.36 5m Bt.0</v>
      </c>
    </row>
    <row r="1703" spans="1:22" ht="12.75" customHeight="1">
      <c r="A1703" s="1" t="s">
        <v>1538</v>
      </c>
      <c r="B1703" s="1">
        <v>37</v>
      </c>
      <c r="C1703" s="1" t="s">
        <v>1575</v>
      </c>
      <c r="D1703" s="5">
        <v>43572</v>
      </c>
      <c r="E1703" s="1">
        <f t="shared" si="114"/>
        <v>2019</v>
      </c>
      <c r="F1703" s="1">
        <f t="shared" si="115"/>
        <v>4</v>
      </c>
      <c r="G1703" s="4">
        <f t="shared" si="118"/>
        <v>17</v>
      </c>
      <c r="H1703" s="9">
        <v>0.11458333333333333</v>
      </c>
      <c r="I1703" s="13">
        <v>128.27283333333301</v>
      </c>
      <c r="J1703" s="13">
        <v>29.780166666666599</v>
      </c>
      <c r="K1703" s="10">
        <v>5</v>
      </c>
      <c r="L1703" s="10">
        <v>5</v>
      </c>
      <c r="M1703" s="10">
        <v>0</v>
      </c>
      <c r="N1703" s="14">
        <v>24.635999999999999</v>
      </c>
      <c r="O1703" s="13">
        <v>34.705666666666595</v>
      </c>
      <c r="P1703" s="41">
        <v>0.25029315647058814</v>
      </c>
      <c r="Q1703" s="41">
        <v>1.6329259764705863</v>
      </c>
      <c r="R1703" s="1" t="s">
        <v>285</v>
      </c>
      <c r="V1703" s="42" t="str">
        <f t="shared" si="123"/>
        <v>YK1901 St.37 5m Bt.0</v>
      </c>
    </row>
    <row r="1704" spans="1:22" ht="12.75" customHeight="1">
      <c r="A1704" s="1" t="s">
        <v>1538</v>
      </c>
      <c r="B1704" s="1">
        <v>38</v>
      </c>
      <c r="C1704" s="1" t="s">
        <v>1575</v>
      </c>
      <c r="D1704" s="5">
        <v>43572</v>
      </c>
      <c r="E1704" s="1">
        <f t="shared" ref="E1704:E1779" si="124">YEAR(D1704)</f>
        <v>2019</v>
      </c>
      <c r="F1704" s="1">
        <f t="shared" ref="F1704:F1767" si="125">MONTH(D1704)</f>
        <v>4</v>
      </c>
      <c r="G1704" s="4">
        <f t="shared" si="118"/>
        <v>17</v>
      </c>
      <c r="H1704" s="9">
        <v>0.28680555555555554</v>
      </c>
      <c r="I1704" s="13">
        <v>127.782666666666</v>
      </c>
      <c r="J1704" s="13">
        <v>29.748999999999999</v>
      </c>
      <c r="K1704" s="10">
        <v>5</v>
      </c>
      <c r="L1704" s="10">
        <v>5</v>
      </c>
      <c r="M1704" s="10">
        <v>0</v>
      </c>
      <c r="N1704" s="14">
        <v>22.659333333333301</v>
      </c>
      <c r="O1704" s="13">
        <v>34.653499999999994</v>
      </c>
      <c r="P1704" s="41">
        <v>0.29619503058823504</v>
      </c>
      <c r="Q1704" s="41">
        <v>1.7859148705882362</v>
      </c>
      <c r="R1704" s="1" t="s">
        <v>285</v>
      </c>
      <c r="V1704" s="42" t="str">
        <f t="shared" si="123"/>
        <v>YK1901 St.38 5m Bt.0</v>
      </c>
    </row>
    <row r="1705" spans="1:22" ht="12.75" customHeight="1">
      <c r="A1705" s="1" t="s">
        <v>1538</v>
      </c>
      <c r="B1705" s="1">
        <v>39</v>
      </c>
      <c r="C1705" s="1" t="s">
        <v>1575</v>
      </c>
      <c r="D1705" s="5">
        <v>43572</v>
      </c>
      <c r="E1705" s="1">
        <f t="shared" si="124"/>
        <v>2019</v>
      </c>
      <c r="F1705" s="1">
        <f t="shared" si="125"/>
        <v>4</v>
      </c>
      <c r="G1705" s="4">
        <f t="shared" si="118"/>
        <v>17</v>
      </c>
      <c r="H1705" s="9">
        <v>0.43055555555555558</v>
      </c>
      <c r="I1705" s="13">
        <v>127.29833333333301</v>
      </c>
      <c r="J1705" s="13">
        <v>29.75</v>
      </c>
      <c r="K1705" s="10">
        <v>5</v>
      </c>
      <c r="L1705" s="10">
        <v>5</v>
      </c>
      <c r="M1705" s="10">
        <v>0</v>
      </c>
      <c r="N1705" s="14">
        <v>22.320999999999998</v>
      </c>
      <c r="O1705" s="13">
        <v>34.6488333333333</v>
      </c>
      <c r="P1705" s="41">
        <v>0.13896917647058782</v>
      </c>
      <c r="Q1705" s="41">
        <v>1.2361468941176472</v>
      </c>
      <c r="R1705" s="1" t="s">
        <v>285</v>
      </c>
      <c r="U1705" s="8" t="s">
        <v>1640</v>
      </c>
      <c r="V1705" s="42" t="str">
        <f t="shared" si="123"/>
        <v>YK1901 St.39 5m Bt.0</v>
      </c>
    </row>
    <row r="1706" spans="1:22" ht="12.75" customHeight="1">
      <c r="A1706" s="1" t="s">
        <v>1538</v>
      </c>
      <c r="B1706" s="1">
        <v>40</v>
      </c>
      <c r="C1706" s="1" t="s">
        <v>1575</v>
      </c>
      <c r="D1706" s="5">
        <v>43572</v>
      </c>
      <c r="E1706" s="1">
        <f t="shared" si="124"/>
        <v>2019</v>
      </c>
      <c r="F1706" s="1">
        <f t="shared" si="125"/>
        <v>4</v>
      </c>
      <c r="G1706" s="4">
        <f t="shared" si="118"/>
        <v>17</v>
      </c>
      <c r="H1706" s="9">
        <v>0.5756944444444444</v>
      </c>
      <c r="I1706" s="13">
        <v>126.808333333333</v>
      </c>
      <c r="J1706" s="13">
        <v>29.75</v>
      </c>
      <c r="K1706" s="10">
        <v>5</v>
      </c>
      <c r="L1706" s="10">
        <v>5</v>
      </c>
      <c r="M1706" s="10">
        <v>0</v>
      </c>
      <c r="N1706" s="14">
        <v>17.1643333333333</v>
      </c>
      <c r="O1706" s="13">
        <v>33.754166666666599</v>
      </c>
      <c r="P1706" s="41">
        <v>1.6412999999999567E-2</v>
      </c>
      <c r="Q1706" s="41">
        <v>8.259719999998083E-3</v>
      </c>
      <c r="R1706" s="1" t="s">
        <v>285</v>
      </c>
      <c r="V1706" s="42" t="str">
        <f t="shared" si="123"/>
        <v>YK1901 St.40 5m Bt.0</v>
      </c>
    </row>
    <row r="1707" spans="1:22" ht="12.75" customHeight="1">
      <c r="A1707" s="1" t="s">
        <v>1538</v>
      </c>
      <c r="B1707" s="1">
        <v>41</v>
      </c>
      <c r="C1707" s="1" t="s">
        <v>1575</v>
      </c>
      <c r="D1707" s="5">
        <v>43572</v>
      </c>
      <c r="E1707" s="1">
        <f t="shared" si="124"/>
        <v>2019</v>
      </c>
      <c r="F1707" s="1">
        <f t="shared" si="125"/>
        <v>4</v>
      </c>
      <c r="G1707" s="4">
        <f t="shared" si="118"/>
        <v>17</v>
      </c>
      <c r="H1707" s="9">
        <v>0.72361111111111109</v>
      </c>
      <c r="I1707" s="13">
        <v>126.749</v>
      </c>
      <c r="J1707" s="13">
        <v>29.297166666666602</v>
      </c>
      <c r="K1707" s="10">
        <v>5</v>
      </c>
      <c r="L1707" s="10">
        <v>5</v>
      </c>
      <c r="M1707" s="10">
        <v>0</v>
      </c>
      <c r="N1707" s="14">
        <v>19.625999999999998</v>
      </c>
      <c r="O1707" s="13">
        <v>34.281999999999996</v>
      </c>
      <c r="P1707" s="41">
        <v>0.16751082352941138</v>
      </c>
      <c r="Q1707" s="41">
        <v>0.91094968588235226</v>
      </c>
      <c r="R1707" s="1" t="s">
        <v>285</v>
      </c>
      <c r="U1707" s="8" t="s">
        <v>1640</v>
      </c>
      <c r="V1707" s="42" t="str">
        <f t="shared" si="123"/>
        <v>YK1901 St.41 5m Bt.0</v>
      </c>
    </row>
    <row r="1708" spans="1:22" ht="12.75" customHeight="1">
      <c r="A1708" s="1" t="s">
        <v>1538</v>
      </c>
      <c r="B1708" s="1">
        <v>42</v>
      </c>
      <c r="C1708" s="1" t="s">
        <v>1575</v>
      </c>
      <c r="D1708" s="5">
        <v>43572</v>
      </c>
      <c r="E1708" s="1">
        <f t="shared" si="124"/>
        <v>2019</v>
      </c>
      <c r="F1708" s="1">
        <f t="shared" si="125"/>
        <v>4</v>
      </c>
      <c r="G1708" s="4">
        <f t="shared" si="118"/>
        <v>17</v>
      </c>
      <c r="H1708" s="9">
        <v>0.88124999999999998</v>
      </c>
      <c r="I1708" s="13">
        <v>127.253</v>
      </c>
      <c r="J1708" s="13">
        <v>29.254999999999999</v>
      </c>
      <c r="K1708" s="10">
        <v>5</v>
      </c>
      <c r="L1708" s="10">
        <v>5</v>
      </c>
      <c r="M1708" s="10">
        <v>0</v>
      </c>
      <c r="N1708" s="14">
        <v>23.912666666666599</v>
      </c>
      <c r="O1708" s="13">
        <v>34.637999999999998</v>
      </c>
      <c r="P1708" s="41">
        <v>0.19854864705882314</v>
      </c>
      <c r="Q1708" s="41">
        <v>1.4594329317647059</v>
      </c>
      <c r="R1708" s="1" t="s">
        <v>285</v>
      </c>
      <c r="U1708" s="8" t="s">
        <v>1640</v>
      </c>
      <c r="V1708" s="42" t="str">
        <f t="shared" si="123"/>
        <v>YK1901 St.42 5m Bt.0</v>
      </c>
    </row>
    <row r="1709" spans="1:22" ht="12.75" customHeight="1">
      <c r="A1709" s="1" t="s">
        <v>1538</v>
      </c>
      <c r="B1709" s="1">
        <v>43</v>
      </c>
      <c r="C1709" s="1" t="s">
        <v>1575</v>
      </c>
      <c r="D1709" s="5">
        <v>43573</v>
      </c>
      <c r="E1709" s="1">
        <f t="shared" si="124"/>
        <v>2019</v>
      </c>
      <c r="F1709" s="1">
        <f t="shared" si="125"/>
        <v>4</v>
      </c>
      <c r="G1709" s="4">
        <f t="shared" si="118"/>
        <v>18</v>
      </c>
      <c r="H1709" s="9">
        <v>1.1805555555555555E-2</v>
      </c>
      <c r="I1709" s="13">
        <v>127.697666666666</v>
      </c>
      <c r="J1709" s="13">
        <v>29.25</v>
      </c>
      <c r="K1709" s="10">
        <v>5</v>
      </c>
      <c r="L1709" s="10">
        <v>5</v>
      </c>
      <c r="M1709" s="10">
        <v>0</v>
      </c>
      <c r="N1709" s="14">
        <v>24.920999999999999</v>
      </c>
      <c r="O1709" s="13">
        <v>34.702666666666595</v>
      </c>
      <c r="P1709" s="41">
        <v>0.21323347058823483</v>
      </c>
      <c r="Q1709" s="41">
        <v>1.5106036176470585</v>
      </c>
      <c r="R1709" s="1" t="s">
        <v>285</v>
      </c>
      <c r="U1709" s="8" t="s">
        <v>1640</v>
      </c>
      <c r="V1709" s="42" t="str">
        <f t="shared" si="123"/>
        <v>YK1901 St.43 5m Bt.0</v>
      </c>
    </row>
    <row r="1710" spans="1:22" ht="12.75" customHeight="1">
      <c r="A1710" s="1" t="s">
        <v>1538</v>
      </c>
      <c r="B1710" s="1">
        <v>44</v>
      </c>
      <c r="C1710" s="1" t="s">
        <v>1575</v>
      </c>
      <c r="D1710" s="5">
        <v>43573</v>
      </c>
      <c r="E1710" s="1">
        <f t="shared" si="124"/>
        <v>2019</v>
      </c>
      <c r="F1710" s="1">
        <f t="shared" si="125"/>
        <v>4</v>
      </c>
      <c r="G1710" s="4">
        <f t="shared" si="118"/>
        <v>18</v>
      </c>
      <c r="H1710" s="9">
        <v>0.24166666666666667</v>
      </c>
      <c r="I1710" s="13">
        <v>127.2796</v>
      </c>
      <c r="J1710" s="13">
        <v>28.78</v>
      </c>
      <c r="K1710" s="10">
        <v>5</v>
      </c>
      <c r="L1710" s="10">
        <v>5</v>
      </c>
      <c r="M1710" s="10">
        <v>0</v>
      </c>
      <c r="N1710" s="14">
        <v>24.181000000000001</v>
      </c>
      <c r="O1710" s="13">
        <v>34.699799999999996</v>
      </c>
      <c r="P1710" s="41">
        <v>0.22584829411764673</v>
      </c>
      <c r="Q1710" s="41">
        <v>1.5028716235294102</v>
      </c>
      <c r="R1710" s="1" t="s">
        <v>285</v>
      </c>
      <c r="V1710" s="42" t="str">
        <f t="shared" si="123"/>
        <v>YK1901 St.44 5m Bt.0</v>
      </c>
    </row>
    <row r="1711" spans="1:22" ht="12.75" customHeight="1">
      <c r="A1711" s="1" t="s">
        <v>1538</v>
      </c>
      <c r="B1711" s="1">
        <v>45</v>
      </c>
      <c r="C1711" s="1" t="s">
        <v>1575</v>
      </c>
      <c r="D1711" s="5">
        <v>43573</v>
      </c>
      <c r="E1711" s="1">
        <f t="shared" si="124"/>
        <v>2019</v>
      </c>
      <c r="F1711" s="1">
        <f t="shared" si="125"/>
        <v>4</v>
      </c>
      <c r="G1711" s="4">
        <f t="shared" ref="G1711:G1774" si="126">DAY(D1711)</f>
        <v>18</v>
      </c>
      <c r="H1711" s="9">
        <v>0.40763888888888888</v>
      </c>
      <c r="I1711" s="13">
        <v>126.807</v>
      </c>
      <c r="J1711" s="13">
        <v>28.748999999999999</v>
      </c>
      <c r="K1711" s="10">
        <v>5</v>
      </c>
      <c r="L1711" s="10">
        <v>5</v>
      </c>
      <c r="M1711" s="10">
        <v>0</v>
      </c>
      <c r="N1711" s="14">
        <v>22.303857142857098</v>
      </c>
      <c r="O1711" s="13">
        <v>34.6228571428571</v>
      </c>
      <c r="P1711" s="41">
        <v>0.22252411764705871</v>
      </c>
      <c r="Q1711" s="41">
        <v>1.4587701894117675</v>
      </c>
      <c r="R1711" s="1" t="s">
        <v>285</v>
      </c>
      <c r="V1711" s="42" t="str">
        <f t="shared" si="123"/>
        <v>YK1901 St.45 5m Bt.0</v>
      </c>
    </row>
    <row r="1712" spans="1:22" ht="12.75" customHeight="1">
      <c r="A1712" s="1" t="s">
        <v>1538</v>
      </c>
      <c r="B1712" s="1">
        <v>46</v>
      </c>
      <c r="C1712" s="1" t="s">
        <v>1575</v>
      </c>
      <c r="D1712" s="5">
        <v>43573</v>
      </c>
      <c r="E1712" s="1">
        <f t="shared" si="124"/>
        <v>2019</v>
      </c>
      <c r="F1712" s="1">
        <f t="shared" si="125"/>
        <v>4</v>
      </c>
      <c r="G1712" s="4">
        <f t="shared" si="126"/>
        <v>18</v>
      </c>
      <c r="H1712" s="9">
        <v>0.56805555555555554</v>
      </c>
      <c r="I1712" s="13">
        <v>126.747</v>
      </c>
      <c r="J1712" s="13">
        <v>28.297499999999999</v>
      </c>
      <c r="K1712" s="10">
        <v>5</v>
      </c>
      <c r="L1712" s="10">
        <v>5</v>
      </c>
      <c r="M1712" s="10">
        <v>0</v>
      </c>
      <c r="N1712" s="14">
        <v>25.124333333333301</v>
      </c>
      <c r="O1712" s="13">
        <v>34.717333333333301</v>
      </c>
      <c r="P1712" s="41">
        <v>0.24035706823529379</v>
      </c>
      <c r="Q1712" s="41">
        <v>1.6329186823529422</v>
      </c>
      <c r="R1712" s="1" t="s">
        <v>285</v>
      </c>
      <c r="V1712" s="42" t="str">
        <f t="shared" si="123"/>
        <v>YK1901 St.46 5m Bt.0</v>
      </c>
    </row>
    <row r="1713" spans="1:22" ht="12.75" customHeight="1">
      <c r="A1713" s="1" t="s">
        <v>1538</v>
      </c>
      <c r="B1713" s="1">
        <v>47</v>
      </c>
      <c r="C1713" s="1" t="s">
        <v>1575</v>
      </c>
      <c r="D1713" s="5">
        <v>43573</v>
      </c>
      <c r="E1713" s="1">
        <f t="shared" si="124"/>
        <v>2019</v>
      </c>
      <c r="F1713" s="1">
        <f t="shared" si="125"/>
        <v>4</v>
      </c>
      <c r="G1713" s="4">
        <f t="shared" si="126"/>
        <v>18</v>
      </c>
      <c r="H1713" s="9">
        <v>0.73125000000000007</v>
      </c>
      <c r="I1713" s="13">
        <v>126.30500000000001</v>
      </c>
      <c r="J1713" s="13">
        <v>28.250333333333302</v>
      </c>
      <c r="K1713" s="10">
        <v>5</v>
      </c>
      <c r="L1713" s="10">
        <v>5</v>
      </c>
      <c r="M1713" s="10">
        <v>0</v>
      </c>
      <c r="N1713" s="14">
        <v>24.049333333333298</v>
      </c>
      <c r="O1713" s="13">
        <v>34.723999999999997</v>
      </c>
      <c r="P1713" s="41">
        <v>0.24965382588235352</v>
      </c>
      <c r="Q1713" s="41">
        <v>1.797223158823531</v>
      </c>
      <c r="R1713" s="1" t="s">
        <v>285</v>
      </c>
      <c r="V1713" s="42" t="str">
        <f t="shared" si="123"/>
        <v>YK1901 St.47 5m Bt.0</v>
      </c>
    </row>
    <row r="1714" spans="1:22" ht="12.75" customHeight="1">
      <c r="A1714" s="1" t="s">
        <v>1538</v>
      </c>
      <c r="B1714" s="1">
        <v>48</v>
      </c>
      <c r="C1714" s="1" t="s">
        <v>1575</v>
      </c>
      <c r="D1714" s="5">
        <v>43574</v>
      </c>
      <c r="E1714" s="1">
        <f t="shared" si="124"/>
        <v>2019</v>
      </c>
      <c r="F1714" s="1">
        <f t="shared" si="125"/>
        <v>4</v>
      </c>
      <c r="G1714" s="4">
        <f t="shared" si="126"/>
        <v>19</v>
      </c>
      <c r="H1714" s="9">
        <v>0.15902777777777777</v>
      </c>
      <c r="I1714" s="13">
        <v>126.183666666666</v>
      </c>
      <c r="J1714" s="13">
        <v>27.751999999999999</v>
      </c>
      <c r="K1714" s="10">
        <v>5</v>
      </c>
      <c r="L1714" s="10">
        <v>5</v>
      </c>
      <c r="M1714" s="10">
        <v>0</v>
      </c>
      <c r="N1714" s="14">
        <v>22.167666666666598</v>
      </c>
      <c r="O1714" s="13">
        <v>34.656833333333296</v>
      </c>
      <c r="P1714" s="41">
        <v>0.22483426352941249</v>
      </c>
      <c r="Q1714" s="41">
        <v>1.6417043352941185</v>
      </c>
      <c r="R1714" s="1" t="s">
        <v>285</v>
      </c>
      <c r="V1714" s="42" t="str">
        <f t="shared" si="123"/>
        <v>YK1901 St.48 5m Bt.0</v>
      </c>
    </row>
    <row r="1715" spans="1:22" ht="12.75" customHeight="1">
      <c r="A1715" s="1" t="s">
        <v>1538</v>
      </c>
      <c r="B1715" s="1">
        <v>49</v>
      </c>
      <c r="C1715" s="1" t="s">
        <v>1575</v>
      </c>
      <c r="D1715" s="5">
        <v>43578.956180555557</v>
      </c>
      <c r="E1715" s="1">
        <f t="shared" si="124"/>
        <v>2019</v>
      </c>
      <c r="F1715" s="1">
        <f t="shared" si="125"/>
        <v>4</v>
      </c>
      <c r="G1715" s="4">
        <f t="shared" si="126"/>
        <v>23</v>
      </c>
      <c r="H1715" s="9">
        <v>0.9555555555555556</v>
      </c>
      <c r="I1715" s="13">
        <v>126.25700000000001</v>
      </c>
      <c r="J1715" s="13">
        <v>27.257999999999999</v>
      </c>
      <c r="K1715" s="10">
        <v>0</v>
      </c>
      <c r="L1715" s="10">
        <v>0</v>
      </c>
      <c r="M1715" s="33">
        <v>0</v>
      </c>
      <c r="N1715" s="40">
        <v>25.6</v>
      </c>
      <c r="O1715" s="13">
        <v>34.667617602150763</v>
      </c>
      <c r="P1715" s="41">
        <v>0.23330894117647105</v>
      </c>
      <c r="Q1715" s="41">
        <v>1.624690111764707</v>
      </c>
      <c r="R1715" s="1" t="s">
        <v>285</v>
      </c>
      <c r="S1715" s="1">
        <v>1</v>
      </c>
      <c r="V1715" s="42" t="str">
        <f t="shared" si="123"/>
        <v>YK1901 St.49 0m Bt.0</v>
      </c>
    </row>
    <row r="1716" spans="1:22" ht="12.75" customHeight="1">
      <c r="A1716" s="1" t="s">
        <v>1538</v>
      </c>
      <c r="B1716" s="1">
        <v>49</v>
      </c>
      <c r="C1716" s="1" t="s">
        <v>1575</v>
      </c>
      <c r="D1716" s="5">
        <v>43578.956180555557</v>
      </c>
      <c r="E1716" s="1">
        <f t="shared" si="124"/>
        <v>2019</v>
      </c>
      <c r="F1716" s="1">
        <f t="shared" si="125"/>
        <v>4</v>
      </c>
      <c r="G1716" s="4">
        <f t="shared" si="126"/>
        <v>23</v>
      </c>
      <c r="H1716" s="9">
        <v>0.9555555555555556</v>
      </c>
      <c r="I1716" s="13">
        <v>126.25700000000001</v>
      </c>
      <c r="J1716" s="13">
        <v>27.257999999999999</v>
      </c>
      <c r="K1716" s="10">
        <v>9.3800000000000008</v>
      </c>
      <c r="L1716" s="10">
        <v>10</v>
      </c>
      <c r="M1716" s="10">
        <v>0</v>
      </c>
      <c r="N1716" s="14">
        <v>25.572099999999999</v>
      </c>
      <c r="O1716" s="13">
        <v>34.615200000000002</v>
      </c>
      <c r="P1716" s="41">
        <v>0.24157809882352943</v>
      </c>
      <c r="Q1716" s="41">
        <v>1.6272085882352947</v>
      </c>
      <c r="R1716" s="1" t="s">
        <v>285</v>
      </c>
      <c r="S1716" s="1">
        <v>1</v>
      </c>
      <c r="V1716" s="42" t="str">
        <f t="shared" si="123"/>
        <v>YK1901 St.49 9.38m Bt.0</v>
      </c>
    </row>
    <row r="1717" spans="1:22" ht="12.75" customHeight="1">
      <c r="A1717" s="1" t="s">
        <v>1538</v>
      </c>
      <c r="B1717" s="1">
        <v>49</v>
      </c>
      <c r="C1717" s="1" t="s">
        <v>1575</v>
      </c>
      <c r="D1717" s="5">
        <v>43578.956180555557</v>
      </c>
      <c r="E1717" s="1">
        <f t="shared" si="124"/>
        <v>2019</v>
      </c>
      <c r="F1717" s="1">
        <f t="shared" si="125"/>
        <v>4</v>
      </c>
      <c r="G1717" s="4">
        <f t="shared" si="126"/>
        <v>23</v>
      </c>
      <c r="H1717" s="9">
        <v>0.9555555555555556</v>
      </c>
      <c r="I1717" s="13">
        <v>126.25700000000001</v>
      </c>
      <c r="J1717" s="13">
        <v>27.257999999999999</v>
      </c>
      <c r="K1717" s="10">
        <v>19.375</v>
      </c>
      <c r="L1717" s="10">
        <v>20</v>
      </c>
      <c r="M1717" s="10">
        <v>0</v>
      </c>
      <c r="N1717" s="14">
        <v>25.573899999999998</v>
      </c>
      <c r="O1717" s="13">
        <v>34.615400000000001</v>
      </c>
      <c r="P1717" s="41">
        <v>0.22703453647058813</v>
      </c>
      <c r="Q1717" s="41">
        <v>1.645116464705886</v>
      </c>
      <c r="R1717" s="1" t="s">
        <v>285</v>
      </c>
      <c r="S1717" s="1">
        <v>1</v>
      </c>
      <c r="V1717" s="42" t="str">
        <f t="shared" si="123"/>
        <v>YK1901 St.49 19.375m Bt.0</v>
      </c>
    </row>
    <row r="1718" spans="1:22" ht="12.75" customHeight="1">
      <c r="A1718" s="1" t="s">
        <v>1538</v>
      </c>
      <c r="B1718" s="1">
        <v>49</v>
      </c>
      <c r="C1718" s="1" t="s">
        <v>1575</v>
      </c>
      <c r="D1718" s="5">
        <v>43578.956180555557</v>
      </c>
      <c r="E1718" s="1">
        <f t="shared" si="124"/>
        <v>2019</v>
      </c>
      <c r="F1718" s="1">
        <f t="shared" si="125"/>
        <v>4</v>
      </c>
      <c r="G1718" s="4">
        <f t="shared" si="126"/>
        <v>23</v>
      </c>
      <c r="H1718" s="9">
        <v>0.9555555555555556</v>
      </c>
      <c r="I1718" s="13">
        <v>126.25700000000001</v>
      </c>
      <c r="J1718" s="13">
        <v>27.257999999999999</v>
      </c>
      <c r="K1718" s="10">
        <v>29.504999999999999</v>
      </c>
      <c r="L1718" s="10">
        <v>30</v>
      </c>
      <c r="M1718" s="10">
        <v>0</v>
      </c>
      <c r="N1718" s="14">
        <v>25.561599999999999</v>
      </c>
      <c r="O1718" s="13">
        <v>34.626199999999997</v>
      </c>
      <c r="P1718" s="41">
        <v>0.25770537411764671</v>
      </c>
      <c r="Q1718" s="41">
        <v>1.5945612411764714</v>
      </c>
      <c r="R1718" s="1" t="s">
        <v>285</v>
      </c>
      <c r="S1718" s="1">
        <v>1</v>
      </c>
      <c r="V1718" s="42" t="str">
        <f t="shared" si="123"/>
        <v>YK1901 St.49 29.505m Bt.0</v>
      </c>
    </row>
    <row r="1719" spans="1:22" ht="12.75" customHeight="1">
      <c r="A1719" s="1" t="s">
        <v>1538</v>
      </c>
      <c r="B1719" s="1">
        <v>49</v>
      </c>
      <c r="C1719" s="1" t="s">
        <v>1575</v>
      </c>
      <c r="D1719" s="5">
        <v>43578.956180555557</v>
      </c>
      <c r="E1719" s="1">
        <f t="shared" si="124"/>
        <v>2019</v>
      </c>
      <c r="F1719" s="1">
        <f t="shared" si="125"/>
        <v>4</v>
      </c>
      <c r="G1719" s="4">
        <f t="shared" si="126"/>
        <v>23</v>
      </c>
      <c r="H1719" s="9">
        <v>0.9555555555555556</v>
      </c>
      <c r="I1719" s="13">
        <v>126.25700000000001</v>
      </c>
      <c r="J1719" s="13">
        <v>27.257999999999999</v>
      </c>
      <c r="K1719" s="10">
        <v>49.412999999999997</v>
      </c>
      <c r="L1719" s="10">
        <v>50</v>
      </c>
      <c r="M1719" s="10">
        <v>0</v>
      </c>
      <c r="N1719" s="14">
        <v>25.300799999999999</v>
      </c>
      <c r="O1719" s="13">
        <v>34.688600000000001</v>
      </c>
      <c r="P1719" s="41">
        <v>0.27392936470588269</v>
      </c>
      <c r="Q1719" s="41">
        <v>1.7555696470588238</v>
      </c>
      <c r="R1719" s="1" t="s">
        <v>285</v>
      </c>
      <c r="S1719" s="1">
        <v>1</v>
      </c>
      <c r="V1719" s="42" t="str">
        <f t="shared" si="123"/>
        <v>YK1901 St.49 49.413m Bt.0</v>
      </c>
    </row>
    <row r="1720" spans="1:22" ht="12.75" customHeight="1">
      <c r="A1720" s="1" t="s">
        <v>1538</v>
      </c>
      <c r="B1720" s="1">
        <v>49</v>
      </c>
      <c r="C1720" s="1" t="s">
        <v>1575</v>
      </c>
      <c r="D1720" s="5">
        <v>43578.956180555557</v>
      </c>
      <c r="E1720" s="1">
        <f t="shared" si="124"/>
        <v>2019</v>
      </c>
      <c r="F1720" s="1">
        <f t="shared" si="125"/>
        <v>4</v>
      </c>
      <c r="G1720" s="4">
        <f t="shared" si="126"/>
        <v>23</v>
      </c>
      <c r="H1720" s="9">
        <v>0.9555555555555556</v>
      </c>
      <c r="I1720" s="13">
        <v>126.25700000000001</v>
      </c>
      <c r="J1720" s="13">
        <v>27.257999999999999</v>
      </c>
      <c r="K1720" s="10">
        <v>74.275999999999996</v>
      </c>
      <c r="L1720" s="10">
        <v>75</v>
      </c>
      <c r="M1720" s="10">
        <v>0</v>
      </c>
      <c r="N1720" s="14">
        <v>24.8506</v>
      </c>
      <c r="O1720" s="13">
        <v>34.733199999999997</v>
      </c>
      <c r="P1720" s="41">
        <v>0.2550698823529407</v>
      </c>
      <c r="Q1720" s="41">
        <v>1.7476312235294138</v>
      </c>
      <c r="R1720" s="1" t="s">
        <v>285</v>
      </c>
      <c r="S1720" s="1">
        <v>1</v>
      </c>
      <c r="V1720" s="42" t="str">
        <f t="shared" si="123"/>
        <v>YK1901 St.49 74.276m Bt.0</v>
      </c>
    </row>
    <row r="1721" spans="1:22" ht="12.75" customHeight="1">
      <c r="A1721" s="1" t="s">
        <v>1538</v>
      </c>
      <c r="B1721" s="1">
        <v>49</v>
      </c>
      <c r="C1721" s="1" t="s">
        <v>1575</v>
      </c>
      <c r="D1721" s="5">
        <v>43578.956180555557</v>
      </c>
      <c r="E1721" s="1">
        <f t="shared" si="124"/>
        <v>2019</v>
      </c>
      <c r="F1721" s="1">
        <f t="shared" si="125"/>
        <v>4</v>
      </c>
      <c r="G1721" s="4">
        <f t="shared" si="126"/>
        <v>23</v>
      </c>
      <c r="H1721" s="9">
        <v>0.9555555555555556</v>
      </c>
      <c r="I1721" s="13">
        <v>126.25700000000001</v>
      </c>
      <c r="J1721" s="13">
        <v>27.257999999999999</v>
      </c>
      <c r="K1721" s="10">
        <v>98.87</v>
      </c>
      <c r="L1721" s="10">
        <v>100</v>
      </c>
      <c r="M1721" s="10">
        <v>0</v>
      </c>
      <c r="N1721" s="14">
        <v>24.215199999999999</v>
      </c>
      <c r="O1721" s="13">
        <v>34.777500000000003</v>
      </c>
      <c r="P1721" s="41">
        <v>0.25511823999999983</v>
      </c>
      <c r="Q1721" s="41">
        <v>1.6546564999999998</v>
      </c>
      <c r="R1721" s="1" t="s">
        <v>285</v>
      </c>
      <c r="S1721" s="1">
        <v>1</v>
      </c>
      <c r="V1721" s="42" t="str">
        <f t="shared" si="123"/>
        <v>YK1901 St.49 98.87m Bt.0</v>
      </c>
    </row>
    <row r="1722" spans="1:22" ht="12.75" customHeight="1">
      <c r="A1722" s="1" t="s">
        <v>1538</v>
      </c>
      <c r="B1722" s="1">
        <v>49</v>
      </c>
      <c r="C1722" s="1" t="s">
        <v>1575</v>
      </c>
      <c r="D1722" s="5">
        <v>43578.956180555557</v>
      </c>
      <c r="E1722" s="1">
        <f t="shared" si="124"/>
        <v>2019</v>
      </c>
      <c r="F1722" s="1">
        <f t="shared" si="125"/>
        <v>4</v>
      </c>
      <c r="G1722" s="4">
        <f t="shared" si="126"/>
        <v>23</v>
      </c>
      <c r="H1722" s="9">
        <v>0.9555555555555556</v>
      </c>
      <c r="I1722" s="13">
        <v>126.25700000000001</v>
      </c>
      <c r="J1722" s="13">
        <v>27.257999999999999</v>
      </c>
      <c r="K1722" s="10">
        <v>123.783</v>
      </c>
      <c r="L1722" s="10">
        <v>125</v>
      </c>
      <c r="M1722" s="10">
        <v>0</v>
      </c>
      <c r="N1722" s="14">
        <v>22.316500000000001</v>
      </c>
      <c r="O1722" s="13">
        <v>34.678899999999999</v>
      </c>
      <c r="P1722" s="41">
        <v>0.22886003764705887</v>
      </c>
      <c r="Q1722" s="41">
        <v>1.5555654764705888</v>
      </c>
      <c r="R1722" s="1" t="s">
        <v>285</v>
      </c>
      <c r="S1722" s="1">
        <v>1</v>
      </c>
      <c r="V1722" s="42" t="str">
        <f t="shared" si="123"/>
        <v>YK1901 St.49 123.783m Bt.0</v>
      </c>
    </row>
    <row r="1723" spans="1:22" ht="12.75" customHeight="1">
      <c r="A1723" s="1" t="s">
        <v>1538</v>
      </c>
      <c r="B1723" s="1">
        <v>49</v>
      </c>
      <c r="C1723" s="1" t="s">
        <v>1575</v>
      </c>
      <c r="D1723" s="5">
        <v>43578.956180555557</v>
      </c>
      <c r="E1723" s="1">
        <f t="shared" si="124"/>
        <v>2019</v>
      </c>
      <c r="F1723" s="1">
        <f t="shared" si="125"/>
        <v>4</v>
      </c>
      <c r="G1723" s="4">
        <f t="shared" si="126"/>
        <v>23</v>
      </c>
      <c r="H1723" s="9">
        <v>0.9555555555555556</v>
      </c>
      <c r="I1723" s="13">
        <v>126.25700000000001</v>
      </c>
      <c r="J1723" s="13">
        <v>27.257999999999999</v>
      </c>
      <c r="K1723" s="10">
        <v>149.107</v>
      </c>
      <c r="L1723" s="10">
        <v>150</v>
      </c>
      <c r="M1723" s="10">
        <v>0</v>
      </c>
      <c r="N1723" s="14">
        <v>21.819099999999999</v>
      </c>
      <c r="O1723" s="13">
        <v>34.673099999999998</v>
      </c>
      <c r="P1723" s="41">
        <v>0.26857375529411742</v>
      </c>
      <c r="Q1723" s="41">
        <v>1.703296752941176</v>
      </c>
      <c r="R1723" s="1" t="s">
        <v>285</v>
      </c>
      <c r="S1723" s="1">
        <v>1</v>
      </c>
      <c r="V1723" s="42" t="str">
        <f t="shared" si="123"/>
        <v>YK1901 St.49 149.107m Bt.0</v>
      </c>
    </row>
    <row r="1724" spans="1:22" ht="12.75" customHeight="1">
      <c r="A1724" s="1" t="s">
        <v>1538</v>
      </c>
      <c r="B1724" s="1">
        <v>49</v>
      </c>
      <c r="C1724" s="1" t="s">
        <v>1575</v>
      </c>
      <c r="D1724" s="5">
        <v>43578.956180555557</v>
      </c>
      <c r="E1724" s="1">
        <f t="shared" si="124"/>
        <v>2019</v>
      </c>
      <c r="F1724" s="1">
        <f t="shared" si="125"/>
        <v>4</v>
      </c>
      <c r="G1724" s="4">
        <f t="shared" si="126"/>
        <v>23</v>
      </c>
      <c r="H1724" s="9">
        <v>0.9555555555555556</v>
      </c>
      <c r="I1724" s="13">
        <v>126.25700000000001</v>
      </c>
      <c r="J1724" s="13">
        <v>27.257999999999999</v>
      </c>
      <c r="K1724" s="10">
        <v>198.684</v>
      </c>
      <c r="L1724" s="10">
        <v>200</v>
      </c>
      <c r="M1724" s="10">
        <v>0</v>
      </c>
      <c r="N1724" s="14">
        <v>20.613399999999999</v>
      </c>
      <c r="O1724" s="13">
        <v>34.7532</v>
      </c>
      <c r="P1724" s="41">
        <v>0.26636139294117678</v>
      </c>
      <c r="Q1724" s="41">
        <v>1.6405089294117641</v>
      </c>
      <c r="R1724" s="1" t="s">
        <v>285</v>
      </c>
      <c r="S1724" s="1">
        <v>1</v>
      </c>
      <c r="V1724" s="42" t="str">
        <f t="shared" si="123"/>
        <v>YK1901 St.49 198.684m Bt.0</v>
      </c>
    </row>
    <row r="1725" spans="1:22" ht="12.75" customHeight="1">
      <c r="A1725" s="1" t="s">
        <v>1538</v>
      </c>
      <c r="B1725" s="1">
        <v>49</v>
      </c>
      <c r="C1725" s="1" t="s">
        <v>1575</v>
      </c>
      <c r="D1725" s="5">
        <v>43578.956180555557</v>
      </c>
      <c r="E1725" s="1">
        <f t="shared" si="124"/>
        <v>2019</v>
      </c>
      <c r="F1725" s="1">
        <f t="shared" si="125"/>
        <v>4</v>
      </c>
      <c r="G1725" s="4">
        <f t="shared" si="126"/>
        <v>23</v>
      </c>
      <c r="H1725" s="9">
        <v>0.9555555555555556</v>
      </c>
      <c r="I1725" s="13">
        <v>126.25700000000001</v>
      </c>
      <c r="J1725" s="13">
        <v>27.257999999999999</v>
      </c>
      <c r="K1725" s="10">
        <v>297.846</v>
      </c>
      <c r="L1725" s="10">
        <v>300</v>
      </c>
      <c r="M1725" s="10">
        <v>0</v>
      </c>
      <c r="N1725" s="14">
        <v>12.930999999999999</v>
      </c>
      <c r="O1725" s="13">
        <v>34.451799999999999</v>
      </c>
      <c r="P1725" s="41">
        <v>9.1306710588234807E-2</v>
      </c>
      <c r="Q1725" s="41">
        <v>0.44620560588235492</v>
      </c>
      <c r="R1725" s="1" t="s">
        <v>285</v>
      </c>
      <c r="S1725" s="1">
        <v>1</v>
      </c>
      <c r="V1725" s="42" t="str">
        <f t="shared" si="123"/>
        <v>YK1901 St.49 297.846m Bt.0</v>
      </c>
    </row>
    <row r="1726" spans="1:22" ht="12.75" customHeight="1">
      <c r="A1726" s="1" t="s">
        <v>1538</v>
      </c>
      <c r="B1726" s="1">
        <v>49</v>
      </c>
      <c r="C1726" s="1" t="s">
        <v>1575</v>
      </c>
      <c r="D1726" s="5">
        <v>43578.956180555557</v>
      </c>
      <c r="E1726" s="1">
        <f t="shared" si="124"/>
        <v>2019</v>
      </c>
      <c r="F1726" s="1">
        <f t="shared" si="125"/>
        <v>4</v>
      </c>
      <c r="G1726" s="4">
        <f t="shared" si="126"/>
        <v>23</v>
      </c>
      <c r="H1726" s="9">
        <v>0.9555555555555556</v>
      </c>
      <c r="I1726" s="13">
        <v>126.25700000000001</v>
      </c>
      <c r="J1726" s="13">
        <v>27.257999999999999</v>
      </c>
      <c r="K1726" s="10">
        <v>496.97399999999999</v>
      </c>
      <c r="L1726" s="10">
        <v>500</v>
      </c>
      <c r="M1726" s="10">
        <v>0</v>
      </c>
      <c r="N1726" s="14">
        <v>8.2576000000000001</v>
      </c>
      <c r="O1726" s="13">
        <v>34.309199999999997</v>
      </c>
      <c r="P1726" s="41">
        <v>-7.4910611764706037E-2</v>
      </c>
      <c r="Q1726" s="41">
        <v>-0.76664391764705897</v>
      </c>
      <c r="R1726" s="1" t="s">
        <v>285</v>
      </c>
      <c r="S1726" s="1">
        <v>1</v>
      </c>
      <c r="U1726" s="8" t="s">
        <v>1638</v>
      </c>
      <c r="V1726" s="42" t="str">
        <f t="shared" si="123"/>
        <v>YK1901 St.49 496.974m Bt.0</v>
      </c>
    </row>
    <row r="1727" spans="1:22" ht="12.75" customHeight="1">
      <c r="A1727" s="1" t="s">
        <v>1538</v>
      </c>
      <c r="B1727" s="1">
        <v>50</v>
      </c>
      <c r="C1727" s="1" t="s">
        <v>1575</v>
      </c>
      <c r="D1727" s="5">
        <v>43579</v>
      </c>
      <c r="E1727" s="1">
        <f t="shared" si="124"/>
        <v>2019</v>
      </c>
      <c r="F1727" s="1">
        <f t="shared" si="125"/>
        <v>4</v>
      </c>
      <c r="G1727" s="4">
        <f t="shared" si="126"/>
        <v>24</v>
      </c>
      <c r="H1727" s="9">
        <v>0.31458333333333333</v>
      </c>
      <c r="I1727" s="13">
        <v>125.25416666666599</v>
      </c>
      <c r="J1727" s="13">
        <v>26.753333333333298</v>
      </c>
      <c r="K1727" s="10">
        <v>5</v>
      </c>
      <c r="L1727" s="10">
        <v>5</v>
      </c>
      <c r="M1727" s="10">
        <v>0</v>
      </c>
      <c r="N1727" s="14">
        <v>26.022666666666598</v>
      </c>
      <c r="O1727" s="13">
        <v>34.379833333333295</v>
      </c>
      <c r="P1727" s="41">
        <v>0.13854476470588306</v>
      </c>
      <c r="Q1727" s="41">
        <v>1.0127736176470581</v>
      </c>
      <c r="R1727" s="1" t="s">
        <v>285</v>
      </c>
      <c r="V1727" s="42" t="str">
        <f t="shared" si="123"/>
        <v>YK1901 St.50 5m Bt.0</v>
      </c>
    </row>
    <row r="1728" spans="1:22" ht="12.75" customHeight="1">
      <c r="A1728" s="1" t="s">
        <v>1538</v>
      </c>
      <c r="B1728" s="1">
        <v>51</v>
      </c>
      <c r="C1728" s="1" t="s">
        <v>1575</v>
      </c>
      <c r="D1728" s="5">
        <v>43579</v>
      </c>
      <c r="E1728" s="1">
        <f t="shared" si="124"/>
        <v>2019</v>
      </c>
      <c r="F1728" s="1">
        <f t="shared" si="125"/>
        <v>4</v>
      </c>
      <c r="G1728" s="4">
        <f t="shared" si="126"/>
        <v>24</v>
      </c>
      <c r="H1728" s="9">
        <v>0.46597222222222223</v>
      </c>
      <c r="I1728" s="13">
        <v>124.800166666666</v>
      </c>
      <c r="J1728" s="13">
        <v>26.748999999999999</v>
      </c>
      <c r="K1728" s="10">
        <v>5</v>
      </c>
      <c r="L1728" s="10">
        <v>5</v>
      </c>
      <c r="M1728" s="10">
        <v>0</v>
      </c>
      <c r="N1728" s="14">
        <v>25.631</v>
      </c>
      <c r="O1728" s="13">
        <v>34.257666666666594</v>
      </c>
      <c r="P1728" s="41">
        <v>0.17435011764705921</v>
      </c>
      <c r="Q1728" s="41">
        <v>1.1400153211764685</v>
      </c>
      <c r="R1728" s="1" t="s">
        <v>285</v>
      </c>
      <c r="V1728" s="42" t="str">
        <f t="shared" si="123"/>
        <v>YK1901 St.51 5m Bt.0</v>
      </c>
    </row>
    <row r="1729" spans="1:22" ht="12.75" customHeight="1">
      <c r="A1729" s="1" t="s">
        <v>1538</v>
      </c>
      <c r="B1729" s="1">
        <v>52</v>
      </c>
      <c r="C1729" s="1" t="s">
        <v>1575</v>
      </c>
      <c r="D1729" s="5">
        <v>43579</v>
      </c>
      <c r="E1729" s="1">
        <f t="shared" si="124"/>
        <v>2019</v>
      </c>
      <c r="F1729" s="1">
        <f t="shared" si="125"/>
        <v>4</v>
      </c>
      <c r="G1729" s="4">
        <f t="shared" si="126"/>
        <v>24</v>
      </c>
      <c r="H1729" s="9">
        <v>0.62152777777777779</v>
      </c>
      <c r="I1729" s="13">
        <v>124.2885</v>
      </c>
      <c r="J1729" s="13">
        <v>26.75</v>
      </c>
      <c r="K1729" s="10">
        <v>5</v>
      </c>
      <c r="L1729" s="10">
        <v>5</v>
      </c>
      <c r="M1729" s="10">
        <v>0</v>
      </c>
      <c r="N1729" s="14">
        <v>26.2126666666666</v>
      </c>
      <c r="O1729" s="13">
        <v>34.431999999999995</v>
      </c>
      <c r="P1729" s="41">
        <v>0.19577047058823549</v>
      </c>
      <c r="Q1729" s="41">
        <v>1.3901250847058844</v>
      </c>
      <c r="R1729" s="1" t="s">
        <v>285</v>
      </c>
      <c r="V1729" s="42" t="str">
        <f t="shared" si="123"/>
        <v>YK1901 St.52 5m Bt.0</v>
      </c>
    </row>
    <row r="1730" spans="1:22" ht="12.75" customHeight="1">
      <c r="A1730" s="1" t="s">
        <v>1538</v>
      </c>
      <c r="B1730" s="1">
        <v>54</v>
      </c>
      <c r="C1730" s="1" t="s">
        <v>1575</v>
      </c>
      <c r="D1730" s="5">
        <v>43579</v>
      </c>
      <c r="E1730" s="1">
        <f t="shared" si="124"/>
        <v>2019</v>
      </c>
      <c r="F1730" s="1">
        <f t="shared" si="125"/>
        <v>4</v>
      </c>
      <c r="G1730" s="4">
        <f t="shared" si="126"/>
        <v>24</v>
      </c>
      <c r="H1730" s="9">
        <v>0.92222222222222217</v>
      </c>
      <c r="I1730" s="13">
        <v>123.30433333333301</v>
      </c>
      <c r="J1730" s="13">
        <v>26.75</v>
      </c>
      <c r="K1730" s="10">
        <v>5</v>
      </c>
      <c r="L1730" s="10">
        <v>5</v>
      </c>
      <c r="M1730" s="10">
        <v>0</v>
      </c>
      <c r="N1730" s="14">
        <v>23.952666666666598</v>
      </c>
      <c r="O1730" s="13">
        <v>34.163999999999994</v>
      </c>
      <c r="P1730" s="41">
        <v>0.11176932352941238</v>
      </c>
      <c r="Q1730" s="41">
        <v>0.79396382823529521</v>
      </c>
      <c r="R1730" s="1" t="s">
        <v>285</v>
      </c>
      <c r="V1730" s="42" t="str">
        <f t="shared" si="123"/>
        <v>YK1901 St.54 5m Bt.0</v>
      </c>
    </row>
    <row r="1731" spans="1:22" ht="12.75" customHeight="1">
      <c r="A1731" s="1" t="s">
        <v>1538</v>
      </c>
      <c r="B1731" s="1">
        <v>55</v>
      </c>
      <c r="C1731" s="1" t="s">
        <v>1575</v>
      </c>
      <c r="D1731" s="5">
        <v>43580</v>
      </c>
      <c r="E1731" s="1">
        <f t="shared" si="124"/>
        <v>2019</v>
      </c>
      <c r="F1731" s="1">
        <f t="shared" si="125"/>
        <v>4</v>
      </c>
      <c r="G1731" s="4">
        <f t="shared" si="126"/>
        <v>25</v>
      </c>
      <c r="H1731" s="9">
        <v>4.7222222222222221E-2</v>
      </c>
      <c r="I1731" s="13">
        <v>123.212666666666</v>
      </c>
      <c r="J1731" s="13">
        <v>27.048999999999999</v>
      </c>
      <c r="K1731" s="10">
        <v>5</v>
      </c>
      <c r="L1731" s="10">
        <v>5</v>
      </c>
      <c r="M1731" s="10">
        <v>0</v>
      </c>
      <c r="N1731" s="14">
        <v>24.547666666666601</v>
      </c>
      <c r="O1731" s="13">
        <v>34.515999999999998</v>
      </c>
      <c r="P1731" s="41">
        <v>0.17572817647058869</v>
      </c>
      <c r="Q1731" s="41">
        <v>1.0969285517647069</v>
      </c>
      <c r="R1731" s="1" t="s">
        <v>285</v>
      </c>
      <c r="V1731" s="42" t="str">
        <f t="shared" si="123"/>
        <v>YK1901 St.55 5m Bt.0</v>
      </c>
    </row>
    <row r="1732" spans="1:22" ht="12.75" customHeight="1">
      <c r="A1732" s="1" t="s">
        <v>1538</v>
      </c>
      <c r="B1732" s="1">
        <v>56</v>
      </c>
      <c r="C1732" s="1" t="s">
        <v>1575</v>
      </c>
      <c r="D1732" s="5">
        <v>43580</v>
      </c>
      <c r="E1732" s="1">
        <f t="shared" si="124"/>
        <v>2019</v>
      </c>
      <c r="F1732" s="1">
        <f t="shared" si="125"/>
        <v>4</v>
      </c>
      <c r="G1732" s="4">
        <f t="shared" si="126"/>
        <v>25</v>
      </c>
      <c r="H1732" s="9">
        <v>0.20902777777777778</v>
      </c>
      <c r="I1732" s="13">
        <v>123.70033333333301</v>
      </c>
      <c r="J1732" s="13">
        <v>27.244</v>
      </c>
      <c r="K1732" s="10">
        <v>5</v>
      </c>
      <c r="L1732" s="10">
        <v>5</v>
      </c>
      <c r="M1732" s="10">
        <v>0</v>
      </c>
      <c r="N1732" s="14">
        <v>24.260999999999999</v>
      </c>
      <c r="O1732" s="13">
        <v>34.538999999999994</v>
      </c>
      <c r="P1732" s="41">
        <v>0.20290252941176457</v>
      </c>
      <c r="Q1732" s="41">
        <v>1.3103553952941187</v>
      </c>
      <c r="R1732" s="1" t="s">
        <v>285</v>
      </c>
      <c r="V1732" s="42" t="str">
        <f t="shared" si="123"/>
        <v>YK1901 St.56 5m Bt.0</v>
      </c>
    </row>
    <row r="1733" spans="1:22" ht="12.75" customHeight="1">
      <c r="A1733" s="1" t="s">
        <v>1538</v>
      </c>
      <c r="B1733" s="1">
        <v>57</v>
      </c>
      <c r="C1733" s="1" t="s">
        <v>1575</v>
      </c>
      <c r="D1733" s="5">
        <v>43580</v>
      </c>
      <c r="E1733" s="1">
        <f t="shared" si="124"/>
        <v>2019</v>
      </c>
      <c r="F1733" s="1">
        <f t="shared" si="125"/>
        <v>4</v>
      </c>
      <c r="G1733" s="4">
        <f t="shared" si="126"/>
        <v>25</v>
      </c>
      <c r="H1733" s="9">
        <v>0.35138888888888892</v>
      </c>
      <c r="I1733" s="13">
        <v>124.196333333333</v>
      </c>
      <c r="J1733" s="13">
        <v>27.248999999999999</v>
      </c>
      <c r="K1733" s="10">
        <v>5</v>
      </c>
      <c r="L1733" s="10">
        <v>5</v>
      </c>
      <c r="M1733" s="10">
        <v>0</v>
      </c>
      <c r="N1733" s="14">
        <v>24.306000000000001</v>
      </c>
      <c r="O1733" s="13">
        <v>34.527333333333296</v>
      </c>
      <c r="P1733" s="41">
        <v>0.23994088235294164</v>
      </c>
      <c r="Q1733" s="41">
        <v>1.5237822388235305</v>
      </c>
      <c r="R1733" s="1" t="s">
        <v>285</v>
      </c>
      <c r="V1733" s="42" t="str">
        <f t="shared" si="123"/>
        <v>YK1901 St.57 5m Bt.0</v>
      </c>
    </row>
    <row r="1734" spans="1:22" ht="12.75" customHeight="1">
      <c r="A1734" s="1" t="s">
        <v>1538</v>
      </c>
      <c r="B1734" s="1">
        <v>58</v>
      </c>
      <c r="C1734" s="1" t="s">
        <v>1575</v>
      </c>
      <c r="D1734" s="5">
        <v>43580</v>
      </c>
      <c r="E1734" s="1">
        <f t="shared" si="124"/>
        <v>2019</v>
      </c>
      <c r="F1734" s="1">
        <f t="shared" si="125"/>
        <v>4</v>
      </c>
      <c r="G1734" s="4">
        <f t="shared" si="126"/>
        <v>25</v>
      </c>
      <c r="H1734" s="9">
        <v>0.85416666666666663</v>
      </c>
      <c r="I1734" s="13">
        <v>124.763833333333</v>
      </c>
      <c r="J1734" s="13">
        <v>27.257000000000001</v>
      </c>
      <c r="K1734" s="10">
        <v>5</v>
      </c>
      <c r="L1734" s="10">
        <v>5</v>
      </c>
      <c r="M1734" s="10">
        <v>0</v>
      </c>
      <c r="N1734" s="14">
        <v>24.097666666666598</v>
      </c>
      <c r="O1734" s="13">
        <v>34.315833333333295</v>
      </c>
      <c r="P1734" s="41">
        <v>0.14807029411764727</v>
      </c>
      <c r="Q1734" s="41">
        <v>1.210736092941179</v>
      </c>
      <c r="R1734" s="1" t="s">
        <v>285</v>
      </c>
      <c r="V1734" s="42" t="str">
        <f t="shared" si="123"/>
        <v>YK1901 St.58 5m Bt.0</v>
      </c>
    </row>
    <row r="1735" spans="1:22" ht="12.75" customHeight="1">
      <c r="A1735" s="1" t="s">
        <v>1538</v>
      </c>
      <c r="B1735" s="1">
        <v>59</v>
      </c>
      <c r="C1735" s="1" t="s">
        <v>1575</v>
      </c>
      <c r="D1735" s="5">
        <v>43580</v>
      </c>
      <c r="E1735" s="1">
        <f t="shared" si="124"/>
        <v>2019</v>
      </c>
      <c r="F1735" s="1">
        <f t="shared" si="125"/>
        <v>4</v>
      </c>
      <c r="G1735" s="4">
        <f t="shared" si="126"/>
        <v>25</v>
      </c>
      <c r="H1735" s="9">
        <v>0.9506944444444444</v>
      </c>
      <c r="I1735" s="13">
        <v>125.196333333333</v>
      </c>
      <c r="J1735" s="13">
        <v>27.244499999999999</v>
      </c>
      <c r="K1735" s="10">
        <v>5</v>
      </c>
      <c r="L1735" s="10">
        <v>5</v>
      </c>
      <c r="M1735" s="10">
        <v>0</v>
      </c>
      <c r="N1735" s="14">
        <v>23.670999999999999</v>
      </c>
      <c r="O1735" s="13">
        <v>34.413166666666598</v>
      </c>
      <c r="P1735" s="41">
        <v>0.20113764705882398</v>
      </c>
      <c r="Q1735" s="41">
        <v>1.3657858164705896</v>
      </c>
      <c r="R1735" s="1" t="s">
        <v>285</v>
      </c>
      <c r="V1735" s="42" t="str">
        <f t="shared" si="123"/>
        <v>YK1901 St.59 5m Bt.0</v>
      </c>
    </row>
    <row r="1736" spans="1:22" ht="12.75" customHeight="1">
      <c r="A1736" s="1" t="s">
        <v>1538</v>
      </c>
      <c r="B1736" s="1">
        <v>60</v>
      </c>
      <c r="C1736" s="1" t="s">
        <v>1575</v>
      </c>
      <c r="D1736" s="5">
        <v>43574</v>
      </c>
      <c r="E1736" s="1">
        <f t="shared" si="124"/>
        <v>2019</v>
      </c>
      <c r="F1736" s="1">
        <f t="shared" si="125"/>
        <v>4</v>
      </c>
      <c r="G1736" s="4">
        <f t="shared" si="126"/>
        <v>19</v>
      </c>
      <c r="H1736" s="9">
        <v>0.38611111111111113</v>
      </c>
      <c r="I1736" s="13">
        <v>125.7825</v>
      </c>
      <c r="J1736" s="13">
        <v>27.281500000000001</v>
      </c>
      <c r="K1736" s="10">
        <v>5</v>
      </c>
      <c r="L1736" s="10">
        <v>5</v>
      </c>
      <c r="M1736" s="10">
        <v>0</v>
      </c>
      <c r="N1736" s="14">
        <v>23.241</v>
      </c>
      <c r="O1736" s="13">
        <v>34.670333333333296</v>
      </c>
      <c r="P1736" s="41">
        <v>0.1902945000000007</v>
      </c>
      <c r="Q1736" s="41">
        <v>1.447469700000001</v>
      </c>
      <c r="R1736" s="1" t="s">
        <v>285</v>
      </c>
      <c r="V1736" s="42" t="str">
        <f t="shared" si="123"/>
        <v>YK1901 St.60 5m Bt.0</v>
      </c>
    </row>
    <row r="1737" spans="1:22" ht="12.75" customHeight="1">
      <c r="A1737" s="1" t="s">
        <v>1538</v>
      </c>
      <c r="B1737" s="1">
        <v>61</v>
      </c>
      <c r="C1737" s="1" t="s">
        <v>1575</v>
      </c>
      <c r="D1737" s="5">
        <v>43574</v>
      </c>
      <c r="E1737" s="1">
        <f t="shared" si="124"/>
        <v>2019</v>
      </c>
      <c r="F1737" s="1">
        <f t="shared" si="125"/>
        <v>4</v>
      </c>
      <c r="G1737" s="4">
        <f t="shared" si="126"/>
        <v>19</v>
      </c>
      <c r="H1737" s="9">
        <v>2.8472222222222222E-2</v>
      </c>
      <c r="I1737" s="13">
        <v>125.76033333333299</v>
      </c>
      <c r="J1737" s="13">
        <v>27.786666666666601</v>
      </c>
      <c r="K1737" s="10">
        <v>5</v>
      </c>
      <c r="L1737" s="10">
        <v>5</v>
      </c>
      <c r="M1737" s="10">
        <v>0</v>
      </c>
      <c r="N1737" s="14">
        <v>23.062666666666598</v>
      </c>
      <c r="O1737" s="13">
        <v>34.682499999999997</v>
      </c>
      <c r="P1737" s="41">
        <v>0.24356735294117637</v>
      </c>
      <c r="Q1737" s="41">
        <v>1.6251997235294127</v>
      </c>
      <c r="R1737" s="1" t="s">
        <v>285</v>
      </c>
      <c r="V1737" s="42" t="str">
        <f t="shared" si="123"/>
        <v>YK1901 St.61 5m Bt.0</v>
      </c>
    </row>
    <row r="1738" spans="1:22" ht="12.75" customHeight="1">
      <c r="A1738" s="1" t="s">
        <v>1538</v>
      </c>
      <c r="B1738" s="1">
        <v>62</v>
      </c>
      <c r="C1738" s="1" t="s">
        <v>1575</v>
      </c>
      <c r="D1738" s="5">
        <v>43581</v>
      </c>
      <c r="E1738" s="1">
        <f t="shared" si="124"/>
        <v>2019</v>
      </c>
      <c r="F1738" s="1">
        <f t="shared" si="125"/>
        <v>4</v>
      </c>
      <c r="G1738" s="4">
        <f t="shared" si="126"/>
        <v>26</v>
      </c>
      <c r="H1738" s="9">
        <v>0.1076388888888889</v>
      </c>
      <c r="I1738" s="13">
        <v>125.252</v>
      </c>
      <c r="J1738" s="13">
        <v>27.7126666666666</v>
      </c>
      <c r="K1738" s="10">
        <v>5</v>
      </c>
      <c r="L1738" s="10">
        <v>5</v>
      </c>
      <c r="M1738" s="10">
        <v>0</v>
      </c>
      <c r="N1738" s="14">
        <v>22.0193333333333</v>
      </c>
      <c r="O1738" s="13">
        <v>33.924333333333294</v>
      </c>
      <c r="P1738" s="41">
        <v>0.11846620588235313</v>
      </c>
      <c r="Q1738" s="41">
        <v>0.81939360705882613</v>
      </c>
      <c r="R1738" s="1" t="s">
        <v>285</v>
      </c>
      <c r="V1738" s="42" t="str">
        <f t="shared" si="123"/>
        <v>YK1901 St.62 5m Bt.0</v>
      </c>
    </row>
    <row r="1739" spans="1:22" ht="12.75" customHeight="1">
      <c r="A1739" s="1" t="s">
        <v>1538</v>
      </c>
      <c r="B1739" s="1">
        <v>63</v>
      </c>
      <c r="C1739" s="1" t="s">
        <v>1575</v>
      </c>
      <c r="D1739" s="5">
        <v>43580.656342592592</v>
      </c>
      <c r="E1739" s="1">
        <f t="shared" si="124"/>
        <v>2019</v>
      </c>
      <c r="F1739" s="1">
        <f t="shared" si="125"/>
        <v>4</v>
      </c>
      <c r="G1739" s="4">
        <f t="shared" si="126"/>
        <v>25</v>
      </c>
      <c r="H1739" s="9">
        <v>0.65625</v>
      </c>
      <c r="I1739" s="13">
        <v>124.756</v>
      </c>
      <c r="J1739" s="13">
        <v>27.753</v>
      </c>
      <c r="K1739" s="10">
        <v>0</v>
      </c>
      <c r="L1739" s="10">
        <v>0</v>
      </c>
      <c r="M1739" s="33">
        <v>0</v>
      </c>
      <c r="N1739" s="40">
        <v>22.5</v>
      </c>
      <c r="O1739" s="13">
        <v>34.334083768284394</v>
      </c>
      <c r="P1739" s="41">
        <v>0.13762605882352918</v>
      </c>
      <c r="Q1739" s="41">
        <v>1.1328109905882382</v>
      </c>
      <c r="R1739" s="1" t="s">
        <v>285</v>
      </c>
      <c r="S1739" s="1">
        <v>1</v>
      </c>
      <c r="V1739" s="42" t="str">
        <f t="shared" si="123"/>
        <v>YK1901 St.63 0m Bt.0</v>
      </c>
    </row>
    <row r="1740" spans="1:22" ht="12.75" customHeight="1">
      <c r="A1740" s="1" t="s">
        <v>1538</v>
      </c>
      <c r="B1740" s="1">
        <v>63</v>
      </c>
      <c r="C1740" s="1" t="s">
        <v>1575</v>
      </c>
      <c r="D1740" s="5">
        <v>43580.656342592592</v>
      </c>
      <c r="E1740" s="1">
        <f t="shared" si="124"/>
        <v>2019</v>
      </c>
      <c r="F1740" s="1">
        <f t="shared" si="125"/>
        <v>4</v>
      </c>
      <c r="G1740" s="4">
        <f t="shared" si="126"/>
        <v>25</v>
      </c>
      <c r="H1740" s="9">
        <v>0.65625</v>
      </c>
      <c r="I1740" s="13">
        <v>124.756</v>
      </c>
      <c r="J1740" s="13">
        <v>27.753</v>
      </c>
      <c r="K1740" s="10">
        <v>9.3719999999999999</v>
      </c>
      <c r="L1740" s="10">
        <v>10</v>
      </c>
      <c r="M1740" s="10">
        <v>0</v>
      </c>
      <c r="N1740" s="14">
        <v>22.462399999999999</v>
      </c>
      <c r="O1740" s="13">
        <v>34.3142</v>
      </c>
      <c r="P1740" s="41">
        <v>0.15493641176470607</v>
      </c>
      <c r="Q1740" s="41">
        <v>1.0482384141176464</v>
      </c>
      <c r="R1740" s="1" t="s">
        <v>285</v>
      </c>
      <c r="S1740" s="1">
        <v>1</v>
      </c>
      <c r="V1740" s="42" t="str">
        <f t="shared" si="123"/>
        <v>YK1901 St.63 9.372m Bt.0</v>
      </c>
    </row>
    <row r="1741" spans="1:22" ht="12.75" customHeight="1">
      <c r="A1741" s="1" t="s">
        <v>1538</v>
      </c>
      <c r="B1741" s="1">
        <v>63</v>
      </c>
      <c r="C1741" s="1" t="s">
        <v>1575</v>
      </c>
      <c r="D1741" s="5">
        <v>43580.656342592592</v>
      </c>
      <c r="E1741" s="1">
        <f t="shared" si="124"/>
        <v>2019</v>
      </c>
      <c r="F1741" s="1">
        <f t="shared" si="125"/>
        <v>4</v>
      </c>
      <c r="G1741" s="4">
        <f t="shared" si="126"/>
        <v>25</v>
      </c>
      <c r="H1741" s="9">
        <v>0.65625</v>
      </c>
      <c r="I1741" s="13">
        <v>124.756</v>
      </c>
      <c r="J1741" s="13">
        <v>27.753</v>
      </c>
      <c r="K1741" s="10">
        <v>19.741</v>
      </c>
      <c r="L1741" s="10">
        <v>20</v>
      </c>
      <c r="M1741" s="10">
        <v>0</v>
      </c>
      <c r="N1741" s="14">
        <v>21.339500000000001</v>
      </c>
      <c r="O1741" s="13">
        <v>34.405200000000001</v>
      </c>
      <c r="P1741" s="41">
        <v>0.16608176470588232</v>
      </c>
      <c r="Q1741" s="41">
        <v>1.0849561376470565</v>
      </c>
      <c r="R1741" s="1" t="s">
        <v>285</v>
      </c>
      <c r="S1741" s="1">
        <v>1</v>
      </c>
      <c r="V1741" s="42" t="str">
        <f t="shared" si="123"/>
        <v>YK1901 St.63 19.741m Bt.0</v>
      </c>
    </row>
    <row r="1742" spans="1:22" ht="12.75" customHeight="1">
      <c r="A1742" s="1" t="s">
        <v>1538</v>
      </c>
      <c r="B1742" s="1">
        <v>63</v>
      </c>
      <c r="C1742" s="1" t="s">
        <v>1575</v>
      </c>
      <c r="D1742" s="5">
        <v>43580.656342592592</v>
      </c>
      <c r="E1742" s="1">
        <f t="shared" si="124"/>
        <v>2019</v>
      </c>
      <c r="F1742" s="1">
        <f t="shared" si="125"/>
        <v>4</v>
      </c>
      <c r="G1742" s="4">
        <f t="shared" si="126"/>
        <v>25</v>
      </c>
      <c r="H1742" s="9">
        <v>0.65625</v>
      </c>
      <c r="I1742" s="13">
        <v>124.756</v>
      </c>
      <c r="J1742" s="13">
        <v>27.753</v>
      </c>
      <c r="K1742" s="10">
        <v>29.463000000000001</v>
      </c>
      <c r="L1742" s="10">
        <v>30</v>
      </c>
      <c r="M1742" s="10">
        <v>0</v>
      </c>
      <c r="N1742" s="14">
        <v>21.0076</v>
      </c>
      <c r="O1742" s="13">
        <v>34.423699999999997</v>
      </c>
      <c r="P1742" s="41">
        <v>0.127</v>
      </c>
      <c r="Q1742" s="41">
        <v>0.98699999999999999</v>
      </c>
      <c r="R1742" s="1" t="s">
        <v>285</v>
      </c>
      <c r="S1742" s="1">
        <v>1</v>
      </c>
      <c r="V1742" s="42" t="str">
        <f t="shared" si="123"/>
        <v>YK1901 St.63 29.463m Bt.0</v>
      </c>
    </row>
    <row r="1743" spans="1:22" ht="12.75" customHeight="1">
      <c r="A1743" s="1" t="s">
        <v>1538</v>
      </c>
      <c r="B1743" s="1">
        <v>63</v>
      </c>
      <c r="C1743" s="1" t="s">
        <v>1575</v>
      </c>
      <c r="D1743" s="5">
        <v>43580.656342592592</v>
      </c>
      <c r="E1743" s="1">
        <f t="shared" si="124"/>
        <v>2019</v>
      </c>
      <c r="F1743" s="1">
        <f t="shared" si="125"/>
        <v>4</v>
      </c>
      <c r="G1743" s="4">
        <f t="shared" si="126"/>
        <v>25</v>
      </c>
      <c r="H1743" s="9">
        <v>0.65625</v>
      </c>
      <c r="I1743" s="13">
        <v>124.756</v>
      </c>
      <c r="J1743" s="13">
        <v>27.753</v>
      </c>
      <c r="K1743" s="10">
        <v>48.948999999999998</v>
      </c>
      <c r="L1743" s="10">
        <v>50</v>
      </c>
      <c r="M1743" s="10">
        <v>0</v>
      </c>
      <c r="N1743" s="14">
        <v>20.754799999999999</v>
      </c>
      <c r="O1743" s="13">
        <v>34.44</v>
      </c>
      <c r="P1743" s="41">
        <v>0.17799999999999999</v>
      </c>
      <c r="Q1743" s="41">
        <v>1.026</v>
      </c>
      <c r="R1743" s="1" t="s">
        <v>285</v>
      </c>
      <c r="S1743" s="1">
        <v>1</v>
      </c>
      <c r="U1743" s="8" t="s">
        <v>1641</v>
      </c>
      <c r="V1743" s="42" t="str">
        <f t="shared" si="123"/>
        <v>YK1901 St.63 48.949m Bt.0</v>
      </c>
    </row>
    <row r="1744" spans="1:22" ht="12.75" customHeight="1">
      <c r="A1744" s="1" t="s">
        <v>1538</v>
      </c>
      <c r="B1744" s="1">
        <v>63</v>
      </c>
      <c r="C1744" s="1" t="s">
        <v>1575</v>
      </c>
      <c r="D1744" s="5">
        <v>43580.656342592592</v>
      </c>
      <c r="E1744" s="1">
        <f t="shared" si="124"/>
        <v>2019</v>
      </c>
      <c r="F1744" s="1">
        <f t="shared" si="125"/>
        <v>4</v>
      </c>
      <c r="G1744" s="4">
        <f t="shared" si="126"/>
        <v>25</v>
      </c>
      <c r="H1744" s="9">
        <v>0.65625</v>
      </c>
      <c r="I1744" s="13">
        <v>124.756</v>
      </c>
      <c r="J1744" s="13">
        <v>27.753</v>
      </c>
      <c r="K1744" s="10">
        <v>74.897000000000006</v>
      </c>
      <c r="L1744" s="10">
        <v>75</v>
      </c>
      <c r="M1744" s="10">
        <v>0</v>
      </c>
      <c r="N1744" s="14">
        <v>19.481999999999999</v>
      </c>
      <c r="O1744" s="13">
        <v>34.6616</v>
      </c>
      <c r="P1744" s="41">
        <v>0.21299999999999999</v>
      </c>
      <c r="Q1744" s="41">
        <v>1.3340000000000001</v>
      </c>
      <c r="R1744" s="1" t="s">
        <v>285</v>
      </c>
      <c r="S1744" s="1">
        <v>1</v>
      </c>
      <c r="V1744" s="42" t="str">
        <f t="shared" si="123"/>
        <v>YK1901 St.63 74.897m Bt.0</v>
      </c>
    </row>
    <row r="1745" spans="1:22" ht="12.75" customHeight="1">
      <c r="A1745" s="1" t="s">
        <v>1538</v>
      </c>
      <c r="B1745" s="1">
        <v>63</v>
      </c>
      <c r="C1745" s="1" t="s">
        <v>1575</v>
      </c>
      <c r="D1745" s="5">
        <v>43580.656342592592</v>
      </c>
      <c r="E1745" s="1">
        <f t="shared" si="124"/>
        <v>2019</v>
      </c>
      <c r="F1745" s="1">
        <f t="shared" si="125"/>
        <v>4</v>
      </c>
      <c r="G1745" s="4">
        <f t="shared" si="126"/>
        <v>25</v>
      </c>
      <c r="H1745" s="9">
        <v>0.65625</v>
      </c>
      <c r="I1745" s="13">
        <v>124.756</v>
      </c>
      <c r="J1745" s="13">
        <v>27.753</v>
      </c>
      <c r="K1745" s="10">
        <v>92.978999999999999</v>
      </c>
      <c r="L1745" s="10">
        <v>93</v>
      </c>
      <c r="M1745" s="10">
        <v>0</v>
      </c>
      <c r="N1745" s="14">
        <v>19.2592</v>
      </c>
      <c r="O1745" s="13">
        <v>34.664999999999999</v>
      </c>
      <c r="P1745" s="41">
        <v>0.24399999999999999</v>
      </c>
      <c r="Q1745" s="41">
        <v>1.4359999999999999</v>
      </c>
      <c r="R1745" s="1" t="s">
        <v>285</v>
      </c>
      <c r="S1745" s="1">
        <v>1</v>
      </c>
      <c r="V1745" s="42" t="str">
        <f t="shared" si="123"/>
        <v>YK1901 St.63 92.979m Bt.0</v>
      </c>
    </row>
    <row r="1746" spans="1:22" ht="12.75" customHeight="1">
      <c r="A1746" s="1" t="s">
        <v>1538</v>
      </c>
      <c r="B1746" s="1">
        <v>64</v>
      </c>
      <c r="C1746" s="1" t="s">
        <v>1575</v>
      </c>
      <c r="D1746" s="5">
        <v>43580</v>
      </c>
      <c r="E1746" s="1">
        <f t="shared" si="124"/>
        <v>2019</v>
      </c>
      <c r="F1746" s="1">
        <f t="shared" si="125"/>
        <v>4</v>
      </c>
      <c r="G1746" s="4">
        <f t="shared" si="126"/>
        <v>25</v>
      </c>
      <c r="H1746" s="9">
        <v>0.49652777777777773</v>
      </c>
      <c r="I1746" s="13">
        <v>124.251</v>
      </c>
      <c r="J1746" s="13">
        <v>27.695333333333298</v>
      </c>
      <c r="K1746" s="10">
        <v>5</v>
      </c>
      <c r="L1746" s="10">
        <v>5</v>
      </c>
      <c r="M1746" s="10">
        <v>0</v>
      </c>
      <c r="N1746" s="14">
        <v>23.245999999999999</v>
      </c>
      <c r="O1746" s="13">
        <v>34.401333333333298</v>
      </c>
      <c r="P1746" s="41">
        <v>0.23699999999999999</v>
      </c>
      <c r="Q1746" s="41">
        <v>1.528</v>
      </c>
      <c r="R1746" s="1" t="s">
        <v>285</v>
      </c>
      <c r="V1746" s="42" t="str">
        <f t="shared" si="123"/>
        <v>YK1901 St.64 5m Bt.0</v>
      </c>
    </row>
    <row r="1747" spans="1:22" ht="12.75" customHeight="1">
      <c r="A1747" s="1" t="s">
        <v>1538</v>
      </c>
      <c r="B1747" s="1">
        <v>66</v>
      </c>
      <c r="C1747" s="1" t="s">
        <v>1575</v>
      </c>
      <c r="D1747" s="5">
        <v>43573</v>
      </c>
      <c r="E1747" s="1">
        <f t="shared" si="124"/>
        <v>2019</v>
      </c>
      <c r="F1747" s="1">
        <f t="shared" si="125"/>
        <v>4</v>
      </c>
      <c r="G1747" s="4">
        <f t="shared" si="126"/>
        <v>18</v>
      </c>
      <c r="H1747" s="9">
        <v>0.97152777777777777</v>
      </c>
      <c r="I1747" s="13">
        <v>125.791</v>
      </c>
      <c r="J1747" s="13">
        <v>28.063333333333301</v>
      </c>
      <c r="K1747" s="10">
        <v>5</v>
      </c>
      <c r="L1747" s="10">
        <v>5</v>
      </c>
      <c r="M1747" s="10">
        <v>0</v>
      </c>
      <c r="N1747" s="14">
        <v>22.866</v>
      </c>
      <c r="O1747" s="13">
        <v>34.670833333333299</v>
      </c>
      <c r="P1747" s="41">
        <v>0.215</v>
      </c>
      <c r="Q1747" s="41">
        <v>1.573</v>
      </c>
      <c r="R1747" s="1" t="s">
        <v>285</v>
      </c>
      <c r="V1747" s="42" t="str">
        <f t="shared" si="123"/>
        <v>YK1901 St.66 5m Bt.0</v>
      </c>
    </row>
    <row r="1748" spans="1:22" ht="12.75" customHeight="1">
      <c r="A1748" s="1" t="s">
        <v>1538</v>
      </c>
      <c r="B1748" s="1">
        <v>67</v>
      </c>
      <c r="C1748" s="1" t="s">
        <v>1575</v>
      </c>
      <c r="D1748" s="5">
        <v>43581</v>
      </c>
      <c r="E1748" s="1">
        <f t="shared" si="124"/>
        <v>2019</v>
      </c>
      <c r="F1748" s="1">
        <f t="shared" si="125"/>
        <v>4</v>
      </c>
      <c r="G1748" s="4">
        <f t="shared" si="126"/>
        <v>26</v>
      </c>
      <c r="H1748" s="9">
        <v>0.44791666666666669</v>
      </c>
      <c r="I1748" s="13">
        <v>125.72116666666599</v>
      </c>
      <c r="J1748" s="13">
        <v>28.678000000000001</v>
      </c>
      <c r="K1748" s="10">
        <v>5</v>
      </c>
      <c r="L1748" s="10">
        <v>5</v>
      </c>
      <c r="M1748" s="10">
        <v>0</v>
      </c>
      <c r="N1748" s="14">
        <v>19.735999999999898</v>
      </c>
      <c r="O1748" s="13">
        <v>33.512999999999998</v>
      </c>
      <c r="P1748" s="41">
        <v>-5.2999999999999999E-2</v>
      </c>
      <c r="Q1748" s="41">
        <v>-0.11</v>
      </c>
      <c r="R1748" s="1" t="s">
        <v>285</v>
      </c>
      <c r="V1748" s="42" t="str">
        <f t="shared" si="123"/>
        <v>YK1901 St.67 5m Bt.0</v>
      </c>
    </row>
    <row r="1749" spans="1:22" ht="12.75" customHeight="1">
      <c r="A1749" s="1" t="s">
        <v>1538</v>
      </c>
      <c r="B1749" s="1">
        <v>68</v>
      </c>
      <c r="C1749" s="1" t="s">
        <v>1575</v>
      </c>
      <c r="D1749" s="5">
        <v>43581</v>
      </c>
      <c r="E1749" s="1">
        <f t="shared" si="124"/>
        <v>2019</v>
      </c>
      <c r="F1749" s="1">
        <f t="shared" si="125"/>
        <v>4</v>
      </c>
      <c r="G1749" s="4">
        <f t="shared" si="126"/>
        <v>26</v>
      </c>
      <c r="H1749" s="9">
        <v>0.59236111111111112</v>
      </c>
      <c r="I1749" s="13">
        <v>126.1965</v>
      </c>
      <c r="J1749" s="13">
        <v>28.754000000000001</v>
      </c>
      <c r="K1749" s="10">
        <v>5</v>
      </c>
      <c r="L1749" s="10">
        <v>5</v>
      </c>
      <c r="M1749" s="10">
        <v>0</v>
      </c>
      <c r="N1749" s="14">
        <v>20.867666666666601</v>
      </c>
      <c r="O1749" s="13">
        <v>33.9583333333333</v>
      </c>
      <c r="P1749" s="41">
        <v>3.3000000000000002E-2</v>
      </c>
      <c r="Q1749" s="41">
        <v>0.58199999999999996</v>
      </c>
      <c r="R1749" s="1" t="s">
        <v>285</v>
      </c>
      <c r="V1749" s="42" t="str">
        <f t="shared" si="123"/>
        <v>YK1901 St.68 5m Bt.0</v>
      </c>
    </row>
    <row r="1750" spans="1:22" ht="12.75" customHeight="1">
      <c r="A1750" s="1" t="s">
        <v>1538</v>
      </c>
      <c r="B1750" s="1">
        <v>69</v>
      </c>
      <c r="C1750" s="1" t="s">
        <v>1575</v>
      </c>
      <c r="D1750" s="5">
        <v>43581</v>
      </c>
      <c r="E1750" s="1">
        <f t="shared" si="124"/>
        <v>2019</v>
      </c>
      <c r="F1750" s="1">
        <f t="shared" si="125"/>
        <v>4</v>
      </c>
      <c r="G1750" s="4">
        <f t="shared" si="126"/>
        <v>26</v>
      </c>
      <c r="H1750" s="9">
        <v>0.75694444444444453</v>
      </c>
      <c r="I1750" s="13">
        <v>126.25</v>
      </c>
      <c r="J1750" s="13">
        <v>29.248999999999999</v>
      </c>
      <c r="K1750" s="10">
        <v>5</v>
      </c>
      <c r="L1750" s="10">
        <v>5</v>
      </c>
      <c r="M1750" s="10">
        <v>0</v>
      </c>
      <c r="N1750" s="14">
        <v>18.787666666666599</v>
      </c>
      <c r="O1750" s="13">
        <v>33.129166666666599</v>
      </c>
      <c r="P1750" s="41">
        <v>-0.13600000000000001</v>
      </c>
      <c r="Q1750" s="41">
        <v>-0.75600000000000001</v>
      </c>
      <c r="R1750" s="1" t="s">
        <v>285</v>
      </c>
      <c r="V1750" s="42" t="str">
        <f t="shared" si="123"/>
        <v>YK1901 St.69 5m Bt.0</v>
      </c>
    </row>
    <row r="1751" spans="1:22" ht="12.75" customHeight="1">
      <c r="A1751" s="1" t="s">
        <v>1538</v>
      </c>
      <c r="B1751" s="1">
        <v>70</v>
      </c>
      <c r="C1751" s="1" t="s">
        <v>1575</v>
      </c>
      <c r="D1751" s="5">
        <v>43581.931620370371</v>
      </c>
      <c r="E1751" s="1">
        <f t="shared" si="124"/>
        <v>2019</v>
      </c>
      <c r="F1751" s="1">
        <f t="shared" si="125"/>
        <v>4</v>
      </c>
      <c r="G1751" s="4">
        <f t="shared" si="126"/>
        <v>26</v>
      </c>
      <c r="H1751" s="9">
        <v>0.93125000000000002</v>
      </c>
      <c r="I1751" s="13">
        <v>126.253</v>
      </c>
      <c r="J1751" s="13">
        <v>29.7455</v>
      </c>
      <c r="K1751" s="10">
        <v>5</v>
      </c>
      <c r="L1751" s="10">
        <v>5</v>
      </c>
      <c r="M1751" s="10">
        <v>0</v>
      </c>
      <c r="N1751" s="14">
        <v>17.331</v>
      </c>
      <c r="O1751" s="13">
        <v>32.126666666666594</v>
      </c>
      <c r="P1751" s="41">
        <v>-0.39100000000000001</v>
      </c>
      <c r="Q1751" s="41">
        <v>-2.3420000000000001</v>
      </c>
      <c r="R1751" s="1" t="s">
        <v>285</v>
      </c>
      <c r="U1751" s="8" t="s">
        <v>1642</v>
      </c>
      <c r="V1751" s="42" t="str">
        <f t="shared" si="123"/>
        <v>YK1901 St.70 5m Bt.0</v>
      </c>
    </row>
    <row r="1752" spans="1:22" ht="12.75" customHeight="1">
      <c r="A1752" s="1" t="s">
        <v>1538</v>
      </c>
      <c r="B1752" s="1">
        <v>71</v>
      </c>
      <c r="C1752" s="1" t="s">
        <v>1575</v>
      </c>
      <c r="D1752" s="5">
        <v>43582</v>
      </c>
      <c r="E1752" s="1">
        <f t="shared" si="124"/>
        <v>2019</v>
      </c>
      <c r="F1752" s="1">
        <f t="shared" si="125"/>
        <v>4</v>
      </c>
      <c r="G1752" s="4">
        <f t="shared" si="126"/>
        <v>27</v>
      </c>
      <c r="H1752" s="9">
        <v>0.11388888888888889</v>
      </c>
      <c r="I1752" s="13">
        <v>126.251</v>
      </c>
      <c r="J1752" s="13">
        <v>30.211666666666599</v>
      </c>
      <c r="K1752" s="10">
        <v>5</v>
      </c>
      <c r="L1752" s="10">
        <v>5</v>
      </c>
      <c r="M1752" s="10">
        <v>0</v>
      </c>
      <c r="N1752" s="14">
        <v>16.147666666666598</v>
      </c>
      <c r="O1752" s="13">
        <v>34.095666666666595</v>
      </c>
      <c r="P1752" s="41">
        <v>9.8000000000000004E-2</v>
      </c>
      <c r="Q1752" s="41">
        <v>0.77800000000000002</v>
      </c>
      <c r="R1752" s="1" t="s">
        <v>285</v>
      </c>
      <c r="V1752" s="42" t="str">
        <f t="shared" si="123"/>
        <v>YK1901 St.71 5m Bt.0</v>
      </c>
    </row>
    <row r="1753" spans="1:22" ht="12.75" customHeight="1">
      <c r="A1753" s="1" t="s">
        <v>1538</v>
      </c>
      <c r="B1753" s="1">
        <v>72</v>
      </c>
      <c r="C1753" s="1" t="s">
        <v>1577</v>
      </c>
      <c r="D1753" s="5">
        <v>43582</v>
      </c>
      <c r="E1753" s="1">
        <f t="shared" si="124"/>
        <v>2019</v>
      </c>
      <c r="F1753" s="1">
        <f t="shared" si="125"/>
        <v>4</v>
      </c>
      <c r="G1753" s="4">
        <f t="shared" si="126"/>
        <v>27</v>
      </c>
      <c r="H1753" s="9">
        <v>0.30277777777777776</v>
      </c>
      <c r="I1753" s="13">
        <v>126.251</v>
      </c>
      <c r="J1753" s="13">
        <v>30.7165</v>
      </c>
      <c r="K1753" s="10">
        <v>5</v>
      </c>
      <c r="L1753" s="10">
        <v>5</v>
      </c>
      <c r="M1753" s="10">
        <v>0</v>
      </c>
      <c r="N1753" s="14">
        <v>15.524333333333299</v>
      </c>
      <c r="O1753" s="13">
        <v>33.831166666666597</v>
      </c>
      <c r="P1753" s="41">
        <v>-2.1999999999999999E-2</v>
      </c>
      <c r="Q1753" s="41">
        <v>9.1999999999999998E-2</v>
      </c>
      <c r="R1753" s="1" t="s">
        <v>285</v>
      </c>
      <c r="V1753" s="42" t="str">
        <f t="shared" si="123"/>
        <v>YK1901 St.72 5m Bt.0</v>
      </c>
    </row>
    <row r="1754" spans="1:22" ht="12.75" customHeight="1">
      <c r="A1754" s="1" t="s">
        <v>1538</v>
      </c>
      <c r="B1754" s="1">
        <v>73</v>
      </c>
      <c r="C1754" s="1" t="s">
        <v>1571</v>
      </c>
      <c r="D1754" s="5">
        <v>43582</v>
      </c>
      <c r="E1754" s="1">
        <f t="shared" si="124"/>
        <v>2019</v>
      </c>
      <c r="F1754" s="1">
        <f t="shared" si="125"/>
        <v>4</v>
      </c>
      <c r="G1754" s="4">
        <f t="shared" si="126"/>
        <v>27</v>
      </c>
      <c r="H1754" s="9">
        <v>0.61736111111111114</v>
      </c>
      <c r="I1754" s="13">
        <v>126.746</v>
      </c>
      <c r="J1754" s="13">
        <v>31.754000000000001</v>
      </c>
      <c r="K1754" s="10">
        <v>5</v>
      </c>
      <c r="L1754" s="10">
        <v>5</v>
      </c>
      <c r="M1754" s="10">
        <v>0</v>
      </c>
      <c r="N1754" s="14">
        <v>17.277666666666601</v>
      </c>
      <c r="O1754" s="13">
        <v>34.2083333333333</v>
      </c>
      <c r="P1754" s="41">
        <v>7.3999999999999996E-2</v>
      </c>
      <c r="Q1754" s="41">
        <v>0.83299999999999996</v>
      </c>
      <c r="R1754" s="1" t="s">
        <v>285</v>
      </c>
      <c r="V1754" s="42" t="str">
        <f t="shared" si="123"/>
        <v>YK1901 St.73 5m Bt.0</v>
      </c>
    </row>
    <row r="1755" spans="1:22" ht="12.75" customHeight="1">
      <c r="A1755" s="1" t="s">
        <v>1538</v>
      </c>
      <c r="B1755" s="1">
        <v>74</v>
      </c>
      <c r="C1755" s="1" t="s">
        <v>1571</v>
      </c>
      <c r="D1755" s="5">
        <v>43582</v>
      </c>
      <c r="E1755" s="1">
        <f t="shared" si="124"/>
        <v>2019</v>
      </c>
      <c r="F1755" s="1">
        <f t="shared" si="125"/>
        <v>4</v>
      </c>
      <c r="G1755" s="4">
        <f t="shared" si="126"/>
        <v>27</v>
      </c>
      <c r="H1755" s="9">
        <v>0.78819444444444453</v>
      </c>
      <c r="I1755" s="13">
        <v>127.251</v>
      </c>
      <c r="J1755" s="13">
        <v>31.753</v>
      </c>
      <c r="K1755" s="10">
        <v>0</v>
      </c>
      <c r="L1755" s="10">
        <v>0</v>
      </c>
      <c r="M1755" s="33">
        <v>0</v>
      </c>
      <c r="N1755" s="40">
        <v>20</v>
      </c>
      <c r="O1755" s="13">
        <v>34.480580582624398</v>
      </c>
      <c r="P1755" s="41">
        <v>0.16200000000000001</v>
      </c>
      <c r="Q1755" s="41">
        <v>1.133</v>
      </c>
      <c r="R1755" s="1" t="s">
        <v>285</v>
      </c>
      <c r="S1755" s="1">
        <v>1</v>
      </c>
      <c r="V1755" s="42" t="str">
        <f t="shared" ref="V1755:V1818" si="127">A1755&amp;" St."&amp;B1755&amp;" "&amp;K1755&amp;"m"&amp;" Bt."&amp;M1755</f>
        <v>YK1901 St.74 0m Bt.0</v>
      </c>
    </row>
    <row r="1756" spans="1:22" ht="12.75" customHeight="1">
      <c r="A1756" s="1" t="s">
        <v>1538</v>
      </c>
      <c r="B1756" s="1">
        <v>74</v>
      </c>
      <c r="C1756" s="1" t="s">
        <v>1571</v>
      </c>
      <c r="D1756" s="5">
        <v>43582</v>
      </c>
      <c r="E1756" s="1">
        <f t="shared" si="124"/>
        <v>2019</v>
      </c>
      <c r="F1756" s="1">
        <f t="shared" si="125"/>
        <v>4</v>
      </c>
      <c r="G1756" s="4">
        <f t="shared" si="126"/>
        <v>27</v>
      </c>
      <c r="H1756" s="9">
        <v>0.78819444444444453</v>
      </c>
      <c r="I1756" s="13">
        <v>127.251</v>
      </c>
      <c r="J1756" s="13">
        <v>31.753</v>
      </c>
      <c r="K1756" s="10">
        <v>10.500999999999999</v>
      </c>
      <c r="L1756" s="10">
        <v>10</v>
      </c>
      <c r="M1756" s="10">
        <v>0</v>
      </c>
      <c r="N1756" s="14">
        <v>20.258400000000002</v>
      </c>
      <c r="O1756" s="13">
        <v>34.462200000000003</v>
      </c>
      <c r="P1756" s="41">
        <v>0.16500000000000001</v>
      </c>
      <c r="Q1756" s="41">
        <v>1.1559999999999999</v>
      </c>
      <c r="R1756" s="1" t="s">
        <v>285</v>
      </c>
      <c r="S1756" s="1">
        <v>1</v>
      </c>
      <c r="V1756" s="42" t="str">
        <f t="shared" si="127"/>
        <v>YK1901 St.74 10.501m Bt.0</v>
      </c>
    </row>
    <row r="1757" spans="1:22" ht="12.75" customHeight="1">
      <c r="A1757" s="1" t="s">
        <v>1538</v>
      </c>
      <c r="B1757" s="1">
        <v>74</v>
      </c>
      <c r="C1757" s="1" t="s">
        <v>1571</v>
      </c>
      <c r="D1757" s="5">
        <v>43582</v>
      </c>
      <c r="E1757" s="1">
        <f t="shared" si="124"/>
        <v>2019</v>
      </c>
      <c r="F1757" s="1">
        <f t="shared" si="125"/>
        <v>4</v>
      </c>
      <c r="G1757" s="4">
        <f t="shared" si="126"/>
        <v>27</v>
      </c>
      <c r="H1757" s="9">
        <v>0.78819444444444453</v>
      </c>
      <c r="I1757" s="13">
        <v>127.251</v>
      </c>
      <c r="J1757" s="13">
        <v>31.753</v>
      </c>
      <c r="K1757" s="10">
        <v>20.268999999999998</v>
      </c>
      <c r="L1757" s="10">
        <v>20</v>
      </c>
      <c r="M1757" s="10">
        <v>0</v>
      </c>
      <c r="N1757" s="14">
        <v>19.384699999999999</v>
      </c>
      <c r="O1757" s="13">
        <v>34.341700000000003</v>
      </c>
      <c r="P1757" s="41">
        <v>0.15900486470588238</v>
      </c>
      <c r="Q1757" s="41">
        <v>1.0328288752941184</v>
      </c>
      <c r="R1757" s="1" t="s">
        <v>285</v>
      </c>
      <c r="S1757" s="1">
        <v>1</v>
      </c>
      <c r="V1757" s="42" t="str">
        <f t="shared" si="127"/>
        <v>YK1901 St.74 20.269m Bt.0</v>
      </c>
    </row>
    <row r="1758" spans="1:22" ht="12.75" customHeight="1">
      <c r="A1758" s="1" t="s">
        <v>1538</v>
      </c>
      <c r="B1758" s="1">
        <v>74</v>
      </c>
      <c r="C1758" s="1" t="s">
        <v>1571</v>
      </c>
      <c r="D1758" s="5">
        <v>43582</v>
      </c>
      <c r="E1758" s="1">
        <f t="shared" si="124"/>
        <v>2019</v>
      </c>
      <c r="F1758" s="1">
        <f t="shared" si="125"/>
        <v>4</v>
      </c>
      <c r="G1758" s="4">
        <f t="shared" si="126"/>
        <v>27</v>
      </c>
      <c r="H1758" s="9">
        <v>0.78819444444444453</v>
      </c>
      <c r="I1758" s="13">
        <v>127.251</v>
      </c>
      <c r="J1758" s="13">
        <v>31.753</v>
      </c>
      <c r="K1758" s="10">
        <v>29.695</v>
      </c>
      <c r="L1758" s="10">
        <v>30</v>
      </c>
      <c r="M1758" s="10">
        <v>0</v>
      </c>
      <c r="N1758" s="14">
        <v>18.356100000000001</v>
      </c>
      <c r="O1758" s="13">
        <v>34.479199999999999</v>
      </c>
      <c r="P1758" s="41">
        <v>0.18896980514705852</v>
      </c>
      <c r="Q1758" s="41">
        <v>1.1153000823529418</v>
      </c>
      <c r="R1758" s="1" t="s">
        <v>285</v>
      </c>
      <c r="S1758" s="1">
        <v>1</v>
      </c>
      <c r="V1758" s="42" t="str">
        <f t="shared" si="127"/>
        <v>YK1901 St.74 29.695m Bt.0</v>
      </c>
    </row>
    <row r="1759" spans="1:22" ht="12.75" customHeight="1">
      <c r="A1759" s="1" t="s">
        <v>1538</v>
      </c>
      <c r="B1759" s="1">
        <v>74</v>
      </c>
      <c r="C1759" s="1" t="s">
        <v>1571</v>
      </c>
      <c r="D1759" s="5">
        <v>43582</v>
      </c>
      <c r="E1759" s="1">
        <f t="shared" si="124"/>
        <v>2019</v>
      </c>
      <c r="F1759" s="1">
        <f t="shared" si="125"/>
        <v>4</v>
      </c>
      <c r="G1759" s="4">
        <f t="shared" si="126"/>
        <v>27</v>
      </c>
      <c r="H1759" s="9">
        <v>0.78819444444444453</v>
      </c>
      <c r="I1759" s="13">
        <v>127.251</v>
      </c>
      <c r="J1759" s="13">
        <v>31.753</v>
      </c>
      <c r="K1759" s="10">
        <v>50.015000000000001</v>
      </c>
      <c r="L1759" s="10">
        <v>50</v>
      </c>
      <c r="M1759" s="10">
        <v>0</v>
      </c>
      <c r="N1759" s="14">
        <v>16.840900000000001</v>
      </c>
      <c r="O1759" s="13">
        <v>34.2896</v>
      </c>
      <c r="P1759" s="41">
        <v>0.14551499058823536</v>
      </c>
      <c r="Q1759" s="41">
        <v>1.0107577694117662</v>
      </c>
      <c r="R1759" s="1" t="s">
        <v>285</v>
      </c>
      <c r="S1759" s="1">
        <v>1</v>
      </c>
      <c r="V1759" s="42" t="str">
        <f t="shared" si="127"/>
        <v>YK1901 St.74 50.015m Bt.0</v>
      </c>
    </row>
    <row r="1760" spans="1:22" ht="12.75" customHeight="1">
      <c r="A1760" s="1" t="s">
        <v>1538</v>
      </c>
      <c r="B1760" s="1">
        <v>74</v>
      </c>
      <c r="C1760" s="1" t="s">
        <v>1571</v>
      </c>
      <c r="D1760" s="5">
        <v>43582</v>
      </c>
      <c r="E1760" s="1">
        <f t="shared" si="124"/>
        <v>2019</v>
      </c>
      <c r="F1760" s="1">
        <f t="shared" si="125"/>
        <v>4</v>
      </c>
      <c r="G1760" s="4">
        <f t="shared" si="126"/>
        <v>27</v>
      </c>
      <c r="H1760" s="9">
        <v>0.78819444444444453</v>
      </c>
      <c r="I1760" s="13">
        <v>127.251</v>
      </c>
      <c r="J1760" s="13">
        <v>31.753</v>
      </c>
      <c r="K1760" s="10">
        <v>75.304000000000002</v>
      </c>
      <c r="L1760" s="10">
        <v>75</v>
      </c>
      <c r="M1760" s="10">
        <v>0</v>
      </c>
      <c r="N1760" s="14">
        <v>16.6035</v>
      </c>
      <c r="O1760" s="13">
        <v>34.520899999999997</v>
      </c>
      <c r="P1760" s="41">
        <v>0.16387520352941154</v>
      </c>
      <c r="Q1760" s="41">
        <v>1.2444450164705891</v>
      </c>
      <c r="R1760" s="1" t="s">
        <v>285</v>
      </c>
      <c r="S1760" s="1">
        <v>1</v>
      </c>
      <c r="V1760" s="42" t="str">
        <f t="shared" si="127"/>
        <v>YK1901 St.74 75.304m Bt.0</v>
      </c>
    </row>
    <row r="1761" spans="1:22" ht="12.75" customHeight="1">
      <c r="A1761" s="1" t="s">
        <v>1538</v>
      </c>
      <c r="B1761" s="1">
        <v>74</v>
      </c>
      <c r="C1761" s="1" t="s">
        <v>1571</v>
      </c>
      <c r="D1761" s="5">
        <v>43582</v>
      </c>
      <c r="E1761" s="1">
        <f t="shared" si="124"/>
        <v>2019</v>
      </c>
      <c r="F1761" s="1">
        <f t="shared" si="125"/>
        <v>4</v>
      </c>
      <c r="G1761" s="4">
        <f t="shared" si="126"/>
        <v>27</v>
      </c>
      <c r="H1761" s="9">
        <v>0.78819444444444453</v>
      </c>
      <c r="I1761" s="13">
        <v>127.251</v>
      </c>
      <c r="J1761" s="13">
        <v>31.753</v>
      </c>
      <c r="K1761" s="10">
        <v>100.233</v>
      </c>
      <c r="L1761" s="10">
        <v>100</v>
      </c>
      <c r="M1761" s="10">
        <v>0</v>
      </c>
      <c r="N1761" s="14">
        <v>16.052</v>
      </c>
      <c r="O1761" s="13">
        <v>34.471400000000003</v>
      </c>
      <c r="P1761" s="41">
        <v>0.1605117764705879</v>
      </c>
      <c r="Q1761" s="41">
        <v>1.096620743529412</v>
      </c>
      <c r="R1761" s="1" t="s">
        <v>285</v>
      </c>
      <c r="S1761" s="1">
        <v>1</v>
      </c>
      <c r="V1761" s="42" t="str">
        <f t="shared" si="127"/>
        <v>YK1901 St.74 100.233m Bt.0</v>
      </c>
    </row>
    <row r="1762" spans="1:22" ht="12.75" customHeight="1">
      <c r="A1762" s="1" t="s">
        <v>1538</v>
      </c>
      <c r="B1762" s="1">
        <v>74</v>
      </c>
      <c r="C1762" s="1" t="s">
        <v>1571</v>
      </c>
      <c r="D1762" s="5">
        <v>43582</v>
      </c>
      <c r="E1762" s="1">
        <f t="shared" si="124"/>
        <v>2019</v>
      </c>
      <c r="F1762" s="1">
        <f t="shared" si="125"/>
        <v>4</v>
      </c>
      <c r="G1762" s="4">
        <f t="shared" si="126"/>
        <v>27</v>
      </c>
      <c r="H1762" s="9">
        <v>0.78819444444444453</v>
      </c>
      <c r="I1762" s="13">
        <v>127.251</v>
      </c>
      <c r="J1762" s="13">
        <v>31.753</v>
      </c>
      <c r="K1762" s="10">
        <v>121.319</v>
      </c>
      <c r="L1762" s="10">
        <v>121</v>
      </c>
      <c r="M1762" s="10">
        <v>0</v>
      </c>
      <c r="N1762" s="14">
        <v>16.090800000000002</v>
      </c>
      <c r="O1762" s="13">
        <v>34.529499999999999</v>
      </c>
      <c r="P1762" s="41">
        <v>0.16555088941176477</v>
      </c>
      <c r="Q1762" s="41">
        <v>1.2048444705882364</v>
      </c>
      <c r="R1762" s="1" t="s">
        <v>285</v>
      </c>
      <c r="S1762" s="1">
        <v>1</v>
      </c>
      <c r="V1762" s="42" t="str">
        <f t="shared" si="127"/>
        <v>YK1901 St.74 121.319m Bt.0</v>
      </c>
    </row>
    <row r="1763" spans="1:22" ht="12.75" customHeight="1">
      <c r="A1763" s="1" t="s">
        <v>1538</v>
      </c>
      <c r="B1763" s="1">
        <v>75</v>
      </c>
      <c r="C1763" s="1" t="s">
        <v>1571</v>
      </c>
      <c r="D1763" s="5">
        <v>43582</v>
      </c>
      <c r="E1763" s="1">
        <f t="shared" si="124"/>
        <v>2019</v>
      </c>
      <c r="F1763" s="1">
        <f t="shared" si="125"/>
        <v>4</v>
      </c>
      <c r="G1763" s="4">
        <f t="shared" si="126"/>
        <v>27</v>
      </c>
      <c r="H1763" s="9">
        <v>0.96597222222222223</v>
      </c>
      <c r="I1763" s="13">
        <v>127.75</v>
      </c>
      <c r="J1763" s="13">
        <v>31.748000000000001</v>
      </c>
      <c r="K1763" s="10">
        <v>5</v>
      </c>
      <c r="L1763" s="10">
        <v>5</v>
      </c>
      <c r="M1763" s="10">
        <v>0</v>
      </c>
      <c r="N1763" s="14">
        <v>20.620999999999999</v>
      </c>
      <c r="O1763" s="13">
        <v>34.501333333333299</v>
      </c>
      <c r="P1763" s="41">
        <v>0.22059536235294086</v>
      </c>
      <c r="Q1763" s="41">
        <v>1.3829889976470575</v>
      </c>
      <c r="R1763" s="1" t="s">
        <v>285</v>
      </c>
      <c r="V1763" s="42" t="str">
        <f t="shared" si="127"/>
        <v>YK1901 St.75 5m Bt.0</v>
      </c>
    </row>
    <row r="1764" spans="1:22" ht="12.75" customHeight="1">
      <c r="A1764" s="1" t="s">
        <v>1538</v>
      </c>
      <c r="B1764" s="1">
        <v>76</v>
      </c>
      <c r="C1764" s="1" t="s">
        <v>1571</v>
      </c>
      <c r="D1764" s="5">
        <v>43583</v>
      </c>
      <c r="E1764" s="1">
        <f t="shared" si="124"/>
        <v>2019</v>
      </c>
      <c r="F1764" s="1">
        <f t="shared" si="125"/>
        <v>4</v>
      </c>
      <c r="G1764" s="4">
        <f t="shared" si="126"/>
        <v>28</v>
      </c>
      <c r="H1764" s="9">
        <v>0.15138888888888888</v>
      </c>
      <c r="I1764" s="13">
        <v>128.24600000000001</v>
      </c>
      <c r="J1764" s="13">
        <v>31.751999999999999</v>
      </c>
      <c r="K1764" s="10">
        <v>5</v>
      </c>
      <c r="L1764" s="10">
        <v>5</v>
      </c>
      <c r="M1764" s="10">
        <v>0</v>
      </c>
      <c r="N1764" s="14">
        <v>19.920999999999999</v>
      </c>
      <c r="O1764" s="13">
        <v>34.497999999999998</v>
      </c>
      <c r="P1764" s="41">
        <v>0.1733265541176463</v>
      </c>
      <c r="Q1764" s="41">
        <v>1.3790266258823518</v>
      </c>
      <c r="R1764" s="1" t="s">
        <v>285</v>
      </c>
      <c r="V1764" s="42" t="str">
        <f t="shared" si="127"/>
        <v>YK1901 St.76 5m Bt.0</v>
      </c>
    </row>
    <row r="1765" spans="1:22" ht="12.75" customHeight="1">
      <c r="A1765" s="1" t="s">
        <v>1538</v>
      </c>
      <c r="B1765" s="1">
        <v>77</v>
      </c>
      <c r="C1765" s="1" t="s">
        <v>1571</v>
      </c>
      <c r="D1765" s="5">
        <v>43583</v>
      </c>
      <c r="E1765" s="1">
        <f t="shared" si="124"/>
        <v>2019</v>
      </c>
      <c r="F1765" s="1">
        <f t="shared" si="125"/>
        <v>4</v>
      </c>
      <c r="G1765" s="4">
        <f t="shared" si="126"/>
        <v>28</v>
      </c>
      <c r="H1765" s="9">
        <v>0.3263888888888889</v>
      </c>
      <c r="I1765" s="13">
        <v>128.74799999999999</v>
      </c>
      <c r="J1765" s="13">
        <v>31.751000000000001</v>
      </c>
      <c r="K1765" s="10">
        <v>0</v>
      </c>
      <c r="L1765" s="10">
        <v>0</v>
      </c>
      <c r="M1765" s="10">
        <v>0</v>
      </c>
      <c r="N1765" s="14">
        <v>20.125</v>
      </c>
      <c r="O1765" s="13">
        <v>34.5416666666666</v>
      </c>
      <c r="P1765" s="41">
        <v>0.16893842705882323</v>
      </c>
      <c r="Q1765" s="41">
        <v>1.4419495529411783</v>
      </c>
      <c r="R1765" s="1" t="s">
        <v>285</v>
      </c>
      <c r="S1765" s="1">
        <v>1</v>
      </c>
      <c r="V1765" s="42" t="str">
        <f t="shared" si="127"/>
        <v>YK1901 St.77 0m Bt.0</v>
      </c>
    </row>
    <row r="1766" spans="1:22" ht="12.75" customHeight="1">
      <c r="A1766" s="1" t="s">
        <v>1538</v>
      </c>
      <c r="B1766" s="1">
        <v>77</v>
      </c>
      <c r="C1766" s="1" t="s">
        <v>1571</v>
      </c>
      <c r="D1766" s="5">
        <v>43583</v>
      </c>
      <c r="E1766" s="1">
        <f t="shared" si="124"/>
        <v>2019</v>
      </c>
      <c r="F1766" s="1">
        <f t="shared" si="125"/>
        <v>4</v>
      </c>
      <c r="G1766" s="4">
        <f t="shared" si="126"/>
        <v>28</v>
      </c>
      <c r="H1766" s="9">
        <v>0.3263888888888889</v>
      </c>
      <c r="I1766" s="13">
        <v>128.74799999999999</v>
      </c>
      <c r="J1766" s="13">
        <v>31.751000000000001</v>
      </c>
      <c r="K1766" s="10">
        <v>9.5459999999999994</v>
      </c>
      <c r="L1766" s="10">
        <v>10</v>
      </c>
      <c r="M1766" s="10">
        <v>0</v>
      </c>
      <c r="N1766" s="14">
        <v>20.165199999999999</v>
      </c>
      <c r="O1766" s="13">
        <v>34.547400000000003</v>
      </c>
      <c r="P1766" s="41">
        <v>0.14897485999999915</v>
      </c>
      <c r="Q1766" s="41">
        <v>1.2194774400000004</v>
      </c>
      <c r="R1766" s="1" t="s">
        <v>285</v>
      </c>
      <c r="S1766" s="1">
        <v>1</v>
      </c>
      <c r="V1766" s="42" t="str">
        <f t="shared" si="127"/>
        <v>YK1901 St.77 9.546m Bt.0</v>
      </c>
    </row>
    <row r="1767" spans="1:22" ht="12.75" customHeight="1">
      <c r="A1767" s="1" t="s">
        <v>1538</v>
      </c>
      <c r="B1767" s="1">
        <v>77</v>
      </c>
      <c r="C1767" s="1" t="s">
        <v>1571</v>
      </c>
      <c r="D1767" s="5">
        <v>43583</v>
      </c>
      <c r="E1767" s="1">
        <f t="shared" si="124"/>
        <v>2019</v>
      </c>
      <c r="F1767" s="1">
        <f t="shared" si="125"/>
        <v>4</v>
      </c>
      <c r="G1767" s="4">
        <f t="shared" si="126"/>
        <v>28</v>
      </c>
      <c r="H1767" s="9">
        <v>0.3263888888888889</v>
      </c>
      <c r="I1767" s="13">
        <v>128.74799999999999</v>
      </c>
      <c r="J1767" s="13">
        <v>31.751000000000001</v>
      </c>
      <c r="K1767" s="10">
        <v>19.63</v>
      </c>
      <c r="L1767" s="10">
        <v>20</v>
      </c>
      <c r="M1767" s="10">
        <v>0</v>
      </c>
      <c r="N1767" s="14">
        <v>20.093699999999998</v>
      </c>
      <c r="O1767" s="13">
        <v>34.541200000000003</v>
      </c>
      <c r="P1767" s="41">
        <v>0.20094523294117606</v>
      </c>
      <c r="Q1767" s="41">
        <v>1.1943592470588218</v>
      </c>
      <c r="R1767" s="1" t="s">
        <v>285</v>
      </c>
      <c r="S1767" s="1">
        <v>1</v>
      </c>
      <c r="V1767" s="42" t="str">
        <f t="shared" si="127"/>
        <v>YK1901 St.77 19.63m Bt.0</v>
      </c>
    </row>
    <row r="1768" spans="1:22" ht="12.75" customHeight="1">
      <c r="A1768" s="1" t="s">
        <v>1538</v>
      </c>
      <c r="B1768" s="1">
        <v>77</v>
      </c>
      <c r="C1768" s="1" t="s">
        <v>1571</v>
      </c>
      <c r="D1768" s="5">
        <v>43583</v>
      </c>
      <c r="E1768" s="1">
        <f t="shared" si="124"/>
        <v>2019</v>
      </c>
      <c r="F1768" s="1">
        <f t="shared" ref="F1768:F1799" si="128">MONTH(D1768)</f>
        <v>4</v>
      </c>
      <c r="G1768" s="4">
        <f t="shared" si="126"/>
        <v>28</v>
      </c>
      <c r="H1768" s="9">
        <v>0.3263888888888889</v>
      </c>
      <c r="I1768" s="13">
        <v>128.74799999999999</v>
      </c>
      <c r="J1768" s="13">
        <v>31.751000000000001</v>
      </c>
      <c r="K1768" s="10">
        <v>30.033999999999999</v>
      </c>
      <c r="L1768" s="10">
        <v>30</v>
      </c>
      <c r="M1768" s="10">
        <v>0</v>
      </c>
      <c r="N1768" s="14">
        <v>19.713200000000001</v>
      </c>
      <c r="O1768" s="13">
        <v>34.551099999999998</v>
      </c>
      <c r="P1768" s="41">
        <v>0.20741892588235311</v>
      </c>
      <c r="Q1768" s="41">
        <v>1.3975176941176475</v>
      </c>
      <c r="R1768" s="1" t="s">
        <v>285</v>
      </c>
      <c r="S1768" s="1">
        <v>1</v>
      </c>
      <c r="V1768" s="42" t="str">
        <f t="shared" si="127"/>
        <v>YK1901 St.77 30.034m Bt.0</v>
      </c>
    </row>
    <row r="1769" spans="1:22" ht="12.75" customHeight="1">
      <c r="A1769" s="1" t="s">
        <v>1538</v>
      </c>
      <c r="B1769" s="1">
        <v>77</v>
      </c>
      <c r="C1769" s="1" t="s">
        <v>1571</v>
      </c>
      <c r="D1769" s="5">
        <v>43583</v>
      </c>
      <c r="E1769" s="1">
        <f t="shared" si="124"/>
        <v>2019</v>
      </c>
      <c r="F1769" s="1">
        <f t="shared" si="128"/>
        <v>4</v>
      </c>
      <c r="G1769" s="4">
        <f t="shared" si="126"/>
        <v>28</v>
      </c>
      <c r="H1769" s="9">
        <v>0.3263888888888889</v>
      </c>
      <c r="I1769" s="13">
        <v>128.74799999999999</v>
      </c>
      <c r="J1769" s="13">
        <v>31.751000000000001</v>
      </c>
      <c r="K1769" s="10">
        <v>49.372</v>
      </c>
      <c r="L1769" s="10">
        <v>50</v>
      </c>
      <c r="M1769" s="10">
        <v>0</v>
      </c>
      <c r="N1769" s="14">
        <v>18.715199999999999</v>
      </c>
      <c r="O1769" s="13">
        <v>34.6081</v>
      </c>
      <c r="P1769" s="41">
        <v>0.19216897882352946</v>
      </c>
      <c r="Q1769" s="41">
        <v>1.4639859011764695</v>
      </c>
      <c r="R1769" s="1" t="s">
        <v>285</v>
      </c>
      <c r="S1769" s="1">
        <v>1</v>
      </c>
      <c r="V1769" s="42" t="str">
        <f t="shared" si="127"/>
        <v>YK1901 St.77 49.372m Bt.0</v>
      </c>
    </row>
    <row r="1770" spans="1:22" ht="12.75" customHeight="1">
      <c r="A1770" s="1" t="s">
        <v>1538</v>
      </c>
      <c r="B1770" s="1">
        <v>77</v>
      </c>
      <c r="C1770" s="1" t="s">
        <v>1571</v>
      </c>
      <c r="D1770" s="5">
        <v>43583</v>
      </c>
      <c r="E1770" s="1">
        <f t="shared" si="124"/>
        <v>2019</v>
      </c>
      <c r="F1770" s="1">
        <f t="shared" si="128"/>
        <v>4</v>
      </c>
      <c r="G1770" s="4">
        <f t="shared" si="126"/>
        <v>28</v>
      </c>
      <c r="H1770" s="9">
        <v>0.3263888888888889</v>
      </c>
      <c r="I1770" s="13">
        <v>128.74799999999999</v>
      </c>
      <c r="J1770" s="13">
        <v>31.751000000000001</v>
      </c>
      <c r="K1770" s="10">
        <v>74.494</v>
      </c>
      <c r="L1770" s="10">
        <v>75</v>
      </c>
      <c r="M1770" s="10">
        <v>0</v>
      </c>
      <c r="N1770" s="14">
        <v>18.300799999999999</v>
      </c>
      <c r="O1770" s="13">
        <v>34.643500000000003</v>
      </c>
      <c r="P1770" s="41">
        <v>0.23799115176470576</v>
      </c>
      <c r="Q1770" s="41">
        <v>1.5529075482352948</v>
      </c>
      <c r="R1770" s="1" t="s">
        <v>285</v>
      </c>
      <c r="S1770" s="1">
        <v>1</v>
      </c>
      <c r="V1770" s="42" t="str">
        <f t="shared" si="127"/>
        <v>YK1901 St.77 74.494m Bt.0</v>
      </c>
    </row>
    <row r="1771" spans="1:22" ht="12.75" customHeight="1">
      <c r="A1771" s="1" t="s">
        <v>1538</v>
      </c>
      <c r="B1771" s="1">
        <v>77</v>
      </c>
      <c r="C1771" s="1" t="s">
        <v>1571</v>
      </c>
      <c r="D1771" s="5">
        <v>43583</v>
      </c>
      <c r="E1771" s="1">
        <f t="shared" si="124"/>
        <v>2019</v>
      </c>
      <c r="F1771" s="1">
        <f t="shared" si="128"/>
        <v>4</v>
      </c>
      <c r="G1771" s="4">
        <f t="shared" si="126"/>
        <v>28</v>
      </c>
      <c r="H1771" s="9">
        <v>0.3263888888888889</v>
      </c>
      <c r="I1771" s="13">
        <v>128.74799999999999</v>
      </c>
      <c r="J1771" s="13">
        <v>31.751000000000001</v>
      </c>
      <c r="K1771" s="10">
        <v>99.649000000000001</v>
      </c>
      <c r="L1771" s="10">
        <v>100</v>
      </c>
      <c r="M1771" s="10">
        <v>0</v>
      </c>
      <c r="N1771" s="14">
        <v>17.350100000000001</v>
      </c>
      <c r="O1771" s="13">
        <v>34.613700000000001</v>
      </c>
      <c r="P1771" s="41">
        <v>0.20019780470588255</v>
      </c>
      <c r="Q1771" s="41">
        <v>1.2095019952941186</v>
      </c>
      <c r="R1771" s="1" t="s">
        <v>285</v>
      </c>
      <c r="S1771" s="1">
        <v>1</v>
      </c>
      <c r="V1771" s="42" t="str">
        <f t="shared" si="127"/>
        <v>YK1901 St.77 99.649m Bt.0</v>
      </c>
    </row>
    <row r="1772" spans="1:22" ht="12.75" customHeight="1">
      <c r="A1772" s="1" t="s">
        <v>1538</v>
      </c>
      <c r="B1772" s="1">
        <v>77</v>
      </c>
      <c r="C1772" s="1" t="s">
        <v>1571</v>
      </c>
      <c r="D1772" s="5">
        <v>43583</v>
      </c>
      <c r="E1772" s="1">
        <f t="shared" si="124"/>
        <v>2019</v>
      </c>
      <c r="F1772" s="1">
        <f t="shared" si="128"/>
        <v>4</v>
      </c>
      <c r="G1772" s="4">
        <f t="shared" si="126"/>
        <v>28</v>
      </c>
      <c r="H1772" s="9">
        <v>0.3263888888888889</v>
      </c>
      <c r="I1772" s="13">
        <v>128.74799999999999</v>
      </c>
      <c r="J1772" s="13">
        <v>31.751000000000001</v>
      </c>
      <c r="K1772" s="10">
        <v>124.244</v>
      </c>
      <c r="L1772" s="10">
        <v>125</v>
      </c>
      <c r="M1772" s="10">
        <v>0</v>
      </c>
      <c r="N1772" s="14">
        <v>16.573499999999999</v>
      </c>
      <c r="O1772" s="13">
        <v>34.6126</v>
      </c>
      <c r="P1772" s="41">
        <v>0.20537248470588265</v>
      </c>
      <c r="Q1772" s="41">
        <v>1.1345096823529417</v>
      </c>
      <c r="R1772" s="1" t="s">
        <v>285</v>
      </c>
      <c r="S1772" s="1">
        <v>1</v>
      </c>
      <c r="V1772" s="42" t="str">
        <f t="shared" si="127"/>
        <v>YK1901 St.77 124.244m Bt.0</v>
      </c>
    </row>
    <row r="1773" spans="1:22" ht="12.75" customHeight="1">
      <c r="A1773" s="1" t="s">
        <v>1538</v>
      </c>
      <c r="B1773" s="1">
        <v>77</v>
      </c>
      <c r="C1773" s="1" t="s">
        <v>1571</v>
      </c>
      <c r="D1773" s="5">
        <v>43583</v>
      </c>
      <c r="E1773" s="1">
        <f t="shared" si="124"/>
        <v>2019</v>
      </c>
      <c r="F1773" s="1">
        <f t="shared" si="128"/>
        <v>4</v>
      </c>
      <c r="G1773" s="4">
        <f t="shared" si="126"/>
        <v>28</v>
      </c>
      <c r="H1773" s="9">
        <v>0.3263888888888889</v>
      </c>
      <c r="I1773" s="13">
        <v>128.74799999999999</v>
      </c>
      <c r="J1773" s="13">
        <v>31.751000000000001</v>
      </c>
      <c r="K1773" s="10">
        <v>148.786</v>
      </c>
      <c r="L1773" s="10">
        <v>150</v>
      </c>
      <c r="M1773" s="10">
        <v>0</v>
      </c>
      <c r="N1773" s="14">
        <v>15.6172</v>
      </c>
      <c r="O1773" s="13">
        <v>34.584200000000003</v>
      </c>
      <c r="P1773" s="41">
        <v>0.17838522875817064</v>
      </c>
      <c r="Q1773" s="41">
        <v>1.0337998366013057</v>
      </c>
      <c r="R1773" s="1" t="s">
        <v>285</v>
      </c>
      <c r="S1773" s="1">
        <v>1</v>
      </c>
      <c r="V1773" s="42" t="str">
        <f t="shared" si="127"/>
        <v>YK1901 St.77 148.786m Bt.0</v>
      </c>
    </row>
    <row r="1774" spans="1:22" ht="12.75" customHeight="1">
      <c r="A1774" s="1" t="s">
        <v>1538</v>
      </c>
      <c r="B1774" s="1">
        <v>77</v>
      </c>
      <c r="C1774" s="1" t="s">
        <v>1571</v>
      </c>
      <c r="D1774" s="5">
        <v>43583</v>
      </c>
      <c r="E1774" s="1">
        <f t="shared" si="124"/>
        <v>2019</v>
      </c>
      <c r="F1774" s="1">
        <f t="shared" si="128"/>
        <v>4</v>
      </c>
      <c r="G1774" s="4">
        <f t="shared" si="126"/>
        <v>28</v>
      </c>
      <c r="H1774" s="9">
        <v>0.3263888888888889</v>
      </c>
      <c r="I1774" s="13">
        <v>128.74799999999999</v>
      </c>
      <c r="J1774" s="13">
        <v>31.751000000000001</v>
      </c>
      <c r="K1774" s="10">
        <v>198.589</v>
      </c>
      <c r="L1774" s="10">
        <v>200</v>
      </c>
      <c r="M1774" s="10">
        <v>0</v>
      </c>
      <c r="N1774" s="14">
        <v>13.5777</v>
      </c>
      <c r="O1774" s="13">
        <v>34.491</v>
      </c>
      <c r="P1774" s="41">
        <v>0.11991731058823518</v>
      </c>
      <c r="Q1774" s="41">
        <v>0.51069573529411727</v>
      </c>
      <c r="R1774" s="1" t="s">
        <v>285</v>
      </c>
      <c r="S1774" s="1">
        <v>1</v>
      </c>
      <c r="V1774" s="42" t="str">
        <f t="shared" si="127"/>
        <v>YK1901 St.77 198.589m Bt.0</v>
      </c>
    </row>
    <row r="1775" spans="1:22" ht="12.75" customHeight="1">
      <c r="A1775" s="1" t="s">
        <v>1538</v>
      </c>
      <c r="B1775" s="1">
        <v>77</v>
      </c>
      <c r="C1775" s="1" t="s">
        <v>1571</v>
      </c>
      <c r="D1775" s="5">
        <v>43583</v>
      </c>
      <c r="E1775" s="1">
        <f t="shared" si="124"/>
        <v>2019</v>
      </c>
      <c r="F1775" s="1">
        <f t="shared" si="128"/>
        <v>4</v>
      </c>
      <c r="G1775" s="4">
        <f t="shared" ref="G1775:G1799" si="129">DAY(D1775)</f>
        <v>28</v>
      </c>
      <c r="H1775" s="9">
        <v>0.3263888888888889</v>
      </c>
      <c r="I1775" s="13">
        <v>128.74799999999999</v>
      </c>
      <c r="J1775" s="13">
        <v>31.751000000000001</v>
      </c>
      <c r="K1775" s="10">
        <v>297.73099999999999</v>
      </c>
      <c r="L1775" s="10">
        <v>300</v>
      </c>
      <c r="M1775" s="10">
        <v>0</v>
      </c>
      <c r="N1775" s="14">
        <v>11.281700000000001</v>
      </c>
      <c r="O1775" s="13">
        <v>34.3857</v>
      </c>
      <c r="P1775" s="41">
        <v>3.9337703529411794E-2</v>
      </c>
      <c r="Q1775" s="41">
        <v>-9.8037988235294193E-2</v>
      </c>
      <c r="R1775" s="1" t="s">
        <v>285</v>
      </c>
      <c r="S1775" s="1">
        <v>1</v>
      </c>
      <c r="V1775" s="42" t="str">
        <f t="shared" si="127"/>
        <v>YK1901 St.77 297.731m Bt.0</v>
      </c>
    </row>
    <row r="1776" spans="1:22" ht="12.75" customHeight="1">
      <c r="A1776" s="1" t="s">
        <v>1538</v>
      </c>
      <c r="B1776" s="1">
        <v>77</v>
      </c>
      <c r="C1776" s="1" t="s">
        <v>1571</v>
      </c>
      <c r="D1776" s="5">
        <v>43583</v>
      </c>
      <c r="E1776" s="1">
        <f t="shared" si="124"/>
        <v>2019</v>
      </c>
      <c r="F1776" s="1">
        <f t="shared" si="128"/>
        <v>4</v>
      </c>
      <c r="G1776" s="4">
        <f t="shared" si="129"/>
        <v>28</v>
      </c>
      <c r="H1776" s="9">
        <v>0.3263888888888889</v>
      </c>
      <c r="I1776" s="13">
        <v>128.74799999999999</v>
      </c>
      <c r="J1776" s="13">
        <v>31.751000000000001</v>
      </c>
      <c r="K1776" s="10">
        <v>497.08600000000001</v>
      </c>
      <c r="L1776" s="10">
        <v>500</v>
      </c>
      <c r="M1776" s="10">
        <v>0</v>
      </c>
      <c r="N1776" s="14">
        <v>7.3460000000000001</v>
      </c>
      <c r="O1776" s="13">
        <v>34.3489</v>
      </c>
      <c r="P1776" s="41">
        <v>-0.1025847435294116</v>
      </c>
      <c r="Q1776" s="41">
        <v>-1.0448490117647076</v>
      </c>
      <c r="R1776" s="1" t="s">
        <v>285</v>
      </c>
      <c r="S1776" s="1">
        <v>1</v>
      </c>
      <c r="V1776" s="42" t="str">
        <f t="shared" si="127"/>
        <v>YK1901 St.77 497.086m Bt.0</v>
      </c>
    </row>
    <row r="1777" spans="1:22" ht="12.75" customHeight="1">
      <c r="A1777" s="1" t="s">
        <v>1538</v>
      </c>
      <c r="B1777" s="1">
        <v>78</v>
      </c>
      <c r="C1777" s="1" t="s">
        <v>1571</v>
      </c>
      <c r="D1777" s="5">
        <v>43583</v>
      </c>
      <c r="E1777" s="1">
        <f t="shared" si="124"/>
        <v>2019</v>
      </c>
      <c r="F1777" s="1">
        <f t="shared" si="128"/>
        <v>4</v>
      </c>
      <c r="G1777" s="4">
        <f t="shared" si="129"/>
        <v>28</v>
      </c>
      <c r="H1777" s="9">
        <v>0.5229166666666667</v>
      </c>
      <c r="I1777" s="13">
        <v>129.255</v>
      </c>
      <c r="J1777" s="13">
        <v>31.751999999999999</v>
      </c>
      <c r="K1777" s="10">
        <v>5</v>
      </c>
      <c r="L1777" s="10">
        <v>5</v>
      </c>
      <c r="M1777" s="10">
        <v>0</v>
      </c>
      <c r="N1777" s="14">
        <v>19.100999999999999</v>
      </c>
      <c r="O1777" s="13">
        <v>34.600999999999999</v>
      </c>
      <c r="P1777" s="41">
        <v>0.20540868941176482</v>
      </c>
      <c r="Q1777" s="41">
        <v>1.3215762647058842</v>
      </c>
      <c r="R1777" s="1" t="s">
        <v>285</v>
      </c>
      <c r="V1777" s="42" t="str">
        <f t="shared" si="127"/>
        <v>YK1901 St.78 5m Bt.0</v>
      </c>
    </row>
    <row r="1778" spans="1:22" ht="12.75" customHeight="1">
      <c r="A1778" s="1" t="s">
        <v>1538</v>
      </c>
      <c r="B1778" s="1">
        <v>79</v>
      </c>
      <c r="C1778" s="1" t="s">
        <v>1571</v>
      </c>
      <c r="D1778" s="5">
        <v>43583</v>
      </c>
      <c r="E1778" s="1">
        <f t="shared" si="124"/>
        <v>2019</v>
      </c>
      <c r="F1778" s="1">
        <f t="shared" si="128"/>
        <v>4</v>
      </c>
      <c r="G1778" s="4">
        <f t="shared" si="129"/>
        <v>28</v>
      </c>
      <c r="H1778" s="9">
        <v>0.70000000000000007</v>
      </c>
      <c r="I1778" s="13">
        <v>129.666</v>
      </c>
      <c r="J1778" s="13">
        <v>31.745166666666599</v>
      </c>
      <c r="K1778" s="10">
        <v>5</v>
      </c>
      <c r="L1778" s="10">
        <v>5</v>
      </c>
      <c r="M1778" s="10">
        <v>0</v>
      </c>
      <c r="N1778" s="14">
        <v>18.375999999999998</v>
      </c>
      <c r="O1778" s="13">
        <v>34.650833333333296</v>
      </c>
      <c r="P1778" s="41">
        <v>0.23848772235294158</v>
      </c>
      <c r="Q1778" s="41">
        <v>1.4557462411764703</v>
      </c>
      <c r="R1778" s="1" t="s">
        <v>285</v>
      </c>
      <c r="V1778" s="42" t="str">
        <f t="shared" si="127"/>
        <v>YK1901 St.79 5m Bt.0</v>
      </c>
    </row>
    <row r="1779" spans="1:22" ht="12.75" customHeight="1">
      <c r="A1779" s="1" t="s">
        <v>1538</v>
      </c>
      <c r="B1779" s="1">
        <v>80</v>
      </c>
      <c r="C1779" s="1" t="s">
        <v>1569</v>
      </c>
      <c r="D1779" s="5">
        <v>43584</v>
      </c>
      <c r="E1779" s="1">
        <f t="shared" si="124"/>
        <v>2019</v>
      </c>
      <c r="F1779" s="1">
        <f t="shared" si="128"/>
        <v>4</v>
      </c>
      <c r="G1779" s="4">
        <f t="shared" si="129"/>
        <v>29</v>
      </c>
      <c r="H1779" s="9">
        <v>0.22847222222222222</v>
      </c>
      <c r="I1779" s="13">
        <v>127.809</v>
      </c>
      <c r="J1779" s="13">
        <v>32.750999999999998</v>
      </c>
      <c r="K1779" s="10">
        <v>5</v>
      </c>
      <c r="L1779" s="10">
        <v>5</v>
      </c>
      <c r="M1779" s="10">
        <v>0</v>
      </c>
      <c r="N1779" s="14">
        <v>18.445285714285699</v>
      </c>
      <c r="O1779" s="13">
        <v>34.591142857142799</v>
      </c>
      <c r="P1779" s="41">
        <v>0.30330621411764724</v>
      </c>
      <c r="Q1779" s="41">
        <v>1.6972730470588235</v>
      </c>
      <c r="R1779" s="1" t="s">
        <v>285</v>
      </c>
      <c r="V1779" s="42" t="str">
        <f t="shared" si="127"/>
        <v>YK1901 St.80 5m Bt.0</v>
      </c>
    </row>
    <row r="1780" spans="1:22" ht="12.75" customHeight="1">
      <c r="A1780" s="1" t="s">
        <v>1538</v>
      </c>
      <c r="B1780" s="1">
        <v>81</v>
      </c>
      <c r="C1780" s="1" t="s">
        <v>1569</v>
      </c>
      <c r="D1780" s="5">
        <v>43584</v>
      </c>
      <c r="E1780" s="1">
        <f t="shared" ref="E1780:E1799" si="130">YEAR(D1780)</f>
        <v>2019</v>
      </c>
      <c r="F1780" s="1">
        <f t="shared" si="128"/>
        <v>4</v>
      </c>
      <c r="G1780" s="4">
        <f t="shared" si="129"/>
        <v>29</v>
      </c>
      <c r="H1780" s="9">
        <v>6.805555555555555E-2</v>
      </c>
      <c r="I1780" s="13">
        <v>128.373666666666</v>
      </c>
      <c r="J1780" s="13">
        <v>32.717333333333301</v>
      </c>
      <c r="K1780" s="10">
        <v>5</v>
      </c>
      <c r="L1780" s="10">
        <v>5</v>
      </c>
      <c r="M1780" s="10">
        <v>0</v>
      </c>
      <c r="N1780" s="14">
        <v>17.527666666666601</v>
      </c>
      <c r="O1780" s="13">
        <v>34.623333333333299</v>
      </c>
      <c r="P1780" s="41">
        <v>0.2403703670588242</v>
      </c>
      <c r="Q1780" s="41">
        <v>1.4994696235294107</v>
      </c>
      <c r="R1780" s="1" t="s">
        <v>285</v>
      </c>
      <c r="V1780" s="42" t="str">
        <f t="shared" si="127"/>
        <v>YK1901 St.81 5m Bt.0</v>
      </c>
    </row>
    <row r="1781" spans="1:22" ht="12.75" customHeight="1">
      <c r="A1781" s="1" t="s">
        <v>1538</v>
      </c>
      <c r="B1781" s="1">
        <v>82</v>
      </c>
      <c r="C1781" s="1" t="s">
        <v>1569</v>
      </c>
      <c r="D1781" s="5">
        <v>43584</v>
      </c>
      <c r="E1781" s="1">
        <f t="shared" si="130"/>
        <v>2019</v>
      </c>
      <c r="F1781" s="1">
        <f t="shared" si="128"/>
        <v>4</v>
      </c>
      <c r="G1781" s="4">
        <f t="shared" si="129"/>
        <v>29</v>
      </c>
      <c r="H1781" s="9">
        <v>0.47152777777777777</v>
      </c>
      <c r="I1781" s="13">
        <v>128.25200000000001</v>
      </c>
      <c r="J1781" s="13">
        <v>33.253</v>
      </c>
      <c r="K1781" s="10">
        <v>0</v>
      </c>
      <c r="L1781" s="10">
        <v>0</v>
      </c>
      <c r="M1781" s="33">
        <v>0</v>
      </c>
      <c r="N1781" s="40">
        <v>17.800999999999998</v>
      </c>
      <c r="O1781" s="13">
        <v>34.599999999999994</v>
      </c>
      <c r="P1781" s="41">
        <v>0.19795052000000046</v>
      </c>
      <c r="Q1781" s="41">
        <v>1.4965972000000001</v>
      </c>
      <c r="R1781" s="1" t="s">
        <v>285</v>
      </c>
      <c r="V1781" s="42" t="str">
        <f t="shared" si="127"/>
        <v>YK1901 St.82 0m Bt.0</v>
      </c>
    </row>
    <row r="1782" spans="1:22" ht="12.75" customHeight="1">
      <c r="A1782" s="1" t="s">
        <v>1538</v>
      </c>
      <c r="B1782" s="1">
        <v>83</v>
      </c>
      <c r="C1782" s="1" t="s">
        <v>1569</v>
      </c>
      <c r="D1782" s="5">
        <v>43584</v>
      </c>
      <c r="E1782" s="1">
        <f t="shared" si="130"/>
        <v>2019</v>
      </c>
      <c r="F1782" s="1">
        <f t="shared" si="128"/>
        <v>4</v>
      </c>
      <c r="G1782" s="4">
        <f t="shared" si="129"/>
        <v>29</v>
      </c>
      <c r="H1782" s="9">
        <v>0.64374999999999993</v>
      </c>
      <c r="I1782" s="13">
        <v>128.77833333333299</v>
      </c>
      <c r="J1782" s="13">
        <v>33.247999999999998</v>
      </c>
      <c r="K1782" s="10">
        <v>5</v>
      </c>
      <c r="L1782" s="10">
        <v>5</v>
      </c>
      <c r="M1782" s="10">
        <v>0</v>
      </c>
      <c r="N1782" s="14">
        <v>17.090999999999998</v>
      </c>
      <c r="O1782" s="13">
        <v>34.4553333333333</v>
      </c>
      <c r="P1782" s="41">
        <v>0.16640415294117661</v>
      </c>
      <c r="Q1782" s="41">
        <v>1.1649017764705878</v>
      </c>
      <c r="R1782" s="1" t="s">
        <v>285</v>
      </c>
      <c r="V1782" s="42" t="str">
        <f t="shared" si="127"/>
        <v>YK1901 St.83 5m Bt.0</v>
      </c>
    </row>
    <row r="1783" spans="1:22" ht="12.75" customHeight="1">
      <c r="A1783" s="1" t="s">
        <v>1538</v>
      </c>
      <c r="B1783" s="1">
        <v>84</v>
      </c>
      <c r="C1783" s="1" t="s">
        <v>1569</v>
      </c>
      <c r="D1783" s="5">
        <v>43584</v>
      </c>
      <c r="E1783" s="1">
        <f t="shared" si="130"/>
        <v>2019</v>
      </c>
      <c r="F1783" s="1">
        <f t="shared" si="128"/>
        <v>4</v>
      </c>
      <c r="G1783" s="4">
        <f t="shared" si="129"/>
        <v>29</v>
      </c>
      <c r="H1783" s="9">
        <v>0.89097222222222217</v>
      </c>
      <c r="I1783" s="13">
        <v>128.943166666666</v>
      </c>
      <c r="J1783" s="13">
        <v>33.750999999999998</v>
      </c>
      <c r="K1783" s="10">
        <v>5</v>
      </c>
      <c r="L1783" s="10">
        <v>5</v>
      </c>
      <c r="M1783" s="10">
        <v>0</v>
      </c>
      <c r="N1783" s="14">
        <v>17.675999999999998</v>
      </c>
      <c r="O1783" s="13">
        <v>34.535999999999994</v>
      </c>
      <c r="P1783" s="41">
        <v>0.2140495458823537</v>
      </c>
      <c r="Q1783" s="41">
        <v>1.3311664529411757</v>
      </c>
      <c r="R1783" s="1" t="s">
        <v>285</v>
      </c>
      <c r="V1783" s="42" t="str">
        <f t="shared" si="127"/>
        <v>YK1901 St.84 5m Bt.0</v>
      </c>
    </row>
    <row r="1784" spans="1:22" ht="12.75" customHeight="1">
      <c r="A1784" s="1" t="s">
        <v>1538</v>
      </c>
      <c r="B1784" s="1">
        <v>85</v>
      </c>
      <c r="C1784" s="1" t="s">
        <v>1569</v>
      </c>
      <c r="D1784" s="5">
        <v>43584</v>
      </c>
      <c r="E1784" s="1">
        <f t="shared" si="130"/>
        <v>2019</v>
      </c>
      <c r="F1784" s="1">
        <f t="shared" si="128"/>
        <v>4</v>
      </c>
      <c r="G1784" s="4">
        <f t="shared" si="129"/>
        <v>29</v>
      </c>
      <c r="H1784" s="9">
        <v>0.93333333333333324</v>
      </c>
      <c r="I1784" s="13">
        <v>129.189666666666</v>
      </c>
      <c r="J1784" s="13">
        <v>33.744</v>
      </c>
      <c r="K1784" s="10">
        <v>5</v>
      </c>
      <c r="L1784" s="10">
        <v>5</v>
      </c>
      <c r="M1784" s="10">
        <v>0</v>
      </c>
      <c r="N1784" s="14">
        <v>17.431000000000001</v>
      </c>
      <c r="O1784" s="13">
        <v>34.467666666666595</v>
      </c>
      <c r="P1784" s="41">
        <v>0.17388645882352938</v>
      </c>
      <c r="Q1784" s="41">
        <v>1.1753027294117633</v>
      </c>
      <c r="R1784" s="1" t="s">
        <v>285</v>
      </c>
      <c r="V1784" s="42" t="str">
        <f t="shared" si="127"/>
        <v>YK1901 St.85 5m Bt.0</v>
      </c>
    </row>
    <row r="1785" spans="1:22" ht="12.75" customHeight="1">
      <c r="A1785" s="1" t="s">
        <v>1538</v>
      </c>
      <c r="B1785" s="1">
        <v>86</v>
      </c>
      <c r="C1785" s="1" t="s">
        <v>1569</v>
      </c>
      <c r="D1785" s="5">
        <v>43585</v>
      </c>
      <c r="E1785" s="1">
        <f t="shared" si="130"/>
        <v>2019</v>
      </c>
      <c r="F1785" s="1">
        <f t="shared" si="128"/>
        <v>4</v>
      </c>
      <c r="G1785" s="4">
        <f t="shared" si="129"/>
        <v>30</v>
      </c>
      <c r="H1785" s="9">
        <v>0.19166666666666665</v>
      </c>
      <c r="I1785" s="13">
        <v>129.656833333333</v>
      </c>
      <c r="J1785" s="13">
        <v>34.317500000000003</v>
      </c>
      <c r="K1785" s="10">
        <v>5</v>
      </c>
      <c r="L1785" s="10">
        <v>5</v>
      </c>
      <c r="M1785" s="10">
        <v>0</v>
      </c>
      <c r="N1785" s="14">
        <v>17.335999999999999</v>
      </c>
      <c r="O1785" s="13">
        <v>34.5296666666666</v>
      </c>
      <c r="P1785" s="41">
        <v>0.19055269176470624</v>
      </c>
      <c r="Q1785" s="41">
        <v>1.2899796058823512</v>
      </c>
      <c r="R1785" s="1" t="s">
        <v>285</v>
      </c>
      <c r="V1785" s="42" t="str">
        <f t="shared" si="127"/>
        <v>YK1901 St.86 5m Bt.0</v>
      </c>
    </row>
    <row r="1786" spans="1:22" ht="12.75" customHeight="1">
      <c r="A1786" s="1" t="s">
        <v>1538</v>
      </c>
      <c r="B1786" s="1">
        <v>87</v>
      </c>
      <c r="C1786" s="1" t="s">
        <v>1569</v>
      </c>
      <c r="D1786" s="5">
        <v>43585</v>
      </c>
      <c r="E1786" s="1">
        <f t="shared" si="130"/>
        <v>2019</v>
      </c>
      <c r="F1786" s="1">
        <f t="shared" si="128"/>
        <v>4</v>
      </c>
      <c r="G1786" s="4">
        <f t="shared" si="129"/>
        <v>30</v>
      </c>
      <c r="H1786" s="9">
        <v>0.40416666666666662</v>
      </c>
      <c r="I1786" s="13">
        <v>129.67099999999999</v>
      </c>
      <c r="J1786" s="13">
        <v>34.869333333333302</v>
      </c>
      <c r="K1786" s="10">
        <v>5</v>
      </c>
      <c r="L1786" s="10">
        <v>5</v>
      </c>
      <c r="M1786" s="10">
        <v>0</v>
      </c>
      <c r="N1786" s="14">
        <v>16.681000000000001</v>
      </c>
      <c r="O1786" s="13">
        <v>34.5268333333333</v>
      </c>
      <c r="P1786" s="41">
        <v>0.21337372470588223</v>
      </c>
      <c r="Q1786" s="41">
        <v>1.2065750823529413</v>
      </c>
      <c r="R1786" s="1" t="s">
        <v>285</v>
      </c>
      <c r="V1786" s="42" t="str">
        <f t="shared" si="127"/>
        <v>YK1901 St.87 5m Bt.0</v>
      </c>
    </row>
    <row r="1787" spans="1:22" ht="12.75" customHeight="1">
      <c r="A1787" s="1" t="s">
        <v>1538</v>
      </c>
      <c r="B1787" s="1">
        <v>88</v>
      </c>
      <c r="C1787" s="1" t="s">
        <v>1569</v>
      </c>
      <c r="D1787" s="5">
        <v>43585</v>
      </c>
      <c r="E1787" s="1">
        <f t="shared" si="130"/>
        <v>2019</v>
      </c>
      <c r="F1787" s="1">
        <f t="shared" si="128"/>
        <v>4</v>
      </c>
      <c r="G1787" s="4">
        <f t="shared" si="129"/>
        <v>30</v>
      </c>
      <c r="H1787" s="9">
        <v>0.41805555555555557</v>
      </c>
      <c r="I1787" s="13">
        <v>129.66800000000001</v>
      </c>
      <c r="J1787" s="13">
        <v>34.9345</v>
      </c>
      <c r="K1787" s="10">
        <v>5</v>
      </c>
      <c r="L1787" s="10">
        <v>5</v>
      </c>
      <c r="M1787" s="10">
        <v>0</v>
      </c>
      <c r="N1787" s="14">
        <v>16.697666666666599</v>
      </c>
      <c r="O1787" s="13">
        <v>34.524666666666597</v>
      </c>
      <c r="P1787" s="41">
        <v>0.20884846588235284</v>
      </c>
      <c r="Q1787" s="41">
        <v>1.3803406564705885</v>
      </c>
      <c r="R1787" s="1" t="s">
        <v>285</v>
      </c>
      <c r="V1787" s="42" t="str">
        <f t="shared" si="127"/>
        <v>YK1901 St.88 5m Bt.0</v>
      </c>
    </row>
    <row r="1788" spans="1:22" ht="12.75" customHeight="1">
      <c r="A1788" s="1" t="s">
        <v>1538</v>
      </c>
      <c r="B1788" s="1">
        <v>89</v>
      </c>
      <c r="C1788" s="1" t="s">
        <v>1569</v>
      </c>
      <c r="D1788" s="5">
        <v>43585</v>
      </c>
      <c r="E1788" s="1">
        <f t="shared" si="130"/>
        <v>2019</v>
      </c>
      <c r="F1788" s="1">
        <f t="shared" si="128"/>
        <v>4</v>
      </c>
      <c r="G1788" s="4">
        <f t="shared" si="129"/>
        <v>30</v>
      </c>
      <c r="H1788" s="9">
        <v>0.59444444444444444</v>
      </c>
      <c r="I1788" s="13">
        <v>130.24799999999999</v>
      </c>
      <c r="J1788" s="13">
        <v>34.979999999999997</v>
      </c>
      <c r="K1788" s="10">
        <v>0</v>
      </c>
      <c r="L1788" s="10">
        <v>0</v>
      </c>
      <c r="M1788" s="33">
        <v>0</v>
      </c>
      <c r="N1788" s="40">
        <v>16.600000000000001</v>
      </c>
      <c r="O1788" s="13">
        <v>34.542914050673659</v>
      </c>
      <c r="P1788" s="41">
        <v>0.16675190705882414</v>
      </c>
      <c r="Q1788" s="41">
        <v>1.2724782917647062</v>
      </c>
      <c r="R1788" s="1" t="s">
        <v>285</v>
      </c>
      <c r="S1788" s="1">
        <v>1</v>
      </c>
      <c r="V1788" s="42" t="str">
        <f t="shared" si="127"/>
        <v>YK1901 St.89 0m Bt.0</v>
      </c>
    </row>
    <row r="1789" spans="1:22" ht="12.75" customHeight="1">
      <c r="A1789" s="1" t="s">
        <v>1538</v>
      </c>
      <c r="B1789" s="1">
        <v>89</v>
      </c>
      <c r="C1789" s="1" t="s">
        <v>1569</v>
      </c>
      <c r="D1789" s="5">
        <v>43585</v>
      </c>
      <c r="E1789" s="1">
        <f t="shared" si="130"/>
        <v>2019</v>
      </c>
      <c r="F1789" s="1">
        <f t="shared" si="128"/>
        <v>4</v>
      </c>
      <c r="G1789" s="4">
        <f t="shared" si="129"/>
        <v>30</v>
      </c>
      <c r="H1789" s="9">
        <v>0.59444444444444444</v>
      </c>
      <c r="I1789" s="13">
        <v>130.24799999999999</v>
      </c>
      <c r="J1789" s="13">
        <v>34.979999999999997</v>
      </c>
      <c r="K1789" s="10">
        <v>9.9440000000000008</v>
      </c>
      <c r="L1789" s="10">
        <v>10</v>
      </c>
      <c r="M1789" s="10" t="s">
        <v>1565</v>
      </c>
      <c r="N1789" s="14">
        <v>16.4907</v>
      </c>
      <c r="O1789" s="13">
        <v>34.531300000000002</v>
      </c>
      <c r="P1789" s="41">
        <v>0.18561358823529472</v>
      </c>
      <c r="Q1789" s="41">
        <v>1.3989059870588232</v>
      </c>
      <c r="R1789" s="1" t="s">
        <v>285</v>
      </c>
      <c r="S1789" s="1">
        <v>1</v>
      </c>
      <c r="V1789" s="42" t="str">
        <f t="shared" si="127"/>
        <v>YK1901 St.89 9.944m Bt.NA</v>
      </c>
    </row>
    <row r="1790" spans="1:22" ht="12.75" customHeight="1">
      <c r="A1790" s="1" t="s">
        <v>1538</v>
      </c>
      <c r="B1790" s="1">
        <v>89</v>
      </c>
      <c r="C1790" s="1" t="s">
        <v>1569</v>
      </c>
      <c r="D1790" s="5">
        <v>43585</v>
      </c>
      <c r="E1790" s="1">
        <f t="shared" si="130"/>
        <v>2019</v>
      </c>
      <c r="F1790" s="1">
        <f t="shared" si="128"/>
        <v>4</v>
      </c>
      <c r="G1790" s="4">
        <f t="shared" si="129"/>
        <v>30</v>
      </c>
      <c r="H1790" s="9">
        <v>0.59444444444444444</v>
      </c>
      <c r="I1790" s="13">
        <v>130.24799999999999</v>
      </c>
      <c r="J1790" s="13">
        <v>34.979999999999997</v>
      </c>
      <c r="K1790" s="10">
        <v>19.584</v>
      </c>
      <c r="L1790" s="10">
        <v>20</v>
      </c>
      <c r="M1790" s="10" t="s">
        <v>1565</v>
      </c>
      <c r="N1790" s="14">
        <v>16.394400000000001</v>
      </c>
      <c r="O1790" s="13">
        <v>34.515799999999999</v>
      </c>
      <c r="P1790" s="41">
        <v>0.19623766941176468</v>
      </c>
      <c r="Q1790" s="41">
        <v>1.2209737223529409</v>
      </c>
      <c r="R1790" s="1" t="s">
        <v>285</v>
      </c>
      <c r="S1790" s="1">
        <v>1</v>
      </c>
      <c r="V1790" s="42" t="str">
        <f t="shared" si="127"/>
        <v>YK1901 St.89 19.584m Bt.NA</v>
      </c>
    </row>
    <row r="1791" spans="1:22" ht="12.75" customHeight="1">
      <c r="A1791" s="1" t="s">
        <v>1538</v>
      </c>
      <c r="B1791" s="1">
        <v>89</v>
      </c>
      <c r="C1791" s="1" t="s">
        <v>1569</v>
      </c>
      <c r="D1791" s="5">
        <v>43585</v>
      </c>
      <c r="E1791" s="1">
        <f t="shared" si="130"/>
        <v>2019</v>
      </c>
      <c r="F1791" s="1">
        <f t="shared" si="128"/>
        <v>4</v>
      </c>
      <c r="G1791" s="4">
        <f t="shared" si="129"/>
        <v>30</v>
      </c>
      <c r="H1791" s="9">
        <v>0.59444444444444444</v>
      </c>
      <c r="I1791" s="13">
        <v>130.24799999999999</v>
      </c>
      <c r="J1791" s="13">
        <v>34.979999999999997</v>
      </c>
      <c r="K1791" s="10">
        <v>29.765999999999998</v>
      </c>
      <c r="L1791" s="10">
        <v>30</v>
      </c>
      <c r="M1791" s="10" t="s">
        <v>1565</v>
      </c>
      <c r="N1791" s="14">
        <v>16.182600000000001</v>
      </c>
      <c r="O1791" s="13">
        <v>34.482900000000001</v>
      </c>
      <c r="P1791" s="41">
        <v>0.19841821058823639</v>
      </c>
      <c r="Q1791" s="41">
        <v>1.2733839176470614</v>
      </c>
      <c r="R1791" s="1" t="s">
        <v>285</v>
      </c>
      <c r="S1791" s="1">
        <v>1</v>
      </c>
      <c r="V1791" s="42" t="str">
        <f t="shared" si="127"/>
        <v>YK1901 St.89 29.766m Bt.NA</v>
      </c>
    </row>
    <row r="1792" spans="1:22" ht="12.75" customHeight="1">
      <c r="A1792" s="1" t="s">
        <v>1538</v>
      </c>
      <c r="B1792" s="1">
        <v>89</v>
      </c>
      <c r="C1792" s="1" t="s">
        <v>1569</v>
      </c>
      <c r="D1792" s="5">
        <v>43585</v>
      </c>
      <c r="E1792" s="1">
        <f t="shared" si="130"/>
        <v>2019</v>
      </c>
      <c r="F1792" s="1">
        <f t="shared" si="128"/>
        <v>4</v>
      </c>
      <c r="G1792" s="4">
        <f t="shared" si="129"/>
        <v>30</v>
      </c>
      <c r="H1792" s="9">
        <v>0.59444444444444444</v>
      </c>
      <c r="I1792" s="13">
        <v>130.24799999999999</v>
      </c>
      <c r="J1792" s="13">
        <v>34.979999999999997</v>
      </c>
      <c r="K1792" s="10">
        <v>49.737000000000002</v>
      </c>
      <c r="L1792" s="10">
        <v>50</v>
      </c>
      <c r="M1792" s="10" t="s">
        <v>1565</v>
      </c>
      <c r="N1792" s="14">
        <v>15.5487</v>
      </c>
      <c r="O1792" s="13">
        <v>34.577500000000001</v>
      </c>
      <c r="P1792" s="41">
        <v>0.20760071176470607</v>
      </c>
      <c r="Q1792" s="41">
        <v>1.2845416929411773</v>
      </c>
      <c r="R1792" s="1" t="s">
        <v>285</v>
      </c>
      <c r="S1792" s="1">
        <v>1</v>
      </c>
      <c r="V1792" s="42" t="str">
        <f t="shared" si="127"/>
        <v>YK1901 St.89 49.737m Bt.NA</v>
      </c>
    </row>
    <row r="1793" spans="1:22" ht="12.75" customHeight="1">
      <c r="A1793" s="1" t="s">
        <v>1538</v>
      </c>
      <c r="B1793" s="1">
        <v>89</v>
      </c>
      <c r="C1793" s="1" t="s">
        <v>1569</v>
      </c>
      <c r="D1793" s="5">
        <v>43585</v>
      </c>
      <c r="E1793" s="1">
        <f t="shared" si="130"/>
        <v>2019</v>
      </c>
      <c r="F1793" s="1">
        <f t="shared" si="128"/>
        <v>4</v>
      </c>
      <c r="G1793" s="4">
        <f t="shared" si="129"/>
        <v>30</v>
      </c>
      <c r="H1793" s="9">
        <v>0.59444444444444444</v>
      </c>
      <c r="I1793" s="13">
        <v>130.24799999999999</v>
      </c>
      <c r="J1793" s="13">
        <v>34.979999999999997</v>
      </c>
      <c r="K1793" s="10">
        <v>74.161000000000001</v>
      </c>
      <c r="L1793" s="10">
        <v>75</v>
      </c>
      <c r="M1793" s="10" t="s">
        <v>1565</v>
      </c>
      <c r="N1793" s="14">
        <v>15.355700000000001</v>
      </c>
      <c r="O1793" s="13">
        <v>34.564999999999998</v>
      </c>
      <c r="P1793" s="41">
        <v>0.22666833294117605</v>
      </c>
      <c r="Q1793" s="41">
        <v>1.3268855082352946</v>
      </c>
      <c r="R1793" s="1" t="s">
        <v>285</v>
      </c>
      <c r="S1793" s="1">
        <v>1</v>
      </c>
      <c r="V1793" s="42" t="str">
        <f t="shared" si="127"/>
        <v>YK1901 St.89 74.161m Bt.NA</v>
      </c>
    </row>
    <row r="1794" spans="1:22" ht="12.75" customHeight="1">
      <c r="A1794" s="1" t="s">
        <v>1538</v>
      </c>
      <c r="B1794" s="1">
        <v>89</v>
      </c>
      <c r="C1794" s="1" t="s">
        <v>1569</v>
      </c>
      <c r="D1794" s="5">
        <v>43585</v>
      </c>
      <c r="E1794" s="1">
        <f t="shared" si="130"/>
        <v>2019</v>
      </c>
      <c r="F1794" s="1">
        <f t="shared" si="128"/>
        <v>4</v>
      </c>
      <c r="G1794" s="4">
        <f t="shared" si="129"/>
        <v>30</v>
      </c>
      <c r="H1794" s="9">
        <v>0.59444444444444444</v>
      </c>
      <c r="I1794" s="13">
        <v>130.24799999999999</v>
      </c>
      <c r="J1794" s="13">
        <v>34.979999999999997</v>
      </c>
      <c r="K1794" s="10">
        <v>99.72</v>
      </c>
      <c r="L1794" s="10">
        <v>100</v>
      </c>
      <c r="M1794" s="10" t="s">
        <v>1565</v>
      </c>
      <c r="N1794" s="14">
        <v>14.3278</v>
      </c>
      <c r="O1794" s="13">
        <v>34.511099999999999</v>
      </c>
      <c r="P1794" s="41">
        <v>0.2096479976470591</v>
      </c>
      <c r="Q1794" s="41">
        <v>1.1478850694117657</v>
      </c>
      <c r="R1794" s="1" t="s">
        <v>285</v>
      </c>
      <c r="S1794" s="1">
        <v>1</v>
      </c>
      <c r="V1794" s="42" t="str">
        <f t="shared" si="127"/>
        <v>YK1901 St.89 99.72m Bt.NA</v>
      </c>
    </row>
    <row r="1795" spans="1:22" ht="12.75" customHeight="1">
      <c r="A1795" s="1" t="s">
        <v>1538</v>
      </c>
      <c r="B1795" s="1">
        <v>89</v>
      </c>
      <c r="C1795" s="1" t="s">
        <v>1569</v>
      </c>
      <c r="D1795" s="5">
        <v>43585</v>
      </c>
      <c r="E1795" s="1">
        <f t="shared" si="130"/>
        <v>2019</v>
      </c>
      <c r="F1795" s="1">
        <f t="shared" si="128"/>
        <v>4</v>
      </c>
      <c r="G1795" s="4">
        <f t="shared" si="129"/>
        <v>30</v>
      </c>
      <c r="H1795" s="9">
        <v>0.59444444444444444</v>
      </c>
      <c r="I1795" s="13">
        <v>130.24799999999999</v>
      </c>
      <c r="J1795" s="13">
        <v>34.979999999999997</v>
      </c>
      <c r="K1795" s="10">
        <v>120.086</v>
      </c>
      <c r="L1795" s="10">
        <v>120</v>
      </c>
      <c r="M1795" s="10" t="s">
        <v>1565</v>
      </c>
      <c r="N1795" s="14">
        <v>9.1610999999999994</v>
      </c>
      <c r="O1795" s="13">
        <v>34.2973</v>
      </c>
      <c r="P1795" s="41">
        <v>0.11483079882352909</v>
      </c>
      <c r="Q1795" s="41">
        <v>0.29234726470588335</v>
      </c>
      <c r="R1795" s="1" t="s">
        <v>285</v>
      </c>
      <c r="S1795" s="1">
        <v>1</v>
      </c>
      <c r="V1795" s="42" t="str">
        <f t="shared" si="127"/>
        <v>YK1901 St.89 120.086m Bt.NA</v>
      </c>
    </row>
    <row r="1796" spans="1:22" ht="12.75" customHeight="1">
      <c r="A1796" s="1" t="s">
        <v>1538</v>
      </c>
      <c r="B1796" s="1">
        <v>90</v>
      </c>
      <c r="C1796" s="1" t="s">
        <v>1569</v>
      </c>
      <c r="D1796" s="5">
        <v>43585</v>
      </c>
      <c r="E1796" s="1">
        <f t="shared" si="130"/>
        <v>2019</v>
      </c>
      <c r="F1796" s="1">
        <f t="shared" si="128"/>
        <v>4</v>
      </c>
      <c r="G1796" s="4">
        <f t="shared" si="129"/>
        <v>30</v>
      </c>
      <c r="H1796" s="9">
        <v>0.70833333333333337</v>
      </c>
      <c r="I1796" s="13">
        <v>130.25</v>
      </c>
      <c r="J1796" s="13">
        <v>34.714666666666602</v>
      </c>
      <c r="K1796" s="10">
        <v>5</v>
      </c>
      <c r="L1796" s="10">
        <v>5</v>
      </c>
      <c r="M1796" s="10" t="s">
        <v>1565</v>
      </c>
      <c r="N1796" s="14">
        <v>16.991</v>
      </c>
      <c r="O1796" s="13">
        <v>34.521999999999998</v>
      </c>
      <c r="P1796" s="41">
        <v>0.2208051000000002</v>
      </c>
      <c r="Q1796" s="41">
        <v>1.2931683599999992</v>
      </c>
      <c r="R1796" s="1" t="s">
        <v>285</v>
      </c>
      <c r="V1796" s="42" t="str">
        <f t="shared" si="127"/>
        <v>YK1901 St.90 5m Bt.NA</v>
      </c>
    </row>
    <row r="1797" spans="1:22" ht="12.75" customHeight="1">
      <c r="A1797" s="1" t="s">
        <v>1538</v>
      </c>
      <c r="B1797" s="1">
        <v>91</v>
      </c>
      <c r="C1797" s="1" t="s">
        <v>1569</v>
      </c>
      <c r="D1797" s="5">
        <v>43585</v>
      </c>
      <c r="E1797" s="1">
        <f t="shared" si="130"/>
        <v>2019</v>
      </c>
      <c r="F1797" s="1">
        <f t="shared" si="128"/>
        <v>4</v>
      </c>
      <c r="G1797" s="4">
        <f t="shared" si="129"/>
        <v>30</v>
      </c>
      <c r="H1797" s="9">
        <v>0.83124999999999993</v>
      </c>
      <c r="I1797" s="13">
        <v>130.25333333333299</v>
      </c>
      <c r="J1797" s="13">
        <v>34.384666666666597</v>
      </c>
      <c r="K1797" s="10">
        <v>5</v>
      </c>
      <c r="L1797" s="10">
        <v>5</v>
      </c>
      <c r="M1797" s="10" t="s">
        <v>1565</v>
      </c>
      <c r="N1797" s="14">
        <v>17.1026666666666</v>
      </c>
      <c r="O1797" s="13">
        <v>34.593499999999899</v>
      </c>
      <c r="P1797" s="41">
        <v>0.27601519117647078</v>
      </c>
      <c r="Q1797" s="41">
        <v>1.4523611352941153</v>
      </c>
      <c r="R1797" s="1" t="s">
        <v>285</v>
      </c>
      <c r="V1797" s="42" t="str">
        <f t="shared" si="127"/>
        <v>YK1901 St.91 5m Bt.NA</v>
      </c>
    </row>
    <row r="1798" spans="1:22" ht="12.75" customHeight="1">
      <c r="A1798" s="1" t="s">
        <v>1538</v>
      </c>
      <c r="B1798" s="1">
        <v>92</v>
      </c>
      <c r="C1798" s="1" t="s">
        <v>1569</v>
      </c>
      <c r="D1798" s="5">
        <v>43585</v>
      </c>
      <c r="E1798" s="1">
        <f t="shared" si="130"/>
        <v>2019</v>
      </c>
      <c r="F1798" s="1">
        <f t="shared" si="128"/>
        <v>4</v>
      </c>
      <c r="G1798" s="4">
        <f t="shared" si="129"/>
        <v>30</v>
      </c>
      <c r="H1798" s="9">
        <v>0.95138888888888884</v>
      </c>
      <c r="I1798" s="13">
        <v>130.25749999999999</v>
      </c>
      <c r="J1798" s="13">
        <v>34.049999999999997</v>
      </c>
      <c r="K1798" s="10">
        <v>5</v>
      </c>
      <c r="L1798" s="10">
        <v>5</v>
      </c>
      <c r="M1798" s="10" t="s">
        <v>1565</v>
      </c>
      <c r="N1798" s="14">
        <v>16.550999999999998</v>
      </c>
      <c r="O1798" s="13">
        <v>34.5595</v>
      </c>
      <c r="P1798" s="41">
        <v>0.23258002235294084</v>
      </c>
      <c r="Q1798" s="41">
        <v>1.3245633905882368</v>
      </c>
      <c r="R1798" s="1" t="s">
        <v>285</v>
      </c>
      <c r="V1798" s="42" t="str">
        <f t="shared" si="127"/>
        <v>YK1901 St.92 5m Bt.NA</v>
      </c>
    </row>
    <row r="1799" spans="1:22" ht="12.75" customHeight="1">
      <c r="A1799" s="1" t="s">
        <v>1538</v>
      </c>
      <c r="B1799" s="1">
        <v>93</v>
      </c>
      <c r="C1799" s="1" t="s">
        <v>1569</v>
      </c>
      <c r="D1799" s="5">
        <v>43585</v>
      </c>
      <c r="E1799" s="1">
        <f t="shared" si="130"/>
        <v>2019</v>
      </c>
      <c r="F1799" s="1">
        <f t="shared" si="128"/>
        <v>4</v>
      </c>
      <c r="G1799" s="4">
        <f t="shared" si="129"/>
        <v>30</v>
      </c>
      <c r="H1799" s="9">
        <v>7.4999999999999997E-2</v>
      </c>
      <c r="I1799" s="13">
        <v>129.62666666666601</v>
      </c>
      <c r="J1799" s="13">
        <v>33.978499999999997</v>
      </c>
      <c r="K1799" s="10">
        <v>5</v>
      </c>
      <c r="L1799" s="10">
        <v>5</v>
      </c>
      <c r="M1799" s="10" t="s">
        <v>1565</v>
      </c>
      <c r="N1799" s="14">
        <v>17.271000000000001</v>
      </c>
      <c r="O1799" s="13">
        <v>34.538166666666598</v>
      </c>
      <c r="P1799" s="41">
        <v>0.21972694352941247</v>
      </c>
      <c r="Q1799" s="41">
        <v>1.3106539058823543</v>
      </c>
      <c r="R1799" s="1" t="s">
        <v>285</v>
      </c>
      <c r="V1799" s="42" t="str">
        <f t="shared" si="127"/>
        <v>YK1901 St.93 5m Bt.NA</v>
      </c>
    </row>
    <row r="1800" spans="1:22" ht="12.75" customHeight="1">
      <c r="A1800" s="1" t="s">
        <v>1539</v>
      </c>
      <c r="B1800" s="1" t="s">
        <v>195</v>
      </c>
      <c r="C1800" s="1" t="s">
        <v>1569</v>
      </c>
      <c r="D1800" s="5">
        <f>DATE(E1800,F1800,G1800)</f>
        <v>43614</v>
      </c>
      <c r="E1800" s="1">
        <v>2019</v>
      </c>
      <c r="F1800" s="1">
        <v>5</v>
      </c>
      <c r="G1800" s="4">
        <v>29</v>
      </c>
      <c r="H1800" s="9">
        <v>0.30624999999999997</v>
      </c>
      <c r="I1800" s="13">
        <v>130.48400000000001</v>
      </c>
      <c r="J1800" s="13">
        <v>34.200000000000003</v>
      </c>
      <c r="K1800" s="10">
        <v>5</v>
      </c>
      <c r="L1800" s="10">
        <v>5</v>
      </c>
      <c r="M1800" s="10" t="s">
        <v>1565</v>
      </c>
      <c r="N1800" s="14">
        <v>19.894895666666603</v>
      </c>
      <c r="O1800" s="13">
        <v>34.532786666666595</v>
      </c>
      <c r="P1800" s="41">
        <v>0.28616076470588236</v>
      </c>
      <c r="Q1800" s="41">
        <v>1.5174152611764704</v>
      </c>
      <c r="R1800" s="1" t="s">
        <v>285</v>
      </c>
      <c r="V1800" s="42" t="str">
        <f t="shared" si="127"/>
        <v>YK1903 St.A2 5m Bt.NA</v>
      </c>
    </row>
    <row r="1801" spans="1:22" ht="12.75" customHeight="1">
      <c r="A1801" s="1" t="s">
        <v>1539</v>
      </c>
      <c r="B1801" s="1" t="s">
        <v>56</v>
      </c>
      <c r="C1801" s="1" t="s">
        <v>1569</v>
      </c>
      <c r="D1801" s="5">
        <f t="shared" ref="D1801:D1827" si="131">DATE(E1801,F1801,G1801)</f>
        <v>43614</v>
      </c>
      <c r="E1801" s="1">
        <v>2019</v>
      </c>
      <c r="F1801" s="1">
        <v>5</v>
      </c>
      <c r="G1801" s="4">
        <v>29</v>
      </c>
      <c r="H1801" s="9">
        <v>0.4291666666666667</v>
      </c>
      <c r="I1801" s="13">
        <v>130.51216666666599</v>
      </c>
      <c r="J1801" s="13">
        <v>34.346166666666598</v>
      </c>
      <c r="K1801" s="10">
        <v>5</v>
      </c>
      <c r="L1801" s="10">
        <v>5</v>
      </c>
      <c r="M1801" s="10" t="s">
        <v>1565</v>
      </c>
      <c r="N1801" s="14">
        <v>19.971562333333303</v>
      </c>
      <c r="O1801" s="13">
        <v>34.37612</v>
      </c>
      <c r="P1801" s="41">
        <v>0.23747412588235317</v>
      </c>
      <c r="Q1801" s="41">
        <v>1.3201397564705886</v>
      </c>
      <c r="R1801" s="1" t="s">
        <v>285</v>
      </c>
      <c r="V1801" s="42" t="str">
        <f t="shared" si="127"/>
        <v>YK1903 St.A3 5m Bt.NA</v>
      </c>
    </row>
    <row r="1802" spans="1:22" ht="12.75" customHeight="1">
      <c r="A1802" s="1" t="s">
        <v>1539</v>
      </c>
      <c r="B1802" s="1" t="s">
        <v>194</v>
      </c>
      <c r="C1802" s="1" t="s">
        <v>1569</v>
      </c>
      <c r="D1802" s="5">
        <f t="shared" si="131"/>
        <v>43614</v>
      </c>
      <c r="E1802" s="1">
        <v>2019</v>
      </c>
      <c r="F1802" s="1">
        <v>5</v>
      </c>
      <c r="G1802" s="4">
        <v>29</v>
      </c>
      <c r="H1802" s="9">
        <v>0.55138888888888882</v>
      </c>
      <c r="I1802" s="13">
        <v>130.50349999999901</v>
      </c>
      <c r="J1802" s="13">
        <v>34.499000000000002</v>
      </c>
      <c r="K1802" s="10">
        <v>5</v>
      </c>
      <c r="L1802" s="10">
        <v>5</v>
      </c>
      <c r="M1802" s="10" t="s">
        <v>1565</v>
      </c>
      <c r="N1802" s="14">
        <v>19.973229000000003</v>
      </c>
      <c r="O1802" s="13">
        <v>34.463953333333301</v>
      </c>
      <c r="P1802" s="41">
        <v>0.22876127294117676</v>
      </c>
      <c r="Q1802" s="41">
        <v>1.3734078117647091</v>
      </c>
      <c r="R1802" s="1" t="s">
        <v>285</v>
      </c>
      <c r="U1802" s="8" t="s">
        <v>1643</v>
      </c>
      <c r="V1802" s="42" t="str">
        <f t="shared" si="127"/>
        <v>YK1903 St.A4 5m Bt.NA</v>
      </c>
    </row>
    <row r="1803" spans="1:22" ht="12.75" customHeight="1">
      <c r="A1803" s="1" t="s">
        <v>1539</v>
      </c>
      <c r="B1803" s="1" t="s">
        <v>193</v>
      </c>
      <c r="C1803" s="1" t="s">
        <v>1569</v>
      </c>
      <c r="D1803" s="5">
        <f t="shared" si="131"/>
        <v>43614</v>
      </c>
      <c r="E1803" s="1">
        <v>2019</v>
      </c>
      <c r="F1803" s="1">
        <v>5</v>
      </c>
      <c r="G1803" s="4">
        <v>29</v>
      </c>
      <c r="H1803" s="9">
        <v>0.67847222222222225</v>
      </c>
      <c r="I1803" s="13">
        <v>130.505</v>
      </c>
      <c r="J1803" s="13">
        <v>34.660166666666598</v>
      </c>
      <c r="K1803" s="10">
        <v>5</v>
      </c>
      <c r="L1803" s="10">
        <v>5</v>
      </c>
      <c r="M1803" s="10" t="s">
        <v>1565</v>
      </c>
      <c r="N1803" s="14">
        <v>20.046562333333302</v>
      </c>
      <c r="O1803" s="13">
        <v>34.474620000000002</v>
      </c>
      <c r="P1803" s="41">
        <v>0.23443010352941274</v>
      </c>
      <c r="Q1803" s="41">
        <v>1.3754850541176484</v>
      </c>
      <c r="R1803" s="1" t="s">
        <v>285</v>
      </c>
      <c r="U1803" s="8" t="s">
        <v>1643</v>
      </c>
      <c r="V1803" s="42" t="str">
        <f t="shared" si="127"/>
        <v>YK1903 St.A5 5m Bt.NA</v>
      </c>
    </row>
    <row r="1804" spans="1:22" ht="12.75" customHeight="1">
      <c r="A1804" s="1" t="s">
        <v>1539</v>
      </c>
      <c r="B1804" s="1" t="s">
        <v>55</v>
      </c>
      <c r="C1804" s="1" t="s">
        <v>1569</v>
      </c>
      <c r="D1804" s="5">
        <f t="shared" si="131"/>
        <v>43615</v>
      </c>
      <c r="E1804" s="1">
        <v>2019</v>
      </c>
      <c r="F1804" s="1">
        <v>5</v>
      </c>
      <c r="G1804" s="4">
        <v>30</v>
      </c>
      <c r="H1804" s="9">
        <v>0.60763888888888895</v>
      </c>
      <c r="I1804" s="13">
        <v>130.51816666666599</v>
      </c>
      <c r="J1804" s="13">
        <v>34.825000000000003</v>
      </c>
      <c r="K1804" s="10">
        <v>5</v>
      </c>
      <c r="L1804" s="10">
        <v>5</v>
      </c>
      <c r="M1804" s="10" t="s">
        <v>1565</v>
      </c>
      <c r="N1804" s="14">
        <v>19.869895666666601</v>
      </c>
      <c r="O1804" s="13">
        <v>34.386786666666602</v>
      </c>
      <c r="P1804" s="41">
        <v>0.13181097411764719</v>
      </c>
      <c r="Q1804" s="41">
        <v>1.0563904564705897</v>
      </c>
      <c r="R1804" s="1" t="s">
        <v>285</v>
      </c>
      <c r="U1804" s="8" t="s">
        <v>1643</v>
      </c>
      <c r="V1804" s="42" t="str">
        <f t="shared" si="127"/>
        <v>YK1903 St.A6 5m Bt.NA</v>
      </c>
    </row>
    <row r="1805" spans="1:22" ht="12.75" customHeight="1">
      <c r="A1805" s="1" t="s">
        <v>1539</v>
      </c>
      <c r="B1805" s="1" t="s">
        <v>192</v>
      </c>
      <c r="C1805" s="1" t="s">
        <v>1569</v>
      </c>
      <c r="D1805" s="5">
        <f t="shared" si="131"/>
        <v>43615</v>
      </c>
      <c r="E1805" s="1">
        <v>2019</v>
      </c>
      <c r="F1805" s="1">
        <v>5</v>
      </c>
      <c r="G1805" s="4">
        <v>30</v>
      </c>
      <c r="H1805" s="9">
        <v>0.48402777777777778</v>
      </c>
      <c r="I1805" s="13">
        <v>130.50349999999901</v>
      </c>
      <c r="J1805" s="13">
        <v>35.009</v>
      </c>
      <c r="K1805" s="10">
        <v>5</v>
      </c>
      <c r="L1805" s="10">
        <v>5</v>
      </c>
      <c r="M1805" s="10" t="s">
        <v>1565</v>
      </c>
      <c r="N1805" s="14">
        <v>19.296562333333302</v>
      </c>
      <c r="O1805" s="13">
        <v>34.368786666666601</v>
      </c>
      <c r="P1805" s="41">
        <v>0.22028824470588271</v>
      </c>
      <c r="Q1805" s="41">
        <v>1.2012984188235301</v>
      </c>
      <c r="R1805" s="1" t="s">
        <v>285</v>
      </c>
      <c r="U1805" s="8" t="s">
        <v>1643</v>
      </c>
      <c r="V1805" s="42" t="str">
        <f t="shared" si="127"/>
        <v>YK1903 St.A7 5m Bt.NA</v>
      </c>
    </row>
    <row r="1806" spans="1:22" ht="12.75" customHeight="1">
      <c r="A1806" s="1" t="s">
        <v>1539</v>
      </c>
      <c r="B1806" s="1" t="s">
        <v>191</v>
      </c>
      <c r="C1806" s="1" t="s">
        <v>1569</v>
      </c>
      <c r="D1806" s="5">
        <f t="shared" si="131"/>
        <v>43615</v>
      </c>
      <c r="E1806" s="1">
        <v>2019</v>
      </c>
      <c r="F1806" s="1">
        <v>5</v>
      </c>
      <c r="G1806" s="4">
        <v>30</v>
      </c>
      <c r="H1806" s="9">
        <v>0.36805555555555558</v>
      </c>
      <c r="I1806" s="13">
        <v>130.50133333333301</v>
      </c>
      <c r="J1806" s="13">
        <v>35.179333333333297</v>
      </c>
      <c r="K1806" s="10">
        <v>5</v>
      </c>
      <c r="L1806" s="10">
        <v>5</v>
      </c>
      <c r="M1806" s="10" t="s">
        <v>1565</v>
      </c>
      <c r="N1806" s="14">
        <v>19.028229000000003</v>
      </c>
      <c r="O1806" s="13">
        <v>34.445786666666599</v>
      </c>
      <c r="P1806" s="41">
        <v>0.1978063152941183</v>
      </c>
      <c r="Q1806" s="41">
        <v>1.2813012611764716</v>
      </c>
      <c r="R1806" s="1" t="s">
        <v>285</v>
      </c>
      <c r="U1806" s="8" t="s">
        <v>1643</v>
      </c>
      <c r="V1806" s="42" t="str">
        <f t="shared" si="127"/>
        <v>YK1903 St.A8 5m Bt.NA</v>
      </c>
    </row>
    <row r="1807" spans="1:22" ht="12.75" customHeight="1">
      <c r="A1807" s="1" t="s">
        <v>1539</v>
      </c>
      <c r="B1807" s="1" t="s">
        <v>204</v>
      </c>
      <c r="C1807" s="1" t="s">
        <v>1569</v>
      </c>
      <c r="D1807" s="5">
        <f t="shared" si="131"/>
        <v>43613</v>
      </c>
      <c r="E1807" s="1">
        <v>2019</v>
      </c>
      <c r="F1807" s="1">
        <v>5</v>
      </c>
      <c r="G1807" s="4">
        <v>28</v>
      </c>
      <c r="H1807" s="9">
        <v>0.74236111111111114</v>
      </c>
      <c r="I1807" s="13">
        <v>129.99700000000001</v>
      </c>
      <c r="J1807" s="13">
        <v>34.000500000000002</v>
      </c>
      <c r="K1807" s="10">
        <v>5</v>
      </c>
      <c r="L1807" s="10">
        <v>5</v>
      </c>
      <c r="M1807" s="10" t="s">
        <v>1565</v>
      </c>
      <c r="N1807" s="14">
        <v>20.058229000000001</v>
      </c>
      <c r="O1807" s="13">
        <v>34.489786666666596</v>
      </c>
      <c r="P1807" s="41">
        <v>0.22155738588235341</v>
      </c>
      <c r="Q1807" s="41">
        <v>1.3857668235294121</v>
      </c>
      <c r="R1807" s="1" t="s">
        <v>285</v>
      </c>
      <c r="U1807" s="8" t="s">
        <v>1643</v>
      </c>
      <c r="V1807" s="42" t="str">
        <f t="shared" si="127"/>
        <v>YK1903 St.B2 5m Bt.NA</v>
      </c>
    </row>
    <row r="1808" spans="1:22" ht="12.75" customHeight="1">
      <c r="A1808" s="1" t="s">
        <v>1539</v>
      </c>
      <c r="B1808" s="1" t="s">
        <v>203</v>
      </c>
      <c r="C1808" s="1" t="s">
        <v>1569</v>
      </c>
      <c r="D1808" s="5">
        <f t="shared" si="131"/>
        <v>43618</v>
      </c>
      <c r="E1808" s="1">
        <v>2019</v>
      </c>
      <c r="F1808" s="1">
        <v>6</v>
      </c>
      <c r="G1808" s="4">
        <v>2</v>
      </c>
      <c r="H1808" s="9">
        <v>0.2986111111111111</v>
      </c>
      <c r="I1808" s="13">
        <v>130.00983333333301</v>
      </c>
      <c r="J1808" s="13">
        <v>34.191000000000003</v>
      </c>
      <c r="K1808" s="10">
        <v>5</v>
      </c>
      <c r="L1808" s="10">
        <v>5</v>
      </c>
      <c r="M1808" s="10" t="s">
        <v>1565</v>
      </c>
      <c r="N1808" s="14">
        <v>20.388229000000003</v>
      </c>
      <c r="O1808" s="13">
        <v>33.921453333333297</v>
      </c>
      <c r="P1808" s="41">
        <v>0.13808214313725475</v>
      </c>
      <c r="Q1808" s="41">
        <v>0.71160110588235526</v>
      </c>
      <c r="R1808" s="1" t="s">
        <v>285</v>
      </c>
      <c r="U1808" s="8" t="s">
        <v>1643</v>
      </c>
      <c r="V1808" s="42" t="str">
        <f t="shared" si="127"/>
        <v>YK1903 St.B3 5m Bt.NA</v>
      </c>
    </row>
    <row r="1809" spans="1:22" ht="12.75" customHeight="1">
      <c r="A1809" s="1" t="s">
        <v>1539</v>
      </c>
      <c r="B1809" s="1" t="s">
        <v>202</v>
      </c>
      <c r="C1809" s="1" t="s">
        <v>1569</v>
      </c>
      <c r="D1809" s="5">
        <f t="shared" si="131"/>
        <v>43618</v>
      </c>
      <c r="E1809" s="1">
        <v>2019</v>
      </c>
      <c r="F1809" s="1">
        <v>6</v>
      </c>
      <c r="G1809" s="4">
        <v>2</v>
      </c>
      <c r="H1809" s="9">
        <v>0.41597222222222219</v>
      </c>
      <c r="I1809" s="13">
        <v>130.01</v>
      </c>
      <c r="J1809" s="13">
        <v>34.330666666666602</v>
      </c>
      <c r="K1809" s="10">
        <v>5</v>
      </c>
      <c r="L1809" s="10">
        <v>5</v>
      </c>
      <c r="M1809" s="10" t="s">
        <v>1565</v>
      </c>
      <c r="N1809" s="14">
        <v>20.583229000000003</v>
      </c>
      <c r="O1809" s="13">
        <v>33.890619999999998</v>
      </c>
      <c r="P1809" s="41">
        <v>9.9284698823529638E-2</v>
      </c>
      <c r="Q1809" s="41">
        <v>0.55968583529412008</v>
      </c>
      <c r="R1809" s="1" t="s">
        <v>285</v>
      </c>
      <c r="U1809" s="8" t="s">
        <v>1643</v>
      </c>
      <c r="V1809" s="42" t="str">
        <f t="shared" si="127"/>
        <v>YK1903 St.B4 5m Bt.NA</v>
      </c>
    </row>
    <row r="1810" spans="1:22" ht="12.75" customHeight="1">
      <c r="A1810" s="1" t="s">
        <v>1539</v>
      </c>
      <c r="B1810" s="1" t="s">
        <v>201</v>
      </c>
      <c r="C1810" s="1" t="s">
        <v>1569</v>
      </c>
      <c r="D1810" s="5">
        <f t="shared" si="131"/>
        <v>43617</v>
      </c>
      <c r="E1810" s="1">
        <v>2019</v>
      </c>
      <c r="F1810" s="1">
        <v>6</v>
      </c>
      <c r="G1810" s="4">
        <v>1</v>
      </c>
      <c r="H1810" s="9">
        <v>0.30555555555555552</v>
      </c>
      <c r="I1810" s="13">
        <v>130.00700000000001</v>
      </c>
      <c r="J1810" s="13">
        <v>34.505499999999998</v>
      </c>
      <c r="K1810" s="10">
        <v>5</v>
      </c>
      <c r="L1810" s="10">
        <v>5</v>
      </c>
      <c r="M1810" s="10" t="s">
        <v>1565</v>
      </c>
      <c r="N1810" s="14">
        <v>19.908229000000002</v>
      </c>
      <c r="O1810" s="13">
        <v>33.789953333333301</v>
      </c>
      <c r="P1810" s="41">
        <v>8.2556209411765114E-2</v>
      </c>
      <c r="Q1810" s="41">
        <v>0.53434115764706291</v>
      </c>
      <c r="R1810" s="1" t="s">
        <v>285</v>
      </c>
      <c r="U1810" s="8" t="s">
        <v>1643</v>
      </c>
      <c r="V1810" s="42" t="str">
        <f t="shared" si="127"/>
        <v>YK1903 St.B5 5m Bt.NA</v>
      </c>
    </row>
    <row r="1811" spans="1:22" ht="12.75" customHeight="1">
      <c r="A1811" s="1" t="s">
        <v>1539</v>
      </c>
      <c r="B1811" s="1" t="s">
        <v>267</v>
      </c>
      <c r="C1811" s="1" t="s">
        <v>1569</v>
      </c>
      <c r="D1811" s="5">
        <f t="shared" si="131"/>
        <v>43617</v>
      </c>
      <c r="E1811" s="1">
        <v>2019</v>
      </c>
      <c r="F1811" s="1">
        <v>6</v>
      </c>
      <c r="G1811" s="4">
        <v>1</v>
      </c>
      <c r="H1811" s="9">
        <v>0.41666666666666669</v>
      </c>
      <c r="I1811" s="13">
        <v>130.00166666666601</v>
      </c>
      <c r="J1811" s="13">
        <v>34.670999999999999</v>
      </c>
      <c r="K1811" s="10">
        <v>5</v>
      </c>
      <c r="L1811" s="10">
        <v>5</v>
      </c>
      <c r="M1811" s="10" t="s">
        <v>1565</v>
      </c>
      <c r="N1811" s="14">
        <v>19.453229</v>
      </c>
      <c r="O1811" s="13">
        <v>34.264620000000001</v>
      </c>
      <c r="P1811" s="41">
        <v>0.17206088000000053</v>
      </c>
      <c r="Q1811" s="41">
        <v>1.0860404800000012</v>
      </c>
      <c r="R1811" s="1" t="s">
        <v>285</v>
      </c>
      <c r="U1811" s="8" t="s">
        <v>1643</v>
      </c>
      <c r="V1811" s="42" t="str">
        <f t="shared" si="127"/>
        <v>YK1903 St.B6 5m Bt.NA</v>
      </c>
    </row>
    <row r="1812" spans="1:22" ht="12.75" customHeight="1">
      <c r="A1812" s="1" t="s">
        <v>1539</v>
      </c>
      <c r="B1812" s="1" t="s">
        <v>199</v>
      </c>
      <c r="C1812" s="1" t="s">
        <v>1569</v>
      </c>
      <c r="D1812" s="5">
        <f t="shared" si="131"/>
        <v>43616</v>
      </c>
      <c r="E1812" s="1">
        <v>2019</v>
      </c>
      <c r="F1812" s="1">
        <v>5</v>
      </c>
      <c r="G1812" s="4">
        <v>31</v>
      </c>
      <c r="H1812" s="9">
        <v>0.30555555555555552</v>
      </c>
      <c r="I1812" s="13">
        <v>130.015166666666</v>
      </c>
      <c r="J1812" s="13">
        <v>34.845500000000001</v>
      </c>
      <c r="K1812" s="10">
        <v>5</v>
      </c>
      <c r="L1812" s="10">
        <v>5</v>
      </c>
      <c r="M1812" s="10" t="s">
        <v>1565</v>
      </c>
      <c r="N1812" s="14">
        <v>19.593229000000001</v>
      </c>
      <c r="O1812" s="13">
        <v>34.124786666666601</v>
      </c>
      <c r="P1812" s="41">
        <v>5.2797870588235263E-2</v>
      </c>
      <c r="Q1812" s="41">
        <v>0.75017708235294123</v>
      </c>
      <c r="R1812" s="1" t="s">
        <v>285</v>
      </c>
      <c r="U1812" s="8" t="s">
        <v>1643</v>
      </c>
      <c r="V1812" s="42" t="str">
        <f t="shared" si="127"/>
        <v>YK1903 St.B7 5m Bt.NA</v>
      </c>
    </row>
    <row r="1813" spans="1:22" ht="12.75" customHeight="1">
      <c r="A1813" s="1" t="s">
        <v>1539</v>
      </c>
      <c r="B1813" s="1" t="s">
        <v>207</v>
      </c>
      <c r="C1813" s="1" t="s">
        <v>1569</v>
      </c>
      <c r="D1813" s="5">
        <f t="shared" si="131"/>
        <v>43619</v>
      </c>
      <c r="E1813" s="1">
        <v>2019</v>
      </c>
      <c r="F1813" s="1">
        <v>6</v>
      </c>
      <c r="G1813" s="4">
        <v>3</v>
      </c>
      <c r="H1813" s="9">
        <v>0.41180555555555554</v>
      </c>
      <c r="I1813" s="13">
        <v>129.34800000000001</v>
      </c>
      <c r="J1813" s="13">
        <v>33.67</v>
      </c>
      <c r="K1813" s="10">
        <v>5</v>
      </c>
      <c r="L1813" s="10">
        <v>5</v>
      </c>
      <c r="M1813" s="10" t="s">
        <v>1565</v>
      </c>
      <c r="N1813" s="14">
        <v>20.928229000000002</v>
      </c>
      <c r="O1813" s="13">
        <v>34.143119999999996</v>
      </c>
      <c r="P1813" s="41">
        <v>0.19737118117647112</v>
      </c>
      <c r="Q1813" s="41">
        <v>1.031997364705882</v>
      </c>
      <c r="R1813" s="1" t="s">
        <v>285</v>
      </c>
      <c r="U1813" s="8" t="s">
        <v>1643</v>
      </c>
      <c r="V1813" s="42" t="str">
        <f t="shared" si="127"/>
        <v>YK1903 St.C2 5m Bt.NA</v>
      </c>
    </row>
    <row r="1814" spans="1:22" ht="12.75" customHeight="1">
      <c r="A1814" s="1" t="s">
        <v>1539</v>
      </c>
      <c r="B1814" s="1" t="s">
        <v>206</v>
      </c>
      <c r="C1814" s="1" t="s">
        <v>1569</v>
      </c>
      <c r="D1814" s="5">
        <f t="shared" si="131"/>
        <v>43619</v>
      </c>
      <c r="E1814" s="1">
        <v>2019</v>
      </c>
      <c r="F1814" s="1">
        <v>6</v>
      </c>
      <c r="G1814" s="4">
        <v>3</v>
      </c>
      <c r="H1814" s="9">
        <v>0.53055555555555556</v>
      </c>
      <c r="I1814" s="13">
        <v>129.17566666666599</v>
      </c>
      <c r="J1814" s="13">
        <v>33.843333333333298</v>
      </c>
      <c r="K1814" s="10">
        <v>5</v>
      </c>
      <c r="L1814" s="10">
        <v>5</v>
      </c>
      <c r="M1814" s="10" t="s">
        <v>1565</v>
      </c>
      <c r="N1814" s="14">
        <v>21.2298956666666</v>
      </c>
      <c r="O1814" s="13">
        <v>33.967453333333296</v>
      </c>
      <c r="P1814" s="41">
        <v>0.21269757176470616</v>
      </c>
      <c r="Q1814" s="41">
        <v>0.9198494870588263</v>
      </c>
      <c r="R1814" s="1" t="s">
        <v>285</v>
      </c>
      <c r="U1814" s="8" t="s">
        <v>1643</v>
      </c>
      <c r="V1814" s="42" t="str">
        <f t="shared" si="127"/>
        <v>YK1903 St.C3 5m Bt.NA</v>
      </c>
    </row>
    <row r="1815" spans="1:22" ht="12.75" customHeight="1">
      <c r="A1815" s="1" t="s">
        <v>1539</v>
      </c>
      <c r="B1815" s="1" t="s">
        <v>205</v>
      </c>
      <c r="C1815" s="1" t="s">
        <v>1569</v>
      </c>
      <c r="D1815" s="5">
        <f t="shared" si="131"/>
        <v>43619</v>
      </c>
      <c r="E1815" s="1">
        <v>2019</v>
      </c>
      <c r="F1815" s="1">
        <v>6</v>
      </c>
      <c r="G1815" s="4">
        <v>3</v>
      </c>
      <c r="H1815" s="9">
        <v>0.66041666666666665</v>
      </c>
      <c r="I1815" s="13">
        <v>128.996833333333</v>
      </c>
      <c r="J1815" s="13">
        <v>33.988</v>
      </c>
      <c r="K1815" s="10">
        <v>5</v>
      </c>
      <c r="L1815" s="10">
        <v>5</v>
      </c>
      <c r="M1815" s="10" t="s">
        <v>1565</v>
      </c>
      <c r="N1815" s="14">
        <v>21.219895666666602</v>
      </c>
      <c r="O1815" s="13">
        <v>33.736786666666596</v>
      </c>
      <c r="P1815" s="41">
        <v>0.11911956235294108</v>
      </c>
      <c r="Q1815" s="41">
        <v>0.43701248941176551</v>
      </c>
      <c r="R1815" s="1" t="s">
        <v>285</v>
      </c>
      <c r="U1815" s="8" t="s">
        <v>1643</v>
      </c>
      <c r="V1815" s="42" t="str">
        <f t="shared" si="127"/>
        <v>YK1903 St.C4 5m Bt.NA</v>
      </c>
    </row>
    <row r="1816" spans="1:22" ht="12.75" customHeight="1">
      <c r="A1816" s="1" t="s">
        <v>1539</v>
      </c>
      <c r="B1816" s="1" t="s">
        <v>208</v>
      </c>
      <c r="C1816" s="1" t="s">
        <v>1569</v>
      </c>
      <c r="D1816" s="5">
        <f t="shared" si="131"/>
        <v>43619</v>
      </c>
      <c r="E1816" s="1">
        <v>2019</v>
      </c>
      <c r="F1816" s="1">
        <v>6</v>
      </c>
      <c r="G1816" s="4">
        <v>3</v>
      </c>
      <c r="H1816" s="9">
        <v>0.3125</v>
      </c>
      <c r="I1816" s="13">
        <v>129.17933333333301</v>
      </c>
      <c r="J1816" s="13">
        <v>33.591333333333303</v>
      </c>
      <c r="K1816" s="10">
        <v>5</v>
      </c>
      <c r="L1816" s="10">
        <v>5</v>
      </c>
      <c r="M1816" s="10" t="s">
        <v>1565</v>
      </c>
      <c r="N1816" s="14">
        <v>20.738229</v>
      </c>
      <c r="O1816" s="13">
        <v>33.805619999999998</v>
      </c>
      <c r="P1816" s="41">
        <v>0.17187266722689154</v>
      </c>
      <c r="Q1816" s="41">
        <v>0.63431238319327754</v>
      </c>
      <c r="R1816" s="1" t="s">
        <v>285</v>
      </c>
      <c r="U1816" s="8" t="s">
        <v>1643</v>
      </c>
      <c r="V1816" s="42" t="str">
        <f t="shared" si="127"/>
        <v>YK1903 St.C5 5m Bt.NA</v>
      </c>
    </row>
    <row r="1817" spans="1:22" ht="12.75" customHeight="1">
      <c r="A1817" s="1" t="s">
        <v>1539</v>
      </c>
      <c r="B1817" s="1" t="s">
        <v>212</v>
      </c>
      <c r="C1817" s="1" t="s">
        <v>1569</v>
      </c>
      <c r="D1817" s="5">
        <f t="shared" si="131"/>
        <v>43620</v>
      </c>
      <c r="E1817" s="1">
        <v>2019</v>
      </c>
      <c r="F1817" s="1">
        <v>6</v>
      </c>
      <c r="G1817" s="4">
        <v>4</v>
      </c>
      <c r="H1817" s="9">
        <v>0.69236111111111109</v>
      </c>
      <c r="I1817" s="13">
        <v>128.65383333333301</v>
      </c>
      <c r="J1817" s="13">
        <v>33.159999999999997</v>
      </c>
      <c r="K1817" s="10">
        <v>5</v>
      </c>
      <c r="L1817" s="10">
        <v>5</v>
      </c>
      <c r="M1817" s="10" t="s">
        <v>1565</v>
      </c>
      <c r="N1817" s="14">
        <v>21.404895666666601</v>
      </c>
      <c r="O1817" s="13">
        <v>33.983286666666601</v>
      </c>
      <c r="P1817" s="41">
        <v>9.492376705882366E-2</v>
      </c>
      <c r="Q1817" s="41">
        <v>0.57704827058823582</v>
      </c>
      <c r="R1817" s="1" t="s">
        <v>285</v>
      </c>
      <c r="V1817" s="42" t="str">
        <f t="shared" si="127"/>
        <v>YK1903 St.D2 5m Bt.NA</v>
      </c>
    </row>
    <row r="1818" spans="1:22" ht="12.75" customHeight="1">
      <c r="A1818" s="1" t="s">
        <v>1539</v>
      </c>
      <c r="B1818" s="1" t="s">
        <v>211</v>
      </c>
      <c r="C1818" s="1" t="s">
        <v>1569</v>
      </c>
      <c r="D1818" s="5">
        <f t="shared" si="131"/>
        <v>43620</v>
      </c>
      <c r="E1818" s="1">
        <v>2019</v>
      </c>
      <c r="F1818" s="1">
        <v>6</v>
      </c>
      <c r="G1818" s="4">
        <v>4</v>
      </c>
      <c r="H1818" s="9">
        <v>0.55833333333333335</v>
      </c>
      <c r="I1818" s="13">
        <v>128.51033333333299</v>
      </c>
      <c r="J1818" s="13">
        <v>33.343000000000004</v>
      </c>
      <c r="K1818" s="10">
        <v>5</v>
      </c>
      <c r="L1818" s="10">
        <v>5</v>
      </c>
      <c r="M1818" s="10" t="s">
        <v>1565</v>
      </c>
      <c r="N1818" s="14">
        <v>21.538229000000001</v>
      </c>
      <c r="O1818" s="13">
        <v>33.670453333333299</v>
      </c>
      <c r="P1818" s="41">
        <v>9.1333096470588071E-2</v>
      </c>
      <c r="Q1818" s="41">
        <v>0.38791656470588265</v>
      </c>
      <c r="R1818" s="1" t="s">
        <v>285</v>
      </c>
      <c r="V1818" s="42" t="str">
        <f t="shared" si="127"/>
        <v>YK1903 St.D3 5m Bt.NA</v>
      </c>
    </row>
    <row r="1819" spans="1:22" ht="12.75" customHeight="1">
      <c r="A1819" s="1" t="s">
        <v>1539</v>
      </c>
      <c r="B1819" s="1" t="s">
        <v>210</v>
      </c>
      <c r="C1819" s="1" t="s">
        <v>1569</v>
      </c>
      <c r="D1819" s="5">
        <f t="shared" si="131"/>
        <v>43620</v>
      </c>
      <c r="E1819" s="1">
        <v>2019</v>
      </c>
      <c r="F1819" s="1">
        <v>6</v>
      </c>
      <c r="G1819" s="4">
        <v>4</v>
      </c>
      <c r="H1819" s="9">
        <v>0.4291666666666667</v>
      </c>
      <c r="I1819" s="13">
        <v>128.285</v>
      </c>
      <c r="J1819" s="13">
        <v>33.503999999999998</v>
      </c>
      <c r="K1819" s="10">
        <v>5</v>
      </c>
      <c r="L1819" s="10">
        <v>5</v>
      </c>
      <c r="M1819" s="10" t="s">
        <v>1565</v>
      </c>
      <c r="N1819" s="14">
        <v>21.448229000000001</v>
      </c>
      <c r="O1819" s="13">
        <v>33.386953333333295</v>
      </c>
      <c r="P1819" s="41">
        <v>3.2287865882353106E-2</v>
      </c>
      <c r="Q1819" s="41">
        <v>0.17405985882353114</v>
      </c>
      <c r="R1819" s="1" t="s">
        <v>285</v>
      </c>
      <c r="V1819" s="42" t="str">
        <f t="shared" ref="V1819:V1869" si="132">A1819&amp;" St."&amp;B1819&amp;" "&amp;K1819&amp;"m"&amp;" Bt."&amp;M1819</f>
        <v>YK1903 St.D4 5m Bt.NA</v>
      </c>
    </row>
    <row r="1820" spans="1:22" ht="12.75" customHeight="1">
      <c r="A1820" s="1" t="s">
        <v>1539</v>
      </c>
      <c r="B1820" s="1" t="s">
        <v>209</v>
      </c>
      <c r="C1820" s="1" t="s">
        <v>1569</v>
      </c>
      <c r="D1820" s="5">
        <f t="shared" si="131"/>
        <v>43620</v>
      </c>
      <c r="E1820" s="1">
        <v>2019</v>
      </c>
      <c r="F1820" s="1">
        <v>6</v>
      </c>
      <c r="G1820" s="4">
        <v>4</v>
      </c>
      <c r="H1820" s="9">
        <v>0.30208333333333331</v>
      </c>
      <c r="I1820" s="13">
        <v>128.47616666666599</v>
      </c>
      <c r="J1820" s="13">
        <v>33.573999999999998</v>
      </c>
      <c r="K1820" s="10">
        <v>5</v>
      </c>
      <c r="L1820" s="10">
        <v>5</v>
      </c>
      <c r="M1820" s="10" t="s">
        <v>1565</v>
      </c>
      <c r="N1820" s="14">
        <v>20.8065623333333</v>
      </c>
      <c r="O1820" s="13">
        <v>33.350286666666598</v>
      </c>
      <c r="P1820" s="41">
        <v>7.7944155294118023E-2</v>
      </c>
      <c r="Q1820" s="41">
        <v>9.530055294117723E-2</v>
      </c>
      <c r="R1820" s="1" t="s">
        <v>285</v>
      </c>
      <c r="V1820" s="42" t="str">
        <f t="shared" si="132"/>
        <v>YK1903 St.D5 5m Bt.NA</v>
      </c>
    </row>
    <row r="1821" spans="1:22" ht="12.75" customHeight="1">
      <c r="A1821" s="1" t="s">
        <v>1539</v>
      </c>
      <c r="B1821" s="1" t="s">
        <v>214</v>
      </c>
      <c r="C1821" s="1" t="s">
        <v>1569</v>
      </c>
      <c r="D1821" s="5">
        <f t="shared" si="131"/>
        <v>43620</v>
      </c>
      <c r="E1821" s="1">
        <v>2019</v>
      </c>
      <c r="F1821" s="1">
        <v>6</v>
      </c>
      <c r="G1821" s="4">
        <v>4</v>
      </c>
      <c r="H1821" s="9">
        <v>0.39930555555555558</v>
      </c>
      <c r="I1821" s="13">
        <v>128.278666666666</v>
      </c>
      <c r="J1821" s="13">
        <v>33.527000000000001</v>
      </c>
      <c r="K1821" s="10">
        <v>5</v>
      </c>
      <c r="L1821" s="10">
        <v>5</v>
      </c>
      <c r="M1821" s="10" t="s">
        <v>1565</v>
      </c>
      <c r="N1821" s="14">
        <v>21.369895666666601</v>
      </c>
      <c r="O1821" s="13">
        <v>33.4594533333333</v>
      </c>
      <c r="P1821" s="41">
        <v>0.10001156470588191</v>
      </c>
      <c r="Q1821" s="41">
        <v>0.77035704705882324</v>
      </c>
      <c r="R1821" s="1" t="s">
        <v>285</v>
      </c>
      <c r="V1821" s="42" t="str">
        <f t="shared" si="132"/>
        <v>YK1903 St.E4 5m Bt.NA</v>
      </c>
    </row>
    <row r="1822" spans="1:22" ht="12.75" customHeight="1">
      <c r="A1822" s="1" t="s">
        <v>1539</v>
      </c>
      <c r="B1822" s="1" t="s">
        <v>213</v>
      </c>
      <c r="C1822" s="1" t="s">
        <v>1569</v>
      </c>
      <c r="D1822" s="5">
        <f t="shared" si="131"/>
        <v>43620</v>
      </c>
      <c r="E1822" s="1">
        <v>2019</v>
      </c>
      <c r="F1822" s="1">
        <v>6</v>
      </c>
      <c r="G1822" s="4">
        <v>4</v>
      </c>
      <c r="H1822" s="9">
        <v>0.30069444444444443</v>
      </c>
      <c r="I1822" s="13">
        <v>128.47416666666601</v>
      </c>
      <c r="J1822" s="13">
        <v>33.575000000000003</v>
      </c>
      <c r="K1822" s="10">
        <v>5</v>
      </c>
      <c r="L1822" s="10">
        <v>5</v>
      </c>
      <c r="M1822" s="10" t="s">
        <v>1565</v>
      </c>
      <c r="N1822" s="14">
        <v>20.786562333333301</v>
      </c>
      <c r="O1822" s="13">
        <v>33.3432866666666</v>
      </c>
      <c r="P1822" s="41">
        <v>4.5932414117646481E-2</v>
      </c>
      <c r="Q1822" s="41">
        <v>0.3871835411764728</v>
      </c>
      <c r="R1822" s="1" t="s">
        <v>285</v>
      </c>
      <c r="V1822" s="42" t="str">
        <f t="shared" si="132"/>
        <v>YK1903 St.E5 5m Bt.NA</v>
      </c>
    </row>
    <row r="1823" spans="1:22" ht="12.75" customHeight="1">
      <c r="A1823" s="1" t="s">
        <v>1539</v>
      </c>
      <c r="B1823" s="1" t="s">
        <v>265</v>
      </c>
      <c r="C1823" s="1" t="s">
        <v>1569</v>
      </c>
      <c r="D1823" s="5">
        <f t="shared" si="131"/>
        <v>43617</v>
      </c>
      <c r="E1823" s="1">
        <v>2019</v>
      </c>
      <c r="F1823" s="1">
        <v>6</v>
      </c>
      <c r="G1823" s="4">
        <v>1</v>
      </c>
      <c r="H1823" s="9">
        <v>0.68402777777777779</v>
      </c>
      <c r="I1823" s="13">
        <v>130.24700000000001</v>
      </c>
      <c r="J1823" s="13">
        <v>34.327500000000001</v>
      </c>
      <c r="K1823" s="10">
        <v>5</v>
      </c>
      <c r="L1823" s="10">
        <v>5</v>
      </c>
      <c r="M1823" s="10" t="s">
        <v>1565</v>
      </c>
      <c r="N1823" s="14">
        <v>20.808229000000001</v>
      </c>
      <c r="O1823" s="13">
        <v>34.144453333333296</v>
      </c>
      <c r="P1823" s="41">
        <v>0.14104258352941157</v>
      </c>
      <c r="Q1823" s="41">
        <v>0.94909843529411653</v>
      </c>
      <c r="R1823" s="1" t="s">
        <v>285</v>
      </c>
      <c r="V1823" s="42" t="str">
        <f t="shared" si="132"/>
        <v>YK1903 St.N42 5m Bt.NA</v>
      </c>
    </row>
    <row r="1824" spans="1:22" ht="12.75" customHeight="1">
      <c r="A1824" s="1" t="s">
        <v>1539</v>
      </c>
      <c r="B1824" s="1" t="s">
        <v>264</v>
      </c>
      <c r="C1824" s="1" t="s">
        <v>1569</v>
      </c>
      <c r="D1824" s="5">
        <f t="shared" si="131"/>
        <v>43617</v>
      </c>
      <c r="E1824" s="1">
        <v>2019</v>
      </c>
      <c r="F1824" s="1">
        <v>6</v>
      </c>
      <c r="G1824" s="4">
        <v>1</v>
      </c>
      <c r="H1824" s="9">
        <v>0.53472222222222221</v>
      </c>
      <c r="I1824" s="13">
        <v>130.25399999999999</v>
      </c>
      <c r="J1824" s="13">
        <v>34.676166666666603</v>
      </c>
      <c r="K1824" s="10">
        <v>5</v>
      </c>
      <c r="L1824" s="10">
        <v>5</v>
      </c>
      <c r="M1824" s="10" t="s">
        <v>1565</v>
      </c>
      <c r="N1824" s="14">
        <v>19.821562333333301</v>
      </c>
      <c r="O1824" s="13">
        <v>34.408119999999997</v>
      </c>
      <c r="P1824" s="41">
        <v>0.269753585620915</v>
      </c>
      <c r="Q1824" s="41">
        <v>1.4655025228758163</v>
      </c>
      <c r="R1824" s="1" t="s">
        <v>285</v>
      </c>
      <c r="U1824" s="8" t="s">
        <v>1644</v>
      </c>
      <c r="V1824" s="42" t="str">
        <f t="shared" si="132"/>
        <v>YK1903 St.N43 5m Bt.NA</v>
      </c>
    </row>
    <row r="1825" spans="1:22" ht="12.75" customHeight="1">
      <c r="A1825" s="1" t="s">
        <v>1539</v>
      </c>
      <c r="B1825" s="1" t="s">
        <v>271</v>
      </c>
      <c r="C1825" s="1" t="s">
        <v>1569</v>
      </c>
      <c r="D1825" s="5">
        <f t="shared" si="131"/>
        <v>43618</v>
      </c>
      <c r="E1825" s="1">
        <v>2019</v>
      </c>
      <c r="F1825" s="1">
        <v>6</v>
      </c>
      <c r="G1825" s="4">
        <v>2</v>
      </c>
      <c r="H1825" s="9">
        <v>0.71666666666666667</v>
      </c>
      <c r="I1825" s="13">
        <v>129.65199999999999</v>
      </c>
      <c r="J1825" s="13">
        <v>33.997166666666601</v>
      </c>
      <c r="K1825" s="10">
        <v>5</v>
      </c>
      <c r="L1825" s="10">
        <v>5</v>
      </c>
      <c r="M1825" s="10" t="s">
        <v>1565</v>
      </c>
      <c r="N1825" s="14">
        <v>21.193229000000002</v>
      </c>
      <c r="O1825" s="13">
        <v>34.015453333333298</v>
      </c>
      <c r="P1825" s="41">
        <v>0.110674030588235</v>
      </c>
      <c r="Q1825" s="41">
        <v>0.75804690588235424</v>
      </c>
      <c r="R1825" s="1" t="s">
        <v>285</v>
      </c>
      <c r="V1825" s="42" t="str">
        <f t="shared" si="132"/>
        <v>YK1903 St.N61 5m Bt.NA</v>
      </c>
    </row>
    <row r="1826" spans="1:22" ht="12.75" customHeight="1">
      <c r="A1826" s="1" t="s">
        <v>1539</v>
      </c>
      <c r="B1826" s="1" t="s">
        <v>270</v>
      </c>
      <c r="C1826" s="1" t="s">
        <v>1569</v>
      </c>
      <c r="D1826" s="5">
        <f t="shared" si="131"/>
        <v>43618</v>
      </c>
      <c r="E1826" s="1">
        <v>2019</v>
      </c>
      <c r="F1826" s="1">
        <v>6</v>
      </c>
      <c r="G1826" s="4">
        <v>2</v>
      </c>
      <c r="H1826" s="9">
        <v>0.56041666666666667</v>
      </c>
      <c r="I1826" s="13">
        <v>129.64349999999999</v>
      </c>
      <c r="J1826" s="13">
        <v>34.356999999999999</v>
      </c>
      <c r="K1826" s="10">
        <v>5</v>
      </c>
      <c r="L1826" s="10">
        <v>5</v>
      </c>
      <c r="M1826" s="10" t="s">
        <v>1565</v>
      </c>
      <c r="N1826" s="14">
        <v>20.498229000000002</v>
      </c>
      <c r="O1826" s="13">
        <v>34.382786666666597</v>
      </c>
      <c r="P1826" s="41">
        <v>0.18819600000000003</v>
      </c>
      <c r="Q1826" s="41">
        <v>1.3100717999999993</v>
      </c>
      <c r="R1826" s="1" t="s">
        <v>285</v>
      </c>
      <c r="V1826" s="42" t="str">
        <f t="shared" si="132"/>
        <v>YK1903 St.N62 5m Bt.NA</v>
      </c>
    </row>
    <row r="1827" spans="1:22" ht="12.75" customHeight="1">
      <c r="A1827" s="1" t="s">
        <v>1539</v>
      </c>
      <c r="B1827" s="1" t="s">
        <v>269</v>
      </c>
      <c r="C1827" s="1" t="s">
        <v>1569</v>
      </c>
      <c r="D1827" s="5">
        <f t="shared" si="131"/>
        <v>43616</v>
      </c>
      <c r="E1827" s="1">
        <v>2019</v>
      </c>
      <c r="F1827" s="1">
        <v>5</v>
      </c>
      <c r="G1827" s="4">
        <v>31</v>
      </c>
      <c r="H1827" s="9">
        <v>0.6166666666666667</v>
      </c>
      <c r="I1827" s="13">
        <v>129.65333333333299</v>
      </c>
      <c r="J1827" s="13">
        <v>34.659499999999902</v>
      </c>
      <c r="K1827" s="10">
        <v>5</v>
      </c>
      <c r="L1827" s="10">
        <v>5</v>
      </c>
      <c r="M1827" s="10" t="s">
        <v>1565</v>
      </c>
      <c r="N1827" s="14">
        <v>19.244895666666601</v>
      </c>
      <c r="O1827" s="13">
        <v>34.187786666666597</v>
      </c>
      <c r="P1827" s="41">
        <v>0.10558775441176449</v>
      </c>
      <c r="Q1827" s="41">
        <v>0.83393229411764835</v>
      </c>
      <c r="R1827" s="1" t="s">
        <v>285</v>
      </c>
      <c r="U1827" s="8" t="s">
        <v>1644</v>
      </c>
      <c r="V1827" s="42" t="str">
        <f t="shared" si="132"/>
        <v>YK1903 St.N63 5m Bt.NA</v>
      </c>
    </row>
    <row r="1828" spans="1:22" ht="12.75" customHeight="1">
      <c r="A1828" s="1" t="s">
        <v>1540</v>
      </c>
      <c r="B1828" s="1">
        <v>6</v>
      </c>
      <c r="C1828" s="1" t="s">
        <v>1571</v>
      </c>
      <c r="D1828" s="5">
        <v>43641.691701388889</v>
      </c>
      <c r="E1828" s="1">
        <v>2019</v>
      </c>
      <c r="F1828" s="1">
        <v>6</v>
      </c>
      <c r="G1828" s="4">
        <v>25</v>
      </c>
      <c r="H1828" s="9">
        <v>43641.691701388889</v>
      </c>
      <c r="I1828" s="13">
        <v>126.021</v>
      </c>
      <c r="J1828" s="13">
        <v>30.998999999999999</v>
      </c>
      <c r="K1828" s="10">
        <v>0</v>
      </c>
      <c r="L1828" s="10">
        <v>0</v>
      </c>
      <c r="M1828" s="33">
        <v>0</v>
      </c>
      <c r="N1828" s="40">
        <v>22.5</v>
      </c>
      <c r="O1828" s="13">
        <v>33.22047662359109</v>
      </c>
      <c r="P1828" s="41">
        <v>-0.11198406117647064</v>
      </c>
      <c r="Q1828" s="41">
        <v>-0.68065721176470539</v>
      </c>
      <c r="R1828" s="1" t="s">
        <v>285</v>
      </c>
      <c r="V1828" s="42" t="str">
        <f t="shared" si="132"/>
        <v>YK1905 St.6 0m Bt.0</v>
      </c>
    </row>
    <row r="1829" spans="1:22" ht="12.75" customHeight="1">
      <c r="A1829" s="1" t="s">
        <v>1540</v>
      </c>
      <c r="B1829" s="1">
        <v>7</v>
      </c>
      <c r="C1829" s="1" t="s">
        <v>1571</v>
      </c>
      <c r="D1829" s="5">
        <v>43641.829004629632</v>
      </c>
      <c r="E1829" s="1">
        <v>2019</v>
      </c>
      <c r="F1829" s="1">
        <v>6</v>
      </c>
      <c r="G1829" s="4">
        <v>25</v>
      </c>
      <c r="H1829" s="9">
        <v>43641.829004629632</v>
      </c>
      <c r="I1829" s="13">
        <v>126</v>
      </c>
      <c r="J1829" s="13">
        <v>30.5</v>
      </c>
      <c r="K1829" s="10">
        <v>0</v>
      </c>
      <c r="L1829" s="10">
        <v>0</v>
      </c>
      <c r="M1829" s="33">
        <v>0</v>
      </c>
      <c r="N1829" s="40">
        <v>22.9</v>
      </c>
      <c r="O1829" s="13">
        <v>32.647642903978173</v>
      </c>
      <c r="P1829" s="41">
        <v>-0.22317313176470588</v>
      </c>
      <c r="Q1829" s="41">
        <v>-1.4525077176470589</v>
      </c>
      <c r="R1829" s="1" t="s">
        <v>285</v>
      </c>
      <c r="V1829" s="42" t="str">
        <f t="shared" si="132"/>
        <v>YK1905 St.7 0m Bt.0</v>
      </c>
    </row>
    <row r="1830" spans="1:22" ht="12.75" customHeight="1">
      <c r="A1830" s="1" t="s">
        <v>1540</v>
      </c>
      <c r="B1830" s="1">
        <v>8</v>
      </c>
      <c r="C1830" s="1" t="s">
        <v>1571</v>
      </c>
      <c r="D1830" s="5">
        <v>43641.953460648147</v>
      </c>
      <c r="E1830" s="1">
        <v>2019</v>
      </c>
      <c r="F1830" s="1">
        <v>6</v>
      </c>
      <c r="G1830" s="4">
        <v>25</v>
      </c>
      <c r="H1830" s="9">
        <v>43641.953460648147</v>
      </c>
      <c r="I1830" s="13">
        <v>125.499</v>
      </c>
      <c r="J1830" s="13">
        <v>30.5</v>
      </c>
      <c r="K1830" s="10">
        <v>0</v>
      </c>
      <c r="L1830" s="10">
        <v>0</v>
      </c>
      <c r="M1830" s="33">
        <v>0</v>
      </c>
      <c r="N1830" s="40">
        <v>22.9</v>
      </c>
      <c r="O1830" s="13">
        <v>32.109094251731953</v>
      </c>
      <c r="P1830" s="41">
        <v>-0.35919260235294126</v>
      </c>
      <c r="Q1830" s="41">
        <v>-2.3293900235294105</v>
      </c>
      <c r="R1830" s="1" t="s">
        <v>285</v>
      </c>
      <c r="U1830" s="8" t="s">
        <v>1642</v>
      </c>
      <c r="V1830" s="42" t="str">
        <f t="shared" si="132"/>
        <v>YK1905 St.8 0m Bt.0</v>
      </c>
    </row>
    <row r="1831" spans="1:22" ht="12.75" customHeight="1">
      <c r="A1831" s="1" t="s">
        <v>1540</v>
      </c>
      <c r="B1831" s="1">
        <v>9</v>
      </c>
      <c r="C1831" s="1" t="s">
        <v>1571</v>
      </c>
      <c r="D1831" s="5">
        <v>43642.066874999997</v>
      </c>
      <c r="E1831" s="1">
        <v>2019</v>
      </c>
      <c r="F1831" s="1">
        <v>6</v>
      </c>
      <c r="G1831" s="4">
        <v>26</v>
      </c>
      <c r="H1831" s="9">
        <v>43642.066874999997</v>
      </c>
      <c r="I1831" s="13">
        <v>124.997</v>
      </c>
      <c r="J1831" s="13">
        <v>30.501000000000001</v>
      </c>
      <c r="K1831" s="10">
        <v>0</v>
      </c>
      <c r="L1831" s="10">
        <v>0</v>
      </c>
      <c r="M1831" s="33">
        <v>0</v>
      </c>
      <c r="N1831" s="40">
        <v>23.1</v>
      </c>
      <c r="O1831" s="13">
        <v>31.798385182868085</v>
      </c>
      <c r="P1831" s="41">
        <v>-0.42630771294117631</v>
      </c>
      <c r="Q1831" s="41">
        <v>-2.7386731294117643</v>
      </c>
      <c r="R1831" s="1" t="s">
        <v>285</v>
      </c>
      <c r="U1831" s="8" t="s">
        <v>1642</v>
      </c>
      <c r="V1831" s="42" t="str">
        <f t="shared" si="132"/>
        <v>YK1905 St.9 0m Bt.0</v>
      </c>
    </row>
    <row r="1832" spans="1:22" ht="12.75" customHeight="1">
      <c r="A1832" s="1" t="s">
        <v>1540</v>
      </c>
      <c r="B1832" s="1">
        <v>10</v>
      </c>
      <c r="C1832" s="1" t="s">
        <v>1571</v>
      </c>
      <c r="D1832" s="5">
        <v>43642.199687499997</v>
      </c>
      <c r="E1832" s="1">
        <v>2019</v>
      </c>
      <c r="F1832" s="1">
        <v>6</v>
      </c>
      <c r="G1832" s="4">
        <v>26</v>
      </c>
      <c r="H1832" s="9">
        <v>43642.199687499997</v>
      </c>
      <c r="I1832" s="13">
        <v>124.499</v>
      </c>
      <c r="J1832" s="13">
        <v>30.5</v>
      </c>
      <c r="K1832" s="10">
        <v>0</v>
      </c>
      <c r="L1832" s="10">
        <v>0</v>
      </c>
      <c r="M1832" s="33">
        <v>0</v>
      </c>
      <c r="N1832" s="40">
        <v>23.3</v>
      </c>
      <c r="O1832" s="13">
        <v>31.701272043172835</v>
      </c>
      <c r="P1832" s="41">
        <v>-0.40402121176470596</v>
      </c>
      <c r="Q1832" s="41">
        <v>-2.7089385294117649</v>
      </c>
      <c r="R1832" s="1" t="s">
        <v>285</v>
      </c>
      <c r="U1832" s="8" t="s">
        <v>1642</v>
      </c>
      <c r="V1832" s="42" t="str">
        <f t="shared" si="132"/>
        <v>YK1905 St.10 0m Bt.0</v>
      </c>
    </row>
    <row r="1833" spans="1:22" ht="12.75" customHeight="1">
      <c r="A1833" s="1" t="s">
        <v>1540</v>
      </c>
      <c r="B1833" s="1">
        <v>11</v>
      </c>
      <c r="C1833" s="1" t="s">
        <v>1571</v>
      </c>
      <c r="D1833" s="5">
        <v>43642.290497685186</v>
      </c>
      <c r="E1833" s="1">
        <v>2019</v>
      </c>
      <c r="F1833" s="1">
        <v>6</v>
      </c>
      <c r="G1833" s="4">
        <v>26</v>
      </c>
      <c r="H1833" s="9">
        <v>43642.290497685186</v>
      </c>
      <c r="I1833" s="13">
        <v>124.252</v>
      </c>
      <c r="J1833" s="13">
        <v>30.5</v>
      </c>
      <c r="K1833" s="10">
        <v>0</v>
      </c>
      <c r="L1833" s="10">
        <v>0</v>
      </c>
      <c r="M1833" s="33">
        <v>0</v>
      </c>
      <c r="N1833" s="40">
        <v>23.6</v>
      </c>
      <c r="O1833" s="13">
        <v>32.108911475526114</v>
      </c>
      <c r="P1833" s="41">
        <v>-0.31669749411764725</v>
      </c>
      <c r="Q1833" s="41">
        <v>-2.3172446638655471</v>
      </c>
      <c r="R1833" s="1" t="s">
        <v>285</v>
      </c>
      <c r="U1833" s="8" t="s">
        <v>1642</v>
      </c>
      <c r="V1833" s="42" t="str">
        <f t="shared" si="132"/>
        <v>YK1905 St.11 0m Bt.0</v>
      </c>
    </row>
    <row r="1834" spans="1:22" ht="12.75" customHeight="1">
      <c r="A1834" s="1" t="s">
        <v>1540</v>
      </c>
      <c r="B1834" s="1">
        <v>12</v>
      </c>
      <c r="C1834" s="1" t="s">
        <v>1571</v>
      </c>
      <c r="D1834" s="5">
        <v>43642.438020833331</v>
      </c>
      <c r="E1834" s="1">
        <v>2019</v>
      </c>
      <c r="F1834" s="1">
        <v>6</v>
      </c>
      <c r="G1834" s="4">
        <v>26</v>
      </c>
      <c r="H1834" s="9">
        <v>43642.438020833331</v>
      </c>
      <c r="I1834" s="13">
        <v>123.999</v>
      </c>
      <c r="J1834" s="13">
        <v>29.998999999999999</v>
      </c>
      <c r="K1834" s="10">
        <v>0</v>
      </c>
      <c r="L1834" s="10">
        <v>0</v>
      </c>
      <c r="M1834" s="33">
        <v>0</v>
      </c>
      <c r="N1834" s="40">
        <v>24.6</v>
      </c>
      <c r="O1834" s="13">
        <v>33.330613809851009</v>
      </c>
      <c r="P1834" s="41">
        <v>-0.10374377647058797</v>
      </c>
      <c r="Q1834" s="41">
        <v>-0.77531554117646984</v>
      </c>
      <c r="R1834" s="1" t="s">
        <v>285</v>
      </c>
      <c r="U1834" s="8" t="s">
        <v>1642</v>
      </c>
      <c r="V1834" s="42" t="str">
        <f t="shared" si="132"/>
        <v>YK1905 St.12 0m Bt.0</v>
      </c>
    </row>
    <row r="1835" spans="1:22" ht="12.75" customHeight="1">
      <c r="A1835" s="1" t="s">
        <v>1540</v>
      </c>
      <c r="B1835" s="1">
        <v>13</v>
      </c>
      <c r="C1835" s="1" t="s">
        <v>1571</v>
      </c>
      <c r="D1835" s="5">
        <v>43642.567141203705</v>
      </c>
      <c r="E1835" s="1">
        <v>2019</v>
      </c>
      <c r="F1835" s="1">
        <v>6</v>
      </c>
      <c r="G1835" s="4">
        <v>26</v>
      </c>
      <c r="H1835" s="9">
        <v>43642.567141203705</v>
      </c>
      <c r="I1835" s="13">
        <v>124.48699999999999</v>
      </c>
      <c r="J1835" s="13">
        <v>30</v>
      </c>
      <c r="K1835" s="10">
        <v>0</v>
      </c>
      <c r="L1835" s="10">
        <v>0</v>
      </c>
      <c r="M1835" s="33">
        <v>0</v>
      </c>
      <c r="N1835" s="40">
        <v>23.9</v>
      </c>
      <c r="O1835" s="13">
        <v>32.088337407892034</v>
      </c>
      <c r="P1835" s="41">
        <v>-0.34675305882352969</v>
      </c>
      <c r="Q1835" s="41">
        <v>-2.3403440470588235</v>
      </c>
      <c r="R1835" s="1" t="s">
        <v>285</v>
      </c>
      <c r="U1835" s="8" t="s">
        <v>1642</v>
      </c>
      <c r="V1835" s="42" t="str">
        <f t="shared" si="132"/>
        <v>YK1905 St.13 0m Bt.0</v>
      </c>
    </row>
    <row r="1836" spans="1:22" ht="12.75" customHeight="1">
      <c r="A1836" s="1" t="s">
        <v>1540</v>
      </c>
      <c r="B1836" s="1">
        <v>14</v>
      </c>
      <c r="C1836" s="1" t="s">
        <v>1571</v>
      </c>
      <c r="D1836" s="5">
        <v>43642.703275462962</v>
      </c>
      <c r="E1836" s="1">
        <v>2019</v>
      </c>
      <c r="F1836" s="1">
        <v>6</v>
      </c>
      <c r="G1836" s="4">
        <v>26</v>
      </c>
      <c r="H1836" s="9">
        <v>43642.703275462962</v>
      </c>
      <c r="I1836" s="13">
        <v>125</v>
      </c>
      <c r="J1836" s="13">
        <v>30</v>
      </c>
      <c r="K1836" s="10">
        <v>0</v>
      </c>
      <c r="L1836" s="10">
        <v>0</v>
      </c>
      <c r="M1836" s="33">
        <v>0</v>
      </c>
      <c r="N1836" s="40">
        <v>24.2</v>
      </c>
      <c r="O1836" s="13">
        <v>32.218142712855766</v>
      </c>
      <c r="P1836" s="41">
        <v>-0.3892568611764704</v>
      </c>
      <c r="Q1836" s="41">
        <v>-2.3645105529411774</v>
      </c>
      <c r="R1836" s="1" t="s">
        <v>285</v>
      </c>
      <c r="U1836" s="8" t="s">
        <v>1642</v>
      </c>
      <c r="V1836" s="42" t="str">
        <f t="shared" si="132"/>
        <v>YK1905 St.14 0m Bt.0</v>
      </c>
    </row>
    <row r="1837" spans="1:22" ht="12.75" customHeight="1">
      <c r="A1837" s="1" t="s">
        <v>1540</v>
      </c>
      <c r="B1837" s="1">
        <v>15</v>
      </c>
      <c r="C1837" s="1" t="s">
        <v>1571</v>
      </c>
      <c r="D1837" s="5">
        <v>43642.833726851852</v>
      </c>
      <c r="E1837" s="1">
        <v>2019</v>
      </c>
      <c r="F1837" s="1">
        <v>6</v>
      </c>
      <c r="G1837" s="4">
        <v>26</v>
      </c>
      <c r="H1837" s="9">
        <v>43642.833726851852</v>
      </c>
      <c r="I1837" s="13">
        <v>125.501</v>
      </c>
      <c r="J1837" s="13">
        <v>30.007999999999999</v>
      </c>
      <c r="K1837" s="10">
        <v>0</v>
      </c>
      <c r="L1837" s="10">
        <v>0</v>
      </c>
      <c r="M1837" s="33">
        <v>0</v>
      </c>
      <c r="N1837" s="40">
        <v>23.9</v>
      </c>
      <c r="O1837" s="13">
        <v>33.029305303313578</v>
      </c>
      <c r="P1837" s="41">
        <v>-0.13896886352941173</v>
      </c>
      <c r="Q1837" s="41">
        <v>-1.0932848588235284</v>
      </c>
      <c r="R1837" s="1" t="s">
        <v>285</v>
      </c>
      <c r="U1837" s="8" t="s">
        <v>1642</v>
      </c>
      <c r="V1837" s="42" t="str">
        <f t="shared" si="132"/>
        <v>YK1905 St.15 0m Bt.0</v>
      </c>
    </row>
    <row r="1838" spans="1:22" ht="12.75" customHeight="1">
      <c r="A1838" s="1" t="s">
        <v>1540</v>
      </c>
      <c r="B1838" s="1">
        <v>16</v>
      </c>
      <c r="C1838" s="1" t="s">
        <v>1571</v>
      </c>
      <c r="D1838" s="5">
        <v>43642.961793981478</v>
      </c>
      <c r="E1838" s="1">
        <v>2019</v>
      </c>
      <c r="F1838" s="1">
        <v>6</v>
      </c>
      <c r="G1838" s="4">
        <v>26</v>
      </c>
      <c r="H1838" s="9">
        <v>43642.961793981478</v>
      </c>
      <c r="I1838" s="13">
        <v>126</v>
      </c>
      <c r="J1838" s="13">
        <v>30</v>
      </c>
      <c r="K1838" s="10">
        <v>0</v>
      </c>
      <c r="L1838" s="10">
        <v>0</v>
      </c>
      <c r="M1838" s="33">
        <v>0</v>
      </c>
      <c r="N1838" s="40">
        <v>23.4</v>
      </c>
      <c r="O1838" s="13">
        <v>32.523642573768619</v>
      </c>
      <c r="P1838" s="41">
        <v>-0.29031258588235276</v>
      </c>
      <c r="Q1838" s="41">
        <v>-1.8977723647058831</v>
      </c>
      <c r="R1838" s="1" t="s">
        <v>285</v>
      </c>
      <c r="U1838" s="8" t="s">
        <v>1642</v>
      </c>
      <c r="V1838" s="42" t="str">
        <f t="shared" si="132"/>
        <v>YK1905 St.16 0m Bt.0</v>
      </c>
    </row>
    <row r="1839" spans="1:22" ht="12.75" customHeight="1">
      <c r="A1839" s="1" t="s">
        <v>1540</v>
      </c>
      <c r="B1839" s="1">
        <v>17</v>
      </c>
      <c r="C1839" s="1" t="s">
        <v>1571</v>
      </c>
      <c r="D1839" s="5">
        <v>43643.104224537034</v>
      </c>
      <c r="E1839" s="1">
        <v>2019</v>
      </c>
      <c r="F1839" s="1">
        <v>6</v>
      </c>
      <c r="G1839" s="4">
        <v>27</v>
      </c>
      <c r="H1839" s="9">
        <v>43643.104224537034</v>
      </c>
      <c r="I1839" s="13">
        <v>126.5</v>
      </c>
      <c r="J1839" s="13">
        <v>30.001999999999999</v>
      </c>
      <c r="K1839" s="10">
        <v>0</v>
      </c>
      <c r="L1839" s="10">
        <v>0</v>
      </c>
      <c r="M1839" s="33">
        <v>0</v>
      </c>
      <c r="N1839" s="40">
        <v>23.2</v>
      </c>
      <c r="O1839" s="13">
        <v>33.056681532543742</v>
      </c>
      <c r="P1839" s="41">
        <v>-0.17477819529411742</v>
      </c>
      <c r="Q1839" s="41">
        <v>-1.0649761882352937</v>
      </c>
      <c r="R1839" s="1" t="s">
        <v>285</v>
      </c>
      <c r="U1839" s="8" t="s">
        <v>1642</v>
      </c>
      <c r="V1839" s="42" t="str">
        <f t="shared" si="132"/>
        <v>YK1905 St.17 0m Bt.0</v>
      </c>
    </row>
    <row r="1840" spans="1:22" ht="12.75" customHeight="1">
      <c r="A1840" s="1" t="s">
        <v>1540</v>
      </c>
      <c r="B1840" s="1">
        <v>18</v>
      </c>
      <c r="C1840" s="1" t="s">
        <v>1571</v>
      </c>
      <c r="D1840" s="5">
        <v>43643.247743055559</v>
      </c>
      <c r="E1840" s="1">
        <v>2019</v>
      </c>
      <c r="F1840" s="1">
        <v>6</v>
      </c>
      <c r="G1840" s="4">
        <v>27</v>
      </c>
      <c r="H1840" s="9">
        <v>43643.247743055559</v>
      </c>
      <c r="I1840" s="13">
        <v>126.502</v>
      </c>
      <c r="J1840" s="13">
        <v>30.498999999999999</v>
      </c>
      <c r="K1840" s="10">
        <v>0</v>
      </c>
      <c r="L1840" s="10">
        <v>0</v>
      </c>
      <c r="M1840" s="33">
        <v>0</v>
      </c>
      <c r="N1840" s="40">
        <v>23.3</v>
      </c>
      <c r="O1840" s="13">
        <v>32.903046913903594</v>
      </c>
      <c r="P1840" s="41">
        <v>-0.2192132509803919</v>
      </c>
      <c r="Q1840" s="41">
        <v>-1.3249202941176463</v>
      </c>
      <c r="R1840" s="1" t="s">
        <v>285</v>
      </c>
      <c r="U1840" s="8" t="s">
        <v>1642</v>
      </c>
      <c r="V1840" s="42" t="str">
        <f t="shared" si="132"/>
        <v>YK1905 St.18 0m Bt.0</v>
      </c>
    </row>
    <row r="1841" spans="1:22" ht="12.75" customHeight="1">
      <c r="A1841" s="1" t="s">
        <v>1540</v>
      </c>
      <c r="B1841" s="1">
        <v>19</v>
      </c>
      <c r="C1841" s="1" t="s">
        <v>1571</v>
      </c>
      <c r="D1841" s="5">
        <v>43644.079583333332</v>
      </c>
      <c r="E1841" s="1">
        <v>2019</v>
      </c>
      <c r="F1841" s="1">
        <v>6</v>
      </c>
      <c r="G1841" s="4">
        <v>28</v>
      </c>
      <c r="H1841" s="9">
        <v>43644.079583333332</v>
      </c>
      <c r="I1841" s="13">
        <v>126.5</v>
      </c>
      <c r="J1841" s="13">
        <v>31</v>
      </c>
      <c r="K1841" s="10">
        <v>0</v>
      </c>
      <c r="L1841" s="10">
        <v>0</v>
      </c>
      <c r="M1841" s="33">
        <v>0</v>
      </c>
      <c r="N1841" s="40">
        <v>22.7</v>
      </c>
      <c r="O1841" s="13">
        <v>32.918773157924321</v>
      </c>
      <c r="P1841" s="41">
        <v>-0.19129527999999985</v>
      </c>
      <c r="Q1841" s="41">
        <v>-1.4274156000000016</v>
      </c>
      <c r="R1841" s="1" t="s">
        <v>285</v>
      </c>
      <c r="U1841" s="8" t="s">
        <v>1642</v>
      </c>
      <c r="V1841" s="42" t="str">
        <f t="shared" si="132"/>
        <v>YK1905 St.19 0m Bt.0</v>
      </c>
    </row>
    <row r="1842" spans="1:22" ht="12.75" customHeight="1">
      <c r="A1842" s="1" t="s">
        <v>1540</v>
      </c>
      <c r="B1842" s="1">
        <v>20</v>
      </c>
      <c r="C1842" s="1" t="s">
        <v>1571</v>
      </c>
      <c r="D1842" s="5">
        <v>43644.227511574078</v>
      </c>
      <c r="E1842" s="1">
        <v>2019</v>
      </c>
      <c r="F1842" s="1">
        <v>6</v>
      </c>
      <c r="G1842" s="4">
        <v>28</v>
      </c>
      <c r="H1842" s="9">
        <v>43644.227511574078</v>
      </c>
      <c r="I1842" s="13">
        <v>126.498</v>
      </c>
      <c r="J1842" s="13">
        <v>31.5</v>
      </c>
      <c r="K1842" s="10">
        <v>0</v>
      </c>
      <c r="L1842" s="10">
        <v>0</v>
      </c>
      <c r="M1842" s="33">
        <v>0</v>
      </c>
      <c r="N1842" s="40">
        <v>22.7</v>
      </c>
      <c r="O1842" s="13">
        <v>32.970305833032178</v>
      </c>
      <c r="P1842" s="41">
        <v>-0.20007112235294122</v>
      </c>
      <c r="Q1842" s="41">
        <v>-1.264661105882352</v>
      </c>
      <c r="R1842" s="1" t="s">
        <v>285</v>
      </c>
      <c r="U1842" s="8" t="s">
        <v>1642</v>
      </c>
      <c r="V1842" s="42" t="str">
        <f t="shared" si="132"/>
        <v>YK1905 St.20 0m Bt.0</v>
      </c>
    </row>
    <row r="1843" spans="1:22" ht="12.75" customHeight="1">
      <c r="A1843" s="1" t="s">
        <v>1540</v>
      </c>
      <c r="B1843" s="1">
        <v>21</v>
      </c>
      <c r="C1843" s="1" t="s">
        <v>1571</v>
      </c>
      <c r="D1843" s="5">
        <v>43645.052835648145</v>
      </c>
      <c r="E1843" s="1">
        <v>2019</v>
      </c>
      <c r="F1843" s="1">
        <v>6</v>
      </c>
      <c r="G1843" s="4">
        <v>29</v>
      </c>
      <c r="H1843" s="9">
        <v>43645.052835648145</v>
      </c>
      <c r="I1843" s="13">
        <v>127.45099999999999</v>
      </c>
      <c r="J1843" s="13">
        <v>32.116999999999997</v>
      </c>
      <c r="K1843" s="10">
        <v>0</v>
      </c>
      <c r="L1843" s="10">
        <v>0</v>
      </c>
      <c r="M1843" s="33">
        <v>0</v>
      </c>
      <c r="N1843" s="40">
        <v>24</v>
      </c>
      <c r="O1843" s="13">
        <v>33.445636582132806</v>
      </c>
      <c r="P1843" s="41">
        <v>-0.13258216470588247</v>
      </c>
      <c r="Q1843" s="41">
        <v>-0.75463574509804054</v>
      </c>
      <c r="R1843" s="1" t="s">
        <v>285</v>
      </c>
      <c r="U1843" s="8" t="s">
        <v>1642</v>
      </c>
      <c r="V1843" s="42" t="str">
        <f t="shared" si="132"/>
        <v>YK1905 St.21 0m Bt.0</v>
      </c>
    </row>
    <row r="1844" spans="1:22" ht="12.75" customHeight="1">
      <c r="A1844" s="1" t="s">
        <v>1540</v>
      </c>
      <c r="B1844" s="1">
        <v>22</v>
      </c>
      <c r="C1844" s="1" t="s">
        <v>1571</v>
      </c>
      <c r="D1844" s="5">
        <v>43644.392476851855</v>
      </c>
      <c r="E1844" s="1">
        <v>2019</v>
      </c>
      <c r="F1844" s="1">
        <v>6</v>
      </c>
      <c r="G1844" s="4">
        <v>28</v>
      </c>
      <c r="H1844" s="9">
        <v>43644.392476851855</v>
      </c>
      <c r="I1844" s="13">
        <v>127</v>
      </c>
      <c r="J1844" s="13">
        <v>31.75</v>
      </c>
      <c r="K1844" s="10">
        <v>0</v>
      </c>
      <c r="L1844" s="10">
        <v>0</v>
      </c>
      <c r="M1844" s="33">
        <v>0</v>
      </c>
      <c r="N1844" s="40">
        <v>22.6</v>
      </c>
      <c r="O1844" s="13">
        <v>32.356927400830756</v>
      </c>
      <c r="P1844" s="41">
        <v>-0.38191728705882322</v>
      </c>
      <c r="Q1844" s="41">
        <v>-2.5197719176470592</v>
      </c>
      <c r="R1844" s="1" t="s">
        <v>285</v>
      </c>
      <c r="U1844" s="8" t="s">
        <v>1642</v>
      </c>
      <c r="V1844" s="42" t="str">
        <f t="shared" si="132"/>
        <v>YK1905 St.22 0m Bt.0</v>
      </c>
    </row>
    <row r="1845" spans="1:22" ht="12.75" customHeight="1">
      <c r="A1845" s="1" t="s">
        <v>1540</v>
      </c>
      <c r="B1845" s="1">
        <v>24</v>
      </c>
      <c r="C1845" s="1" t="s">
        <v>1571</v>
      </c>
      <c r="D1845" s="5">
        <v>43644.919976851852</v>
      </c>
      <c r="E1845" s="1">
        <v>2019</v>
      </c>
      <c r="F1845" s="1">
        <v>6</v>
      </c>
      <c r="G1845" s="4">
        <v>28</v>
      </c>
      <c r="H1845" s="9">
        <v>43644.919976851852</v>
      </c>
      <c r="I1845" s="13">
        <v>127.253</v>
      </c>
      <c r="J1845" s="13">
        <v>31.751000000000001</v>
      </c>
      <c r="K1845" s="10">
        <v>0</v>
      </c>
      <c r="L1845" s="10">
        <v>0</v>
      </c>
      <c r="M1845" s="33">
        <v>0</v>
      </c>
      <c r="N1845" s="40">
        <v>23.5</v>
      </c>
      <c r="O1845" s="13">
        <v>33.23687054234486</v>
      </c>
      <c r="P1845" s="41">
        <v>-0.12687012941176512</v>
      </c>
      <c r="Q1845" s="41">
        <v>-0.91742902352941336</v>
      </c>
      <c r="R1845" s="1" t="s">
        <v>285</v>
      </c>
      <c r="U1845" s="8" t="s">
        <v>1642</v>
      </c>
      <c r="V1845" s="42" t="str">
        <f t="shared" si="132"/>
        <v>YK1905 St.24 0m Bt.0</v>
      </c>
    </row>
    <row r="1846" spans="1:22" ht="12.75" customHeight="1">
      <c r="A1846" s="1" t="s">
        <v>1540</v>
      </c>
      <c r="B1846" s="1">
        <v>24</v>
      </c>
      <c r="C1846" s="1" t="s">
        <v>1571</v>
      </c>
      <c r="D1846" s="5">
        <v>43644.919976851852</v>
      </c>
      <c r="E1846" s="1">
        <v>2019</v>
      </c>
      <c r="F1846" s="1">
        <v>6</v>
      </c>
      <c r="G1846" s="4">
        <v>28</v>
      </c>
      <c r="H1846" s="9">
        <v>43644.919976851852</v>
      </c>
      <c r="I1846" s="13">
        <v>127.253</v>
      </c>
      <c r="J1846" s="13">
        <v>31.751000000000001</v>
      </c>
      <c r="K1846" s="10">
        <v>9</v>
      </c>
      <c r="L1846" s="10">
        <v>10</v>
      </c>
      <c r="M1846" s="10">
        <v>7</v>
      </c>
      <c r="N1846" s="14">
        <v>23.44</v>
      </c>
      <c r="O1846" s="13">
        <v>33.672791758590989</v>
      </c>
      <c r="P1846" s="41">
        <v>1.4198105882352596E-2</v>
      </c>
      <c r="Q1846" s="41">
        <v>-2.0070298823528177E-2</v>
      </c>
      <c r="R1846" s="1" t="s">
        <v>285</v>
      </c>
      <c r="S1846" s="1">
        <v>1</v>
      </c>
      <c r="U1846" s="8" t="s">
        <v>1645</v>
      </c>
      <c r="V1846" s="42" t="str">
        <f t="shared" si="132"/>
        <v>YK1905 St.24 9m Bt.7</v>
      </c>
    </row>
    <row r="1847" spans="1:22" ht="12.75" customHeight="1">
      <c r="A1847" s="1" t="s">
        <v>1540</v>
      </c>
      <c r="B1847" s="1">
        <v>24</v>
      </c>
      <c r="C1847" s="1" t="s">
        <v>1571</v>
      </c>
      <c r="D1847" s="5">
        <v>43644.919976851852</v>
      </c>
      <c r="E1847" s="1">
        <v>2019</v>
      </c>
      <c r="F1847" s="1">
        <v>6</v>
      </c>
      <c r="G1847" s="4">
        <v>28</v>
      </c>
      <c r="H1847" s="9">
        <v>43644.919976851852</v>
      </c>
      <c r="I1847" s="13">
        <v>127.253</v>
      </c>
      <c r="J1847" s="13">
        <v>31.751000000000001</v>
      </c>
      <c r="K1847" s="10">
        <v>20</v>
      </c>
      <c r="L1847" s="10">
        <v>20</v>
      </c>
      <c r="M1847" s="10">
        <v>6</v>
      </c>
      <c r="N1847" s="14">
        <v>22.48</v>
      </c>
      <c r="O1847" s="13">
        <v>33.906256305771535</v>
      </c>
      <c r="P1847" s="41">
        <v>6.3009715294116919E-2</v>
      </c>
      <c r="Q1847" s="41">
        <v>0.36625904705882384</v>
      </c>
      <c r="R1847" s="1" t="s">
        <v>285</v>
      </c>
      <c r="S1847" s="1">
        <v>1</v>
      </c>
      <c r="U1847" s="8" t="s">
        <v>1645</v>
      </c>
      <c r="V1847" s="42" t="str">
        <f t="shared" si="132"/>
        <v>YK1905 St.24 20m Bt.6</v>
      </c>
    </row>
    <row r="1848" spans="1:22" ht="12.75" customHeight="1">
      <c r="A1848" s="1" t="s">
        <v>1540</v>
      </c>
      <c r="B1848" s="1">
        <v>24</v>
      </c>
      <c r="C1848" s="1" t="s">
        <v>1571</v>
      </c>
      <c r="D1848" s="5">
        <v>43644.919976851852</v>
      </c>
      <c r="E1848" s="1">
        <v>2019</v>
      </c>
      <c r="F1848" s="1">
        <v>6</v>
      </c>
      <c r="G1848" s="4">
        <v>28</v>
      </c>
      <c r="H1848" s="9">
        <v>43644.919976851852</v>
      </c>
      <c r="I1848" s="13">
        <v>127.253</v>
      </c>
      <c r="J1848" s="13">
        <v>31.751000000000001</v>
      </c>
      <c r="K1848" s="10">
        <v>30</v>
      </c>
      <c r="L1848" s="10">
        <v>30</v>
      </c>
      <c r="M1848" s="10">
        <v>5</v>
      </c>
      <c r="N1848" s="14">
        <v>19.11</v>
      </c>
      <c r="O1848" s="13">
        <v>33.712859838159218</v>
      </c>
      <c r="P1848" s="41">
        <v>1.0626524705881657E-2</v>
      </c>
      <c r="Q1848" s="41">
        <v>-0.10792412705882093</v>
      </c>
      <c r="R1848" s="1" t="s">
        <v>285</v>
      </c>
      <c r="S1848" s="1">
        <v>1</v>
      </c>
      <c r="U1848" s="8" t="s">
        <v>1645</v>
      </c>
      <c r="V1848" s="42" t="str">
        <f t="shared" si="132"/>
        <v>YK1905 St.24 30m Bt.5</v>
      </c>
    </row>
    <row r="1849" spans="1:22" ht="12.75" customHeight="1">
      <c r="A1849" s="1" t="s">
        <v>1540</v>
      </c>
      <c r="B1849" s="1">
        <v>24</v>
      </c>
      <c r="C1849" s="1" t="s">
        <v>1571</v>
      </c>
      <c r="D1849" s="5">
        <v>43644.919976851852</v>
      </c>
      <c r="E1849" s="1">
        <v>2019</v>
      </c>
      <c r="F1849" s="1">
        <v>6</v>
      </c>
      <c r="G1849" s="4">
        <v>28</v>
      </c>
      <c r="H1849" s="9">
        <v>43644.919976851852</v>
      </c>
      <c r="I1849" s="13">
        <v>127.253</v>
      </c>
      <c r="J1849" s="13">
        <v>31.751000000000001</v>
      </c>
      <c r="K1849" s="10">
        <v>50</v>
      </c>
      <c r="L1849" s="10">
        <v>50</v>
      </c>
      <c r="M1849" s="10">
        <v>4</v>
      </c>
      <c r="N1849" s="14">
        <v>17.84</v>
      </c>
      <c r="O1849" s="13">
        <v>33.806444004380502</v>
      </c>
      <c r="P1849" s="41">
        <v>-1.0365625882353235E-2</v>
      </c>
      <c r="Q1849" s="41">
        <v>-2.7757811764708151E-3</v>
      </c>
      <c r="R1849" s="1" t="s">
        <v>285</v>
      </c>
      <c r="S1849" s="1">
        <v>1</v>
      </c>
      <c r="U1849" s="8" t="s">
        <v>1645</v>
      </c>
      <c r="V1849" s="42" t="str">
        <f t="shared" si="132"/>
        <v>YK1905 St.24 50m Bt.4</v>
      </c>
    </row>
    <row r="1850" spans="1:22">
      <c r="A1850" s="1" t="s">
        <v>1540</v>
      </c>
      <c r="B1850" s="1">
        <v>24</v>
      </c>
      <c r="C1850" s="1" t="s">
        <v>1571</v>
      </c>
      <c r="D1850" s="5">
        <v>43644.919976851852</v>
      </c>
      <c r="E1850" s="1">
        <v>2019</v>
      </c>
      <c r="F1850" s="1">
        <v>6</v>
      </c>
      <c r="G1850" s="4">
        <v>28</v>
      </c>
      <c r="H1850" s="9">
        <v>43644.919976851852</v>
      </c>
      <c r="I1850" s="13">
        <v>127.253</v>
      </c>
      <c r="J1850" s="13">
        <v>31.751000000000001</v>
      </c>
      <c r="K1850" s="10">
        <v>75</v>
      </c>
      <c r="L1850" s="10">
        <v>75</v>
      </c>
      <c r="M1850" s="10">
        <v>3</v>
      </c>
      <c r="N1850" s="14">
        <v>17.670000000000002</v>
      </c>
      <c r="O1850" s="13">
        <v>34.047236839582531</v>
      </c>
      <c r="P1850" s="41">
        <v>4.5767035294113079E-3</v>
      </c>
      <c r="Q1850" s="41">
        <v>0.26437228470588181</v>
      </c>
      <c r="R1850" s="1" t="s">
        <v>285</v>
      </c>
      <c r="S1850" s="1">
        <v>1</v>
      </c>
      <c r="U1850" s="8" t="s">
        <v>1645</v>
      </c>
      <c r="V1850" s="42" t="str">
        <f t="shared" si="132"/>
        <v>YK1905 St.24 75m Bt.3</v>
      </c>
    </row>
    <row r="1851" spans="1:22">
      <c r="A1851" s="1" t="s">
        <v>1540</v>
      </c>
      <c r="B1851" s="1">
        <v>24</v>
      </c>
      <c r="C1851" s="1" t="s">
        <v>1571</v>
      </c>
      <c r="D1851" s="5">
        <v>43644.919976851852</v>
      </c>
      <c r="E1851" s="1">
        <v>2019</v>
      </c>
      <c r="F1851" s="1">
        <v>6</v>
      </c>
      <c r="G1851" s="4">
        <v>28</v>
      </c>
      <c r="H1851" s="9">
        <v>43644.919976851852</v>
      </c>
      <c r="I1851" s="13">
        <v>127.253</v>
      </c>
      <c r="J1851" s="13">
        <v>31.751000000000001</v>
      </c>
      <c r="K1851" s="10">
        <v>100</v>
      </c>
      <c r="L1851" s="10">
        <v>100</v>
      </c>
      <c r="M1851" s="10">
        <v>2</v>
      </c>
      <c r="N1851" s="14">
        <v>14.47</v>
      </c>
      <c r="O1851" s="13">
        <v>33.952403865737516</v>
      </c>
      <c r="P1851" s="41">
        <v>2.9845032941175909E-2</v>
      </c>
      <c r="Q1851" s="41">
        <v>0.10807163058823832</v>
      </c>
      <c r="R1851" s="1" t="s">
        <v>285</v>
      </c>
      <c r="S1851" s="1">
        <v>1</v>
      </c>
      <c r="U1851" s="8" t="s">
        <v>1645</v>
      </c>
      <c r="V1851" s="42" t="str">
        <f t="shared" si="132"/>
        <v>YK1905 St.24 100m Bt.2</v>
      </c>
    </row>
    <row r="1852" spans="1:22">
      <c r="A1852" s="1" t="s">
        <v>1540</v>
      </c>
      <c r="B1852" s="1">
        <v>24</v>
      </c>
      <c r="C1852" s="1" t="s">
        <v>1571</v>
      </c>
      <c r="D1852" s="5">
        <v>43644.919976851852</v>
      </c>
      <c r="E1852" s="1">
        <v>2019</v>
      </c>
      <c r="F1852" s="1">
        <v>6</v>
      </c>
      <c r="G1852" s="4">
        <v>28</v>
      </c>
      <c r="H1852" s="9">
        <v>43644.919976851852</v>
      </c>
      <c r="I1852" s="13">
        <v>127.253</v>
      </c>
      <c r="J1852" s="13">
        <v>31.751000000000001</v>
      </c>
      <c r="K1852" s="10">
        <v>121</v>
      </c>
      <c r="L1852" s="10">
        <v>121</v>
      </c>
      <c r="M1852" s="10">
        <v>1</v>
      </c>
      <c r="N1852" s="14">
        <v>14.88</v>
      </c>
      <c r="O1852" s="13">
        <v>34.155060442330445</v>
      </c>
      <c r="P1852" s="41">
        <v>6.6928708235293843E-2</v>
      </c>
      <c r="Q1852" s="41">
        <v>0.29346767058823531</v>
      </c>
      <c r="R1852" s="1" t="s">
        <v>285</v>
      </c>
      <c r="S1852" s="1">
        <v>1</v>
      </c>
      <c r="V1852" s="42" t="str">
        <f t="shared" si="132"/>
        <v>YK1905 St.24 121m Bt.1</v>
      </c>
    </row>
    <row r="1853" spans="1:22">
      <c r="A1853" s="1" t="s">
        <v>1540</v>
      </c>
      <c r="B1853" s="1">
        <v>26</v>
      </c>
      <c r="C1853" s="1" t="s">
        <v>1571</v>
      </c>
      <c r="D1853" s="5">
        <v>43645.230694444443</v>
      </c>
      <c r="E1853" s="1">
        <v>2019</v>
      </c>
      <c r="F1853" s="1">
        <v>6</v>
      </c>
      <c r="G1853" s="4">
        <v>29</v>
      </c>
      <c r="H1853" s="9">
        <v>43645.230694444443</v>
      </c>
      <c r="I1853" s="13">
        <v>127.748</v>
      </c>
      <c r="J1853" s="13">
        <v>31.75</v>
      </c>
      <c r="K1853" s="10">
        <v>0</v>
      </c>
      <c r="L1853" s="10">
        <v>0</v>
      </c>
      <c r="M1853" s="33">
        <v>0</v>
      </c>
      <c r="N1853" s="40">
        <v>23.5</v>
      </c>
      <c r="O1853" s="13">
        <v>32.561365531143991</v>
      </c>
      <c r="P1853" s="41">
        <v>-0.27872014352941221</v>
      </c>
      <c r="Q1853" s="41">
        <v>-1.696675124705882</v>
      </c>
      <c r="R1853" s="1" t="s">
        <v>285</v>
      </c>
      <c r="V1853" s="42" t="str">
        <f t="shared" si="132"/>
        <v>YK1905 St.26 0m Bt.0</v>
      </c>
    </row>
    <row r="1854" spans="1:22">
      <c r="A1854" s="1" t="s">
        <v>1540</v>
      </c>
      <c r="B1854" s="1">
        <v>28</v>
      </c>
      <c r="C1854" s="1" t="s">
        <v>1571</v>
      </c>
      <c r="D1854" s="5">
        <v>43645.361909722225</v>
      </c>
      <c r="E1854" s="1">
        <v>2019</v>
      </c>
      <c r="F1854" s="1">
        <v>6</v>
      </c>
      <c r="G1854" s="4">
        <v>29</v>
      </c>
      <c r="H1854" s="9">
        <v>43645.361909722225</v>
      </c>
      <c r="I1854" s="13">
        <v>128.25200000000001</v>
      </c>
      <c r="J1854" s="13">
        <v>31.75</v>
      </c>
      <c r="K1854" s="10">
        <v>0</v>
      </c>
      <c r="L1854" s="10">
        <v>0</v>
      </c>
      <c r="M1854" s="33">
        <v>0</v>
      </c>
      <c r="N1854" s="40">
        <v>26</v>
      </c>
      <c r="O1854" s="13">
        <v>34.295173258422828</v>
      </c>
      <c r="P1854" s="41">
        <v>0.12266969882352896</v>
      </c>
      <c r="Q1854" s="41">
        <v>0.7859006517647078</v>
      </c>
      <c r="R1854" s="1" t="s">
        <v>285</v>
      </c>
      <c r="V1854" s="42" t="str">
        <f t="shared" si="132"/>
        <v>YK1905 St.28 0m Bt.0</v>
      </c>
    </row>
    <row r="1855" spans="1:22">
      <c r="A1855" s="1" t="s">
        <v>1540</v>
      </c>
      <c r="B1855" s="1">
        <v>32</v>
      </c>
      <c r="C1855" s="1" t="s">
        <v>1571</v>
      </c>
      <c r="D1855" s="5">
        <v>43646.15457175926</v>
      </c>
      <c r="E1855" s="1">
        <v>2019</v>
      </c>
      <c r="F1855" s="1">
        <v>6</v>
      </c>
      <c r="G1855" s="4">
        <v>30</v>
      </c>
      <c r="H1855" s="9">
        <v>43646.15457175926</v>
      </c>
      <c r="I1855" s="13">
        <v>129.255</v>
      </c>
      <c r="J1855" s="13">
        <v>31.748999999999999</v>
      </c>
      <c r="K1855" s="10">
        <v>0</v>
      </c>
      <c r="L1855" s="10">
        <v>0</v>
      </c>
      <c r="M1855" s="33">
        <v>0</v>
      </c>
      <c r="N1855" s="40">
        <v>25.6</v>
      </c>
      <c r="O1855" s="13">
        <v>34.277863377048575</v>
      </c>
      <c r="P1855" s="41">
        <v>0.13085760941176483</v>
      </c>
      <c r="Q1855" s="41">
        <v>0.70048430588235178</v>
      </c>
      <c r="R1855" s="1" t="s">
        <v>285</v>
      </c>
      <c r="V1855" s="42" t="str">
        <f t="shared" si="132"/>
        <v>YK1905 St.32 0m Bt.0</v>
      </c>
    </row>
    <row r="1856" spans="1:22">
      <c r="A1856" s="1" t="s">
        <v>1540</v>
      </c>
      <c r="B1856" s="1">
        <v>34</v>
      </c>
      <c r="C1856" s="1" t="s">
        <v>1571</v>
      </c>
      <c r="D1856" s="5">
        <v>43646.311574074076</v>
      </c>
      <c r="E1856" s="1">
        <v>2019</v>
      </c>
      <c r="F1856" s="1">
        <v>6</v>
      </c>
      <c r="G1856" s="4">
        <v>30</v>
      </c>
      <c r="H1856" s="9">
        <v>43646.311574074076</v>
      </c>
      <c r="I1856" s="13">
        <v>129.666</v>
      </c>
      <c r="J1856" s="13">
        <v>31.747</v>
      </c>
      <c r="K1856" s="10">
        <v>0</v>
      </c>
      <c r="L1856" s="10">
        <v>0</v>
      </c>
      <c r="M1856" s="33">
        <v>0</v>
      </c>
      <c r="N1856" s="40">
        <v>25.1</v>
      </c>
      <c r="O1856" s="13">
        <v>33.881919288589906</v>
      </c>
      <c r="P1856" s="41">
        <v>-1.8735760000000212E-2</v>
      </c>
      <c r="Q1856" s="41">
        <v>-7.7525240000001716E-2</v>
      </c>
      <c r="R1856" s="1" t="s">
        <v>285</v>
      </c>
      <c r="V1856" s="42" t="str">
        <f t="shared" si="132"/>
        <v>YK1905 St.34 0m Bt.0</v>
      </c>
    </row>
    <row r="1857" spans="1:22">
      <c r="A1857" s="1" t="s">
        <v>1540</v>
      </c>
      <c r="B1857" s="1" t="s">
        <v>1541</v>
      </c>
      <c r="C1857" s="1" t="s">
        <v>1571</v>
      </c>
      <c r="D1857" s="5">
        <v>43645.922696759262</v>
      </c>
      <c r="E1857" s="1">
        <v>2019</v>
      </c>
      <c r="F1857" s="1">
        <v>6</v>
      </c>
      <c r="G1857" s="4">
        <v>29</v>
      </c>
      <c r="H1857" s="9">
        <v>43645.922696759262</v>
      </c>
      <c r="I1857" s="13">
        <v>128.75200000000001</v>
      </c>
      <c r="J1857" s="13">
        <v>31.751999999999999</v>
      </c>
      <c r="K1857" s="10">
        <v>0</v>
      </c>
      <c r="L1857" s="10">
        <v>0</v>
      </c>
      <c r="M1857" s="33">
        <v>0</v>
      </c>
      <c r="N1857" s="40">
        <v>25.9</v>
      </c>
      <c r="O1857" s="13">
        <v>34.210247961511918</v>
      </c>
      <c r="P1857" s="41">
        <v>0.10066317058823504</v>
      </c>
      <c r="Q1857" s="41">
        <v>0.56858942745098062</v>
      </c>
      <c r="R1857" s="1" t="s">
        <v>285</v>
      </c>
      <c r="S1857" s="1">
        <v>1</v>
      </c>
      <c r="U1857" s="8" t="s">
        <v>1645</v>
      </c>
      <c r="V1857" s="42" t="str">
        <f t="shared" si="132"/>
        <v>YK1905 St.30_3 0m Bt.0</v>
      </c>
    </row>
    <row r="1858" spans="1:22">
      <c r="A1858" s="1" t="s">
        <v>1540</v>
      </c>
      <c r="B1858" s="1" t="s">
        <v>1541</v>
      </c>
      <c r="C1858" s="1" t="s">
        <v>1571</v>
      </c>
      <c r="D1858" s="5">
        <v>43645.922696759262</v>
      </c>
      <c r="E1858" s="1">
        <v>2019</v>
      </c>
      <c r="F1858" s="1">
        <v>6</v>
      </c>
      <c r="G1858" s="4">
        <v>29</v>
      </c>
      <c r="H1858" s="9">
        <v>43645.922696759262</v>
      </c>
      <c r="I1858" s="13">
        <v>128.75200000000001</v>
      </c>
      <c r="J1858" s="13">
        <v>31.751999999999999</v>
      </c>
      <c r="K1858" s="10">
        <v>9</v>
      </c>
      <c r="L1858" s="10">
        <v>10</v>
      </c>
      <c r="M1858" s="10">
        <v>11</v>
      </c>
      <c r="N1858" s="14">
        <v>25.94</v>
      </c>
      <c r="O1858" s="13">
        <v>34.302010505239636</v>
      </c>
      <c r="P1858" s="41">
        <v>0.12091467764705888</v>
      </c>
      <c r="Q1858" s="41">
        <v>0.77750817882353118</v>
      </c>
      <c r="R1858" s="1" t="s">
        <v>285</v>
      </c>
      <c r="S1858" s="1">
        <v>1</v>
      </c>
      <c r="U1858" s="8" t="s">
        <v>1645</v>
      </c>
      <c r="V1858" s="42" t="str">
        <f t="shared" si="132"/>
        <v>YK1905 St.30_3 9m Bt.11</v>
      </c>
    </row>
    <row r="1859" spans="1:22">
      <c r="A1859" s="1" t="s">
        <v>1540</v>
      </c>
      <c r="B1859" s="1" t="s">
        <v>1541</v>
      </c>
      <c r="C1859" s="1" t="s">
        <v>1571</v>
      </c>
      <c r="D1859" s="5">
        <v>43645.922696759262</v>
      </c>
      <c r="E1859" s="1">
        <v>2019</v>
      </c>
      <c r="F1859" s="1">
        <v>6</v>
      </c>
      <c r="G1859" s="4">
        <v>29</v>
      </c>
      <c r="H1859" s="9">
        <v>43645.922696759262</v>
      </c>
      <c r="I1859" s="13">
        <v>128.75200000000001</v>
      </c>
      <c r="J1859" s="13">
        <v>31.751999999999999</v>
      </c>
      <c r="K1859" s="10">
        <v>19</v>
      </c>
      <c r="L1859" s="10">
        <v>20</v>
      </c>
      <c r="M1859" s="10">
        <v>10</v>
      </c>
      <c r="N1859" s="14">
        <v>25.55</v>
      </c>
      <c r="O1859" s="13">
        <v>34.361169963522599</v>
      </c>
      <c r="P1859" s="41">
        <v>0.10801399058823558</v>
      </c>
      <c r="Q1859" s="41">
        <v>0.7644343552941173</v>
      </c>
      <c r="R1859" s="1" t="s">
        <v>285</v>
      </c>
      <c r="S1859" s="1">
        <v>1</v>
      </c>
      <c r="U1859" s="8" t="s">
        <v>1645</v>
      </c>
      <c r="V1859" s="42" t="str">
        <f t="shared" si="132"/>
        <v>YK1905 St.30_3 19m Bt.10</v>
      </c>
    </row>
    <row r="1860" spans="1:22">
      <c r="A1860" s="1" t="s">
        <v>1540</v>
      </c>
      <c r="B1860" s="1" t="s">
        <v>1541</v>
      </c>
      <c r="C1860" s="1" t="s">
        <v>1571</v>
      </c>
      <c r="D1860" s="5">
        <v>43645.922696759262</v>
      </c>
      <c r="E1860" s="1">
        <v>2019</v>
      </c>
      <c r="F1860" s="1">
        <v>6</v>
      </c>
      <c r="G1860" s="4">
        <v>29</v>
      </c>
      <c r="H1860" s="9">
        <v>43645.922696759262</v>
      </c>
      <c r="I1860" s="13">
        <v>128.75200000000001</v>
      </c>
      <c r="J1860" s="13">
        <v>31.751999999999999</v>
      </c>
      <c r="K1860" s="10">
        <v>30</v>
      </c>
      <c r="L1860" s="10">
        <v>30</v>
      </c>
      <c r="M1860" s="10">
        <v>9</v>
      </c>
      <c r="N1860" s="14">
        <v>25.08</v>
      </c>
      <c r="O1860" s="13">
        <v>34.578343929797342</v>
      </c>
      <c r="P1860" s="41">
        <v>0.17611846352941241</v>
      </c>
      <c r="Q1860" s="41">
        <v>1.0601468117647066</v>
      </c>
      <c r="R1860" s="1" t="s">
        <v>285</v>
      </c>
      <c r="S1860" s="1">
        <v>1</v>
      </c>
      <c r="U1860" s="8" t="s">
        <v>1645</v>
      </c>
      <c r="V1860" s="42" t="str">
        <f t="shared" si="132"/>
        <v>YK1905 St.30_3 30m Bt.9</v>
      </c>
    </row>
    <row r="1861" spans="1:22">
      <c r="A1861" s="1" t="s">
        <v>1540</v>
      </c>
      <c r="B1861" s="1" t="s">
        <v>1541</v>
      </c>
      <c r="C1861" s="1" t="s">
        <v>1571</v>
      </c>
      <c r="D1861" s="5">
        <v>43645.922696759262</v>
      </c>
      <c r="E1861" s="1">
        <v>2019</v>
      </c>
      <c r="F1861" s="1">
        <v>6</v>
      </c>
      <c r="G1861" s="4">
        <v>29</v>
      </c>
      <c r="H1861" s="9">
        <v>43645.922696759262</v>
      </c>
      <c r="I1861" s="13">
        <v>128.75200000000001</v>
      </c>
      <c r="J1861" s="13">
        <v>31.751999999999999</v>
      </c>
      <c r="K1861" s="10">
        <v>50</v>
      </c>
      <c r="L1861" s="10">
        <v>50</v>
      </c>
      <c r="M1861" s="10">
        <v>8</v>
      </c>
      <c r="N1861" s="14">
        <v>23.04</v>
      </c>
      <c r="O1861" s="13">
        <v>34.58081393326492</v>
      </c>
      <c r="P1861" s="41">
        <v>0.22471024313725518</v>
      </c>
      <c r="Q1861" s="41">
        <v>1.430833288235295</v>
      </c>
      <c r="R1861" s="1" t="s">
        <v>285</v>
      </c>
      <c r="S1861" s="1">
        <v>1</v>
      </c>
      <c r="U1861" s="8" t="s">
        <v>1645</v>
      </c>
      <c r="V1861" s="42" t="str">
        <f t="shared" si="132"/>
        <v>YK1905 St.30_3 50m Bt.8</v>
      </c>
    </row>
    <row r="1862" spans="1:22">
      <c r="A1862" s="1" t="s">
        <v>1540</v>
      </c>
      <c r="B1862" s="1" t="s">
        <v>1541</v>
      </c>
      <c r="C1862" s="1" t="s">
        <v>1571</v>
      </c>
      <c r="D1862" s="5">
        <v>43645.922696759262</v>
      </c>
      <c r="E1862" s="1">
        <v>2019</v>
      </c>
      <c r="F1862" s="1">
        <v>6</v>
      </c>
      <c r="G1862" s="4">
        <v>29</v>
      </c>
      <c r="H1862" s="9">
        <v>43645.922696759262</v>
      </c>
      <c r="I1862" s="13">
        <v>128.75200000000001</v>
      </c>
      <c r="J1862" s="13">
        <v>31.751999999999999</v>
      </c>
      <c r="K1862" s="10">
        <v>56</v>
      </c>
      <c r="L1862" s="10">
        <v>60</v>
      </c>
      <c r="M1862" s="10">
        <v>12</v>
      </c>
      <c r="N1862" s="14">
        <v>22.69</v>
      </c>
      <c r="O1862" s="13">
        <v>34.643538176432969</v>
      </c>
      <c r="P1862" s="41">
        <v>0.17787654588235302</v>
      </c>
      <c r="Q1862" s="41">
        <v>1.3444472729411778</v>
      </c>
      <c r="R1862" s="1" t="s">
        <v>285</v>
      </c>
      <c r="S1862" s="1">
        <v>1</v>
      </c>
      <c r="U1862" s="8" t="s">
        <v>1645</v>
      </c>
      <c r="V1862" s="42" t="str">
        <f t="shared" si="132"/>
        <v>YK1905 St.30_3 56m Bt.12</v>
      </c>
    </row>
    <row r="1863" spans="1:22">
      <c r="A1863" s="1" t="s">
        <v>1540</v>
      </c>
      <c r="B1863" s="1" t="s">
        <v>1541</v>
      </c>
      <c r="C1863" s="1" t="s">
        <v>1571</v>
      </c>
      <c r="D1863" s="5">
        <v>43645.922696759262</v>
      </c>
      <c r="E1863" s="1">
        <v>2019</v>
      </c>
      <c r="F1863" s="1">
        <v>6</v>
      </c>
      <c r="G1863" s="4">
        <v>29</v>
      </c>
      <c r="H1863" s="9">
        <v>43645.922696759262</v>
      </c>
      <c r="I1863" s="13">
        <v>128.75200000000001</v>
      </c>
      <c r="J1863" s="13">
        <v>31.751999999999999</v>
      </c>
      <c r="K1863" s="10">
        <v>74</v>
      </c>
      <c r="L1863" s="10">
        <v>75</v>
      </c>
      <c r="M1863" s="10">
        <v>7</v>
      </c>
      <c r="N1863" s="14">
        <v>21.51</v>
      </c>
      <c r="O1863" s="13">
        <v>34.765297522268362</v>
      </c>
      <c r="P1863" s="41">
        <v>0.22781820941176489</v>
      </c>
      <c r="Q1863" s="41">
        <v>1.4953017647058839</v>
      </c>
      <c r="R1863" s="1" t="s">
        <v>285</v>
      </c>
      <c r="S1863" s="1">
        <v>1</v>
      </c>
      <c r="U1863" s="8" t="s">
        <v>1645</v>
      </c>
      <c r="V1863" s="42" t="str">
        <f t="shared" si="132"/>
        <v>YK1905 St.30_3 74m Bt.7</v>
      </c>
    </row>
    <row r="1864" spans="1:22">
      <c r="A1864" s="1" t="s">
        <v>1540</v>
      </c>
      <c r="B1864" s="1" t="s">
        <v>1541</v>
      </c>
      <c r="C1864" s="1" t="s">
        <v>1571</v>
      </c>
      <c r="D1864" s="5">
        <v>43645.922696759262</v>
      </c>
      <c r="E1864" s="1">
        <v>2019</v>
      </c>
      <c r="F1864" s="1">
        <v>6</v>
      </c>
      <c r="G1864" s="4">
        <v>29</v>
      </c>
      <c r="H1864" s="9">
        <v>43645.922696759262</v>
      </c>
      <c r="I1864" s="13">
        <v>128.75200000000001</v>
      </c>
      <c r="J1864" s="13">
        <v>31.751999999999999</v>
      </c>
      <c r="K1864" s="10">
        <v>99</v>
      </c>
      <c r="L1864" s="10">
        <v>100</v>
      </c>
      <c r="M1864" s="10">
        <v>6</v>
      </c>
      <c r="N1864" s="14">
        <v>19.61</v>
      </c>
      <c r="O1864" s="13">
        <v>34.731654485262368</v>
      </c>
      <c r="P1864" s="41">
        <v>0.20997064235294172</v>
      </c>
      <c r="Q1864" s="41">
        <v>1.5100839011764702</v>
      </c>
      <c r="R1864" s="1" t="s">
        <v>285</v>
      </c>
      <c r="S1864" s="1">
        <v>1</v>
      </c>
      <c r="U1864" s="8" t="s">
        <v>1645</v>
      </c>
      <c r="V1864" s="42" t="str">
        <f t="shared" si="132"/>
        <v>YK1905 St.30_3 99m Bt.6</v>
      </c>
    </row>
    <row r="1865" spans="1:22">
      <c r="A1865" s="1" t="s">
        <v>1540</v>
      </c>
      <c r="B1865" s="1" t="s">
        <v>1541</v>
      </c>
      <c r="C1865" s="1" t="s">
        <v>1571</v>
      </c>
      <c r="D1865" s="5">
        <v>43645.922696759262</v>
      </c>
      <c r="E1865" s="1">
        <v>2019</v>
      </c>
      <c r="F1865" s="1">
        <v>6</v>
      </c>
      <c r="G1865" s="4">
        <v>29</v>
      </c>
      <c r="H1865" s="9">
        <v>43645.922696759262</v>
      </c>
      <c r="I1865" s="13">
        <v>128.75200000000001</v>
      </c>
      <c r="J1865" s="13">
        <v>31.751999999999999</v>
      </c>
      <c r="K1865" s="10">
        <v>125</v>
      </c>
      <c r="L1865" s="10">
        <v>125</v>
      </c>
      <c r="M1865" s="10">
        <v>5</v>
      </c>
      <c r="N1865" s="14">
        <v>17.399999999999999</v>
      </c>
      <c r="O1865" s="13">
        <v>34.638410349633311</v>
      </c>
      <c r="P1865" s="41">
        <v>0.21582687529411748</v>
      </c>
      <c r="Q1865" s="41">
        <v>1.5141977976470589</v>
      </c>
      <c r="R1865" s="1" t="s">
        <v>285</v>
      </c>
      <c r="S1865" s="1">
        <v>1</v>
      </c>
      <c r="U1865" s="8" t="s">
        <v>1645</v>
      </c>
      <c r="V1865" s="42" t="str">
        <f t="shared" si="132"/>
        <v>YK1905 St.30_3 125m Bt.5</v>
      </c>
    </row>
    <row r="1866" spans="1:22">
      <c r="A1866" s="1" t="s">
        <v>1540</v>
      </c>
      <c r="B1866" s="1" t="s">
        <v>1541</v>
      </c>
      <c r="C1866" s="1" t="s">
        <v>1571</v>
      </c>
      <c r="D1866" s="5">
        <v>43645.922696759262</v>
      </c>
      <c r="E1866" s="1">
        <v>2019</v>
      </c>
      <c r="F1866" s="1">
        <v>6</v>
      </c>
      <c r="G1866" s="4">
        <v>29</v>
      </c>
      <c r="H1866" s="9">
        <v>43645.922696759262</v>
      </c>
      <c r="I1866" s="13">
        <v>128.75200000000001</v>
      </c>
      <c r="J1866" s="13">
        <v>31.751999999999999</v>
      </c>
      <c r="K1866" s="10">
        <v>148</v>
      </c>
      <c r="L1866" s="10">
        <v>150</v>
      </c>
      <c r="M1866" s="10">
        <v>4</v>
      </c>
      <c r="N1866" s="14">
        <v>15.89</v>
      </c>
      <c r="O1866" s="13">
        <v>34.484660038377434</v>
      </c>
      <c r="P1866" s="41">
        <v>0.16596752794117631</v>
      </c>
      <c r="Q1866" s="41">
        <v>1.0004759955882339</v>
      </c>
      <c r="R1866" s="1" t="s">
        <v>285</v>
      </c>
      <c r="S1866" s="1">
        <v>1</v>
      </c>
      <c r="U1866" s="8" t="s">
        <v>1645</v>
      </c>
      <c r="V1866" s="42" t="str">
        <f t="shared" si="132"/>
        <v>YK1905 St.30_3 148m Bt.4</v>
      </c>
    </row>
    <row r="1867" spans="1:22">
      <c r="A1867" s="1" t="s">
        <v>1540</v>
      </c>
      <c r="B1867" s="1" t="s">
        <v>1541</v>
      </c>
      <c r="C1867" s="1" t="s">
        <v>1571</v>
      </c>
      <c r="D1867" s="5">
        <v>43645.922696759262</v>
      </c>
      <c r="E1867" s="1">
        <v>2019</v>
      </c>
      <c r="F1867" s="1">
        <v>6</v>
      </c>
      <c r="G1867" s="4">
        <v>29</v>
      </c>
      <c r="H1867" s="9">
        <v>43645.922696759262</v>
      </c>
      <c r="I1867" s="13">
        <v>128.75200000000001</v>
      </c>
      <c r="J1867" s="13">
        <v>31.751999999999999</v>
      </c>
      <c r="K1867" s="10">
        <v>199</v>
      </c>
      <c r="L1867" s="10">
        <v>200</v>
      </c>
      <c r="M1867" s="10">
        <v>3</v>
      </c>
      <c r="N1867" s="14">
        <v>13.41</v>
      </c>
      <c r="O1867" s="13">
        <v>34.368953817548928</v>
      </c>
      <c r="P1867" s="41">
        <v>5.9450282352941475E-2</v>
      </c>
      <c r="Q1867" s="41">
        <v>0.42810145647058917</v>
      </c>
      <c r="R1867" s="1" t="s">
        <v>285</v>
      </c>
      <c r="S1867" s="1">
        <v>1</v>
      </c>
      <c r="U1867" s="8" t="s">
        <v>1645</v>
      </c>
      <c r="V1867" s="42" t="str">
        <f t="shared" si="132"/>
        <v>YK1905 St.30_3 199m Bt.3</v>
      </c>
    </row>
    <row r="1868" spans="1:22">
      <c r="A1868" s="1" t="s">
        <v>1540</v>
      </c>
      <c r="B1868" s="1" t="s">
        <v>1541</v>
      </c>
      <c r="C1868" s="1" t="s">
        <v>1571</v>
      </c>
      <c r="D1868" s="5">
        <v>43645.922696759262</v>
      </c>
      <c r="E1868" s="1">
        <v>2019</v>
      </c>
      <c r="F1868" s="1">
        <v>6</v>
      </c>
      <c r="G1868" s="4">
        <v>29</v>
      </c>
      <c r="H1868" s="9">
        <v>43645.922696759262</v>
      </c>
      <c r="I1868" s="13">
        <v>128.75200000000001</v>
      </c>
      <c r="J1868" s="13">
        <v>31.751999999999999</v>
      </c>
      <c r="K1868" s="10">
        <v>299</v>
      </c>
      <c r="L1868" s="10">
        <v>300</v>
      </c>
      <c r="M1868" s="10">
        <v>2</v>
      </c>
      <c r="N1868" s="14">
        <v>10.57</v>
      </c>
      <c r="O1868" s="13">
        <v>34.348714627341749</v>
      </c>
      <c r="P1868" s="41">
        <v>-1.8426654901960937E-2</v>
      </c>
      <c r="Q1868" s="41">
        <v>-0.35427089264705813</v>
      </c>
      <c r="R1868" s="1" t="s">
        <v>285</v>
      </c>
      <c r="S1868" s="1">
        <v>1</v>
      </c>
      <c r="U1868" s="8" t="s">
        <v>1645</v>
      </c>
      <c r="V1868" s="42" t="str">
        <f t="shared" si="132"/>
        <v>YK1905 St.30_3 299m Bt.2</v>
      </c>
    </row>
    <row r="1869" spans="1:22">
      <c r="A1869" s="1" t="s">
        <v>1540</v>
      </c>
      <c r="B1869" s="1" t="s">
        <v>1541</v>
      </c>
      <c r="C1869" s="1" t="s">
        <v>1571</v>
      </c>
      <c r="D1869" s="5">
        <v>43645.922696759262</v>
      </c>
      <c r="E1869" s="1">
        <v>2019</v>
      </c>
      <c r="F1869" s="1">
        <v>6</v>
      </c>
      <c r="G1869" s="4">
        <v>29</v>
      </c>
      <c r="H1869" s="9">
        <v>43645.922696759262</v>
      </c>
      <c r="I1869" s="13">
        <v>128.75200000000001</v>
      </c>
      <c r="J1869" s="13">
        <v>31.751999999999999</v>
      </c>
      <c r="K1869" s="10">
        <v>496</v>
      </c>
      <c r="L1869" s="10">
        <v>500</v>
      </c>
      <c r="M1869" s="10">
        <v>1</v>
      </c>
      <c r="N1869" s="14">
        <v>7.45</v>
      </c>
      <c r="O1869" s="13">
        <v>34.222818137030075</v>
      </c>
      <c r="P1869" s="41">
        <v>-3.7468338823530178E-2</v>
      </c>
      <c r="Q1869" s="41">
        <v>-0.88353101176470616</v>
      </c>
      <c r="R1869" s="1" t="s">
        <v>285</v>
      </c>
      <c r="S1869" s="1">
        <v>1</v>
      </c>
      <c r="U1869" s="8" t="s">
        <v>1645</v>
      </c>
      <c r="V1869" s="42" t="str">
        <f t="shared" si="132"/>
        <v>YK1905 St.30_3 496m Bt.1</v>
      </c>
    </row>
    <row r="1870" spans="1:22" s="22" customFormat="1">
      <c r="A1870" s="50" t="s">
        <v>1542</v>
      </c>
      <c r="B1870" s="50" t="s">
        <v>1543</v>
      </c>
      <c r="C1870" s="50" t="s">
        <v>1580</v>
      </c>
      <c r="D1870" s="51">
        <v>43516</v>
      </c>
      <c r="E1870" s="25">
        <v>2019</v>
      </c>
      <c r="F1870" s="25">
        <v>2</v>
      </c>
      <c r="G1870" s="37">
        <v>20</v>
      </c>
      <c r="H1870" s="35" t="s">
        <v>1565</v>
      </c>
      <c r="I1870" s="52">
        <v>138.22800000000001</v>
      </c>
      <c r="J1870" s="52">
        <v>38.137</v>
      </c>
      <c r="K1870" s="53">
        <v>10</v>
      </c>
      <c r="L1870" s="53">
        <v>10</v>
      </c>
      <c r="M1870" s="53" t="s">
        <v>1565</v>
      </c>
      <c r="N1870" s="54">
        <v>11.22</v>
      </c>
      <c r="O1870" s="55">
        <v>34.246000000000002</v>
      </c>
      <c r="P1870" s="56">
        <v>0.06</v>
      </c>
      <c r="Q1870" s="56">
        <v>0.27</v>
      </c>
      <c r="R1870" s="50" t="s">
        <v>1744</v>
      </c>
      <c r="S1870" s="50"/>
      <c r="V1870" s="57" t="s">
        <v>1745</v>
      </c>
    </row>
    <row r="1871" spans="1:22" s="22" customFormat="1">
      <c r="A1871" s="50" t="s">
        <v>1542</v>
      </c>
      <c r="B1871" s="50" t="s">
        <v>1544</v>
      </c>
      <c r="C1871" s="50" t="s">
        <v>1580</v>
      </c>
      <c r="D1871" s="51">
        <v>43516</v>
      </c>
      <c r="E1871" s="25">
        <v>2019</v>
      </c>
      <c r="F1871" s="25">
        <v>2</v>
      </c>
      <c r="G1871" s="37">
        <v>20</v>
      </c>
      <c r="H1871" s="35" t="s">
        <v>1565</v>
      </c>
      <c r="I1871" s="52">
        <v>138.09200000000001</v>
      </c>
      <c r="J1871" s="52">
        <v>38.332000000000001</v>
      </c>
      <c r="K1871" s="53">
        <v>10</v>
      </c>
      <c r="L1871" s="53">
        <v>10</v>
      </c>
      <c r="M1871" s="53" t="s">
        <v>1565</v>
      </c>
      <c r="N1871" s="54">
        <v>11.32</v>
      </c>
      <c r="O1871" s="55">
        <v>33.982999999999997</v>
      </c>
      <c r="P1871" s="56">
        <v>0.06</v>
      </c>
      <c r="Q1871" s="56">
        <v>0.18</v>
      </c>
      <c r="R1871" s="50" t="s">
        <v>1744</v>
      </c>
      <c r="S1871" s="50"/>
      <c r="V1871" s="57" t="s">
        <v>1746</v>
      </c>
    </row>
    <row r="1872" spans="1:22" s="22" customFormat="1">
      <c r="A1872" s="50" t="s">
        <v>1542</v>
      </c>
      <c r="B1872" s="50" t="s">
        <v>1545</v>
      </c>
      <c r="C1872" s="50" t="s">
        <v>1580</v>
      </c>
      <c r="D1872" s="51">
        <v>43515</v>
      </c>
      <c r="E1872" s="25">
        <v>2019</v>
      </c>
      <c r="F1872" s="25">
        <v>2</v>
      </c>
      <c r="G1872" s="37">
        <v>19</v>
      </c>
      <c r="H1872" s="35" t="s">
        <v>1565</v>
      </c>
      <c r="I1872" s="52">
        <v>137.92400000000001</v>
      </c>
      <c r="J1872" s="52">
        <v>38.582999999999998</v>
      </c>
      <c r="K1872" s="53">
        <v>10</v>
      </c>
      <c r="L1872" s="53">
        <v>10</v>
      </c>
      <c r="M1872" s="53" t="s">
        <v>1565</v>
      </c>
      <c r="N1872" s="54">
        <v>11.24</v>
      </c>
      <c r="O1872" s="55">
        <v>33.969000000000001</v>
      </c>
      <c r="P1872" s="56">
        <v>0.08</v>
      </c>
      <c r="Q1872" s="56">
        <v>0.16</v>
      </c>
      <c r="R1872" s="50" t="s">
        <v>1744</v>
      </c>
      <c r="S1872" s="50"/>
      <c r="V1872" s="57" t="s">
        <v>1747</v>
      </c>
    </row>
    <row r="1873" spans="1:22" s="22" customFormat="1">
      <c r="A1873" s="50" t="s">
        <v>1542</v>
      </c>
      <c r="B1873" s="50" t="s">
        <v>1546</v>
      </c>
      <c r="C1873" s="50" t="s">
        <v>1580</v>
      </c>
      <c r="D1873" s="51">
        <v>43515</v>
      </c>
      <c r="E1873" s="25">
        <v>2019</v>
      </c>
      <c r="F1873" s="25">
        <v>2</v>
      </c>
      <c r="G1873" s="37">
        <v>19</v>
      </c>
      <c r="H1873" s="35" t="s">
        <v>1565</v>
      </c>
      <c r="I1873" s="52">
        <v>137.755</v>
      </c>
      <c r="J1873" s="52">
        <v>38.835000000000001</v>
      </c>
      <c r="K1873" s="53">
        <v>10</v>
      </c>
      <c r="L1873" s="53">
        <v>10</v>
      </c>
      <c r="M1873" s="53" t="s">
        <v>1565</v>
      </c>
      <c r="N1873" s="54">
        <v>11.17</v>
      </c>
      <c r="O1873" s="55">
        <v>34.052999999999997</v>
      </c>
      <c r="P1873" s="56">
        <v>0.09</v>
      </c>
      <c r="Q1873" s="56">
        <v>0.28000000000000003</v>
      </c>
      <c r="R1873" s="50" t="s">
        <v>1744</v>
      </c>
      <c r="S1873" s="50"/>
      <c r="V1873" s="57" t="s">
        <v>1748</v>
      </c>
    </row>
    <row r="1874" spans="1:22" s="22" customFormat="1">
      <c r="A1874" s="50" t="s">
        <v>1542</v>
      </c>
      <c r="B1874" s="50" t="s">
        <v>1547</v>
      </c>
      <c r="C1874" s="50" t="s">
        <v>1580</v>
      </c>
      <c r="D1874" s="51">
        <v>43515</v>
      </c>
      <c r="E1874" s="25">
        <v>2019</v>
      </c>
      <c r="F1874" s="25">
        <v>2</v>
      </c>
      <c r="G1874" s="37">
        <v>19</v>
      </c>
      <c r="H1874" s="35" t="s">
        <v>1565</v>
      </c>
      <c r="I1874" s="52">
        <v>136.62200000000001</v>
      </c>
      <c r="J1874" s="52">
        <v>40.497</v>
      </c>
      <c r="K1874" s="53">
        <v>10</v>
      </c>
      <c r="L1874" s="53">
        <v>10</v>
      </c>
      <c r="M1874" s="53" t="s">
        <v>1565</v>
      </c>
      <c r="N1874" s="54">
        <v>3.84</v>
      </c>
      <c r="O1874" s="55">
        <v>34.085000000000001</v>
      </c>
      <c r="P1874" s="56">
        <v>7.0000000000000007E-2</v>
      </c>
      <c r="Q1874" s="56">
        <v>-0.28999999999999998</v>
      </c>
      <c r="R1874" s="50" t="s">
        <v>1744</v>
      </c>
      <c r="S1874" s="50"/>
      <c r="V1874" s="57" t="s">
        <v>1749</v>
      </c>
    </row>
    <row r="1875" spans="1:22" s="22" customFormat="1">
      <c r="A1875" s="50" t="s">
        <v>1542</v>
      </c>
      <c r="B1875" s="50" t="s">
        <v>1548</v>
      </c>
      <c r="C1875" s="50" t="s">
        <v>1580</v>
      </c>
      <c r="D1875" s="51">
        <v>43515</v>
      </c>
      <c r="E1875" s="25">
        <v>2019</v>
      </c>
      <c r="F1875" s="25">
        <v>2</v>
      </c>
      <c r="G1875" s="37">
        <v>19</v>
      </c>
      <c r="H1875" s="35" t="s">
        <v>1565</v>
      </c>
      <c r="I1875" s="52">
        <v>136.34200000000001</v>
      </c>
      <c r="J1875" s="52">
        <v>40.997999999999998</v>
      </c>
      <c r="K1875" s="53">
        <v>10</v>
      </c>
      <c r="L1875" s="53">
        <v>10</v>
      </c>
      <c r="M1875" s="53" t="s">
        <v>1565</v>
      </c>
      <c r="N1875" s="54">
        <v>1.86</v>
      </c>
      <c r="O1875" s="55">
        <v>34.070999999999998</v>
      </c>
      <c r="P1875" s="56">
        <v>0.01</v>
      </c>
      <c r="Q1875" s="56">
        <v>-0.63</v>
      </c>
      <c r="R1875" s="50" t="s">
        <v>1744</v>
      </c>
      <c r="S1875" s="50"/>
      <c r="V1875" s="57" t="s">
        <v>1750</v>
      </c>
    </row>
    <row r="1876" spans="1:22" s="22" customFormat="1">
      <c r="A1876" s="50" t="s">
        <v>1542</v>
      </c>
      <c r="B1876" s="50" t="s">
        <v>1549</v>
      </c>
      <c r="C1876" s="50" t="s">
        <v>1580</v>
      </c>
      <c r="D1876" s="51">
        <v>43515</v>
      </c>
      <c r="E1876" s="25">
        <v>2019</v>
      </c>
      <c r="F1876" s="25">
        <v>2</v>
      </c>
      <c r="G1876" s="37">
        <v>19</v>
      </c>
      <c r="H1876" s="35" t="s">
        <v>1565</v>
      </c>
      <c r="I1876" s="52">
        <v>137.41399999999999</v>
      </c>
      <c r="J1876" s="52">
        <v>39.332999999999998</v>
      </c>
      <c r="K1876" s="53">
        <v>10</v>
      </c>
      <c r="L1876" s="53">
        <v>10</v>
      </c>
      <c r="M1876" s="53" t="s">
        <v>1565</v>
      </c>
      <c r="N1876" s="54">
        <v>10.53</v>
      </c>
      <c r="O1876" s="55">
        <v>34.058999999999997</v>
      </c>
      <c r="P1876" s="56">
        <v>0.1</v>
      </c>
      <c r="Q1876" s="56">
        <v>0.32</v>
      </c>
      <c r="R1876" s="50" t="s">
        <v>1744</v>
      </c>
      <c r="S1876" s="50"/>
      <c r="V1876" s="57" t="s">
        <v>1751</v>
      </c>
    </row>
    <row r="1877" spans="1:22" s="22" customFormat="1">
      <c r="A1877" s="50" t="s">
        <v>1542</v>
      </c>
      <c r="B1877" s="50" t="s">
        <v>1550</v>
      </c>
      <c r="C1877" s="50" t="s">
        <v>1580</v>
      </c>
      <c r="D1877" s="51">
        <v>43515</v>
      </c>
      <c r="E1877" s="25">
        <v>2019</v>
      </c>
      <c r="F1877" s="25">
        <v>2</v>
      </c>
      <c r="G1877" s="37">
        <v>19</v>
      </c>
      <c r="H1877" s="35" t="s">
        <v>1565</v>
      </c>
      <c r="I1877" s="52">
        <v>136.96100000000001</v>
      </c>
      <c r="J1877" s="52">
        <v>39.997999999999998</v>
      </c>
      <c r="K1877" s="53">
        <v>10</v>
      </c>
      <c r="L1877" s="53">
        <v>10</v>
      </c>
      <c r="M1877" s="53" t="s">
        <v>1565</v>
      </c>
      <c r="N1877" s="54">
        <v>6.7</v>
      </c>
      <c r="O1877" s="55">
        <v>34.143000000000001</v>
      </c>
      <c r="P1877" s="56">
        <v>0.04</v>
      </c>
      <c r="Q1877" s="56">
        <v>0.11</v>
      </c>
      <c r="R1877" s="50" t="s">
        <v>1744</v>
      </c>
      <c r="S1877" s="50"/>
      <c r="V1877" s="57" t="s">
        <v>1752</v>
      </c>
    </row>
    <row r="1878" spans="1:22" s="22" customFormat="1">
      <c r="A1878" s="50" t="s">
        <v>1551</v>
      </c>
      <c r="B1878" s="50" t="s">
        <v>1548</v>
      </c>
      <c r="C1878" s="50" t="s">
        <v>1580</v>
      </c>
      <c r="D1878" s="51">
        <v>43570</v>
      </c>
      <c r="E1878" s="25">
        <v>2019</v>
      </c>
      <c r="F1878" s="25">
        <v>4</v>
      </c>
      <c r="G1878" s="37">
        <v>15</v>
      </c>
      <c r="H1878" s="35" t="s">
        <v>1565</v>
      </c>
      <c r="I1878" s="52">
        <v>136.34299999999999</v>
      </c>
      <c r="J1878" s="52">
        <v>41.002000000000002</v>
      </c>
      <c r="K1878" s="53">
        <v>10</v>
      </c>
      <c r="L1878" s="53">
        <v>10</v>
      </c>
      <c r="M1878" s="53" t="s">
        <v>1565</v>
      </c>
      <c r="N1878" s="54">
        <v>5.05</v>
      </c>
      <c r="O1878" s="55">
        <v>34.040999999999997</v>
      </c>
      <c r="P1878" s="56">
        <v>0.02</v>
      </c>
      <c r="Q1878" s="56">
        <v>-0.48</v>
      </c>
      <c r="R1878" s="50" t="s">
        <v>1744</v>
      </c>
      <c r="S1878" s="50"/>
      <c r="V1878" s="57" t="s">
        <v>1753</v>
      </c>
    </row>
    <row r="1879" spans="1:22" s="22" customFormat="1">
      <c r="A1879" s="50" t="s">
        <v>1551</v>
      </c>
      <c r="B1879" s="50" t="s">
        <v>1547</v>
      </c>
      <c r="C1879" s="50" t="s">
        <v>1580</v>
      </c>
      <c r="D1879" s="51">
        <v>43570</v>
      </c>
      <c r="E1879" s="25">
        <v>2019</v>
      </c>
      <c r="F1879" s="25">
        <v>4</v>
      </c>
      <c r="G1879" s="37">
        <v>15</v>
      </c>
      <c r="H1879" s="35" t="s">
        <v>1565</v>
      </c>
      <c r="I1879" s="52">
        <v>136.62</v>
      </c>
      <c r="J1879" s="52">
        <v>40.494999999999997</v>
      </c>
      <c r="K1879" s="53">
        <v>10</v>
      </c>
      <c r="L1879" s="53">
        <v>10</v>
      </c>
      <c r="M1879" s="53" t="s">
        <v>1565</v>
      </c>
      <c r="N1879" s="54">
        <v>5.08</v>
      </c>
      <c r="O1879" s="55">
        <v>34.048999999999999</v>
      </c>
      <c r="P1879" s="56">
        <v>0.02</v>
      </c>
      <c r="Q1879" s="56">
        <v>-0.52</v>
      </c>
      <c r="R1879" s="50" t="s">
        <v>1744</v>
      </c>
      <c r="S1879" s="50"/>
      <c r="V1879" s="57" t="s">
        <v>1754</v>
      </c>
    </row>
    <row r="1880" spans="1:22" s="22" customFormat="1">
      <c r="A1880" s="50" t="s">
        <v>1551</v>
      </c>
      <c r="B1880" s="50" t="s">
        <v>1550</v>
      </c>
      <c r="C1880" s="50" t="s">
        <v>1580</v>
      </c>
      <c r="D1880" s="51">
        <v>43570</v>
      </c>
      <c r="E1880" s="25">
        <v>2019</v>
      </c>
      <c r="F1880" s="25">
        <v>4</v>
      </c>
      <c r="G1880" s="37">
        <v>15</v>
      </c>
      <c r="H1880" s="35" t="s">
        <v>1565</v>
      </c>
      <c r="I1880" s="52">
        <v>136.959</v>
      </c>
      <c r="J1880" s="52">
        <v>40.002000000000002</v>
      </c>
      <c r="K1880" s="53">
        <v>10</v>
      </c>
      <c r="L1880" s="53">
        <v>10</v>
      </c>
      <c r="M1880" s="53" t="s">
        <v>1565</v>
      </c>
      <c r="N1880" s="54">
        <v>9.76</v>
      </c>
      <c r="O1880" s="55">
        <v>34.261000000000003</v>
      </c>
      <c r="P1880" s="56">
        <v>0.1</v>
      </c>
      <c r="Q1880" s="56">
        <v>0.41</v>
      </c>
      <c r="R1880" s="50" t="s">
        <v>1744</v>
      </c>
      <c r="S1880" s="50"/>
      <c r="V1880" s="57" t="s">
        <v>1755</v>
      </c>
    </row>
    <row r="1881" spans="1:22" s="22" customFormat="1">
      <c r="A1881" s="50" t="s">
        <v>1551</v>
      </c>
      <c r="B1881" s="50" t="s">
        <v>1549</v>
      </c>
      <c r="C1881" s="50" t="s">
        <v>1580</v>
      </c>
      <c r="D1881" s="51">
        <v>43571</v>
      </c>
      <c r="E1881" s="25">
        <v>2019</v>
      </c>
      <c r="F1881" s="25">
        <v>4</v>
      </c>
      <c r="G1881" s="37">
        <v>16</v>
      </c>
      <c r="H1881" s="35" t="s">
        <v>1565</v>
      </c>
      <c r="I1881" s="52">
        <v>137.423</v>
      </c>
      <c r="J1881" s="52">
        <v>39.33</v>
      </c>
      <c r="K1881" s="53">
        <v>10</v>
      </c>
      <c r="L1881" s="53">
        <v>10</v>
      </c>
      <c r="M1881" s="53" t="s">
        <v>1565</v>
      </c>
      <c r="N1881" s="54">
        <v>9.48</v>
      </c>
      <c r="O1881" s="55">
        <v>34.182000000000002</v>
      </c>
      <c r="P1881" s="56">
        <v>0.14000000000000001</v>
      </c>
      <c r="Q1881" s="56">
        <v>0.43</v>
      </c>
      <c r="R1881" s="50" t="s">
        <v>1744</v>
      </c>
      <c r="S1881" s="50"/>
      <c r="V1881" s="57" t="s">
        <v>1756</v>
      </c>
    </row>
    <row r="1882" spans="1:22" s="22" customFormat="1">
      <c r="A1882" s="50" t="s">
        <v>1551</v>
      </c>
      <c r="B1882" s="50" t="s">
        <v>1552</v>
      </c>
      <c r="C1882" s="50" t="s">
        <v>1580</v>
      </c>
      <c r="D1882" s="51">
        <v>43571</v>
      </c>
      <c r="E1882" s="25">
        <v>2019</v>
      </c>
      <c r="F1882" s="25">
        <v>4</v>
      </c>
      <c r="G1882" s="37">
        <v>16</v>
      </c>
      <c r="H1882" s="35" t="s">
        <v>1565</v>
      </c>
      <c r="I1882" s="52">
        <v>137.58500000000001</v>
      </c>
      <c r="J1882" s="52">
        <v>39.082000000000001</v>
      </c>
      <c r="K1882" s="53">
        <v>10</v>
      </c>
      <c r="L1882" s="53">
        <v>10</v>
      </c>
      <c r="M1882" s="53" t="s">
        <v>1565</v>
      </c>
      <c r="N1882" s="54">
        <v>10.81</v>
      </c>
      <c r="O1882" s="55">
        <v>34.335000000000001</v>
      </c>
      <c r="P1882" s="56">
        <v>0.13</v>
      </c>
      <c r="Q1882" s="56">
        <v>0.6</v>
      </c>
      <c r="R1882" s="50" t="s">
        <v>1744</v>
      </c>
      <c r="S1882" s="50"/>
      <c r="V1882" s="57" t="s">
        <v>1757</v>
      </c>
    </row>
    <row r="1883" spans="1:22" s="22" customFormat="1">
      <c r="A1883" s="50" t="s">
        <v>1551</v>
      </c>
      <c r="B1883" s="50" t="s">
        <v>1546</v>
      </c>
      <c r="C1883" s="50" t="s">
        <v>1580</v>
      </c>
      <c r="D1883" s="51">
        <v>43571</v>
      </c>
      <c r="E1883" s="25">
        <v>2019</v>
      </c>
      <c r="F1883" s="25">
        <v>4</v>
      </c>
      <c r="G1883" s="37">
        <v>16</v>
      </c>
      <c r="H1883" s="35" t="s">
        <v>1565</v>
      </c>
      <c r="I1883" s="52">
        <v>137.75700000000001</v>
      </c>
      <c r="J1883" s="52">
        <v>38.828000000000003</v>
      </c>
      <c r="K1883" s="53">
        <v>10</v>
      </c>
      <c r="L1883" s="53">
        <v>10</v>
      </c>
      <c r="M1883" s="53" t="s">
        <v>1565</v>
      </c>
      <c r="N1883" s="54">
        <v>10.24</v>
      </c>
      <c r="O1883" s="55">
        <v>34.19</v>
      </c>
      <c r="P1883" s="56">
        <v>0.15</v>
      </c>
      <c r="Q1883" s="56">
        <v>0.49</v>
      </c>
      <c r="R1883" s="50" t="s">
        <v>1744</v>
      </c>
      <c r="S1883" s="50"/>
      <c r="V1883" s="57" t="s">
        <v>1758</v>
      </c>
    </row>
    <row r="1884" spans="1:22" s="22" customFormat="1">
      <c r="A1884" s="50" t="s">
        <v>1551</v>
      </c>
      <c r="B1884" s="50" t="s">
        <v>1545</v>
      </c>
      <c r="C1884" s="50" t="s">
        <v>1580</v>
      </c>
      <c r="D1884" s="51">
        <v>43572</v>
      </c>
      <c r="E1884" s="25">
        <v>2019</v>
      </c>
      <c r="F1884" s="25">
        <v>4</v>
      </c>
      <c r="G1884" s="37">
        <v>17</v>
      </c>
      <c r="H1884" s="35" t="s">
        <v>1565</v>
      </c>
      <c r="I1884" s="52">
        <v>137.92500000000001</v>
      </c>
      <c r="J1884" s="52">
        <v>38.58</v>
      </c>
      <c r="K1884" s="53">
        <v>10</v>
      </c>
      <c r="L1884" s="53">
        <v>10</v>
      </c>
      <c r="M1884" s="53" t="s">
        <v>1565</v>
      </c>
      <c r="N1884" s="54">
        <v>11.41</v>
      </c>
      <c r="O1884" s="55">
        <v>34.235999999999997</v>
      </c>
      <c r="P1884" s="56">
        <v>0.12</v>
      </c>
      <c r="Q1884" s="56">
        <v>0.5</v>
      </c>
      <c r="R1884" s="50" t="s">
        <v>1744</v>
      </c>
      <c r="S1884" s="50"/>
      <c r="V1884" s="57" t="s">
        <v>1759</v>
      </c>
    </row>
    <row r="1885" spans="1:22" s="22" customFormat="1">
      <c r="A1885" s="50" t="s">
        <v>1551</v>
      </c>
      <c r="B1885" s="50" t="s">
        <v>1544</v>
      </c>
      <c r="C1885" s="50" t="s">
        <v>1580</v>
      </c>
      <c r="D1885" s="51">
        <v>43572</v>
      </c>
      <c r="E1885" s="25">
        <v>2019</v>
      </c>
      <c r="F1885" s="25">
        <v>4</v>
      </c>
      <c r="G1885" s="37">
        <v>17</v>
      </c>
      <c r="H1885" s="35" t="s">
        <v>1565</v>
      </c>
      <c r="I1885" s="52">
        <v>138.09200000000001</v>
      </c>
      <c r="J1885" s="52">
        <v>38.332000000000001</v>
      </c>
      <c r="K1885" s="53">
        <v>10</v>
      </c>
      <c r="L1885" s="53">
        <v>10</v>
      </c>
      <c r="M1885" s="53" t="s">
        <v>1565</v>
      </c>
      <c r="N1885" s="54">
        <v>11.43</v>
      </c>
      <c r="O1885" s="55">
        <v>34.244</v>
      </c>
      <c r="P1885" s="56">
        <v>0.14000000000000001</v>
      </c>
      <c r="Q1885" s="56">
        <v>0.6</v>
      </c>
      <c r="R1885" s="50" t="s">
        <v>1744</v>
      </c>
      <c r="S1885" s="50"/>
      <c r="V1885" s="57" t="s">
        <v>1760</v>
      </c>
    </row>
    <row r="1886" spans="1:22" s="22" customFormat="1">
      <c r="A1886" s="50" t="s">
        <v>1551</v>
      </c>
      <c r="B1886" s="50" t="s">
        <v>1543</v>
      </c>
      <c r="C1886" s="50" t="s">
        <v>1580</v>
      </c>
      <c r="D1886" s="51">
        <v>43572</v>
      </c>
      <c r="E1886" s="25">
        <v>2019</v>
      </c>
      <c r="F1886" s="25">
        <v>4</v>
      </c>
      <c r="G1886" s="37">
        <v>17</v>
      </c>
      <c r="H1886" s="35" t="s">
        <v>1565</v>
      </c>
      <c r="I1886" s="52">
        <v>138.227</v>
      </c>
      <c r="J1886" s="52">
        <v>38.137</v>
      </c>
      <c r="K1886" s="53">
        <v>10</v>
      </c>
      <c r="L1886" s="53">
        <v>10</v>
      </c>
      <c r="M1886" s="53" t="s">
        <v>1565</v>
      </c>
      <c r="N1886" s="54">
        <v>11.21</v>
      </c>
      <c r="O1886" s="55">
        <v>34.225000000000001</v>
      </c>
      <c r="P1886" s="56">
        <v>0.12</v>
      </c>
      <c r="Q1886" s="56">
        <v>0.56999999999999995</v>
      </c>
      <c r="R1886" s="50" t="s">
        <v>1744</v>
      </c>
      <c r="S1886" s="50"/>
      <c r="V1886" s="57" t="s">
        <v>1761</v>
      </c>
    </row>
    <row r="1887" spans="1:22" s="22" customFormat="1">
      <c r="A1887" s="50" t="s">
        <v>1762</v>
      </c>
      <c r="B1887" s="50">
        <v>16</v>
      </c>
      <c r="C1887" s="50" t="s">
        <v>1740</v>
      </c>
      <c r="D1887" s="51">
        <v>43609</v>
      </c>
      <c r="E1887" s="25">
        <v>2019</v>
      </c>
      <c r="F1887" s="25">
        <v>5</v>
      </c>
      <c r="G1887" s="37">
        <v>24</v>
      </c>
      <c r="H1887" s="35" t="s">
        <v>1565</v>
      </c>
      <c r="I1887" s="52">
        <v>136.66399999999999</v>
      </c>
      <c r="J1887" s="52">
        <v>37.002000000000002</v>
      </c>
      <c r="K1887" s="53">
        <v>0</v>
      </c>
      <c r="L1887" s="53">
        <v>0</v>
      </c>
      <c r="M1887" s="33">
        <v>0</v>
      </c>
      <c r="N1887" s="54">
        <v>18.899999999999999</v>
      </c>
      <c r="O1887" s="55">
        <v>34.371000000000002</v>
      </c>
      <c r="P1887" s="56">
        <v>0.18</v>
      </c>
      <c r="Q1887" s="56">
        <v>0.95</v>
      </c>
      <c r="R1887" s="50" t="s">
        <v>1744</v>
      </c>
      <c r="S1887" s="50"/>
      <c r="V1887" s="57" t="s">
        <v>1763</v>
      </c>
    </row>
    <row r="1888" spans="1:22" s="22" customFormat="1">
      <c r="A1888" s="50" t="s">
        <v>1762</v>
      </c>
      <c r="B1888" s="50">
        <v>17</v>
      </c>
      <c r="C1888" s="50" t="s">
        <v>1740</v>
      </c>
      <c r="D1888" s="51">
        <v>43609</v>
      </c>
      <c r="E1888" s="25">
        <v>2019</v>
      </c>
      <c r="F1888" s="25">
        <v>5</v>
      </c>
      <c r="G1888" s="37">
        <v>24</v>
      </c>
      <c r="H1888" s="35" t="s">
        <v>1565</v>
      </c>
      <c r="I1888" s="52">
        <v>136.66300000000001</v>
      </c>
      <c r="J1888" s="52">
        <v>36.835000000000001</v>
      </c>
      <c r="K1888" s="53">
        <v>0</v>
      </c>
      <c r="L1888" s="53">
        <v>0</v>
      </c>
      <c r="M1888" s="33">
        <v>0</v>
      </c>
      <c r="N1888" s="54">
        <v>18.3</v>
      </c>
      <c r="O1888" s="55">
        <v>34.314999999999998</v>
      </c>
      <c r="P1888" s="56">
        <v>0.18</v>
      </c>
      <c r="Q1888" s="56">
        <v>1.07</v>
      </c>
      <c r="R1888" s="50" t="s">
        <v>1744</v>
      </c>
      <c r="S1888" s="50"/>
      <c r="V1888" s="57" t="s">
        <v>1764</v>
      </c>
    </row>
    <row r="1889" spans="1:22" s="22" customFormat="1">
      <c r="A1889" s="50" t="s">
        <v>1762</v>
      </c>
      <c r="B1889" s="50">
        <v>18</v>
      </c>
      <c r="C1889" s="50" t="s">
        <v>1740</v>
      </c>
      <c r="D1889" s="51">
        <v>43609</v>
      </c>
      <c r="E1889" s="25">
        <v>2019</v>
      </c>
      <c r="F1889" s="25">
        <v>5</v>
      </c>
      <c r="G1889" s="37">
        <v>24</v>
      </c>
      <c r="H1889" s="35" t="s">
        <v>1565</v>
      </c>
      <c r="I1889" s="52">
        <v>136.33000000000001</v>
      </c>
      <c r="J1889" s="52">
        <v>36.502000000000002</v>
      </c>
      <c r="K1889" s="53">
        <v>0</v>
      </c>
      <c r="L1889" s="53">
        <v>0</v>
      </c>
      <c r="M1889" s="33">
        <v>0</v>
      </c>
      <c r="N1889" s="54">
        <v>18.899999999999999</v>
      </c>
      <c r="O1889" s="55">
        <v>34.29</v>
      </c>
      <c r="P1889" s="56">
        <v>0.18</v>
      </c>
      <c r="Q1889" s="56">
        <v>1.05</v>
      </c>
      <c r="R1889" s="50" t="s">
        <v>1744</v>
      </c>
      <c r="S1889" s="50"/>
      <c r="V1889" s="57" t="s">
        <v>1765</v>
      </c>
    </row>
    <row r="1890" spans="1:22" s="22" customFormat="1">
      <c r="A1890" s="50" t="s">
        <v>1762</v>
      </c>
      <c r="B1890" s="50">
        <v>19</v>
      </c>
      <c r="C1890" s="50" t="s">
        <v>1740</v>
      </c>
      <c r="D1890" s="51">
        <v>43609</v>
      </c>
      <c r="E1890" s="25">
        <v>2019</v>
      </c>
      <c r="F1890" s="25">
        <v>5</v>
      </c>
      <c r="G1890" s="37">
        <v>24</v>
      </c>
      <c r="H1890" s="35" t="s">
        <v>1565</v>
      </c>
      <c r="I1890" s="52">
        <v>135.99799999999999</v>
      </c>
      <c r="J1890" s="52">
        <v>36.177</v>
      </c>
      <c r="K1890" s="53">
        <v>0</v>
      </c>
      <c r="L1890" s="53">
        <v>0</v>
      </c>
      <c r="M1890" s="33">
        <v>0</v>
      </c>
      <c r="N1890" s="54">
        <v>19.3</v>
      </c>
      <c r="O1890" s="55">
        <v>34.453000000000003</v>
      </c>
      <c r="P1890" s="56">
        <v>0.13</v>
      </c>
      <c r="Q1890" s="56">
        <v>0.89</v>
      </c>
      <c r="R1890" s="50" t="s">
        <v>1744</v>
      </c>
      <c r="S1890" s="50"/>
      <c r="V1890" s="57" t="s">
        <v>1766</v>
      </c>
    </row>
    <row r="1891" spans="1:22" s="22" customFormat="1">
      <c r="A1891" s="50" t="s">
        <v>1762</v>
      </c>
      <c r="B1891" s="50">
        <v>20</v>
      </c>
      <c r="C1891" s="50" t="s">
        <v>1740</v>
      </c>
      <c r="D1891" s="51">
        <v>43609</v>
      </c>
      <c r="E1891" s="25">
        <v>2019</v>
      </c>
      <c r="F1891" s="25">
        <v>5</v>
      </c>
      <c r="G1891" s="37">
        <v>24</v>
      </c>
      <c r="H1891" s="35" t="s">
        <v>1565</v>
      </c>
      <c r="I1891" s="52">
        <v>135.83000000000001</v>
      </c>
      <c r="J1891" s="52">
        <v>36.002000000000002</v>
      </c>
      <c r="K1891" s="53">
        <v>0</v>
      </c>
      <c r="L1891" s="53">
        <v>0</v>
      </c>
      <c r="M1891" s="33">
        <v>0</v>
      </c>
      <c r="N1891" s="54">
        <v>19.2</v>
      </c>
      <c r="O1891" s="55">
        <v>34.549999999999997</v>
      </c>
      <c r="P1891" s="56">
        <v>0.18</v>
      </c>
      <c r="Q1891" s="56">
        <v>1.1100000000000001</v>
      </c>
      <c r="R1891" s="50" t="s">
        <v>1744</v>
      </c>
      <c r="S1891" s="50"/>
      <c r="V1891" s="57" t="s">
        <v>1767</v>
      </c>
    </row>
    <row r="1892" spans="1:22" s="22" customFormat="1">
      <c r="A1892" s="50" t="s">
        <v>1762</v>
      </c>
      <c r="B1892" s="50">
        <v>25</v>
      </c>
      <c r="C1892" s="50" t="s">
        <v>1740</v>
      </c>
      <c r="D1892" s="51">
        <v>43610</v>
      </c>
      <c r="E1892" s="25">
        <v>2019</v>
      </c>
      <c r="F1892" s="25">
        <v>5</v>
      </c>
      <c r="G1892" s="37">
        <v>25</v>
      </c>
      <c r="H1892" s="35" t="s">
        <v>1565</v>
      </c>
      <c r="I1892" s="52">
        <v>135.33099999999999</v>
      </c>
      <c r="J1892" s="52">
        <v>35.837000000000003</v>
      </c>
      <c r="K1892" s="53">
        <v>0</v>
      </c>
      <c r="L1892" s="53">
        <v>0</v>
      </c>
      <c r="M1892" s="33">
        <v>0</v>
      </c>
      <c r="N1892" s="54">
        <v>18.5</v>
      </c>
      <c r="O1892" s="55">
        <v>34.167000000000002</v>
      </c>
      <c r="P1892" s="56">
        <v>0.21</v>
      </c>
      <c r="Q1892" s="56">
        <v>1.06</v>
      </c>
      <c r="R1892" s="50" t="s">
        <v>1744</v>
      </c>
      <c r="S1892" s="50"/>
      <c r="V1892" s="57" t="s">
        <v>1768</v>
      </c>
    </row>
    <row r="1893" spans="1:22" s="22" customFormat="1">
      <c r="A1893" s="50" t="s">
        <v>1762</v>
      </c>
      <c r="B1893" s="50">
        <v>4</v>
      </c>
      <c r="C1893" s="50" t="s">
        <v>1740</v>
      </c>
      <c r="D1893" s="51">
        <v>43608</v>
      </c>
      <c r="E1893" s="25">
        <v>2019</v>
      </c>
      <c r="F1893" s="25">
        <v>5</v>
      </c>
      <c r="G1893" s="37">
        <v>23</v>
      </c>
      <c r="H1893" s="35" t="s">
        <v>1565</v>
      </c>
      <c r="I1893" s="52">
        <v>137.33000000000001</v>
      </c>
      <c r="J1893" s="52">
        <v>36.843000000000004</v>
      </c>
      <c r="K1893" s="53">
        <v>0</v>
      </c>
      <c r="L1893" s="53">
        <v>0</v>
      </c>
      <c r="M1893" s="33">
        <v>0</v>
      </c>
      <c r="N1893" s="54">
        <v>19.899999999999999</v>
      </c>
      <c r="O1893" s="55">
        <v>34.289000000000001</v>
      </c>
      <c r="P1893" s="56">
        <v>0</v>
      </c>
      <c r="Q1893" s="56">
        <v>-0.09</v>
      </c>
      <c r="R1893" s="50" t="s">
        <v>1744</v>
      </c>
      <c r="S1893" s="50"/>
      <c r="V1893" s="57" t="s">
        <v>1769</v>
      </c>
    </row>
    <row r="1894" spans="1:22" s="22" customFormat="1">
      <c r="A1894" s="50" t="s">
        <v>1762</v>
      </c>
      <c r="B1894" s="50">
        <v>5</v>
      </c>
      <c r="C1894" s="50" t="s">
        <v>1740</v>
      </c>
      <c r="D1894" s="51">
        <v>43608</v>
      </c>
      <c r="E1894" s="25">
        <v>2019</v>
      </c>
      <c r="F1894" s="25">
        <v>5</v>
      </c>
      <c r="G1894" s="37">
        <v>23</v>
      </c>
      <c r="H1894" s="35" t="s">
        <v>1565</v>
      </c>
      <c r="I1894" s="52">
        <v>137.08600000000001</v>
      </c>
      <c r="J1894" s="52">
        <v>36.840000000000003</v>
      </c>
      <c r="K1894" s="53">
        <v>0</v>
      </c>
      <c r="L1894" s="53">
        <v>0</v>
      </c>
      <c r="M1894" s="33">
        <v>0</v>
      </c>
      <c r="N1894" s="54">
        <v>19</v>
      </c>
      <c r="O1894" s="55">
        <v>34.207000000000001</v>
      </c>
      <c r="P1894" s="56">
        <v>-0.03</v>
      </c>
      <c r="Q1894" s="56">
        <v>-0.37</v>
      </c>
      <c r="R1894" s="50" t="s">
        <v>1744</v>
      </c>
      <c r="S1894" s="50"/>
      <c r="V1894" s="57" t="s">
        <v>1770</v>
      </c>
    </row>
    <row r="1895" spans="1:22" s="22" customFormat="1">
      <c r="A1895" s="50" t="s">
        <v>1762</v>
      </c>
      <c r="B1895" s="50">
        <v>6</v>
      </c>
      <c r="C1895" s="50" t="s">
        <v>1740</v>
      </c>
      <c r="D1895" s="51">
        <v>43608</v>
      </c>
      <c r="E1895" s="25">
        <v>2019</v>
      </c>
      <c r="F1895" s="25">
        <v>5</v>
      </c>
      <c r="G1895" s="37">
        <v>23</v>
      </c>
      <c r="H1895" s="35" t="s">
        <v>1565</v>
      </c>
      <c r="I1895" s="52">
        <v>137.10300000000001</v>
      </c>
      <c r="J1895" s="52">
        <v>37.012</v>
      </c>
      <c r="K1895" s="53">
        <v>0</v>
      </c>
      <c r="L1895" s="53">
        <v>0</v>
      </c>
      <c r="M1895" s="33">
        <v>0</v>
      </c>
      <c r="N1895" s="54">
        <v>18.3</v>
      </c>
      <c r="O1895" s="55">
        <v>32.896000000000001</v>
      </c>
      <c r="P1895" s="56">
        <v>0.05</v>
      </c>
      <c r="Q1895" s="56">
        <v>0.22</v>
      </c>
      <c r="R1895" s="50" t="s">
        <v>1744</v>
      </c>
      <c r="S1895" s="50"/>
      <c r="U1895" s="22" t="s">
        <v>1771</v>
      </c>
      <c r="V1895" s="57" t="s">
        <v>1772</v>
      </c>
    </row>
    <row r="1896" spans="1:22" s="22" customFormat="1">
      <c r="A1896" s="50" t="s">
        <v>1762</v>
      </c>
      <c r="B1896" s="50">
        <v>15</v>
      </c>
      <c r="C1896" s="50" t="s">
        <v>1740</v>
      </c>
      <c r="D1896" s="51">
        <v>43609</v>
      </c>
      <c r="E1896" s="25">
        <v>2019</v>
      </c>
      <c r="F1896" s="25">
        <v>5</v>
      </c>
      <c r="G1896" s="37">
        <v>24</v>
      </c>
      <c r="H1896" s="35" t="s">
        <v>1565</v>
      </c>
      <c r="I1896" s="52">
        <v>136.66900000000001</v>
      </c>
      <c r="J1896" s="52">
        <v>37.340000000000003</v>
      </c>
      <c r="K1896" s="53">
        <v>0</v>
      </c>
      <c r="L1896" s="53">
        <v>0</v>
      </c>
      <c r="M1896" s="33">
        <v>0</v>
      </c>
      <c r="N1896" s="54">
        <v>18.7</v>
      </c>
      <c r="O1896" s="55">
        <v>34.622</v>
      </c>
      <c r="P1896" s="56">
        <v>0.12</v>
      </c>
      <c r="Q1896" s="56">
        <v>0.57999999999999996</v>
      </c>
      <c r="R1896" s="50" t="s">
        <v>1744</v>
      </c>
      <c r="S1896" s="50"/>
      <c r="V1896" s="57" t="s">
        <v>1773</v>
      </c>
    </row>
    <row r="1897" spans="1:22" s="22" customFormat="1">
      <c r="A1897" s="50" t="s">
        <v>1762</v>
      </c>
      <c r="B1897" s="50">
        <v>7</v>
      </c>
      <c r="C1897" s="50" t="s">
        <v>1740</v>
      </c>
      <c r="D1897" s="51">
        <v>43608</v>
      </c>
      <c r="E1897" s="25">
        <v>2019</v>
      </c>
      <c r="F1897" s="25">
        <v>5</v>
      </c>
      <c r="G1897" s="37">
        <v>23</v>
      </c>
      <c r="H1897" s="35" t="s">
        <v>1565</v>
      </c>
      <c r="I1897" s="52">
        <v>137.11099999999999</v>
      </c>
      <c r="J1897" s="52">
        <v>37.170999999999999</v>
      </c>
      <c r="K1897" s="53">
        <v>0</v>
      </c>
      <c r="L1897" s="53">
        <v>0</v>
      </c>
      <c r="M1897" s="33">
        <v>0</v>
      </c>
      <c r="N1897" s="54">
        <v>18.600000000000001</v>
      </c>
      <c r="O1897" s="55">
        <v>34.273000000000003</v>
      </c>
      <c r="P1897" s="56">
        <v>0.05</v>
      </c>
      <c r="Q1897" s="56">
        <v>0.12</v>
      </c>
      <c r="R1897" s="50" t="s">
        <v>1744</v>
      </c>
      <c r="S1897" s="50"/>
      <c r="V1897" s="57" t="s">
        <v>1774</v>
      </c>
    </row>
    <row r="1898" spans="1:22" s="22" customFormat="1">
      <c r="A1898" s="50" t="s">
        <v>1762</v>
      </c>
      <c r="B1898" s="50">
        <v>8</v>
      </c>
      <c r="C1898" s="50" t="s">
        <v>1740</v>
      </c>
      <c r="D1898" s="51">
        <v>43608</v>
      </c>
      <c r="E1898" s="25">
        <v>2019</v>
      </c>
      <c r="F1898" s="25">
        <v>5</v>
      </c>
      <c r="G1898" s="37">
        <v>23</v>
      </c>
      <c r="H1898" s="35" t="s">
        <v>1565</v>
      </c>
      <c r="I1898" s="52">
        <v>137.33000000000001</v>
      </c>
      <c r="J1898" s="52">
        <v>37.168999999999997</v>
      </c>
      <c r="K1898" s="53">
        <v>0</v>
      </c>
      <c r="L1898" s="53">
        <v>0</v>
      </c>
      <c r="M1898" s="33">
        <v>0</v>
      </c>
      <c r="N1898" s="54">
        <v>18.899999999999999</v>
      </c>
      <c r="O1898" s="55">
        <v>34.182000000000002</v>
      </c>
      <c r="P1898" s="56">
        <v>-0.24</v>
      </c>
      <c r="Q1898" s="56">
        <v>-1.78</v>
      </c>
      <c r="R1898" s="50" t="s">
        <v>1744</v>
      </c>
      <c r="S1898" s="50"/>
      <c r="U1898" s="22" t="s">
        <v>1771</v>
      </c>
      <c r="V1898" s="57" t="s">
        <v>1775</v>
      </c>
    </row>
    <row r="1899" spans="1:22" s="22" customFormat="1">
      <c r="A1899" s="50" t="s">
        <v>1762</v>
      </c>
      <c r="B1899" s="50">
        <v>9</v>
      </c>
      <c r="C1899" s="50" t="s">
        <v>1740</v>
      </c>
      <c r="D1899" s="51">
        <v>43608</v>
      </c>
      <c r="E1899" s="25">
        <v>2019</v>
      </c>
      <c r="F1899" s="25">
        <v>5</v>
      </c>
      <c r="G1899" s="37">
        <v>23</v>
      </c>
      <c r="H1899" s="35" t="s">
        <v>1565</v>
      </c>
      <c r="I1899" s="52">
        <v>137.328</v>
      </c>
      <c r="J1899" s="52">
        <v>37.337000000000003</v>
      </c>
      <c r="K1899" s="53">
        <v>0</v>
      </c>
      <c r="L1899" s="53">
        <v>0</v>
      </c>
      <c r="M1899" s="33">
        <v>0</v>
      </c>
      <c r="N1899" s="54">
        <v>17.8</v>
      </c>
      <c r="O1899" s="55">
        <v>34.18</v>
      </c>
      <c r="P1899" s="56">
        <v>0.08</v>
      </c>
      <c r="Q1899" s="56">
        <v>0.48</v>
      </c>
      <c r="R1899" s="50" t="s">
        <v>1744</v>
      </c>
      <c r="S1899" s="50"/>
      <c r="V1899" s="57" t="s">
        <v>1776</v>
      </c>
    </row>
    <row r="1900" spans="1:22" s="22" customFormat="1">
      <c r="A1900" s="50" t="s">
        <v>1762</v>
      </c>
      <c r="B1900" s="50">
        <v>10</v>
      </c>
      <c r="C1900" s="50" t="s">
        <v>1740</v>
      </c>
      <c r="D1900" s="51">
        <v>43609</v>
      </c>
      <c r="E1900" s="25">
        <v>2019</v>
      </c>
      <c r="F1900" s="25">
        <v>5</v>
      </c>
      <c r="G1900" s="37">
        <v>24</v>
      </c>
      <c r="H1900" s="35" t="s">
        <v>1565</v>
      </c>
      <c r="I1900" s="52">
        <v>137.33000000000001</v>
      </c>
      <c r="J1900" s="52">
        <v>37.587000000000003</v>
      </c>
      <c r="K1900" s="53">
        <v>0</v>
      </c>
      <c r="L1900" s="53">
        <v>0</v>
      </c>
      <c r="M1900" s="33">
        <v>0</v>
      </c>
      <c r="N1900" s="54">
        <v>17.899999999999999</v>
      </c>
      <c r="O1900" s="55">
        <v>34.451999999999998</v>
      </c>
      <c r="P1900" s="56">
        <v>0.11</v>
      </c>
      <c r="Q1900" s="56">
        <v>0.68</v>
      </c>
      <c r="R1900" s="50" t="s">
        <v>1744</v>
      </c>
      <c r="S1900" s="50"/>
      <c r="V1900" s="57" t="s">
        <v>1777</v>
      </c>
    </row>
    <row r="1901" spans="1:22" s="22" customFormat="1">
      <c r="A1901" s="50" t="s">
        <v>1762</v>
      </c>
      <c r="B1901" s="50">
        <v>11</v>
      </c>
      <c r="C1901" s="50" t="s">
        <v>1740</v>
      </c>
      <c r="D1901" s="51">
        <v>43609</v>
      </c>
      <c r="E1901" s="25">
        <v>2019</v>
      </c>
      <c r="F1901" s="25">
        <v>5</v>
      </c>
      <c r="G1901" s="37">
        <v>24</v>
      </c>
      <c r="H1901" s="35" t="s">
        <v>1565</v>
      </c>
      <c r="I1901" s="52">
        <v>136.99799999999999</v>
      </c>
      <c r="J1901" s="52">
        <v>37.503999999999998</v>
      </c>
      <c r="K1901" s="53">
        <v>0</v>
      </c>
      <c r="L1901" s="53">
        <v>0</v>
      </c>
      <c r="M1901" s="33">
        <v>0</v>
      </c>
      <c r="N1901" s="54">
        <v>17.7</v>
      </c>
      <c r="O1901" s="55">
        <v>34.307000000000002</v>
      </c>
      <c r="P1901" s="56">
        <v>7.0000000000000007E-2</v>
      </c>
      <c r="Q1901" s="56">
        <v>0.64</v>
      </c>
      <c r="R1901" s="50" t="s">
        <v>1744</v>
      </c>
      <c r="S1901" s="50"/>
      <c r="V1901" s="57" t="s">
        <v>1778</v>
      </c>
    </row>
    <row r="1902" spans="1:22" s="22" customFormat="1">
      <c r="A1902" s="50" t="s">
        <v>1762</v>
      </c>
      <c r="B1902" s="50">
        <v>21</v>
      </c>
      <c r="C1902" s="50" t="s">
        <v>1740</v>
      </c>
      <c r="D1902" s="51">
        <v>43609</v>
      </c>
      <c r="E1902" s="25">
        <v>2019</v>
      </c>
      <c r="F1902" s="25">
        <v>5</v>
      </c>
      <c r="G1902" s="37">
        <v>24</v>
      </c>
      <c r="H1902" s="35" t="s">
        <v>1565</v>
      </c>
      <c r="I1902" s="52">
        <v>135.82900000000001</v>
      </c>
      <c r="J1902" s="52">
        <v>35.835999999999999</v>
      </c>
      <c r="K1902" s="53">
        <v>0</v>
      </c>
      <c r="L1902" s="53">
        <v>0</v>
      </c>
      <c r="M1902" s="33">
        <v>0</v>
      </c>
      <c r="N1902" s="54">
        <v>20.100000000000001</v>
      </c>
      <c r="O1902" s="55">
        <v>34.156999999999996</v>
      </c>
      <c r="P1902" s="56">
        <v>0.24</v>
      </c>
      <c r="Q1902" s="56">
        <v>1.22</v>
      </c>
      <c r="R1902" s="50" t="s">
        <v>1744</v>
      </c>
      <c r="S1902" s="50"/>
      <c r="U1902" s="22" t="s">
        <v>1779</v>
      </c>
      <c r="V1902" s="57" t="s">
        <v>1780</v>
      </c>
    </row>
    <row r="1903" spans="1:22" s="22" customFormat="1">
      <c r="A1903" s="50" t="s">
        <v>1762</v>
      </c>
      <c r="B1903" s="50">
        <v>22</v>
      </c>
      <c r="C1903" s="50" t="s">
        <v>1740</v>
      </c>
      <c r="D1903" s="51">
        <v>43609</v>
      </c>
      <c r="E1903" s="25">
        <v>2019</v>
      </c>
      <c r="F1903" s="25">
        <v>5</v>
      </c>
      <c r="G1903" s="37">
        <v>24</v>
      </c>
      <c r="H1903" s="35" t="s">
        <v>1565</v>
      </c>
      <c r="I1903" s="52">
        <v>135.828</v>
      </c>
      <c r="J1903" s="52">
        <v>35.680999999999997</v>
      </c>
      <c r="K1903" s="53">
        <v>0</v>
      </c>
      <c r="L1903" s="53">
        <v>0</v>
      </c>
      <c r="M1903" s="33">
        <v>0</v>
      </c>
      <c r="N1903" s="54">
        <v>19.8</v>
      </c>
      <c r="O1903" s="55">
        <v>34.393999999999998</v>
      </c>
      <c r="P1903" s="56">
        <v>0.15</v>
      </c>
      <c r="Q1903" s="56">
        <v>0.97</v>
      </c>
      <c r="R1903" s="50" t="s">
        <v>1744</v>
      </c>
      <c r="S1903" s="50"/>
      <c r="V1903" s="57" t="s">
        <v>1781</v>
      </c>
    </row>
    <row r="1904" spans="1:22" s="22" customFormat="1">
      <c r="A1904" s="50" t="s">
        <v>1762</v>
      </c>
      <c r="B1904" s="50">
        <v>23</v>
      </c>
      <c r="C1904" s="50" t="s">
        <v>1740</v>
      </c>
      <c r="D1904" s="51">
        <v>43609</v>
      </c>
      <c r="E1904" s="25">
        <v>2019</v>
      </c>
      <c r="F1904" s="25">
        <v>5</v>
      </c>
      <c r="G1904" s="37">
        <v>24</v>
      </c>
      <c r="H1904" s="35" t="s">
        <v>1565</v>
      </c>
      <c r="I1904" s="52">
        <v>135.57499999999999</v>
      </c>
      <c r="J1904" s="52">
        <v>35.697000000000003</v>
      </c>
      <c r="K1904" s="53">
        <v>0</v>
      </c>
      <c r="L1904" s="53">
        <v>0</v>
      </c>
      <c r="M1904" s="33">
        <v>0</v>
      </c>
      <c r="N1904" s="54">
        <v>19.2</v>
      </c>
      <c r="O1904" s="55">
        <v>34.514000000000003</v>
      </c>
      <c r="P1904" s="56">
        <v>0.16</v>
      </c>
      <c r="Q1904" s="56">
        <v>1.1299999999999999</v>
      </c>
      <c r="R1904" s="50" t="s">
        <v>1744</v>
      </c>
      <c r="S1904" s="50"/>
      <c r="V1904" s="57" t="s">
        <v>1782</v>
      </c>
    </row>
    <row r="1905" spans="1:22" s="22" customFormat="1">
      <c r="A1905" s="50" t="s">
        <v>1762</v>
      </c>
      <c r="B1905" s="50">
        <v>26</v>
      </c>
      <c r="C1905" s="50" t="s">
        <v>1740</v>
      </c>
      <c r="D1905" s="51">
        <v>43610</v>
      </c>
      <c r="E1905" s="25">
        <v>2019</v>
      </c>
      <c r="F1905" s="25">
        <v>5</v>
      </c>
      <c r="G1905" s="37">
        <v>25</v>
      </c>
      <c r="H1905" s="35" t="s">
        <v>1565</v>
      </c>
      <c r="I1905" s="52">
        <v>135.57499999999999</v>
      </c>
      <c r="J1905" s="52">
        <v>35.697000000000003</v>
      </c>
      <c r="K1905" s="53">
        <v>0</v>
      </c>
      <c r="L1905" s="53">
        <v>0</v>
      </c>
      <c r="M1905" s="33">
        <v>0</v>
      </c>
      <c r="N1905" s="54">
        <v>19</v>
      </c>
      <c r="O1905" s="55">
        <v>34.206000000000003</v>
      </c>
      <c r="P1905" s="56">
        <v>0.14000000000000001</v>
      </c>
      <c r="Q1905" s="56">
        <v>0.82</v>
      </c>
      <c r="R1905" s="50" t="s">
        <v>1744</v>
      </c>
      <c r="S1905" s="50"/>
      <c r="U1905" s="22" t="s">
        <v>1779</v>
      </c>
      <c r="V1905" s="57" t="s">
        <v>1783</v>
      </c>
    </row>
    <row r="1906" spans="1:22" s="22" customFormat="1" ht="15">
      <c r="A1906" s="50" t="s">
        <v>1553</v>
      </c>
      <c r="B1906" s="50">
        <v>1</v>
      </c>
      <c r="C1906" s="50" t="s">
        <v>1740</v>
      </c>
      <c r="D1906" s="51">
        <v>43621</v>
      </c>
      <c r="E1906" s="25">
        <v>2019</v>
      </c>
      <c r="F1906" s="25">
        <v>6</v>
      </c>
      <c r="G1906" s="37">
        <v>5</v>
      </c>
      <c r="H1906" s="35" t="s">
        <v>1565</v>
      </c>
      <c r="I1906" s="52">
        <v>137.99799999999999</v>
      </c>
      <c r="J1906" s="52">
        <v>37.170999999999999</v>
      </c>
      <c r="K1906" s="53">
        <v>0</v>
      </c>
      <c r="L1906" s="53">
        <v>0</v>
      </c>
      <c r="M1906" s="33">
        <v>0</v>
      </c>
      <c r="N1906" s="54">
        <v>20.6</v>
      </c>
      <c r="O1906" s="55">
        <v>32.917999999999999</v>
      </c>
      <c r="P1906" s="56">
        <v>-0.33</v>
      </c>
      <c r="Q1906" s="56">
        <v>-2</v>
      </c>
      <c r="R1906" s="50" t="s">
        <v>1744</v>
      </c>
      <c r="S1906" s="50"/>
      <c r="T1906" s="58" t="s">
        <v>1784</v>
      </c>
      <c r="U1906" s="22" t="s">
        <v>1779</v>
      </c>
      <c r="V1906" s="57" t="s">
        <v>1785</v>
      </c>
    </row>
    <row r="1907" spans="1:22" s="22" customFormat="1" ht="15">
      <c r="A1907" s="50" t="s">
        <v>1553</v>
      </c>
      <c r="B1907" s="50">
        <v>2</v>
      </c>
      <c r="C1907" s="50" t="s">
        <v>1740</v>
      </c>
      <c r="D1907" s="51">
        <v>43621</v>
      </c>
      <c r="E1907" s="25">
        <v>2019</v>
      </c>
      <c r="F1907" s="25">
        <v>6</v>
      </c>
      <c r="G1907" s="37">
        <v>5</v>
      </c>
      <c r="H1907" s="35" t="s">
        <v>1565</v>
      </c>
      <c r="I1907" s="52">
        <v>137.66399999999999</v>
      </c>
      <c r="J1907" s="52">
        <v>37.170999999999999</v>
      </c>
      <c r="K1907" s="53">
        <v>0</v>
      </c>
      <c r="L1907" s="53">
        <v>0</v>
      </c>
      <c r="M1907" s="33">
        <v>0</v>
      </c>
      <c r="N1907" s="54">
        <v>20.5</v>
      </c>
      <c r="O1907" s="55">
        <v>33.761000000000003</v>
      </c>
      <c r="P1907" s="56">
        <v>-0.03</v>
      </c>
      <c r="Q1907" s="56">
        <v>-0.3</v>
      </c>
      <c r="R1907" s="50" t="s">
        <v>1744</v>
      </c>
      <c r="S1907" s="50"/>
      <c r="T1907" s="58" t="s">
        <v>1784</v>
      </c>
      <c r="V1907" s="57" t="s">
        <v>1786</v>
      </c>
    </row>
    <row r="1908" spans="1:22" s="22" customFormat="1" ht="15">
      <c r="A1908" s="50" t="s">
        <v>1553</v>
      </c>
      <c r="B1908" s="50">
        <v>3</v>
      </c>
      <c r="C1908" s="50" t="s">
        <v>1740</v>
      </c>
      <c r="D1908" s="51">
        <v>43621</v>
      </c>
      <c r="E1908" s="25">
        <v>2019</v>
      </c>
      <c r="F1908" s="25">
        <v>6</v>
      </c>
      <c r="G1908" s="37">
        <v>5</v>
      </c>
      <c r="H1908" s="35" t="s">
        <v>1565</v>
      </c>
      <c r="I1908" s="52">
        <v>137.66499999999999</v>
      </c>
      <c r="J1908" s="52">
        <v>37.012999999999998</v>
      </c>
      <c r="K1908" s="53">
        <v>0</v>
      </c>
      <c r="L1908" s="53">
        <v>0</v>
      </c>
      <c r="M1908" s="33">
        <v>0</v>
      </c>
      <c r="N1908" s="54">
        <v>20.3</v>
      </c>
      <c r="O1908" s="55">
        <v>33.718000000000004</v>
      </c>
      <c r="P1908" s="56">
        <v>-7.0000000000000007E-2</v>
      </c>
      <c r="Q1908" s="56">
        <v>-0.41</v>
      </c>
      <c r="R1908" s="50" t="s">
        <v>1744</v>
      </c>
      <c r="S1908" s="50"/>
      <c r="T1908" s="58" t="s">
        <v>1784</v>
      </c>
      <c r="V1908" s="57" t="s">
        <v>1787</v>
      </c>
    </row>
    <row r="1909" spans="1:22" s="22" customFormat="1" ht="15">
      <c r="A1909" s="50" t="s">
        <v>1553</v>
      </c>
      <c r="B1909" s="50">
        <v>4</v>
      </c>
      <c r="C1909" s="50" t="s">
        <v>1740</v>
      </c>
      <c r="D1909" s="51">
        <v>43621</v>
      </c>
      <c r="E1909" s="25">
        <v>2019</v>
      </c>
      <c r="F1909" s="25">
        <v>6</v>
      </c>
      <c r="G1909" s="37">
        <v>5</v>
      </c>
      <c r="H1909" s="35" t="s">
        <v>1565</v>
      </c>
      <c r="I1909" s="52">
        <v>137.33000000000001</v>
      </c>
      <c r="J1909" s="52">
        <v>36.837000000000003</v>
      </c>
      <c r="K1909" s="53">
        <v>0</v>
      </c>
      <c r="L1909" s="53">
        <v>0</v>
      </c>
      <c r="M1909" s="33">
        <v>0</v>
      </c>
      <c r="N1909" s="54">
        <v>21.4</v>
      </c>
      <c r="O1909" s="55">
        <v>22.670999999999999</v>
      </c>
      <c r="P1909" s="56">
        <v>-3.48</v>
      </c>
      <c r="Q1909" s="56">
        <v>-21.54</v>
      </c>
      <c r="R1909" s="50" t="s">
        <v>1744</v>
      </c>
      <c r="S1909" s="50"/>
      <c r="T1909" s="58" t="s">
        <v>1784</v>
      </c>
      <c r="V1909" s="57" t="s">
        <v>1788</v>
      </c>
    </row>
    <row r="1910" spans="1:22" s="22" customFormat="1" ht="15">
      <c r="A1910" s="50" t="s">
        <v>1553</v>
      </c>
      <c r="B1910" s="50">
        <v>5</v>
      </c>
      <c r="C1910" s="50" t="s">
        <v>1740</v>
      </c>
      <c r="D1910" s="51">
        <v>43621</v>
      </c>
      <c r="E1910" s="25">
        <v>2019</v>
      </c>
      <c r="F1910" s="25">
        <v>6</v>
      </c>
      <c r="G1910" s="37">
        <v>5</v>
      </c>
      <c r="H1910" s="35" t="s">
        <v>1565</v>
      </c>
      <c r="I1910" s="52">
        <v>137.083</v>
      </c>
      <c r="J1910" s="52">
        <v>36.844000000000001</v>
      </c>
      <c r="K1910" s="53">
        <v>0</v>
      </c>
      <c r="L1910" s="53">
        <v>0</v>
      </c>
      <c r="M1910" s="33">
        <v>0</v>
      </c>
      <c r="N1910" s="54">
        <v>23.3</v>
      </c>
      <c r="O1910" s="55">
        <v>33.014000000000003</v>
      </c>
      <c r="P1910" s="56">
        <v>-0.28000000000000003</v>
      </c>
      <c r="Q1910" s="56">
        <v>-1.8</v>
      </c>
      <c r="R1910" s="50" t="s">
        <v>1744</v>
      </c>
      <c r="S1910" s="50"/>
      <c r="T1910" s="58" t="s">
        <v>1784</v>
      </c>
      <c r="V1910" s="57" t="s">
        <v>1789</v>
      </c>
    </row>
    <row r="1911" spans="1:22" s="22" customFormat="1" ht="15">
      <c r="A1911" s="50" t="s">
        <v>1553</v>
      </c>
      <c r="B1911" s="50">
        <v>7</v>
      </c>
      <c r="C1911" s="50" t="s">
        <v>1740</v>
      </c>
      <c r="D1911" s="51">
        <v>43621</v>
      </c>
      <c r="E1911" s="25">
        <v>2019</v>
      </c>
      <c r="F1911" s="25">
        <v>6</v>
      </c>
      <c r="G1911" s="37">
        <v>5</v>
      </c>
      <c r="H1911" s="35" t="s">
        <v>1565</v>
      </c>
      <c r="I1911" s="52">
        <v>137.10300000000001</v>
      </c>
      <c r="J1911" s="52">
        <v>37.171999999999997</v>
      </c>
      <c r="K1911" s="53">
        <v>0</v>
      </c>
      <c r="L1911" s="53">
        <v>0</v>
      </c>
      <c r="M1911" s="33">
        <v>0</v>
      </c>
      <c r="N1911" s="54">
        <v>22</v>
      </c>
      <c r="O1911" s="55">
        <v>34.110999999999997</v>
      </c>
      <c r="P1911" s="56">
        <v>7.0000000000000007E-2</v>
      </c>
      <c r="Q1911" s="56">
        <v>0.3</v>
      </c>
      <c r="R1911" s="50" t="s">
        <v>1744</v>
      </c>
      <c r="S1911" s="50"/>
      <c r="T1911" s="58" t="s">
        <v>1784</v>
      </c>
      <c r="V1911" s="57" t="s">
        <v>1790</v>
      </c>
    </row>
    <row r="1912" spans="1:22" s="22" customFormat="1" ht="15">
      <c r="A1912" s="50" t="s">
        <v>1553</v>
      </c>
      <c r="B1912" s="50">
        <v>9</v>
      </c>
      <c r="C1912" s="50" t="s">
        <v>1740</v>
      </c>
      <c r="D1912" s="51">
        <v>43622</v>
      </c>
      <c r="E1912" s="25">
        <v>2019</v>
      </c>
      <c r="F1912" s="25">
        <v>6</v>
      </c>
      <c r="G1912" s="37">
        <v>6</v>
      </c>
      <c r="H1912" s="35" t="s">
        <v>1565</v>
      </c>
      <c r="I1912" s="52">
        <v>137.328</v>
      </c>
      <c r="J1912" s="52">
        <v>37.335999999999999</v>
      </c>
      <c r="K1912" s="53">
        <v>0</v>
      </c>
      <c r="L1912" s="53">
        <v>0</v>
      </c>
      <c r="M1912" s="33">
        <v>0</v>
      </c>
      <c r="N1912" s="54">
        <v>20.5</v>
      </c>
      <c r="O1912" s="55">
        <v>34.408999999999999</v>
      </c>
      <c r="P1912" s="56">
        <v>0.13</v>
      </c>
      <c r="Q1912" s="56">
        <v>0.9</v>
      </c>
      <c r="R1912" s="50" t="s">
        <v>1744</v>
      </c>
      <c r="S1912" s="50"/>
      <c r="T1912" s="58" t="s">
        <v>1784</v>
      </c>
      <c r="V1912" s="57" t="s">
        <v>1791</v>
      </c>
    </row>
    <row r="1913" spans="1:22" s="22" customFormat="1" ht="12.75" customHeight="1">
      <c r="A1913" s="25" t="s">
        <v>1553</v>
      </c>
      <c r="B1913" s="25">
        <v>10</v>
      </c>
      <c r="C1913" s="50" t="s">
        <v>1740</v>
      </c>
      <c r="D1913" s="51">
        <v>43622</v>
      </c>
      <c r="E1913" s="25">
        <v>2019</v>
      </c>
      <c r="F1913" s="25">
        <v>6</v>
      </c>
      <c r="G1913" s="37">
        <v>6</v>
      </c>
      <c r="H1913" s="35" t="s">
        <v>1565</v>
      </c>
      <c r="I1913" s="44">
        <v>137.321</v>
      </c>
      <c r="J1913" s="44">
        <v>37.582999999999998</v>
      </c>
      <c r="K1913" s="53">
        <v>0</v>
      </c>
      <c r="L1913" s="53">
        <v>0</v>
      </c>
      <c r="M1913" s="33">
        <v>0</v>
      </c>
      <c r="N1913" s="45">
        <v>19.7</v>
      </c>
      <c r="O1913" s="44">
        <v>34.47</v>
      </c>
      <c r="P1913" s="56">
        <v>0.17</v>
      </c>
      <c r="Q1913" s="56">
        <v>1.08</v>
      </c>
      <c r="R1913" s="50" t="s">
        <v>1744</v>
      </c>
      <c r="S1913" s="50"/>
      <c r="T1913" s="58" t="s">
        <v>1784</v>
      </c>
      <c r="V1913" s="57" t="s">
        <v>1792</v>
      </c>
    </row>
    <row r="1914" spans="1:22" s="22" customFormat="1" ht="12.75" customHeight="1">
      <c r="A1914" s="25" t="s">
        <v>1553</v>
      </c>
      <c r="B1914" s="25">
        <v>11</v>
      </c>
      <c r="C1914" s="50" t="s">
        <v>1740</v>
      </c>
      <c r="D1914" s="51">
        <v>43622</v>
      </c>
      <c r="E1914" s="25">
        <v>2019</v>
      </c>
      <c r="F1914" s="25">
        <v>6</v>
      </c>
      <c r="G1914" s="37">
        <v>6</v>
      </c>
      <c r="H1914" s="35" t="s">
        <v>1565</v>
      </c>
      <c r="I1914" s="44">
        <v>136.999</v>
      </c>
      <c r="J1914" s="44">
        <v>37.515999999999998</v>
      </c>
      <c r="K1914" s="53">
        <v>0</v>
      </c>
      <c r="L1914" s="53">
        <v>0</v>
      </c>
      <c r="M1914" s="33">
        <v>0</v>
      </c>
      <c r="N1914" s="45">
        <v>20.6</v>
      </c>
      <c r="O1914" s="44">
        <v>34.302999999999997</v>
      </c>
      <c r="P1914" s="56">
        <v>0.14000000000000001</v>
      </c>
      <c r="Q1914" s="56">
        <v>0.96</v>
      </c>
      <c r="R1914" s="50" t="s">
        <v>1744</v>
      </c>
      <c r="S1914" s="50"/>
      <c r="T1914" s="58" t="s">
        <v>1784</v>
      </c>
      <c r="V1914" s="57" t="s">
        <v>1793</v>
      </c>
    </row>
    <row r="1915" spans="1:22" s="22" customFormat="1" ht="12.75" customHeight="1">
      <c r="A1915" s="25" t="s">
        <v>1553</v>
      </c>
      <c r="B1915" s="25">
        <v>12</v>
      </c>
      <c r="C1915" s="50" t="s">
        <v>1740</v>
      </c>
      <c r="D1915" s="51">
        <v>43622</v>
      </c>
      <c r="E1915" s="25">
        <v>2019</v>
      </c>
      <c r="F1915" s="25">
        <v>6</v>
      </c>
      <c r="G1915" s="37">
        <v>6</v>
      </c>
      <c r="H1915" s="35" t="s">
        <v>1565</v>
      </c>
      <c r="I1915" s="44">
        <v>136.98599999999999</v>
      </c>
      <c r="J1915" s="44">
        <v>37.667999999999999</v>
      </c>
      <c r="K1915" s="53">
        <v>0</v>
      </c>
      <c r="L1915" s="53">
        <v>0</v>
      </c>
      <c r="M1915" s="33">
        <v>0</v>
      </c>
      <c r="N1915" s="45">
        <v>20.100000000000001</v>
      </c>
      <c r="O1915" s="44">
        <v>34.505000000000003</v>
      </c>
      <c r="P1915" s="56">
        <v>0.16</v>
      </c>
      <c r="Q1915" s="56">
        <v>1.03</v>
      </c>
      <c r="R1915" s="50" t="s">
        <v>1744</v>
      </c>
      <c r="S1915" s="50"/>
      <c r="T1915" s="58" t="s">
        <v>1784</v>
      </c>
      <c r="V1915" s="57" t="s">
        <v>1794</v>
      </c>
    </row>
    <row r="1916" spans="1:22" s="22" customFormat="1" ht="12.75" customHeight="1">
      <c r="A1916" s="25" t="s">
        <v>1553</v>
      </c>
      <c r="B1916" s="25">
        <v>13</v>
      </c>
      <c r="C1916" s="50" t="s">
        <v>1740</v>
      </c>
      <c r="D1916" s="51">
        <v>43622</v>
      </c>
      <c r="E1916" s="25">
        <v>2019</v>
      </c>
      <c r="F1916" s="25">
        <v>6</v>
      </c>
      <c r="G1916" s="37">
        <v>6</v>
      </c>
      <c r="H1916" s="35" t="s">
        <v>1565</v>
      </c>
      <c r="I1916" s="44">
        <v>136.66399999999999</v>
      </c>
      <c r="J1916" s="44">
        <v>37.670999999999999</v>
      </c>
      <c r="K1916" s="53">
        <v>0</v>
      </c>
      <c r="L1916" s="53">
        <v>0</v>
      </c>
      <c r="M1916" s="33">
        <v>0</v>
      </c>
      <c r="N1916" s="45">
        <v>20.5</v>
      </c>
      <c r="O1916" s="44">
        <v>34.414000000000001</v>
      </c>
      <c r="P1916" s="56">
        <v>0.23</v>
      </c>
      <c r="Q1916" s="56">
        <v>1.1100000000000001</v>
      </c>
      <c r="R1916" s="50" t="s">
        <v>1744</v>
      </c>
      <c r="S1916" s="50"/>
      <c r="T1916" s="58" t="s">
        <v>1784</v>
      </c>
      <c r="V1916" s="57" t="s">
        <v>1795</v>
      </c>
    </row>
    <row r="1917" spans="1:22" s="22" customFormat="1" ht="12.75" customHeight="1">
      <c r="A1917" s="25" t="s">
        <v>1553</v>
      </c>
      <c r="B1917" s="25">
        <v>14</v>
      </c>
      <c r="C1917" s="50" t="s">
        <v>1740</v>
      </c>
      <c r="D1917" s="51">
        <v>43622</v>
      </c>
      <c r="E1917" s="25">
        <v>2019</v>
      </c>
      <c r="F1917" s="25">
        <v>6</v>
      </c>
      <c r="G1917" s="37">
        <v>6</v>
      </c>
      <c r="H1917" s="35" t="s">
        <v>1565</v>
      </c>
      <c r="I1917" s="44">
        <v>136.67500000000001</v>
      </c>
      <c r="J1917" s="44">
        <v>37.502000000000002</v>
      </c>
      <c r="K1917" s="53">
        <v>0</v>
      </c>
      <c r="L1917" s="53">
        <v>0</v>
      </c>
      <c r="M1917" s="33">
        <v>0</v>
      </c>
      <c r="N1917" s="45">
        <v>21.1</v>
      </c>
      <c r="O1917" s="44">
        <v>34.588000000000001</v>
      </c>
      <c r="P1917" s="56">
        <v>0.25</v>
      </c>
      <c r="Q1917" s="56">
        <v>1.39</v>
      </c>
      <c r="R1917" s="50" t="s">
        <v>1744</v>
      </c>
      <c r="S1917" s="50"/>
      <c r="T1917" s="58" t="s">
        <v>1784</v>
      </c>
      <c r="V1917" s="57" t="s">
        <v>1796</v>
      </c>
    </row>
    <row r="1918" spans="1:22" s="22" customFormat="1" ht="12.75" customHeight="1">
      <c r="A1918" s="25" t="s">
        <v>1553</v>
      </c>
      <c r="B1918" s="25">
        <v>15</v>
      </c>
      <c r="C1918" s="50" t="s">
        <v>1740</v>
      </c>
      <c r="D1918" s="51">
        <v>43622</v>
      </c>
      <c r="E1918" s="25">
        <v>2019</v>
      </c>
      <c r="F1918" s="25">
        <v>6</v>
      </c>
      <c r="G1918" s="37">
        <v>6</v>
      </c>
      <c r="H1918" s="35" t="s">
        <v>1565</v>
      </c>
      <c r="I1918" s="44">
        <v>136.66900000000001</v>
      </c>
      <c r="J1918" s="44">
        <v>37.332000000000001</v>
      </c>
      <c r="K1918" s="53">
        <v>0</v>
      </c>
      <c r="L1918" s="53">
        <v>0</v>
      </c>
      <c r="M1918" s="33">
        <v>0</v>
      </c>
      <c r="N1918" s="45">
        <v>21.6</v>
      </c>
      <c r="O1918" s="44">
        <v>34.131999999999998</v>
      </c>
      <c r="P1918" s="56">
        <v>0.12</v>
      </c>
      <c r="Q1918" s="56">
        <v>0.56000000000000005</v>
      </c>
      <c r="R1918" s="50" t="s">
        <v>1744</v>
      </c>
      <c r="S1918" s="50"/>
      <c r="T1918" s="58" t="s">
        <v>1784</v>
      </c>
      <c r="V1918" s="57" t="s">
        <v>1797</v>
      </c>
    </row>
    <row r="1919" spans="1:22" s="22" customFormat="1" ht="12.75" customHeight="1">
      <c r="A1919" s="25" t="s">
        <v>1553</v>
      </c>
      <c r="B1919" s="25">
        <v>16</v>
      </c>
      <c r="C1919" s="50" t="s">
        <v>1740</v>
      </c>
      <c r="D1919" s="43">
        <v>43623</v>
      </c>
      <c r="E1919" s="25">
        <v>2019</v>
      </c>
      <c r="F1919" s="25">
        <v>6</v>
      </c>
      <c r="G1919" s="37">
        <v>7</v>
      </c>
      <c r="H1919" s="35" t="s">
        <v>1565</v>
      </c>
      <c r="I1919" s="44">
        <v>136.66399999999999</v>
      </c>
      <c r="J1919" s="44">
        <v>37.003999999999998</v>
      </c>
      <c r="K1919" s="53">
        <v>0</v>
      </c>
      <c r="L1919" s="53">
        <v>0</v>
      </c>
      <c r="M1919" s="33">
        <v>0</v>
      </c>
      <c r="N1919" s="45">
        <v>21.1</v>
      </c>
      <c r="O1919" s="44">
        <v>34.378</v>
      </c>
      <c r="P1919" s="56">
        <v>0.16</v>
      </c>
      <c r="Q1919" s="56">
        <v>0.9</v>
      </c>
      <c r="R1919" s="50" t="s">
        <v>1744</v>
      </c>
      <c r="S1919" s="50"/>
      <c r="T1919" s="58" t="s">
        <v>1784</v>
      </c>
      <c r="V1919" s="57" t="s">
        <v>1798</v>
      </c>
    </row>
    <row r="1920" spans="1:22" s="22" customFormat="1" ht="12.75" customHeight="1">
      <c r="A1920" s="25" t="s">
        <v>1553</v>
      </c>
      <c r="B1920" s="25">
        <v>17</v>
      </c>
      <c r="C1920" s="50" t="s">
        <v>1740</v>
      </c>
      <c r="D1920" s="43">
        <v>43623</v>
      </c>
      <c r="E1920" s="25">
        <v>2019</v>
      </c>
      <c r="F1920" s="25">
        <v>6</v>
      </c>
      <c r="G1920" s="37">
        <v>7</v>
      </c>
      <c r="H1920" s="35" t="s">
        <v>1565</v>
      </c>
      <c r="I1920" s="44">
        <v>136.66300000000001</v>
      </c>
      <c r="J1920" s="44">
        <v>36.837000000000003</v>
      </c>
      <c r="K1920" s="53">
        <v>0</v>
      </c>
      <c r="L1920" s="53">
        <v>0</v>
      </c>
      <c r="M1920" s="33">
        <v>0</v>
      </c>
      <c r="N1920" s="45">
        <v>21.7</v>
      </c>
      <c r="O1920" s="44">
        <v>33.85</v>
      </c>
      <c r="P1920" s="56">
        <v>0.05</v>
      </c>
      <c r="Q1920" s="56">
        <v>0.28000000000000003</v>
      </c>
      <c r="R1920" s="50" t="s">
        <v>1744</v>
      </c>
      <c r="S1920" s="50"/>
      <c r="T1920" s="58" t="s">
        <v>1784</v>
      </c>
      <c r="V1920" s="57" t="s">
        <v>1799</v>
      </c>
    </row>
    <row r="1921" spans="1:22" s="22" customFormat="1" ht="12.75" customHeight="1">
      <c r="A1921" s="25" t="s">
        <v>1553</v>
      </c>
      <c r="B1921" s="25">
        <v>18</v>
      </c>
      <c r="C1921" s="50" t="s">
        <v>1740</v>
      </c>
      <c r="D1921" s="43">
        <v>43623</v>
      </c>
      <c r="E1921" s="25">
        <v>2019</v>
      </c>
      <c r="F1921" s="25">
        <v>6</v>
      </c>
      <c r="G1921" s="37">
        <v>7</v>
      </c>
      <c r="H1921" s="35" t="s">
        <v>1565</v>
      </c>
      <c r="I1921" s="44">
        <v>136.328</v>
      </c>
      <c r="J1921" s="44">
        <v>36.503</v>
      </c>
      <c r="K1921" s="53">
        <v>0</v>
      </c>
      <c r="L1921" s="53">
        <v>0</v>
      </c>
      <c r="M1921" s="33">
        <v>0</v>
      </c>
      <c r="N1921" s="45">
        <v>20.6</v>
      </c>
      <c r="O1921" s="44">
        <v>34.445</v>
      </c>
      <c r="P1921" s="56">
        <v>0.21</v>
      </c>
      <c r="Q1921" s="56">
        <v>1.1399999999999999</v>
      </c>
      <c r="R1921" s="50" t="s">
        <v>1744</v>
      </c>
      <c r="S1921" s="50"/>
      <c r="T1921" s="58" t="s">
        <v>1784</v>
      </c>
      <c r="V1921" s="57" t="s">
        <v>1800</v>
      </c>
    </row>
    <row r="1922" spans="1:22" s="22" customFormat="1" ht="12.75" customHeight="1">
      <c r="A1922" s="25" t="s">
        <v>1553</v>
      </c>
      <c r="B1922" s="25">
        <v>19</v>
      </c>
      <c r="C1922" s="50" t="s">
        <v>1740</v>
      </c>
      <c r="D1922" s="43">
        <v>43623</v>
      </c>
      <c r="E1922" s="25">
        <v>2019</v>
      </c>
      <c r="F1922" s="25">
        <v>6</v>
      </c>
      <c r="G1922" s="37">
        <v>7</v>
      </c>
      <c r="H1922" s="35" t="s">
        <v>1565</v>
      </c>
      <c r="I1922" s="44">
        <v>135.99299999999999</v>
      </c>
      <c r="J1922" s="44">
        <v>36.168999999999997</v>
      </c>
      <c r="K1922" s="53">
        <v>0</v>
      </c>
      <c r="L1922" s="53">
        <v>0</v>
      </c>
      <c r="M1922" s="33">
        <v>0</v>
      </c>
      <c r="N1922" s="45">
        <v>20.8</v>
      </c>
      <c r="O1922" s="44">
        <v>34.487000000000002</v>
      </c>
      <c r="P1922" s="56">
        <v>0.23</v>
      </c>
      <c r="Q1922" s="56">
        <v>1.41</v>
      </c>
      <c r="R1922" s="50" t="s">
        <v>1744</v>
      </c>
      <c r="S1922" s="50"/>
      <c r="T1922" s="58" t="s">
        <v>1784</v>
      </c>
      <c r="V1922" s="57" t="s">
        <v>1801</v>
      </c>
    </row>
    <row r="1923" spans="1:22" s="22" customFormat="1" ht="12.75" customHeight="1">
      <c r="A1923" s="25" t="s">
        <v>1553</v>
      </c>
      <c r="B1923" s="25">
        <v>20</v>
      </c>
      <c r="C1923" s="50" t="s">
        <v>1740</v>
      </c>
      <c r="D1923" s="43">
        <v>43623</v>
      </c>
      <c r="E1923" s="25">
        <v>2019</v>
      </c>
      <c r="F1923" s="25">
        <v>6</v>
      </c>
      <c r="G1923" s="37">
        <v>7</v>
      </c>
      <c r="H1923" s="35" t="s">
        <v>1565</v>
      </c>
      <c r="I1923" s="44">
        <v>135.84700000000001</v>
      </c>
      <c r="J1923" s="44">
        <v>36.000999999999998</v>
      </c>
      <c r="K1923" s="53">
        <v>0</v>
      </c>
      <c r="L1923" s="53">
        <v>0</v>
      </c>
      <c r="M1923" s="33">
        <v>0</v>
      </c>
      <c r="N1923" s="45">
        <v>20.8</v>
      </c>
      <c r="O1923" s="44">
        <v>34.484999999999999</v>
      </c>
      <c r="P1923" s="56">
        <v>0.22</v>
      </c>
      <c r="Q1923" s="56">
        <v>1.31</v>
      </c>
      <c r="R1923" s="50" t="s">
        <v>1744</v>
      </c>
      <c r="S1923" s="50"/>
      <c r="T1923" s="58" t="s">
        <v>1784</v>
      </c>
      <c r="V1923" s="57" t="s">
        <v>1802</v>
      </c>
    </row>
    <row r="1924" spans="1:22" s="22" customFormat="1" ht="12.75" customHeight="1">
      <c r="A1924" s="25" t="s">
        <v>1553</v>
      </c>
      <c r="B1924" s="25">
        <v>21</v>
      </c>
      <c r="C1924" s="50" t="s">
        <v>1740</v>
      </c>
      <c r="D1924" s="43">
        <v>43623</v>
      </c>
      <c r="E1924" s="25">
        <v>2019</v>
      </c>
      <c r="F1924" s="25">
        <v>6</v>
      </c>
      <c r="G1924" s="37">
        <v>7</v>
      </c>
      <c r="H1924" s="35" t="s">
        <v>1565</v>
      </c>
      <c r="I1924" s="44">
        <v>135.83099999999999</v>
      </c>
      <c r="J1924" s="44">
        <v>35.835999999999999</v>
      </c>
      <c r="K1924" s="53">
        <v>0</v>
      </c>
      <c r="L1924" s="53">
        <v>0</v>
      </c>
      <c r="M1924" s="33">
        <v>0</v>
      </c>
      <c r="N1924" s="45">
        <v>20.7</v>
      </c>
      <c r="O1924" s="44">
        <v>34.518000000000001</v>
      </c>
      <c r="P1924" s="56">
        <v>0.25</v>
      </c>
      <c r="Q1924" s="56">
        <v>1.35</v>
      </c>
      <c r="R1924" s="50" t="s">
        <v>1744</v>
      </c>
      <c r="S1924" s="50"/>
      <c r="T1924" s="58" t="s">
        <v>1784</v>
      </c>
      <c r="V1924" s="57" t="s">
        <v>1803</v>
      </c>
    </row>
    <row r="1925" spans="1:22" s="22" customFormat="1" ht="12.75" customHeight="1">
      <c r="A1925" s="25" t="s">
        <v>1553</v>
      </c>
      <c r="B1925" s="25">
        <v>22</v>
      </c>
      <c r="C1925" s="50" t="s">
        <v>1740</v>
      </c>
      <c r="D1925" s="43">
        <v>43623</v>
      </c>
      <c r="E1925" s="25">
        <v>2019</v>
      </c>
      <c r="F1925" s="25">
        <v>6</v>
      </c>
      <c r="G1925" s="37">
        <v>7</v>
      </c>
      <c r="H1925" s="35" t="s">
        <v>1565</v>
      </c>
      <c r="I1925" s="44">
        <v>135.834</v>
      </c>
      <c r="J1925" s="44">
        <v>35.664999999999999</v>
      </c>
      <c r="K1925" s="53">
        <v>0</v>
      </c>
      <c r="L1925" s="53">
        <v>0</v>
      </c>
      <c r="M1925" s="33">
        <v>0</v>
      </c>
      <c r="N1925" s="45">
        <v>21.3</v>
      </c>
      <c r="O1925" s="44">
        <v>34.457999999999998</v>
      </c>
      <c r="P1925" s="56">
        <v>0.24</v>
      </c>
      <c r="Q1925" s="56">
        <v>1.27</v>
      </c>
      <c r="R1925" s="50" t="s">
        <v>1744</v>
      </c>
      <c r="S1925" s="50"/>
      <c r="T1925" s="58" t="s">
        <v>1784</v>
      </c>
      <c r="V1925" s="57" t="s">
        <v>1804</v>
      </c>
    </row>
    <row r="1926" spans="1:22" s="22" customFormat="1" ht="12.75" customHeight="1">
      <c r="A1926" s="25" t="s">
        <v>1553</v>
      </c>
      <c r="B1926" s="25">
        <v>23</v>
      </c>
      <c r="C1926" s="50" t="s">
        <v>1740</v>
      </c>
      <c r="D1926" s="43">
        <v>43624</v>
      </c>
      <c r="E1926" s="25">
        <v>2019</v>
      </c>
      <c r="F1926" s="25">
        <v>6</v>
      </c>
      <c r="G1926" s="37">
        <v>8</v>
      </c>
      <c r="H1926" s="35" t="s">
        <v>1565</v>
      </c>
      <c r="I1926" s="44">
        <v>135.583</v>
      </c>
      <c r="J1926" s="44">
        <v>35.668999999999997</v>
      </c>
      <c r="K1926" s="53">
        <v>0</v>
      </c>
      <c r="L1926" s="53">
        <v>0</v>
      </c>
      <c r="M1926" s="33">
        <v>0</v>
      </c>
      <c r="N1926" s="45">
        <v>20.8</v>
      </c>
      <c r="O1926" s="44">
        <v>34.307000000000002</v>
      </c>
      <c r="P1926" s="56">
        <v>0.22</v>
      </c>
      <c r="Q1926" s="56">
        <v>1.02</v>
      </c>
      <c r="R1926" s="50" t="s">
        <v>1744</v>
      </c>
      <c r="S1926" s="50"/>
      <c r="T1926" s="58" t="s">
        <v>1784</v>
      </c>
      <c r="V1926" s="57" t="s">
        <v>1805</v>
      </c>
    </row>
    <row r="1927" spans="1:22" s="22" customFormat="1" ht="12.75" customHeight="1">
      <c r="A1927" s="25" t="s">
        <v>1553</v>
      </c>
      <c r="B1927" s="25">
        <v>24</v>
      </c>
      <c r="C1927" s="50" t="s">
        <v>1740</v>
      </c>
      <c r="D1927" s="43">
        <v>43624</v>
      </c>
      <c r="E1927" s="25">
        <v>2019</v>
      </c>
      <c r="F1927" s="25">
        <v>6</v>
      </c>
      <c r="G1927" s="37">
        <v>8</v>
      </c>
      <c r="H1927" s="35" t="s">
        <v>1565</v>
      </c>
      <c r="I1927" s="44">
        <v>135.58000000000001</v>
      </c>
      <c r="J1927" s="44">
        <v>35.835999999999999</v>
      </c>
      <c r="K1927" s="53">
        <v>0</v>
      </c>
      <c r="L1927" s="53">
        <v>0</v>
      </c>
      <c r="M1927" s="33">
        <v>0</v>
      </c>
      <c r="N1927" s="45">
        <v>20.100000000000001</v>
      </c>
      <c r="O1927" s="44">
        <v>34.372</v>
      </c>
      <c r="P1927" s="56">
        <v>0.15</v>
      </c>
      <c r="Q1927" s="56">
        <v>1.06</v>
      </c>
      <c r="R1927" s="50" t="s">
        <v>1744</v>
      </c>
      <c r="S1927" s="50"/>
      <c r="T1927" s="58" t="s">
        <v>1784</v>
      </c>
      <c r="V1927" s="57" t="s">
        <v>1806</v>
      </c>
    </row>
    <row r="1928" spans="1:22" s="22" customFormat="1" ht="12.75" customHeight="1">
      <c r="A1928" s="25" t="s">
        <v>1553</v>
      </c>
      <c r="B1928" s="25">
        <v>25</v>
      </c>
      <c r="C1928" s="50" t="s">
        <v>1740</v>
      </c>
      <c r="D1928" s="43">
        <v>43624</v>
      </c>
      <c r="E1928" s="25">
        <v>2019</v>
      </c>
      <c r="F1928" s="25">
        <v>6</v>
      </c>
      <c r="G1928" s="37">
        <v>8</v>
      </c>
      <c r="H1928" s="35" t="s">
        <v>1565</v>
      </c>
      <c r="I1928" s="44">
        <v>135.33799999999999</v>
      </c>
      <c r="J1928" s="44">
        <v>35.834000000000003</v>
      </c>
      <c r="K1928" s="53">
        <v>0</v>
      </c>
      <c r="L1928" s="53">
        <v>0</v>
      </c>
      <c r="M1928" s="33">
        <v>0</v>
      </c>
      <c r="N1928" s="45">
        <v>20.3</v>
      </c>
      <c r="O1928" s="44">
        <v>34.488999999999997</v>
      </c>
      <c r="P1928" s="56">
        <v>0.19</v>
      </c>
      <c r="Q1928" s="56">
        <v>1.23</v>
      </c>
      <c r="R1928" s="50" t="s">
        <v>1744</v>
      </c>
      <c r="S1928" s="50"/>
      <c r="T1928" s="58" t="s">
        <v>1784</v>
      </c>
      <c r="V1928" s="57" t="s">
        <v>1807</v>
      </c>
    </row>
    <row r="1929" spans="1:22" s="22" customFormat="1" ht="12.75" customHeight="1">
      <c r="A1929" s="25" t="s">
        <v>1553</v>
      </c>
      <c r="B1929" s="25">
        <v>26</v>
      </c>
      <c r="C1929" s="50" t="s">
        <v>1740</v>
      </c>
      <c r="D1929" s="43">
        <v>43624</v>
      </c>
      <c r="E1929" s="25">
        <v>2019</v>
      </c>
      <c r="F1929" s="25">
        <v>6</v>
      </c>
      <c r="G1929" s="37">
        <v>8</v>
      </c>
      <c r="H1929" s="35" t="s">
        <v>1565</v>
      </c>
      <c r="I1929" s="44">
        <v>135.333</v>
      </c>
      <c r="J1929" s="44">
        <v>35.667999999999999</v>
      </c>
      <c r="K1929" s="53">
        <v>0</v>
      </c>
      <c r="L1929" s="53">
        <v>0</v>
      </c>
      <c r="M1929" s="33">
        <v>0</v>
      </c>
      <c r="N1929" s="45">
        <v>20.399999999999999</v>
      </c>
      <c r="O1929" s="44">
        <v>34.517000000000003</v>
      </c>
      <c r="P1929" s="56">
        <v>0.23</v>
      </c>
      <c r="Q1929" s="56">
        <v>1.34</v>
      </c>
      <c r="R1929" s="50" t="s">
        <v>1744</v>
      </c>
      <c r="S1929" s="50"/>
      <c r="T1929" s="58" t="s">
        <v>1784</v>
      </c>
      <c r="V1929" s="57" t="s">
        <v>1808</v>
      </c>
    </row>
    <row r="1930" spans="1:22" s="22" customFormat="1" ht="12.75" customHeight="1">
      <c r="A1930" s="25" t="s">
        <v>1554</v>
      </c>
      <c r="B1930" s="25" t="s">
        <v>1550</v>
      </c>
      <c r="C1930" s="25" t="s">
        <v>1580</v>
      </c>
      <c r="D1930" s="43">
        <v>43634</v>
      </c>
      <c r="E1930" s="25">
        <v>2019</v>
      </c>
      <c r="F1930" s="25">
        <v>6</v>
      </c>
      <c r="G1930" s="37">
        <v>18</v>
      </c>
      <c r="H1930" s="35" t="s">
        <v>1565</v>
      </c>
      <c r="I1930" s="44">
        <v>136.959</v>
      </c>
      <c r="J1930" s="44">
        <v>39.997999999999998</v>
      </c>
      <c r="K1930" s="34">
        <v>10</v>
      </c>
      <c r="L1930" s="34">
        <v>10</v>
      </c>
      <c r="M1930" s="34" t="s">
        <v>1565</v>
      </c>
      <c r="N1930" s="45">
        <v>16.399999999999999</v>
      </c>
      <c r="O1930" s="44">
        <v>34.374000000000002</v>
      </c>
      <c r="P1930" s="56">
        <v>0.14000000000000001</v>
      </c>
      <c r="Q1930" s="56">
        <v>0.63</v>
      </c>
      <c r="R1930" s="50" t="s">
        <v>1744</v>
      </c>
      <c r="S1930" s="50"/>
      <c r="V1930" s="57" t="s">
        <v>1809</v>
      </c>
    </row>
    <row r="1931" spans="1:22" s="22" customFormat="1" ht="12.75" customHeight="1">
      <c r="A1931" s="25" t="s">
        <v>1554</v>
      </c>
      <c r="B1931" s="25" t="s">
        <v>1547</v>
      </c>
      <c r="C1931" s="25" t="s">
        <v>1580</v>
      </c>
      <c r="D1931" s="43">
        <v>43635</v>
      </c>
      <c r="E1931" s="25">
        <v>2019</v>
      </c>
      <c r="F1931" s="25">
        <v>6</v>
      </c>
      <c r="G1931" s="37">
        <v>19</v>
      </c>
      <c r="H1931" s="35" t="s">
        <v>1565</v>
      </c>
      <c r="I1931" s="44">
        <v>136.62100000000001</v>
      </c>
      <c r="J1931" s="44">
        <v>40.5</v>
      </c>
      <c r="K1931" s="34">
        <v>10</v>
      </c>
      <c r="L1931" s="34">
        <v>10</v>
      </c>
      <c r="M1931" s="34" t="s">
        <v>1565</v>
      </c>
      <c r="N1931" s="45">
        <v>16.75</v>
      </c>
      <c r="O1931" s="44">
        <v>34.335999999999999</v>
      </c>
      <c r="P1931" s="56">
        <v>0.1</v>
      </c>
      <c r="Q1931" s="56">
        <v>0.44</v>
      </c>
      <c r="R1931" s="50" t="s">
        <v>1744</v>
      </c>
      <c r="S1931" s="50"/>
      <c r="V1931" s="57" t="s">
        <v>1810</v>
      </c>
    </row>
    <row r="1932" spans="1:22" s="22" customFormat="1" ht="12.75" customHeight="1">
      <c r="A1932" s="25" t="s">
        <v>1554</v>
      </c>
      <c r="B1932" s="25" t="s">
        <v>1548</v>
      </c>
      <c r="C1932" s="25" t="s">
        <v>1580</v>
      </c>
      <c r="D1932" s="43">
        <v>43635</v>
      </c>
      <c r="E1932" s="25">
        <v>2019</v>
      </c>
      <c r="F1932" s="25">
        <v>6</v>
      </c>
      <c r="G1932" s="37">
        <v>19</v>
      </c>
      <c r="H1932" s="35" t="s">
        <v>1565</v>
      </c>
      <c r="I1932" s="44">
        <v>136.34299999999999</v>
      </c>
      <c r="J1932" s="44">
        <v>40.997999999999998</v>
      </c>
      <c r="K1932" s="34">
        <v>10</v>
      </c>
      <c r="L1932" s="34">
        <v>10</v>
      </c>
      <c r="M1932" s="34" t="s">
        <v>1565</v>
      </c>
      <c r="N1932" s="45">
        <v>14.12</v>
      </c>
      <c r="O1932" s="44">
        <v>34.023000000000003</v>
      </c>
      <c r="P1932" s="56">
        <v>0.01</v>
      </c>
      <c r="Q1932" s="56">
        <v>-0.65</v>
      </c>
      <c r="R1932" s="50" t="s">
        <v>1744</v>
      </c>
      <c r="S1932" s="50"/>
      <c r="V1932" s="57" t="s">
        <v>1811</v>
      </c>
    </row>
    <row r="1933" spans="1:22" s="22" customFormat="1" ht="12.75" customHeight="1">
      <c r="A1933" s="25" t="s">
        <v>1554</v>
      </c>
      <c r="B1933" s="25" t="s">
        <v>1543</v>
      </c>
      <c r="C1933" s="25" t="s">
        <v>1580</v>
      </c>
      <c r="D1933" s="43">
        <v>43636</v>
      </c>
      <c r="E1933" s="25">
        <v>2019</v>
      </c>
      <c r="F1933" s="25">
        <v>6</v>
      </c>
      <c r="G1933" s="37">
        <v>20</v>
      </c>
      <c r="H1933" s="35" t="s">
        <v>1565</v>
      </c>
      <c r="I1933" s="44">
        <v>138.22499999999999</v>
      </c>
      <c r="J1933" s="44">
        <v>38.137</v>
      </c>
      <c r="K1933" s="34">
        <v>10</v>
      </c>
      <c r="L1933" s="34">
        <v>10</v>
      </c>
      <c r="M1933" s="34" t="s">
        <v>1565</v>
      </c>
      <c r="N1933" s="45">
        <v>18.809999999999999</v>
      </c>
      <c r="O1933" s="44">
        <v>34.223999999999997</v>
      </c>
      <c r="P1933" s="56">
        <v>0.13</v>
      </c>
      <c r="Q1933" s="56">
        <v>0.61</v>
      </c>
      <c r="R1933" s="50" t="s">
        <v>1744</v>
      </c>
      <c r="S1933" s="50"/>
      <c r="V1933" s="57" t="s">
        <v>1812</v>
      </c>
    </row>
    <row r="1934" spans="1:22" s="22" customFormat="1" ht="12.75" customHeight="1">
      <c r="A1934" s="25" t="s">
        <v>1554</v>
      </c>
      <c r="B1934" s="25" t="s">
        <v>1544</v>
      </c>
      <c r="C1934" s="25" t="s">
        <v>1580</v>
      </c>
      <c r="D1934" s="43">
        <v>43636</v>
      </c>
      <c r="E1934" s="25">
        <v>2019</v>
      </c>
      <c r="F1934" s="25">
        <v>6</v>
      </c>
      <c r="G1934" s="37">
        <v>20</v>
      </c>
      <c r="H1934" s="35" t="s">
        <v>1565</v>
      </c>
      <c r="I1934" s="44">
        <v>138.083</v>
      </c>
      <c r="J1934" s="44">
        <v>38.347000000000001</v>
      </c>
      <c r="K1934" s="34">
        <v>10</v>
      </c>
      <c r="L1934" s="34">
        <v>10</v>
      </c>
      <c r="M1934" s="34" t="s">
        <v>1565</v>
      </c>
      <c r="N1934" s="45">
        <v>18.73</v>
      </c>
      <c r="O1934" s="44">
        <v>34.112000000000002</v>
      </c>
      <c r="P1934" s="56">
        <v>7.0000000000000007E-2</v>
      </c>
      <c r="Q1934" s="56">
        <v>0.2</v>
      </c>
      <c r="R1934" s="50" t="s">
        <v>1744</v>
      </c>
      <c r="S1934" s="50"/>
      <c r="V1934" s="57" t="s">
        <v>1813</v>
      </c>
    </row>
    <row r="1935" spans="1:22" s="22" customFormat="1" ht="12.75" customHeight="1">
      <c r="A1935" s="25" t="s">
        <v>1554</v>
      </c>
      <c r="B1935" s="25" t="s">
        <v>1545</v>
      </c>
      <c r="C1935" s="25" t="s">
        <v>1580</v>
      </c>
      <c r="D1935" s="43">
        <v>43636</v>
      </c>
      <c r="E1935" s="25">
        <v>2019</v>
      </c>
      <c r="F1935" s="25">
        <v>6</v>
      </c>
      <c r="G1935" s="37">
        <v>20</v>
      </c>
      <c r="H1935" s="35" t="s">
        <v>1565</v>
      </c>
      <c r="I1935" s="44">
        <v>137.91999999999999</v>
      </c>
      <c r="J1935" s="44">
        <v>38.582999999999998</v>
      </c>
      <c r="K1935" s="34">
        <v>10</v>
      </c>
      <c r="L1935" s="34">
        <v>10</v>
      </c>
      <c r="M1935" s="34" t="s">
        <v>1565</v>
      </c>
      <c r="N1935" s="45">
        <v>18.89</v>
      </c>
      <c r="O1935" s="44">
        <v>34.409999999999997</v>
      </c>
      <c r="P1935" s="56">
        <v>0.13</v>
      </c>
      <c r="Q1935" s="56">
        <v>0.88</v>
      </c>
      <c r="R1935" s="50" t="s">
        <v>1744</v>
      </c>
      <c r="S1935" s="50"/>
      <c r="V1935" s="57" t="s">
        <v>1814</v>
      </c>
    </row>
    <row r="1936" spans="1:22" s="22" customFormat="1" ht="12.75" customHeight="1">
      <c r="A1936" s="25" t="s">
        <v>1554</v>
      </c>
      <c r="B1936" s="25" t="s">
        <v>1546</v>
      </c>
      <c r="C1936" s="25" t="s">
        <v>1580</v>
      </c>
      <c r="D1936" s="43">
        <v>43636</v>
      </c>
      <c r="E1936" s="25">
        <v>2019</v>
      </c>
      <c r="F1936" s="25">
        <v>6</v>
      </c>
      <c r="G1936" s="37">
        <v>20</v>
      </c>
      <c r="H1936" s="35" t="s">
        <v>1565</v>
      </c>
      <c r="I1936" s="44">
        <v>137.75299999999999</v>
      </c>
      <c r="J1936" s="44">
        <v>38.832000000000001</v>
      </c>
      <c r="K1936" s="34">
        <v>10</v>
      </c>
      <c r="L1936" s="34">
        <v>10</v>
      </c>
      <c r="M1936" s="34" t="s">
        <v>1565</v>
      </c>
      <c r="N1936" s="45">
        <v>17.62</v>
      </c>
      <c r="O1936" s="44">
        <v>34.411000000000001</v>
      </c>
      <c r="P1936" s="56">
        <v>0.16</v>
      </c>
      <c r="Q1936" s="56">
        <v>0.95</v>
      </c>
      <c r="R1936" s="50" t="s">
        <v>1744</v>
      </c>
      <c r="S1936" s="50"/>
      <c r="V1936" s="57" t="s">
        <v>1815</v>
      </c>
    </row>
    <row r="1937" spans="1:22" s="22" customFormat="1" ht="12.75" customHeight="1">
      <c r="A1937" s="25" t="s">
        <v>1554</v>
      </c>
      <c r="B1937" s="25" t="s">
        <v>1552</v>
      </c>
      <c r="C1937" s="25" t="s">
        <v>1580</v>
      </c>
      <c r="D1937" s="43">
        <v>43634</v>
      </c>
      <c r="E1937" s="25">
        <v>2019</v>
      </c>
      <c r="F1937" s="25">
        <v>6</v>
      </c>
      <c r="G1937" s="37">
        <v>18</v>
      </c>
      <c r="H1937" s="35" t="s">
        <v>1565</v>
      </c>
      <c r="I1937" s="44">
        <v>137.583</v>
      </c>
      <c r="J1937" s="44">
        <v>39.087000000000003</v>
      </c>
      <c r="K1937" s="34">
        <v>10</v>
      </c>
      <c r="L1937" s="34">
        <v>10</v>
      </c>
      <c r="M1937" s="34" t="s">
        <v>1565</v>
      </c>
      <c r="N1937" s="45">
        <v>17.03</v>
      </c>
      <c r="O1937" s="44">
        <v>34.302</v>
      </c>
      <c r="P1937" s="56">
        <v>0.13</v>
      </c>
      <c r="Q1937" s="56">
        <v>0.76</v>
      </c>
      <c r="R1937" s="50" t="s">
        <v>1744</v>
      </c>
      <c r="S1937" s="50"/>
      <c r="V1937" s="57" t="s">
        <v>1816</v>
      </c>
    </row>
    <row r="1938" spans="1:22" s="22" customFormat="1" ht="12.75" customHeight="1">
      <c r="A1938" s="25" t="s">
        <v>1554</v>
      </c>
      <c r="B1938" s="25" t="s">
        <v>1549</v>
      </c>
      <c r="C1938" s="25" t="s">
        <v>1580</v>
      </c>
      <c r="D1938" s="43">
        <v>43634</v>
      </c>
      <c r="E1938" s="25">
        <v>2019</v>
      </c>
      <c r="F1938" s="25">
        <v>6</v>
      </c>
      <c r="G1938" s="37">
        <v>18</v>
      </c>
      <c r="H1938" s="35" t="s">
        <v>1565</v>
      </c>
      <c r="I1938" s="44">
        <v>137.41300000000001</v>
      </c>
      <c r="J1938" s="44">
        <v>39.332000000000001</v>
      </c>
      <c r="K1938" s="34">
        <v>10</v>
      </c>
      <c r="L1938" s="34">
        <v>10</v>
      </c>
      <c r="M1938" s="34" t="s">
        <v>1565</v>
      </c>
      <c r="N1938" s="45">
        <v>17.21</v>
      </c>
      <c r="O1938" s="44">
        <v>34.180999999999997</v>
      </c>
      <c r="P1938" s="56">
        <v>7.0000000000000007E-2</v>
      </c>
      <c r="Q1938" s="56">
        <v>0.14000000000000001</v>
      </c>
      <c r="R1938" s="50" t="s">
        <v>1744</v>
      </c>
      <c r="S1938" s="50"/>
      <c r="V1938" s="57" t="s">
        <v>1817</v>
      </c>
    </row>
    <row r="1939" spans="1:22">
      <c r="A1939" s="1" t="s">
        <v>1562</v>
      </c>
      <c r="B1939" s="1" t="s">
        <v>1409</v>
      </c>
      <c r="C1939" s="1" t="s">
        <v>1573</v>
      </c>
      <c r="D1939" s="5">
        <v>43701</v>
      </c>
      <c r="E1939" s="1">
        <v>2019</v>
      </c>
      <c r="F1939" s="1">
        <v>8</v>
      </c>
      <c r="G1939" s="4">
        <v>24</v>
      </c>
      <c r="H1939" s="9">
        <v>0.57422453703703702</v>
      </c>
      <c r="I1939" s="13">
        <v>135.99916666666667</v>
      </c>
      <c r="J1939" s="13">
        <v>38.090166666666669</v>
      </c>
      <c r="K1939" s="10">
        <v>0</v>
      </c>
      <c r="L1939" s="10">
        <v>0</v>
      </c>
      <c r="M1939" s="33">
        <v>0</v>
      </c>
      <c r="N1939" s="14">
        <v>26.64</v>
      </c>
      <c r="O1939" s="13">
        <v>33.538594026685857</v>
      </c>
      <c r="P1939" s="41">
        <v>-0.11596990941176522</v>
      </c>
      <c r="Q1939" s="41">
        <v>-0.84398090117647229</v>
      </c>
      <c r="R1939" s="1" t="s">
        <v>1564</v>
      </c>
      <c r="V1939" s="8" t="str">
        <f t="shared" ref="V1939:V1981" si="133">A1939&amp;" St."&amp;B1939&amp;" "&amp;K1939&amp;"m"&amp;" Bt."&amp;M1939</f>
        <v>YK1907 St.N1 0m Bt.0</v>
      </c>
    </row>
    <row r="1940" spans="1:22">
      <c r="A1940" s="1" t="s">
        <v>1562</v>
      </c>
      <c r="B1940" s="1" t="s">
        <v>1555</v>
      </c>
      <c r="C1940" s="1" t="s">
        <v>1573</v>
      </c>
      <c r="D1940" s="5">
        <v>43701</v>
      </c>
      <c r="E1940" s="1">
        <v>2019</v>
      </c>
      <c r="F1940" s="1">
        <v>8</v>
      </c>
      <c r="G1940" s="4">
        <v>24</v>
      </c>
      <c r="H1940" s="9">
        <v>0.73532407407407396</v>
      </c>
      <c r="I1940" s="13">
        <v>136.00066666666666</v>
      </c>
      <c r="J1940" s="13">
        <v>37.902999999999999</v>
      </c>
      <c r="K1940" s="10">
        <v>0</v>
      </c>
      <c r="L1940" s="10">
        <v>0</v>
      </c>
      <c r="M1940" s="33">
        <v>0</v>
      </c>
      <c r="N1940" s="14">
        <v>25.88</v>
      </c>
      <c r="O1940" s="13">
        <v>33.540241731316968</v>
      </c>
      <c r="P1940" s="41">
        <v>-8.4442128235294067E-2</v>
      </c>
      <c r="Q1940" s="41">
        <v>-0.71207536352941325</v>
      </c>
      <c r="R1940" s="1" t="s">
        <v>1564</v>
      </c>
      <c r="V1940" s="8" t="str">
        <f t="shared" si="133"/>
        <v>YK1907 St.MT1 0m Bt.0</v>
      </c>
    </row>
    <row r="1941" spans="1:22">
      <c r="A1941" s="1" t="s">
        <v>1562</v>
      </c>
      <c r="B1941" s="1" t="s">
        <v>1556</v>
      </c>
      <c r="C1941" s="1" t="s">
        <v>1573</v>
      </c>
      <c r="D1941" s="5">
        <v>43701</v>
      </c>
      <c r="E1941" s="1">
        <v>2019</v>
      </c>
      <c r="F1941" s="1">
        <v>8</v>
      </c>
      <c r="G1941" s="4">
        <v>24</v>
      </c>
      <c r="H1941" s="9">
        <v>0.90020833333333339</v>
      </c>
      <c r="I1941" s="13">
        <v>135.59950000000001</v>
      </c>
      <c r="J1941" s="13">
        <v>37.850666666666669</v>
      </c>
      <c r="K1941" s="10">
        <v>0</v>
      </c>
      <c r="L1941" s="10">
        <v>0</v>
      </c>
      <c r="M1941" s="33">
        <v>0</v>
      </c>
      <c r="N1941" s="14">
        <v>26.18</v>
      </c>
      <c r="O1941" s="13">
        <v>33.559679236311482</v>
      </c>
      <c r="P1941" s="41">
        <v>-3.8864187058824218E-2</v>
      </c>
      <c r="Q1941" s="41">
        <v>-0.577996005882353</v>
      </c>
      <c r="R1941" s="1" t="s">
        <v>1564</v>
      </c>
      <c r="V1941" s="8" t="str">
        <f t="shared" si="133"/>
        <v>YK1907 St.MT2 0m Bt.0</v>
      </c>
    </row>
    <row r="1942" spans="1:22">
      <c r="A1942" s="1" t="s">
        <v>1562</v>
      </c>
      <c r="B1942" s="1" t="s">
        <v>1411</v>
      </c>
      <c r="C1942" s="1" t="s">
        <v>1573</v>
      </c>
      <c r="D1942" s="5">
        <v>43702</v>
      </c>
      <c r="E1942" s="1">
        <v>2019</v>
      </c>
      <c r="F1942" s="1">
        <v>8</v>
      </c>
      <c r="G1942" s="4">
        <v>25</v>
      </c>
      <c r="H1942" s="9">
        <v>0.61842592592592593</v>
      </c>
      <c r="I1942" s="13">
        <v>136.00133333333332</v>
      </c>
      <c r="J1942" s="13">
        <v>39.591000000000001</v>
      </c>
      <c r="K1942" s="10">
        <v>0</v>
      </c>
      <c r="L1942" s="10">
        <v>0</v>
      </c>
      <c r="M1942" s="33">
        <v>0</v>
      </c>
      <c r="N1942" s="14">
        <v>26.42</v>
      </c>
      <c r="O1942" s="13">
        <v>33.897460930799575</v>
      </c>
      <c r="P1942" s="41">
        <v>-5.5940722352941563E-2</v>
      </c>
      <c r="Q1942" s="41">
        <v>-0.42743281529411803</v>
      </c>
      <c r="R1942" s="1" t="s">
        <v>1564</v>
      </c>
      <c r="V1942" s="8" t="str">
        <f t="shared" si="133"/>
        <v>YK1907 St.N2 0m Bt.0</v>
      </c>
    </row>
    <row r="1943" spans="1:22">
      <c r="A1943" s="1" t="s">
        <v>1562</v>
      </c>
      <c r="B1943" s="1" t="s">
        <v>101</v>
      </c>
      <c r="C1943" s="1" t="s">
        <v>1573</v>
      </c>
      <c r="D1943" s="5">
        <v>43702</v>
      </c>
      <c r="E1943" s="1">
        <v>2019</v>
      </c>
      <c r="F1943" s="1">
        <v>8</v>
      </c>
      <c r="G1943" s="4">
        <v>25</v>
      </c>
      <c r="H1943" s="9">
        <v>0.7381712962962963</v>
      </c>
      <c r="I1943" s="13">
        <v>135.79949999999999</v>
      </c>
      <c r="J1943" s="13">
        <v>39.417499999999997</v>
      </c>
      <c r="K1943" s="10">
        <v>0</v>
      </c>
      <c r="L1943" s="10">
        <v>0</v>
      </c>
      <c r="M1943" s="33">
        <v>0</v>
      </c>
      <c r="N1943" s="14">
        <v>26.41</v>
      </c>
      <c r="O1943" s="13">
        <v>33.681221693122879</v>
      </c>
      <c r="P1943" s="41">
        <v>-8.1233441176471022E-2</v>
      </c>
      <c r="Q1943" s="41">
        <v>-0.69333633764705915</v>
      </c>
      <c r="R1943" s="1" t="s">
        <v>1564</v>
      </c>
      <c r="V1943" s="8" t="str">
        <f t="shared" si="133"/>
        <v>YK1907 St.MT3 0m Bt.0</v>
      </c>
    </row>
    <row r="1944" spans="1:22">
      <c r="A1944" s="1" t="s">
        <v>1562</v>
      </c>
      <c r="B1944" s="1" t="s">
        <v>1557</v>
      </c>
      <c r="C1944" s="1" t="s">
        <v>1573</v>
      </c>
      <c r="D1944" s="5">
        <v>43702</v>
      </c>
      <c r="E1944" s="1">
        <v>2019</v>
      </c>
      <c r="F1944" s="1">
        <v>8</v>
      </c>
      <c r="G1944" s="4">
        <v>25</v>
      </c>
      <c r="H1944" s="9">
        <v>0.87078703703703697</v>
      </c>
      <c r="I1944" s="13">
        <v>135.59950000000001</v>
      </c>
      <c r="J1944" s="13">
        <v>39.417333333333332</v>
      </c>
      <c r="K1944" s="10">
        <v>0</v>
      </c>
      <c r="L1944" s="10">
        <v>0</v>
      </c>
      <c r="M1944" s="33">
        <v>0</v>
      </c>
      <c r="N1944" s="14">
        <v>25.42</v>
      </c>
      <c r="O1944" s="13">
        <v>33.912184297616811</v>
      </c>
      <c r="P1944" s="41">
        <v>-9.3715720000000502E-2</v>
      </c>
      <c r="Q1944" s="41">
        <v>-1.1108143999999989</v>
      </c>
      <c r="R1944" s="1" t="s">
        <v>1564</v>
      </c>
      <c r="V1944" s="8" t="str">
        <f t="shared" si="133"/>
        <v>YK1907 St.MT4 0m Bt.0</v>
      </c>
    </row>
    <row r="1945" spans="1:22">
      <c r="A1945" s="1" t="s">
        <v>1562</v>
      </c>
      <c r="B1945" s="1" t="s">
        <v>1418</v>
      </c>
      <c r="C1945" s="1" t="s">
        <v>1573</v>
      </c>
      <c r="D1945" s="5">
        <v>43703</v>
      </c>
      <c r="E1945" s="1">
        <v>2019</v>
      </c>
      <c r="F1945" s="1">
        <v>8</v>
      </c>
      <c r="G1945" s="4">
        <v>26</v>
      </c>
      <c r="H1945" s="9">
        <v>0.56295138888888896</v>
      </c>
      <c r="I1945" s="13">
        <v>136.00066666666666</v>
      </c>
      <c r="J1945" s="13">
        <v>40.174833333333332</v>
      </c>
      <c r="K1945" s="10">
        <v>0</v>
      </c>
      <c r="L1945" s="10">
        <v>0</v>
      </c>
      <c r="M1945" s="33">
        <v>0</v>
      </c>
      <c r="N1945" s="14">
        <v>24.8</v>
      </c>
      <c r="O1945" s="13">
        <v>33.891642881409396</v>
      </c>
      <c r="P1945" s="41">
        <v>-0.19070557882352901</v>
      </c>
      <c r="Q1945" s="41">
        <v>-1.4992423223529401</v>
      </c>
      <c r="R1945" s="1" t="s">
        <v>1564</v>
      </c>
      <c r="T1945" s="8" t="s">
        <v>1646</v>
      </c>
      <c r="V1945" s="8" t="str">
        <f t="shared" si="133"/>
        <v>YK1907 St.N3 0m Bt.0</v>
      </c>
    </row>
    <row r="1946" spans="1:22">
      <c r="A1946" s="1" t="s">
        <v>1562</v>
      </c>
      <c r="B1946" s="1" t="s">
        <v>1558</v>
      </c>
      <c r="C1946" s="1" t="s">
        <v>1573</v>
      </c>
      <c r="D1946" s="5">
        <v>43703</v>
      </c>
      <c r="E1946" s="1">
        <v>2019</v>
      </c>
      <c r="F1946" s="1">
        <v>8</v>
      </c>
      <c r="G1946" s="4">
        <v>26</v>
      </c>
      <c r="H1946" s="9">
        <v>0.73644675925925929</v>
      </c>
      <c r="I1946" s="13">
        <v>135.80133333333333</v>
      </c>
      <c r="J1946" s="13">
        <v>40.000500000000002</v>
      </c>
      <c r="K1946" s="10">
        <v>0</v>
      </c>
      <c r="L1946" s="10">
        <v>0</v>
      </c>
      <c r="M1946" s="33">
        <v>0</v>
      </c>
      <c r="N1946" s="14">
        <v>25.32</v>
      </c>
      <c r="O1946" s="13">
        <v>34.03301096008456</v>
      </c>
      <c r="P1946" s="41">
        <v>-8.6860797647059229E-2</v>
      </c>
      <c r="Q1946" s="41">
        <v>-0.84166758470588121</v>
      </c>
      <c r="R1946" s="1" t="s">
        <v>1564</v>
      </c>
      <c r="V1946" s="8" t="str">
        <f t="shared" si="133"/>
        <v>YK1907 St.MT5 0m Bt.0</v>
      </c>
    </row>
    <row r="1947" spans="1:22">
      <c r="A1947" s="1" t="s">
        <v>1562</v>
      </c>
      <c r="B1947" s="1" t="s">
        <v>109</v>
      </c>
      <c r="C1947" s="1" t="s">
        <v>1573</v>
      </c>
      <c r="D1947" s="5">
        <v>43703</v>
      </c>
      <c r="E1947" s="1">
        <v>2019</v>
      </c>
      <c r="F1947" s="1">
        <v>8</v>
      </c>
      <c r="G1947" s="4">
        <v>26</v>
      </c>
      <c r="H1947" s="9">
        <v>0.86694444444444441</v>
      </c>
      <c r="I1947" s="13">
        <v>135.60116666666667</v>
      </c>
      <c r="J1947" s="13">
        <v>39.948999999999998</v>
      </c>
      <c r="K1947" s="10">
        <v>0</v>
      </c>
      <c r="L1947" s="10">
        <v>0</v>
      </c>
      <c r="M1947" s="33">
        <v>0</v>
      </c>
      <c r="N1947" s="14">
        <v>25.5</v>
      </c>
      <c r="O1947" s="13">
        <v>34.009195480788897</v>
      </c>
      <c r="P1947" s="41">
        <v>-4.5208636470588814E-2</v>
      </c>
      <c r="Q1947" s="41">
        <v>-0.48546334705882366</v>
      </c>
      <c r="R1947" s="1" t="s">
        <v>1564</v>
      </c>
      <c r="V1947" s="8" t="str">
        <f t="shared" si="133"/>
        <v>YK1907 St.MT6 0m Bt.0</v>
      </c>
    </row>
    <row r="1948" spans="1:22">
      <c r="A1948" s="1" t="s">
        <v>1562</v>
      </c>
      <c r="B1948" s="1" t="s">
        <v>1419</v>
      </c>
      <c r="C1948" s="1" t="s">
        <v>1573</v>
      </c>
      <c r="D1948" s="5">
        <v>43704</v>
      </c>
      <c r="E1948" s="1">
        <v>2019</v>
      </c>
      <c r="F1948" s="1">
        <v>8</v>
      </c>
      <c r="G1948" s="4">
        <v>27</v>
      </c>
      <c r="H1948" s="9">
        <v>0.56412037037037044</v>
      </c>
      <c r="I1948" s="13">
        <v>136.00183333333334</v>
      </c>
      <c r="J1948" s="13">
        <v>38.493000000000002</v>
      </c>
      <c r="K1948" s="10">
        <v>0</v>
      </c>
      <c r="L1948" s="10">
        <v>0</v>
      </c>
      <c r="M1948" s="33">
        <v>0</v>
      </c>
      <c r="N1948" s="14">
        <v>26.3</v>
      </c>
      <c r="O1948" s="13">
        <v>33.547284953189745</v>
      </c>
      <c r="P1948" s="41">
        <v>-0.1219497352941179</v>
      </c>
      <c r="Q1948" s="41">
        <v>-1.0396944494117673</v>
      </c>
      <c r="R1948" s="1" t="s">
        <v>1564</v>
      </c>
      <c r="V1948" s="8" t="str">
        <f t="shared" si="133"/>
        <v>YK1907 St.N4 0m Bt.0</v>
      </c>
    </row>
    <row r="1949" spans="1:22">
      <c r="A1949" s="1" t="s">
        <v>1562</v>
      </c>
      <c r="B1949" s="1" t="s">
        <v>113</v>
      </c>
      <c r="C1949" s="1" t="s">
        <v>1573</v>
      </c>
      <c r="D1949" s="5">
        <v>43704</v>
      </c>
      <c r="E1949" s="1">
        <v>2019</v>
      </c>
      <c r="F1949" s="1">
        <v>8</v>
      </c>
      <c r="G1949" s="4">
        <v>27</v>
      </c>
      <c r="H1949" s="9">
        <v>0.73335648148148147</v>
      </c>
      <c r="I1949" s="13">
        <v>135.79883333333333</v>
      </c>
      <c r="J1949" s="13">
        <v>38.50033333333333</v>
      </c>
      <c r="K1949" s="10">
        <v>0</v>
      </c>
      <c r="L1949" s="10">
        <v>0</v>
      </c>
      <c r="M1949" s="33">
        <v>0</v>
      </c>
      <c r="N1949" s="14">
        <v>26.2</v>
      </c>
      <c r="O1949" s="13">
        <v>33.476793469007319</v>
      </c>
      <c r="P1949" s="41">
        <v>-0.13815117411764755</v>
      </c>
      <c r="Q1949" s="41">
        <v>-1.1814926117647069</v>
      </c>
      <c r="R1949" s="1" t="s">
        <v>1564</v>
      </c>
      <c r="V1949" s="8" t="str">
        <f t="shared" si="133"/>
        <v>YK1907 St.MT7 0m Bt.0</v>
      </c>
    </row>
    <row r="1950" spans="1:22">
      <c r="A1950" s="1" t="s">
        <v>1562</v>
      </c>
      <c r="B1950" s="1" t="s">
        <v>114</v>
      </c>
      <c r="C1950" s="1" t="s">
        <v>1573</v>
      </c>
      <c r="D1950" s="5">
        <v>43704</v>
      </c>
      <c r="E1950" s="1">
        <v>2019</v>
      </c>
      <c r="F1950" s="1">
        <v>8</v>
      </c>
      <c r="G1950" s="4">
        <v>27</v>
      </c>
      <c r="H1950" s="9">
        <v>0.85612268518518519</v>
      </c>
      <c r="I1950" s="13">
        <v>135.59933333333333</v>
      </c>
      <c r="J1950" s="13">
        <v>38.50033333333333</v>
      </c>
      <c r="K1950" s="10">
        <v>0</v>
      </c>
      <c r="L1950" s="10">
        <v>0</v>
      </c>
      <c r="M1950" s="33">
        <v>0</v>
      </c>
      <c r="N1950" s="14">
        <v>26.19</v>
      </c>
      <c r="O1950" s="13">
        <v>33.598385534249111</v>
      </c>
      <c r="P1950" s="41">
        <v>-0.13028944941176501</v>
      </c>
      <c r="Q1950" s="41">
        <v>-0.91328036470588181</v>
      </c>
      <c r="R1950" s="1" t="s">
        <v>1564</v>
      </c>
      <c r="V1950" s="8" t="str">
        <f t="shared" si="133"/>
        <v>YK1907 St.MT8 0m Bt.0</v>
      </c>
    </row>
    <row r="1951" spans="1:22">
      <c r="A1951" s="1" t="s">
        <v>1562</v>
      </c>
      <c r="B1951" s="1" t="s">
        <v>1563</v>
      </c>
      <c r="C1951" s="1" t="s">
        <v>1573</v>
      </c>
      <c r="D1951" s="5">
        <v>43705</v>
      </c>
      <c r="E1951" s="1">
        <v>2019</v>
      </c>
      <c r="F1951" s="1">
        <v>8</v>
      </c>
      <c r="G1951" s="4">
        <v>28</v>
      </c>
      <c r="H1951" s="9">
        <v>0.75637731481481485</v>
      </c>
      <c r="I1951" s="13">
        <v>135.99833333333333</v>
      </c>
      <c r="J1951" s="13">
        <v>37.342666666666666</v>
      </c>
      <c r="K1951" s="10">
        <v>0</v>
      </c>
      <c r="L1951" s="10">
        <v>0</v>
      </c>
      <c r="M1951" s="33">
        <v>0</v>
      </c>
      <c r="N1951" s="14">
        <v>26.1</v>
      </c>
      <c r="O1951" s="13">
        <v>33.890781950404659</v>
      </c>
      <c r="P1951" s="41">
        <v>-6.6046155294117614E-2</v>
      </c>
      <c r="Q1951" s="41">
        <v>-0.36219955764705958</v>
      </c>
      <c r="R1951" s="1" t="s">
        <v>1564</v>
      </c>
      <c r="V1951" s="8" t="str">
        <f t="shared" si="133"/>
        <v>YK1907 St.N5_MT9 0m Bt.0</v>
      </c>
    </row>
    <row r="1952" spans="1:22">
      <c r="A1952" s="1" t="s">
        <v>1562</v>
      </c>
      <c r="B1952" s="1" t="s">
        <v>119</v>
      </c>
      <c r="C1952" s="1" t="s">
        <v>1573</v>
      </c>
      <c r="D1952" s="5">
        <v>43705</v>
      </c>
      <c r="E1952" s="1">
        <v>2019</v>
      </c>
      <c r="F1952" s="1">
        <v>8</v>
      </c>
      <c r="G1952" s="4">
        <v>28</v>
      </c>
      <c r="H1952" s="9">
        <v>0.95571759259259259</v>
      </c>
      <c r="I1952" s="13">
        <v>136.00183333333334</v>
      </c>
      <c r="J1952" s="13">
        <v>37.001333333333335</v>
      </c>
      <c r="K1952" s="10">
        <v>0</v>
      </c>
      <c r="L1952" s="10">
        <v>0</v>
      </c>
      <c r="M1952" s="33">
        <v>0</v>
      </c>
      <c r="N1952" s="14">
        <v>25.8</v>
      </c>
      <c r="O1952" s="13">
        <v>34.099870498634523</v>
      </c>
      <c r="P1952" s="41">
        <v>-6.3293741176470686E-2</v>
      </c>
      <c r="Q1952" s="41">
        <v>-0.41603357058823498</v>
      </c>
      <c r="R1952" s="1" t="s">
        <v>1564</v>
      </c>
      <c r="V1952" s="8" t="str">
        <f t="shared" si="133"/>
        <v>YK1907 St.MT10 0m Bt.0</v>
      </c>
    </row>
    <row r="1953" spans="1:22">
      <c r="A1953" s="1" t="s">
        <v>1562</v>
      </c>
      <c r="B1953" s="1" t="s">
        <v>117</v>
      </c>
      <c r="C1953" s="1" t="s">
        <v>1569</v>
      </c>
      <c r="D1953" s="5">
        <v>43709</v>
      </c>
      <c r="E1953" s="1">
        <v>2019</v>
      </c>
      <c r="F1953" s="1">
        <v>9</v>
      </c>
      <c r="G1953" s="4">
        <v>1</v>
      </c>
      <c r="H1953" s="9">
        <v>0.65325231481481483</v>
      </c>
      <c r="I1953" s="13">
        <v>130.49199999999999</v>
      </c>
      <c r="J1953" s="13">
        <v>34.834833333333336</v>
      </c>
      <c r="K1953" s="10">
        <v>0</v>
      </c>
      <c r="L1953" s="10">
        <v>0</v>
      </c>
      <c r="M1953" s="33">
        <v>0</v>
      </c>
      <c r="N1953" s="14">
        <v>26.69</v>
      </c>
      <c r="O1953" s="13">
        <v>32.603086443315249</v>
      </c>
      <c r="P1953" s="41">
        <v>-0.38062516705882388</v>
      </c>
      <c r="Q1953" s="41">
        <v>-2.3375742035294111</v>
      </c>
      <c r="R1953" s="1" t="s">
        <v>1564</v>
      </c>
      <c r="V1953" s="8" t="str">
        <f t="shared" si="133"/>
        <v>YK1907 St.N6 0m Bt.0</v>
      </c>
    </row>
    <row r="1954" spans="1:22">
      <c r="A1954" s="1" t="s">
        <v>1562</v>
      </c>
      <c r="B1954" s="1" t="s">
        <v>233</v>
      </c>
      <c r="C1954" s="1" t="s">
        <v>1569</v>
      </c>
      <c r="D1954" s="5">
        <v>43709</v>
      </c>
      <c r="E1954" s="1">
        <v>2019</v>
      </c>
      <c r="F1954" s="1">
        <v>9</v>
      </c>
      <c r="G1954" s="4">
        <v>1</v>
      </c>
      <c r="H1954" s="9">
        <v>0.73918981481481483</v>
      </c>
      <c r="I1954" s="13">
        <v>130.58216666666667</v>
      </c>
      <c r="J1954" s="13">
        <v>34.666333333333334</v>
      </c>
      <c r="K1954" s="10">
        <v>0</v>
      </c>
      <c r="L1954" s="10">
        <v>0</v>
      </c>
      <c r="M1954" s="33">
        <v>0</v>
      </c>
      <c r="N1954" s="14">
        <v>25.74</v>
      </c>
      <c r="O1954" s="13">
        <v>31.715948646155073</v>
      </c>
      <c r="P1954" s="41">
        <v>-0.64971627294117651</v>
      </c>
      <c r="Q1954" s="41">
        <v>-4.4017964764705866</v>
      </c>
      <c r="R1954" s="1" t="s">
        <v>1564</v>
      </c>
      <c r="V1954" s="8" t="str">
        <f t="shared" si="133"/>
        <v>YK1907 St.MT11 0m Bt.0</v>
      </c>
    </row>
    <row r="1955" spans="1:22">
      <c r="A1955" s="1" t="s">
        <v>1562</v>
      </c>
      <c r="B1955" s="1" t="s">
        <v>127</v>
      </c>
      <c r="C1955" s="1" t="s">
        <v>1569</v>
      </c>
      <c r="D1955" s="5">
        <v>43709</v>
      </c>
      <c r="E1955" s="1">
        <v>2019</v>
      </c>
      <c r="F1955" s="1">
        <v>9</v>
      </c>
      <c r="G1955" s="4">
        <v>1</v>
      </c>
      <c r="H1955" s="9">
        <v>0.86940972222222224</v>
      </c>
      <c r="I1955" s="13">
        <v>130.41583333333332</v>
      </c>
      <c r="J1955" s="13">
        <v>34.498333333333335</v>
      </c>
      <c r="K1955" s="10">
        <v>0</v>
      </c>
      <c r="L1955" s="10">
        <v>0</v>
      </c>
      <c r="M1955" s="33">
        <v>0</v>
      </c>
      <c r="N1955" s="14">
        <v>25.61</v>
      </c>
      <c r="O1955" s="13">
        <v>32.32806679203852</v>
      </c>
      <c r="P1955" s="41">
        <v>-0.43619713882352973</v>
      </c>
      <c r="Q1955" s="41">
        <v>-3.1090478094117637</v>
      </c>
      <c r="R1955" s="1" t="s">
        <v>1564</v>
      </c>
      <c r="V1955" s="8" t="str">
        <f t="shared" si="133"/>
        <v>YK1907 St.MT12 0m Bt.0</v>
      </c>
    </row>
    <row r="1956" spans="1:22">
      <c r="A1956" s="1" t="s">
        <v>1562</v>
      </c>
      <c r="B1956" s="1" t="s">
        <v>1559</v>
      </c>
      <c r="C1956" s="1" t="s">
        <v>1569</v>
      </c>
      <c r="D1956" s="5">
        <v>43710</v>
      </c>
      <c r="E1956" s="1">
        <v>2019</v>
      </c>
      <c r="F1956" s="1">
        <v>9</v>
      </c>
      <c r="G1956" s="4">
        <v>2</v>
      </c>
      <c r="H1956" s="9">
        <v>0.62891203703703702</v>
      </c>
      <c r="I1956" s="13">
        <v>130.67933333333335</v>
      </c>
      <c r="J1956" s="13">
        <v>34.334166666666668</v>
      </c>
      <c r="K1956" s="10">
        <v>0</v>
      </c>
      <c r="L1956" s="10">
        <v>0</v>
      </c>
      <c r="M1956" s="33">
        <v>0</v>
      </c>
      <c r="N1956" s="14">
        <v>26.52</v>
      </c>
      <c r="O1956" s="13">
        <v>32.165892637475338</v>
      </c>
      <c r="P1956" s="41">
        <v>-0.4475234447058829</v>
      </c>
      <c r="Q1956" s="41">
        <v>-3.0279073623529413</v>
      </c>
      <c r="R1956" s="1" t="s">
        <v>1564</v>
      </c>
      <c r="V1956" s="8" t="str">
        <f t="shared" si="133"/>
        <v>YK1907 St.N7 0m Bt.0</v>
      </c>
    </row>
    <row r="1957" spans="1:22">
      <c r="A1957" s="1" t="s">
        <v>1562</v>
      </c>
      <c r="B1957" s="1" t="s">
        <v>131</v>
      </c>
      <c r="C1957" s="1" t="s">
        <v>1569</v>
      </c>
      <c r="D1957" s="5">
        <v>43710</v>
      </c>
      <c r="E1957" s="1">
        <v>2019</v>
      </c>
      <c r="F1957" s="1">
        <v>9</v>
      </c>
      <c r="G1957" s="4">
        <v>2</v>
      </c>
      <c r="H1957" s="9">
        <v>0.73878472222222225</v>
      </c>
      <c r="I1957" s="13">
        <v>130.41683333333333</v>
      </c>
      <c r="J1957" s="13">
        <v>34.332500000000003</v>
      </c>
      <c r="K1957" s="10">
        <v>0</v>
      </c>
      <c r="L1957" s="10">
        <v>0</v>
      </c>
      <c r="M1957" s="33">
        <v>0</v>
      </c>
      <c r="N1957" s="14">
        <v>26.46</v>
      </c>
      <c r="O1957" s="13">
        <v>31.937089877740821</v>
      </c>
      <c r="P1957" s="41">
        <v>-0.49427794823529458</v>
      </c>
      <c r="Q1957" s="41">
        <v>-3.3381010141176457</v>
      </c>
      <c r="R1957" s="1" t="s">
        <v>1564</v>
      </c>
      <c r="V1957" s="8" t="str">
        <f t="shared" si="133"/>
        <v>YK1907 St.MT13 0m Bt.0</v>
      </c>
    </row>
    <row r="1958" spans="1:22">
      <c r="A1958" s="1" t="s">
        <v>1562</v>
      </c>
      <c r="B1958" s="1" t="s">
        <v>132</v>
      </c>
      <c r="C1958" s="1" t="s">
        <v>1569</v>
      </c>
      <c r="D1958" s="5">
        <v>43710</v>
      </c>
      <c r="E1958" s="1">
        <v>2019</v>
      </c>
      <c r="F1958" s="1">
        <v>9</v>
      </c>
      <c r="G1958" s="4">
        <v>2</v>
      </c>
      <c r="H1958" s="9">
        <v>0.88388888888888895</v>
      </c>
      <c r="I1958" s="13">
        <v>130.13249999999999</v>
      </c>
      <c r="J1958" s="13">
        <v>34.165999999999997</v>
      </c>
      <c r="K1958" s="10">
        <v>0</v>
      </c>
      <c r="L1958" s="10">
        <v>0</v>
      </c>
      <c r="M1958" s="33">
        <v>0</v>
      </c>
      <c r="N1958" s="14">
        <v>26.48</v>
      </c>
      <c r="O1958" s="13">
        <v>32.048101249528244</v>
      </c>
      <c r="P1958" s="41">
        <v>-0.49587337411764754</v>
      </c>
      <c r="Q1958" s="41">
        <v>-3.4209851670588227</v>
      </c>
      <c r="R1958" s="1" t="s">
        <v>1564</v>
      </c>
      <c r="V1958" s="8" t="str">
        <f t="shared" si="133"/>
        <v>YK1907 St.MT14 0m Bt.0</v>
      </c>
    </row>
    <row r="1959" spans="1:22">
      <c r="A1959" s="1" t="s">
        <v>1562</v>
      </c>
      <c r="B1959" s="1" t="s">
        <v>1560</v>
      </c>
      <c r="C1959" s="1" t="s">
        <v>1569</v>
      </c>
      <c r="D1959" s="5">
        <v>43716</v>
      </c>
      <c r="E1959" s="1">
        <v>2019</v>
      </c>
      <c r="F1959" s="1">
        <v>9</v>
      </c>
      <c r="G1959" s="4">
        <v>8</v>
      </c>
      <c r="H1959" s="9">
        <v>0.70671296296296304</v>
      </c>
      <c r="I1959" s="13">
        <v>129.6558</v>
      </c>
      <c r="J1959" s="13">
        <v>34.3337</v>
      </c>
      <c r="K1959" s="10">
        <v>0</v>
      </c>
      <c r="L1959" s="10">
        <v>0</v>
      </c>
      <c r="M1959" s="33">
        <v>0</v>
      </c>
      <c r="N1959" s="14">
        <v>27.37</v>
      </c>
      <c r="O1959" s="13">
        <v>30.734401104607262</v>
      </c>
      <c r="P1959" s="41">
        <v>-0.7264550400000005</v>
      </c>
      <c r="Q1959" s="41">
        <v>-5.0241599799999994</v>
      </c>
      <c r="R1959" s="1" t="s">
        <v>1564</v>
      </c>
      <c r="V1959" s="8" t="str">
        <f t="shared" si="133"/>
        <v>YK1907 St.N8 0m Bt.0</v>
      </c>
    </row>
    <row r="1960" spans="1:22">
      <c r="A1960" s="1" t="s">
        <v>1562</v>
      </c>
      <c r="B1960" s="1" t="s">
        <v>236</v>
      </c>
      <c r="C1960" s="1" t="s">
        <v>1569</v>
      </c>
      <c r="D1960" s="5">
        <v>43716</v>
      </c>
      <c r="E1960" s="1">
        <v>2019</v>
      </c>
      <c r="F1960" s="1">
        <v>9</v>
      </c>
      <c r="G1960" s="4">
        <v>8</v>
      </c>
      <c r="H1960" s="9">
        <v>0.76236111111111116</v>
      </c>
      <c r="I1960" s="13">
        <v>129.7492</v>
      </c>
      <c r="J1960" s="13">
        <v>34.1663</v>
      </c>
      <c r="K1960" s="10">
        <v>0</v>
      </c>
      <c r="L1960" s="10">
        <v>0</v>
      </c>
      <c r="M1960" s="33">
        <v>0</v>
      </c>
      <c r="N1960" s="14">
        <v>27.24</v>
      </c>
      <c r="O1960" s="13">
        <v>31.012635320925359</v>
      </c>
      <c r="P1960" s="41">
        <v>-0.7185266258823535</v>
      </c>
      <c r="Q1960" s="41">
        <v>-4.7701020329411756</v>
      </c>
      <c r="R1960" s="1" t="s">
        <v>1564</v>
      </c>
      <c r="V1960" s="8" t="str">
        <f t="shared" si="133"/>
        <v>YK1907 St.MT15 0m Bt.0</v>
      </c>
    </row>
    <row r="1961" spans="1:22">
      <c r="A1961" s="1" t="s">
        <v>1562</v>
      </c>
      <c r="B1961" s="1" t="s">
        <v>238</v>
      </c>
      <c r="C1961" s="1" t="s">
        <v>1569</v>
      </c>
      <c r="D1961" s="5">
        <v>43716</v>
      </c>
      <c r="E1961" s="1">
        <v>2019</v>
      </c>
      <c r="F1961" s="1">
        <v>9</v>
      </c>
      <c r="G1961" s="4">
        <v>8</v>
      </c>
      <c r="H1961" s="9">
        <v>0.89408564814814817</v>
      </c>
      <c r="I1961" s="13">
        <v>129.75129999999999</v>
      </c>
      <c r="J1961" s="13">
        <v>34.0017</v>
      </c>
      <c r="K1961" s="10">
        <v>0</v>
      </c>
      <c r="L1961" s="10">
        <v>0</v>
      </c>
      <c r="M1961" s="33">
        <v>0</v>
      </c>
      <c r="N1961" s="14">
        <v>27.65</v>
      </c>
      <c r="O1961" s="13">
        <v>32.110110739578431</v>
      </c>
      <c r="P1961" s="41">
        <v>-0.47167405176470645</v>
      </c>
      <c r="Q1961" s="41">
        <v>-3.0797419258823524</v>
      </c>
      <c r="R1961" s="1" t="s">
        <v>1564</v>
      </c>
      <c r="V1961" s="8" t="str">
        <f t="shared" si="133"/>
        <v>YK1907 St.MT16 0m Bt.0</v>
      </c>
    </row>
    <row r="1962" spans="1:22">
      <c r="A1962" s="1" t="s">
        <v>1562</v>
      </c>
      <c r="B1962" s="1" t="s">
        <v>130</v>
      </c>
      <c r="C1962" s="1" t="s">
        <v>1569</v>
      </c>
      <c r="D1962" s="5">
        <v>43717</v>
      </c>
      <c r="E1962" s="1">
        <v>2019</v>
      </c>
      <c r="F1962" s="1">
        <v>9</v>
      </c>
      <c r="G1962" s="4">
        <v>9</v>
      </c>
      <c r="H1962" s="9">
        <v>0.6602662037037037</v>
      </c>
      <c r="I1962" s="13">
        <v>129.9907</v>
      </c>
      <c r="J1962" s="13">
        <v>34.834000000000003</v>
      </c>
      <c r="K1962" s="10">
        <v>0</v>
      </c>
      <c r="L1962" s="10">
        <v>0</v>
      </c>
      <c r="M1962" s="33">
        <v>0</v>
      </c>
      <c r="N1962" s="14">
        <v>28.18</v>
      </c>
      <c r="O1962" s="13">
        <v>31.895528739780868</v>
      </c>
      <c r="P1962" s="41">
        <v>-0.52440835764705884</v>
      </c>
      <c r="Q1962" s="41">
        <v>-3.4222987588235281</v>
      </c>
      <c r="R1962" s="1" t="s">
        <v>1564</v>
      </c>
      <c r="V1962" s="8" t="str">
        <f t="shared" si="133"/>
        <v>YK1907 St.N9 0m Bt.0</v>
      </c>
    </row>
    <row r="1963" spans="1:22">
      <c r="A1963" s="1" t="s">
        <v>1562</v>
      </c>
      <c r="B1963" s="1" t="s">
        <v>138</v>
      </c>
      <c r="C1963" s="1" t="s">
        <v>1569</v>
      </c>
      <c r="D1963" s="5">
        <v>43717</v>
      </c>
      <c r="E1963" s="1">
        <v>2019</v>
      </c>
      <c r="F1963" s="1">
        <v>9</v>
      </c>
      <c r="G1963" s="4">
        <v>9</v>
      </c>
      <c r="H1963" s="9">
        <v>0.73234953703703709</v>
      </c>
      <c r="I1963" s="13">
        <v>130.01849999999999</v>
      </c>
      <c r="J1963" s="13">
        <v>34.6663</v>
      </c>
      <c r="K1963" s="10">
        <v>0</v>
      </c>
      <c r="L1963" s="10">
        <v>0</v>
      </c>
      <c r="M1963" s="33">
        <v>0</v>
      </c>
      <c r="N1963" s="14">
        <v>27.55</v>
      </c>
      <c r="O1963" s="13">
        <v>31.836312475443943</v>
      </c>
      <c r="P1963" s="41">
        <v>-0.52476154352941196</v>
      </c>
      <c r="Q1963" s="41">
        <v>-3.5435211917647056</v>
      </c>
      <c r="R1963" s="1" t="s">
        <v>1564</v>
      </c>
      <c r="V1963" s="8" t="str">
        <f t="shared" si="133"/>
        <v>YK1907 St.MT17 0m Bt.0</v>
      </c>
    </row>
    <row r="1964" spans="1:22">
      <c r="A1964" s="1" t="s">
        <v>1562</v>
      </c>
      <c r="B1964" s="1" t="s">
        <v>240</v>
      </c>
      <c r="C1964" s="1" t="s">
        <v>1569</v>
      </c>
      <c r="D1964" s="5">
        <v>43717</v>
      </c>
      <c r="E1964" s="1">
        <v>2019</v>
      </c>
      <c r="F1964" s="1">
        <v>9</v>
      </c>
      <c r="G1964" s="4">
        <v>9</v>
      </c>
      <c r="H1964" s="9">
        <v>0.87728009259259254</v>
      </c>
      <c r="I1964" s="13">
        <v>129.84700000000001</v>
      </c>
      <c r="J1964" s="13">
        <v>34.503500000000003</v>
      </c>
      <c r="K1964" s="10">
        <v>0</v>
      </c>
      <c r="L1964" s="10">
        <v>0</v>
      </c>
      <c r="M1964" s="33">
        <v>0</v>
      </c>
      <c r="N1964" s="14">
        <v>27.74</v>
      </c>
      <c r="O1964" s="13">
        <v>30.750562761201021</v>
      </c>
      <c r="P1964" s="41">
        <v>-0.76817968941176495</v>
      </c>
      <c r="Q1964" s="41">
        <v>-5.048676484705882</v>
      </c>
      <c r="R1964" s="1" t="s">
        <v>1564</v>
      </c>
      <c r="V1964" s="8" t="str">
        <f t="shared" si="133"/>
        <v>YK1907 St.MT18 0m Bt.0</v>
      </c>
    </row>
    <row r="1965" spans="1:22">
      <c r="A1965" s="1" t="s">
        <v>1562</v>
      </c>
      <c r="B1965" s="1" t="s">
        <v>135</v>
      </c>
      <c r="C1965" s="1" t="s">
        <v>1569</v>
      </c>
      <c r="D1965" s="5">
        <v>43718</v>
      </c>
      <c r="E1965" s="1">
        <v>2019</v>
      </c>
      <c r="F1965" s="1">
        <v>9</v>
      </c>
      <c r="G1965" s="4">
        <v>10</v>
      </c>
      <c r="H1965" s="9">
        <v>0.64113425925925926</v>
      </c>
      <c r="I1965" s="13">
        <v>128.4897</v>
      </c>
      <c r="J1965" s="13">
        <v>33.498800000000003</v>
      </c>
      <c r="K1965" s="10">
        <v>0</v>
      </c>
      <c r="L1965" s="10">
        <v>0</v>
      </c>
      <c r="M1965" s="33">
        <v>0</v>
      </c>
      <c r="N1965" s="14">
        <v>28.43</v>
      </c>
      <c r="O1965" s="13">
        <v>33.124396358621546</v>
      </c>
      <c r="P1965" s="41">
        <v>-0.2398103247058827</v>
      </c>
      <c r="Q1965" s="41">
        <v>-1.4528508741176474</v>
      </c>
      <c r="R1965" s="1" t="s">
        <v>1564</v>
      </c>
      <c r="V1965" s="8" t="str">
        <f t="shared" si="133"/>
        <v>YK1907 St.N10 0m Bt.0</v>
      </c>
    </row>
    <row r="1966" spans="1:22">
      <c r="A1966" s="1" t="s">
        <v>1562</v>
      </c>
      <c r="B1966" s="1" t="s">
        <v>140</v>
      </c>
      <c r="C1966" s="1" t="s">
        <v>1569</v>
      </c>
      <c r="D1966" s="5">
        <v>43718</v>
      </c>
      <c r="E1966" s="1">
        <v>2019</v>
      </c>
      <c r="F1966" s="1">
        <v>9</v>
      </c>
      <c r="G1966" s="4">
        <v>10</v>
      </c>
      <c r="H1966" s="9">
        <v>0.73445601851851849</v>
      </c>
      <c r="I1966" s="13">
        <v>128.65</v>
      </c>
      <c r="J1966" s="13">
        <v>33.835299999999997</v>
      </c>
      <c r="K1966" s="10">
        <v>0</v>
      </c>
      <c r="L1966" s="10">
        <v>0</v>
      </c>
      <c r="M1966" s="33">
        <v>0</v>
      </c>
      <c r="N1966" s="14">
        <v>27.83</v>
      </c>
      <c r="O1966" s="13">
        <v>32.324868281823946</v>
      </c>
      <c r="P1966" s="41">
        <v>-0.37343195764705905</v>
      </c>
      <c r="Q1966" s="41">
        <v>-2.4627355729411766</v>
      </c>
      <c r="R1966" s="1" t="s">
        <v>1564</v>
      </c>
      <c r="V1966" s="8" t="str">
        <f t="shared" si="133"/>
        <v>YK1907 St.MT19 0m Bt.0</v>
      </c>
    </row>
    <row r="1967" spans="1:22">
      <c r="A1967" s="1" t="s">
        <v>1562</v>
      </c>
      <c r="B1967" s="1" t="s">
        <v>242</v>
      </c>
      <c r="C1967" s="1" t="s">
        <v>1569</v>
      </c>
      <c r="D1967" s="5">
        <v>43718</v>
      </c>
      <c r="E1967" s="1">
        <v>2019</v>
      </c>
      <c r="F1967" s="1">
        <v>9</v>
      </c>
      <c r="G1967" s="4">
        <v>10</v>
      </c>
      <c r="H1967" s="9">
        <v>0.88482638888888887</v>
      </c>
      <c r="I1967" s="13">
        <v>128.71680000000001</v>
      </c>
      <c r="J1967" s="13">
        <v>33.666200000000003</v>
      </c>
      <c r="K1967" s="10">
        <v>0</v>
      </c>
      <c r="L1967" s="10">
        <v>0</v>
      </c>
      <c r="M1967" s="33">
        <v>0</v>
      </c>
      <c r="N1967" s="14">
        <v>28.01</v>
      </c>
      <c r="O1967" s="13">
        <v>33.181964128165625</v>
      </c>
      <c r="P1967" s="41">
        <v>-0.22502163058823577</v>
      </c>
      <c r="Q1967" s="41">
        <v>-1.3818006717647062</v>
      </c>
      <c r="R1967" s="1" t="s">
        <v>1564</v>
      </c>
      <c r="V1967" s="8" t="str">
        <f t="shared" si="133"/>
        <v>YK1907 St.MT20 0m Bt.0</v>
      </c>
    </row>
    <row r="1968" spans="1:22">
      <c r="A1968" s="1" t="s">
        <v>1562</v>
      </c>
      <c r="B1968" s="1" t="s">
        <v>239</v>
      </c>
      <c r="C1968" s="1" t="s">
        <v>1569</v>
      </c>
      <c r="D1968" s="5">
        <v>43719</v>
      </c>
      <c r="E1968" s="1">
        <v>2019</v>
      </c>
      <c r="F1968" s="1">
        <v>9</v>
      </c>
      <c r="G1968" s="4">
        <v>11</v>
      </c>
      <c r="H1968" s="9">
        <v>0.77717592592592588</v>
      </c>
      <c r="I1968" s="13">
        <v>128.9922</v>
      </c>
      <c r="J1968" s="13">
        <v>32.332000000000001</v>
      </c>
      <c r="K1968" s="10">
        <v>0</v>
      </c>
      <c r="L1968" s="10">
        <v>0</v>
      </c>
      <c r="M1968" s="33">
        <v>0</v>
      </c>
      <c r="N1968" s="14">
        <v>28.3</v>
      </c>
      <c r="O1968" s="13">
        <v>33.412508476553555</v>
      </c>
      <c r="P1968" s="41">
        <v>-0.13806654352941194</v>
      </c>
      <c r="Q1968" s="41">
        <v>-1.1010291505882357</v>
      </c>
      <c r="R1968" s="1" t="s">
        <v>1564</v>
      </c>
      <c r="V1968" s="8" t="str">
        <f t="shared" si="133"/>
        <v>YK1907 St.N11 0m Bt.0</v>
      </c>
    </row>
    <row r="1969" spans="1:24">
      <c r="A1969" s="1" t="s">
        <v>1562</v>
      </c>
      <c r="B1969" s="1" t="s">
        <v>241</v>
      </c>
      <c r="C1969" s="1" t="s">
        <v>1569</v>
      </c>
      <c r="D1969" s="5">
        <v>43720</v>
      </c>
      <c r="E1969" s="1">
        <v>2019</v>
      </c>
      <c r="F1969" s="1">
        <v>9</v>
      </c>
      <c r="G1969" s="4">
        <v>12</v>
      </c>
      <c r="H1969" s="9">
        <v>0.77447916666666661</v>
      </c>
      <c r="I1969" s="13">
        <v>128.1583</v>
      </c>
      <c r="J1969" s="13">
        <v>33.001800000000003</v>
      </c>
      <c r="K1969" s="10">
        <v>0</v>
      </c>
      <c r="L1969" s="10">
        <v>0</v>
      </c>
      <c r="M1969" s="33">
        <v>0</v>
      </c>
      <c r="N1969" s="14">
        <v>28</v>
      </c>
      <c r="O1969" s="13">
        <v>33.530091220180346</v>
      </c>
      <c r="P1969" s="41">
        <v>-0.15436453647058901</v>
      </c>
      <c r="Q1969" s="41">
        <v>-0.82855766941176334</v>
      </c>
      <c r="R1969" s="1" t="s">
        <v>1564</v>
      </c>
      <c r="V1969" s="8" t="str">
        <f t="shared" si="133"/>
        <v>YK1907 St.N12 0m Bt.0</v>
      </c>
    </row>
    <row r="1970" spans="1:24">
      <c r="A1970" s="1" t="s">
        <v>1562</v>
      </c>
      <c r="B1970" s="1" t="s">
        <v>243</v>
      </c>
      <c r="C1970" s="1" t="s">
        <v>1569</v>
      </c>
      <c r="D1970" s="5">
        <v>43720</v>
      </c>
      <c r="E1970" s="1">
        <v>2019</v>
      </c>
      <c r="F1970" s="1">
        <v>9</v>
      </c>
      <c r="G1970" s="4">
        <v>12</v>
      </c>
      <c r="H1970" s="9">
        <v>0.96158564814814806</v>
      </c>
      <c r="I1970" s="13">
        <v>128.6643</v>
      </c>
      <c r="J1970" s="13">
        <v>33.1648</v>
      </c>
      <c r="K1970" s="10">
        <v>0</v>
      </c>
      <c r="L1970" s="10">
        <v>0</v>
      </c>
      <c r="M1970" s="33">
        <v>0</v>
      </c>
      <c r="N1970" s="14">
        <v>27.61</v>
      </c>
      <c r="O1970" s="13">
        <v>33.254916295075873</v>
      </c>
      <c r="P1970" s="41">
        <v>-0.19652752941176521</v>
      </c>
      <c r="Q1970" s="41">
        <v>-1.3212708282352938</v>
      </c>
      <c r="R1970" s="1" t="s">
        <v>1564</v>
      </c>
      <c r="V1970" s="8" t="str">
        <f t="shared" si="133"/>
        <v>YK1907 St.MT21 0m Bt.0</v>
      </c>
    </row>
    <row r="1971" spans="1:24">
      <c r="A1971" s="1" t="s">
        <v>1562</v>
      </c>
      <c r="B1971" s="1" t="s">
        <v>150</v>
      </c>
      <c r="C1971" s="1" t="s">
        <v>1569</v>
      </c>
      <c r="D1971" s="5">
        <v>43721</v>
      </c>
      <c r="E1971" s="1">
        <v>2019</v>
      </c>
      <c r="F1971" s="1">
        <v>9</v>
      </c>
      <c r="G1971" s="4">
        <v>13</v>
      </c>
      <c r="H1971" s="9">
        <v>0.79945601851851855</v>
      </c>
      <c r="I1971" s="13">
        <v>127.99169999999999</v>
      </c>
      <c r="J1971" s="13">
        <v>32.501800000000003</v>
      </c>
      <c r="K1971" s="10">
        <v>0</v>
      </c>
      <c r="L1971" s="10">
        <v>0</v>
      </c>
      <c r="M1971" s="33">
        <v>0</v>
      </c>
      <c r="N1971" s="14">
        <v>28.05</v>
      </c>
      <c r="O1971" s="13">
        <v>33.658108980654696</v>
      </c>
      <c r="P1971" s="41">
        <v>-4.873796235294181E-2</v>
      </c>
      <c r="Q1971" s="41">
        <v>-0.53577782705882271</v>
      </c>
      <c r="R1971" s="1" t="s">
        <v>1564</v>
      </c>
      <c r="V1971" s="8" t="str">
        <f t="shared" si="133"/>
        <v>YK1907 St.N13 0m Bt.0</v>
      </c>
    </row>
    <row r="1972" spans="1:24">
      <c r="A1972" s="1" t="s">
        <v>1562</v>
      </c>
      <c r="B1972" s="1" t="s">
        <v>244</v>
      </c>
      <c r="C1972" s="1" t="s">
        <v>1569</v>
      </c>
      <c r="D1972" s="5">
        <v>43721</v>
      </c>
      <c r="E1972" s="1">
        <v>2019</v>
      </c>
      <c r="F1972" s="1">
        <v>9</v>
      </c>
      <c r="G1972" s="4">
        <v>13</v>
      </c>
      <c r="H1972" s="9">
        <v>0.88478009259259249</v>
      </c>
      <c r="I1972" s="13">
        <v>128.13200000000001</v>
      </c>
      <c r="J1972" s="13">
        <v>32.668199999999999</v>
      </c>
      <c r="K1972" s="10">
        <v>0</v>
      </c>
      <c r="L1972" s="10">
        <v>0</v>
      </c>
      <c r="M1972" s="33">
        <v>0</v>
      </c>
      <c r="N1972" s="14">
        <v>27.63</v>
      </c>
      <c r="O1972" s="13">
        <v>32.87094336362653</v>
      </c>
      <c r="P1972" s="41">
        <v>-0.28484585411764729</v>
      </c>
      <c r="Q1972" s="41">
        <v>-1.8331415023529427</v>
      </c>
      <c r="R1972" s="1" t="s">
        <v>1564</v>
      </c>
      <c r="V1972" s="8" t="str">
        <f t="shared" si="133"/>
        <v>YK1907 St.MT22 0m Bt.0</v>
      </c>
    </row>
    <row r="1973" spans="1:24">
      <c r="A1973" s="1" t="s">
        <v>1562</v>
      </c>
      <c r="B1973" s="1" t="s">
        <v>1561</v>
      </c>
      <c r="C1973" s="1" t="s">
        <v>1569</v>
      </c>
      <c r="D1973" s="5">
        <v>43722</v>
      </c>
      <c r="E1973" s="1">
        <v>2019</v>
      </c>
      <c r="F1973" s="1">
        <v>9</v>
      </c>
      <c r="G1973" s="4">
        <v>14</v>
      </c>
      <c r="H1973" s="9">
        <v>0.65472222222222221</v>
      </c>
      <c r="I1973" s="13">
        <v>127.9923</v>
      </c>
      <c r="J1973" s="13">
        <v>32.000799999999998</v>
      </c>
      <c r="K1973" s="10">
        <v>0</v>
      </c>
      <c r="L1973" s="10">
        <v>0</v>
      </c>
      <c r="M1973" s="33">
        <v>0</v>
      </c>
      <c r="N1973" s="14">
        <v>28.71</v>
      </c>
      <c r="O1973" s="13">
        <v>33.627348584028731</v>
      </c>
      <c r="P1973" s="41">
        <v>-0.12091652705882394</v>
      </c>
      <c r="Q1973" s="41">
        <v>-0.59826062117647183</v>
      </c>
      <c r="R1973" s="1" t="s">
        <v>1564</v>
      </c>
      <c r="V1973" s="8" t="str">
        <f t="shared" si="133"/>
        <v>YK1907 St.N14 0m Bt.0</v>
      </c>
    </row>
    <row r="1974" spans="1:24">
      <c r="A1974" s="1" t="s">
        <v>1562</v>
      </c>
      <c r="B1974" s="1" t="s">
        <v>245</v>
      </c>
      <c r="C1974" s="1" t="s">
        <v>1569</v>
      </c>
      <c r="D1974" s="5">
        <v>43722</v>
      </c>
      <c r="E1974" s="1">
        <v>2019</v>
      </c>
      <c r="F1974" s="1">
        <v>9</v>
      </c>
      <c r="G1974" s="4">
        <v>14</v>
      </c>
      <c r="H1974" s="9">
        <v>0.74454861111111104</v>
      </c>
      <c r="I1974" s="13">
        <v>128.13383333333334</v>
      </c>
      <c r="J1974" s="13">
        <v>32.333166666666664</v>
      </c>
      <c r="K1974" s="10">
        <v>0</v>
      </c>
      <c r="L1974" s="10">
        <v>0</v>
      </c>
      <c r="M1974" s="33">
        <v>0</v>
      </c>
      <c r="N1974" s="14">
        <v>28.42</v>
      </c>
      <c r="O1974" s="13">
        <v>33.246868749033133</v>
      </c>
      <c r="P1974" s="41">
        <v>-0.23177696000000059</v>
      </c>
      <c r="Q1974" s="41">
        <v>-1.1775313400000034</v>
      </c>
      <c r="R1974" s="1" t="s">
        <v>1564</v>
      </c>
      <c r="V1974" s="8" t="str">
        <f t="shared" si="133"/>
        <v>YK1907 St.MT23 0m Bt.0</v>
      </c>
    </row>
    <row r="1975" spans="1:24">
      <c r="A1975" s="1" t="s">
        <v>1562</v>
      </c>
      <c r="B1975" s="1" t="s">
        <v>1412</v>
      </c>
      <c r="C1975" s="1" t="s">
        <v>1569</v>
      </c>
      <c r="D1975" s="5">
        <v>43722</v>
      </c>
      <c r="E1975" s="1">
        <v>2019</v>
      </c>
      <c r="F1975" s="1">
        <v>9</v>
      </c>
      <c r="G1975" s="4">
        <v>14</v>
      </c>
      <c r="H1975" s="9">
        <v>0.87244212962962964</v>
      </c>
      <c r="I1975" s="13">
        <v>128.2003</v>
      </c>
      <c r="J1975" s="13">
        <v>32.166800000000002</v>
      </c>
      <c r="K1975" s="10">
        <v>0</v>
      </c>
      <c r="L1975" s="10">
        <v>0</v>
      </c>
      <c r="M1975" s="33">
        <v>0</v>
      </c>
      <c r="N1975" s="14">
        <v>28.51</v>
      </c>
      <c r="O1975" s="13">
        <v>33.42622106789517</v>
      </c>
      <c r="P1975" s="41">
        <v>-0.17275607294117679</v>
      </c>
      <c r="Q1975" s="41">
        <v>-0.93430761882352797</v>
      </c>
      <c r="R1975" s="1" t="s">
        <v>1564</v>
      </c>
      <c r="V1975" s="8" t="str">
        <f t="shared" si="133"/>
        <v>YK1907 St.MT24 0m Bt.0</v>
      </c>
    </row>
    <row r="1976" spans="1:24">
      <c r="A1976" s="1" t="s">
        <v>1562</v>
      </c>
      <c r="B1976" s="1" t="s">
        <v>248</v>
      </c>
      <c r="C1976" s="1" t="s">
        <v>1569</v>
      </c>
      <c r="D1976" s="5">
        <v>43723</v>
      </c>
      <c r="E1976" s="1">
        <v>2019</v>
      </c>
      <c r="F1976" s="1">
        <v>9</v>
      </c>
      <c r="G1976" s="4">
        <v>15</v>
      </c>
      <c r="H1976" s="9">
        <v>0.65085648148148145</v>
      </c>
      <c r="I1976" s="13">
        <v>127.99299999999999</v>
      </c>
      <c r="J1976" s="13">
        <v>31.501000000000001</v>
      </c>
      <c r="K1976" s="10">
        <v>0</v>
      </c>
      <c r="L1976" s="10">
        <v>0</v>
      </c>
      <c r="M1976" s="33">
        <v>0</v>
      </c>
      <c r="N1976" s="14">
        <v>28.88</v>
      </c>
      <c r="O1976" s="13">
        <v>33.655069812827726</v>
      </c>
      <c r="P1976" s="41">
        <v>-0.14486515032679748</v>
      </c>
      <c r="Q1976" s="41">
        <v>-0.67997326209150444</v>
      </c>
      <c r="R1976" s="1" t="s">
        <v>1564</v>
      </c>
      <c r="V1976" s="8" t="str">
        <f t="shared" si="133"/>
        <v>YK1907 St.N15 0m Bt.0</v>
      </c>
    </row>
    <row r="1977" spans="1:24">
      <c r="A1977" s="1" t="s">
        <v>1562</v>
      </c>
      <c r="B1977" s="1" t="s">
        <v>247</v>
      </c>
      <c r="C1977" s="1" t="s">
        <v>1569</v>
      </c>
      <c r="D1977" s="5">
        <v>43723</v>
      </c>
      <c r="E1977" s="1">
        <v>2019</v>
      </c>
      <c r="F1977" s="1">
        <v>9</v>
      </c>
      <c r="G1977" s="4">
        <v>15</v>
      </c>
      <c r="H1977" s="9">
        <v>0.73486111111111108</v>
      </c>
      <c r="I1977" s="13">
        <v>128.31700000000001</v>
      </c>
      <c r="J1977" s="13">
        <v>31.499333333333333</v>
      </c>
      <c r="K1977" s="10">
        <v>0</v>
      </c>
      <c r="L1977" s="10">
        <v>0</v>
      </c>
      <c r="M1977" s="33">
        <v>0</v>
      </c>
      <c r="N1977" s="14">
        <v>28.93</v>
      </c>
      <c r="O1977" s="13">
        <v>33.592366328816198</v>
      </c>
      <c r="P1977" s="41">
        <v>-0.12548093882353006</v>
      </c>
      <c r="Q1977" s="41">
        <v>-0.72986391647058824</v>
      </c>
      <c r="R1977" s="1" t="s">
        <v>1564</v>
      </c>
      <c r="V1977" s="8" t="str">
        <f t="shared" si="133"/>
        <v>YK1907 St.MT25 0m Bt.0</v>
      </c>
    </row>
    <row r="1978" spans="1:24">
      <c r="A1978" s="1" t="s">
        <v>1562</v>
      </c>
      <c r="B1978" s="1" t="s">
        <v>249</v>
      </c>
      <c r="C1978" s="1" t="s">
        <v>1569</v>
      </c>
      <c r="D1978" s="5">
        <v>43723</v>
      </c>
      <c r="E1978" s="1">
        <v>2019</v>
      </c>
      <c r="F1978" s="1">
        <v>9</v>
      </c>
      <c r="G1978" s="4">
        <v>15</v>
      </c>
      <c r="H1978" s="9">
        <v>0.84951388888888879</v>
      </c>
      <c r="I1978" s="13">
        <v>128.38383333333334</v>
      </c>
      <c r="J1978" s="13">
        <v>31.484333333333332</v>
      </c>
      <c r="K1978" s="10">
        <v>0</v>
      </c>
      <c r="L1978" s="10">
        <v>0</v>
      </c>
      <c r="M1978" s="33">
        <v>0</v>
      </c>
      <c r="N1978" s="14">
        <v>28.97</v>
      </c>
      <c r="O1978" s="13">
        <v>33.629459729270863</v>
      </c>
      <c r="P1978" s="41">
        <v>-0.15626333176470553</v>
      </c>
      <c r="Q1978" s="41">
        <v>-0.75975103529411925</v>
      </c>
      <c r="R1978" s="1" t="s">
        <v>1564</v>
      </c>
      <c r="V1978" s="8" t="str">
        <f t="shared" si="133"/>
        <v>YK1907 St.MT26 0m Bt.0</v>
      </c>
    </row>
    <row r="1979" spans="1:24">
      <c r="A1979" s="1" t="s">
        <v>1562</v>
      </c>
      <c r="B1979" s="1" t="s">
        <v>250</v>
      </c>
      <c r="C1979" s="1" t="s">
        <v>1569</v>
      </c>
      <c r="D1979" s="5">
        <v>43724</v>
      </c>
      <c r="E1979" s="1">
        <v>2019</v>
      </c>
      <c r="F1979" s="1">
        <v>9</v>
      </c>
      <c r="G1979" s="4">
        <v>16</v>
      </c>
      <c r="H1979" s="9">
        <v>0.65871527777777772</v>
      </c>
      <c r="I1979" s="13">
        <v>129.32749999999999</v>
      </c>
      <c r="J1979" s="13">
        <v>32.163666666666664</v>
      </c>
      <c r="K1979" s="10">
        <v>0</v>
      </c>
      <c r="L1979" s="10">
        <v>0</v>
      </c>
      <c r="M1979" s="33">
        <v>0</v>
      </c>
      <c r="N1979" s="14">
        <v>27.16</v>
      </c>
      <c r="O1979" s="13">
        <v>33.168108780602509</v>
      </c>
      <c r="P1979" s="41">
        <v>-0.18828724470588254</v>
      </c>
      <c r="Q1979" s="41">
        <v>-1.3459384541176469</v>
      </c>
      <c r="R1979" s="1" t="s">
        <v>1564</v>
      </c>
      <c r="V1979" s="8" t="str">
        <f t="shared" si="133"/>
        <v>YK1907 St.N16 0m Bt.0</v>
      </c>
    </row>
    <row r="1980" spans="1:24">
      <c r="A1980" s="1" t="s">
        <v>1562</v>
      </c>
      <c r="B1980" s="1" t="s">
        <v>1413</v>
      </c>
      <c r="C1980" s="1" t="s">
        <v>1569</v>
      </c>
      <c r="D1980" s="5">
        <v>43724</v>
      </c>
      <c r="E1980" s="1">
        <v>2019</v>
      </c>
      <c r="F1980" s="1">
        <v>9</v>
      </c>
      <c r="G1980" s="4">
        <v>16</v>
      </c>
      <c r="H1980" s="9">
        <v>0.73046296296296298</v>
      </c>
      <c r="I1980" s="13">
        <v>129.3485</v>
      </c>
      <c r="J1980" s="13">
        <v>31.999500000000001</v>
      </c>
      <c r="K1980" s="10">
        <v>0</v>
      </c>
      <c r="L1980" s="10">
        <v>0</v>
      </c>
      <c r="M1980" s="33">
        <v>0</v>
      </c>
      <c r="N1980" s="14">
        <v>27.62</v>
      </c>
      <c r="O1980" s="13">
        <v>33.086560398147668</v>
      </c>
      <c r="P1980" s="41">
        <v>-0.2428657364705884</v>
      </c>
      <c r="Q1980" s="41">
        <v>-1.6126015152941182</v>
      </c>
      <c r="R1980" s="1" t="s">
        <v>1564</v>
      </c>
      <c r="V1980" s="8" t="str">
        <f t="shared" si="133"/>
        <v>YK1907 St.MT27 0m Bt.0</v>
      </c>
    </row>
    <row r="1981" spans="1:24">
      <c r="A1981" s="1" t="s">
        <v>1562</v>
      </c>
      <c r="B1981" s="1" t="s">
        <v>1414</v>
      </c>
      <c r="C1981" s="1" t="s">
        <v>1569</v>
      </c>
      <c r="D1981" s="5">
        <v>43724</v>
      </c>
      <c r="E1981" s="1">
        <v>2019</v>
      </c>
      <c r="F1981" s="1">
        <v>9</v>
      </c>
      <c r="G1981" s="4">
        <v>16</v>
      </c>
      <c r="H1981" s="9">
        <v>0.85995370370370372</v>
      </c>
      <c r="I1981" s="13">
        <v>129.33449999999999</v>
      </c>
      <c r="J1981" s="13">
        <v>31.932166666666667</v>
      </c>
      <c r="K1981" s="10">
        <v>0</v>
      </c>
      <c r="L1981" s="10">
        <v>0</v>
      </c>
      <c r="M1981" s="33">
        <v>0</v>
      </c>
      <c r="N1981" s="14">
        <v>28.05</v>
      </c>
      <c r="O1981" s="13">
        <v>33.525982665814283</v>
      </c>
      <c r="P1981" s="41">
        <v>-0.11223741176470625</v>
      </c>
      <c r="Q1981" s="41">
        <v>-0.78532684235294248</v>
      </c>
      <c r="R1981" s="1" t="s">
        <v>1564</v>
      </c>
      <c r="V1981" s="8" t="str">
        <f t="shared" si="133"/>
        <v>YK1907 St.MT28 0m Bt.0</v>
      </c>
    </row>
    <row r="1982" spans="1:24" s="18" customFormat="1">
      <c r="A1982" s="25" t="s">
        <v>1649</v>
      </c>
      <c r="B1982" s="25">
        <v>19</v>
      </c>
      <c r="C1982" s="1" t="s">
        <v>1579</v>
      </c>
      <c r="D1982" s="31">
        <v>43682</v>
      </c>
      <c r="E1982" s="25">
        <f t="shared" ref="E1982:E1996" si="134">YEAR(D1982)</f>
        <v>2019</v>
      </c>
      <c r="F1982" s="25">
        <f t="shared" ref="F1982:F1996" si="135">MONTH(D1982)</f>
        <v>8</v>
      </c>
      <c r="G1982" s="25">
        <f t="shared" ref="G1982:G1996" si="136">DAY(D1982)</f>
        <v>5</v>
      </c>
      <c r="H1982" s="35">
        <v>0.71597222222222223</v>
      </c>
      <c r="I1982" s="44">
        <v>131.66318333333334</v>
      </c>
      <c r="J1982" s="44">
        <v>36.001683333333297</v>
      </c>
      <c r="K1982" s="34">
        <v>0</v>
      </c>
      <c r="L1982" s="34">
        <v>0</v>
      </c>
      <c r="M1982" s="33">
        <v>0</v>
      </c>
      <c r="N1982" s="45">
        <v>27.02</v>
      </c>
      <c r="O1982" s="63">
        <v>34.18</v>
      </c>
      <c r="P1982" s="26">
        <v>-1.9774025882353552E-2</v>
      </c>
      <c r="Q1982" s="26">
        <v>5.2162585882353341E-2</v>
      </c>
      <c r="R1982" s="32" t="s">
        <v>288</v>
      </c>
      <c r="S1982" s="32"/>
      <c r="T1982" s="22"/>
      <c r="U1982" s="23"/>
      <c r="V1982" s="22" t="s">
        <v>1650</v>
      </c>
      <c r="W1982" s="22">
        <v>34.18</v>
      </c>
      <c r="X1982" s="22">
        <v>34.15</v>
      </c>
    </row>
    <row r="1983" spans="1:24" s="18" customFormat="1">
      <c r="A1983" s="25" t="s">
        <v>1651</v>
      </c>
      <c r="B1983" s="25">
        <v>54</v>
      </c>
      <c r="C1983" s="1" t="s">
        <v>1579</v>
      </c>
      <c r="D1983" s="31">
        <v>43711</v>
      </c>
      <c r="E1983" s="25">
        <f t="shared" si="134"/>
        <v>2019</v>
      </c>
      <c r="F1983" s="25">
        <f t="shared" si="135"/>
        <v>9</v>
      </c>
      <c r="G1983" s="25">
        <f t="shared" si="136"/>
        <v>3</v>
      </c>
      <c r="H1983" s="35">
        <v>0.28958333333333336</v>
      </c>
      <c r="I1983" s="44">
        <v>132.33018333333334</v>
      </c>
      <c r="J1983" s="44">
        <v>38.339100000000002</v>
      </c>
      <c r="K1983" s="34">
        <v>0</v>
      </c>
      <c r="L1983" s="34">
        <v>0</v>
      </c>
      <c r="M1983" s="33">
        <v>0</v>
      </c>
      <c r="N1983" s="45">
        <v>25.486999999999998</v>
      </c>
      <c r="O1983" s="63">
        <v>33.852499999999999</v>
      </c>
      <c r="P1983" s="26">
        <v>-0.16555172705882359</v>
      </c>
      <c r="Q1983" s="26">
        <v>-1.1218507529411781</v>
      </c>
      <c r="R1983" s="32" t="s">
        <v>288</v>
      </c>
      <c r="S1983" s="32"/>
      <c r="T1983" s="22"/>
      <c r="U1983" s="23"/>
      <c r="V1983" s="22" t="s">
        <v>1652</v>
      </c>
      <c r="W1983" s="22">
        <v>33.852499999999999</v>
      </c>
      <c r="X1983" s="22">
        <v>33.854999999999997</v>
      </c>
    </row>
    <row r="1984" spans="1:24" s="18" customFormat="1">
      <c r="A1984" s="25" t="s">
        <v>1651</v>
      </c>
      <c r="B1984" s="25">
        <v>53</v>
      </c>
      <c r="C1984" s="1" t="s">
        <v>1579</v>
      </c>
      <c r="D1984" s="31">
        <v>43711</v>
      </c>
      <c r="E1984" s="25">
        <f t="shared" si="134"/>
        <v>2019</v>
      </c>
      <c r="F1984" s="25">
        <f t="shared" si="135"/>
        <v>9</v>
      </c>
      <c r="G1984" s="25">
        <f t="shared" si="136"/>
        <v>3</v>
      </c>
      <c r="H1984" s="35">
        <v>0.37152777777777773</v>
      </c>
      <c r="I1984" s="44">
        <v>132.32851666666667</v>
      </c>
      <c r="J1984" s="44">
        <v>38.007849999999998</v>
      </c>
      <c r="K1984" s="34">
        <v>0</v>
      </c>
      <c r="L1984" s="34">
        <v>0</v>
      </c>
      <c r="M1984" s="33">
        <v>0</v>
      </c>
      <c r="N1984" s="45">
        <v>25.582999999999998</v>
      </c>
      <c r="O1984" s="63">
        <v>33.775599999999997</v>
      </c>
      <c r="P1984" s="26">
        <v>-0.12598846823529453</v>
      </c>
      <c r="Q1984" s="26">
        <v>-0.82610949176470605</v>
      </c>
      <c r="R1984" s="32" t="s">
        <v>288</v>
      </c>
      <c r="S1984" s="32"/>
      <c r="T1984" s="22"/>
      <c r="U1984" s="23"/>
      <c r="V1984" s="22" t="s">
        <v>1653</v>
      </c>
      <c r="W1984" s="22">
        <v>33.775599999999997</v>
      </c>
      <c r="X1984" s="22">
        <v>33.903199999999998</v>
      </c>
    </row>
    <row r="1985" spans="1:31" s="18" customFormat="1">
      <c r="A1985" s="25" t="s">
        <v>1651</v>
      </c>
      <c r="B1985" s="25">
        <v>52</v>
      </c>
      <c r="C1985" s="1" t="s">
        <v>1579</v>
      </c>
      <c r="D1985" s="31">
        <v>43711</v>
      </c>
      <c r="E1985" s="25">
        <f t="shared" si="134"/>
        <v>2019</v>
      </c>
      <c r="F1985" s="25">
        <f t="shared" si="135"/>
        <v>9</v>
      </c>
      <c r="G1985" s="25">
        <f t="shared" si="136"/>
        <v>3</v>
      </c>
      <c r="H1985" s="35">
        <v>0.45069444444444445</v>
      </c>
      <c r="I1985" s="44">
        <v>132.33018333333334</v>
      </c>
      <c r="J1985" s="44">
        <v>37.671316666666669</v>
      </c>
      <c r="K1985" s="34">
        <v>0</v>
      </c>
      <c r="L1985" s="34">
        <v>0</v>
      </c>
      <c r="M1985" s="33">
        <v>0</v>
      </c>
      <c r="N1985" s="45">
        <v>25.401</v>
      </c>
      <c r="O1985" s="63">
        <v>33.889499999999998</v>
      </c>
      <c r="P1985" s="26">
        <v>-0.22134852941176519</v>
      </c>
      <c r="Q1985" s="26">
        <v>-1.1936723105882354</v>
      </c>
      <c r="R1985" s="32" t="s">
        <v>288</v>
      </c>
      <c r="S1985" s="32"/>
      <c r="T1985" s="22"/>
      <c r="U1985" s="23"/>
      <c r="V1985" s="22" t="s">
        <v>1654</v>
      </c>
      <c r="W1985" s="22">
        <v>33.889499999999998</v>
      </c>
      <c r="X1985" s="22">
        <v>33.895800000000001</v>
      </c>
    </row>
    <row r="1986" spans="1:31" s="18" customFormat="1">
      <c r="A1986" s="25" t="s">
        <v>1651</v>
      </c>
      <c r="B1986" s="25">
        <v>51</v>
      </c>
      <c r="C1986" s="1" t="s">
        <v>1579</v>
      </c>
      <c r="D1986" s="31">
        <v>43711</v>
      </c>
      <c r="E1986" s="25">
        <f t="shared" si="134"/>
        <v>2019</v>
      </c>
      <c r="F1986" s="25">
        <f t="shared" si="135"/>
        <v>9</v>
      </c>
      <c r="G1986" s="25">
        <f t="shared" si="136"/>
        <v>3</v>
      </c>
      <c r="H1986" s="35">
        <v>0.52986111111111112</v>
      </c>
      <c r="I1986" s="44">
        <v>132.32735</v>
      </c>
      <c r="J1986" s="44">
        <v>37.340800000000002</v>
      </c>
      <c r="K1986" s="34">
        <v>0</v>
      </c>
      <c r="L1986" s="34">
        <v>0</v>
      </c>
      <c r="M1986" s="33">
        <v>0</v>
      </c>
      <c r="N1986" s="45">
        <v>24.108000000000001</v>
      </c>
      <c r="O1986" s="63">
        <v>33.302799999999998</v>
      </c>
      <c r="P1986" s="26">
        <v>-0.34304007058823571</v>
      </c>
      <c r="Q1986" s="26">
        <v>-2.0057941694117662</v>
      </c>
      <c r="R1986" s="32" t="s">
        <v>288</v>
      </c>
      <c r="S1986" s="32"/>
      <c r="T1986" s="22"/>
      <c r="U1986" s="23"/>
      <c r="V1986" s="22" t="s">
        <v>1655</v>
      </c>
      <c r="W1986" s="22">
        <v>33.302799999999998</v>
      </c>
      <c r="X1986" s="22">
        <v>33.416499999999999</v>
      </c>
    </row>
    <row r="1987" spans="1:31" s="18" customFormat="1">
      <c r="A1987" s="25" t="s">
        <v>1651</v>
      </c>
      <c r="B1987" s="25">
        <v>15</v>
      </c>
      <c r="C1987" s="1" t="s">
        <v>1579</v>
      </c>
      <c r="D1987" s="31">
        <v>43711</v>
      </c>
      <c r="E1987" s="25">
        <f t="shared" si="134"/>
        <v>2019</v>
      </c>
      <c r="F1987" s="25">
        <f t="shared" si="135"/>
        <v>9</v>
      </c>
      <c r="G1987" s="25">
        <f t="shared" si="136"/>
        <v>3</v>
      </c>
      <c r="H1987" s="35">
        <v>0.61527777777777781</v>
      </c>
      <c r="I1987" s="44">
        <v>132.32656666666668</v>
      </c>
      <c r="J1987" s="44">
        <v>37.006233333333334</v>
      </c>
      <c r="K1987" s="34">
        <v>0</v>
      </c>
      <c r="L1987" s="34">
        <v>0</v>
      </c>
      <c r="M1987" s="33">
        <v>0</v>
      </c>
      <c r="N1987" s="45">
        <v>24.818999999999999</v>
      </c>
      <c r="O1987" s="63">
        <v>33.0015</v>
      </c>
      <c r="P1987" s="26">
        <v>-0.38879897176470624</v>
      </c>
      <c r="Q1987" s="26">
        <v>-2.3568627482352937</v>
      </c>
      <c r="R1987" s="32" t="s">
        <v>288</v>
      </c>
      <c r="S1987" s="32"/>
      <c r="T1987" s="22"/>
      <c r="U1987" s="23"/>
      <c r="V1987" s="22" t="s">
        <v>1656</v>
      </c>
      <c r="W1987" s="22">
        <v>33.0015</v>
      </c>
      <c r="X1987" s="22">
        <v>33.3825</v>
      </c>
    </row>
    <row r="1988" spans="1:31" s="18" customFormat="1">
      <c r="A1988" s="25" t="s">
        <v>1657</v>
      </c>
      <c r="B1988" s="25">
        <v>15</v>
      </c>
      <c r="C1988" s="1" t="s">
        <v>1579</v>
      </c>
      <c r="D1988" s="31">
        <v>43739</v>
      </c>
      <c r="E1988" s="25">
        <f t="shared" si="134"/>
        <v>2019</v>
      </c>
      <c r="F1988" s="25">
        <f t="shared" si="135"/>
        <v>10</v>
      </c>
      <c r="G1988" s="25">
        <f t="shared" si="136"/>
        <v>1</v>
      </c>
      <c r="H1988" s="35">
        <v>7.2916666666666671E-2</v>
      </c>
      <c r="I1988" s="44">
        <v>132.32406666666665</v>
      </c>
      <c r="J1988" s="44">
        <v>37.010683333333333</v>
      </c>
      <c r="K1988" s="34">
        <v>0</v>
      </c>
      <c r="L1988" s="34">
        <v>0</v>
      </c>
      <c r="M1988" s="33">
        <v>0</v>
      </c>
      <c r="N1988" s="45">
        <v>23.190999999999999</v>
      </c>
      <c r="O1988" s="63">
        <v>32.295699999999997</v>
      </c>
      <c r="P1988" s="26">
        <v>-0.50967403294117641</v>
      </c>
      <c r="Q1988" s="26">
        <v>-2.9425815270588238</v>
      </c>
      <c r="R1988" s="32" t="s">
        <v>288</v>
      </c>
      <c r="S1988" s="32"/>
      <c r="T1988" s="22"/>
      <c r="U1988" s="23"/>
      <c r="V1988" s="22" t="s">
        <v>1658</v>
      </c>
      <c r="W1988" s="22">
        <v>32.295699999999997</v>
      </c>
      <c r="X1988" s="22">
        <v>32.4636</v>
      </c>
    </row>
    <row r="1989" spans="1:31" s="18" customFormat="1">
      <c r="A1989" s="25" t="s">
        <v>1659</v>
      </c>
      <c r="B1989" s="25">
        <v>15</v>
      </c>
      <c r="C1989" s="1" t="s">
        <v>1579</v>
      </c>
      <c r="D1989" s="31">
        <v>43766</v>
      </c>
      <c r="E1989" s="25">
        <f t="shared" si="134"/>
        <v>2019</v>
      </c>
      <c r="F1989" s="25">
        <f t="shared" si="135"/>
        <v>10</v>
      </c>
      <c r="G1989" s="25">
        <f t="shared" si="136"/>
        <v>28</v>
      </c>
      <c r="H1989" s="35">
        <v>0.99930555555555556</v>
      </c>
      <c r="I1989" s="44">
        <v>132.33096666666665</v>
      </c>
      <c r="J1989" s="44">
        <v>37.006783333333331</v>
      </c>
      <c r="K1989" s="34">
        <v>0</v>
      </c>
      <c r="L1989" s="34">
        <v>0</v>
      </c>
      <c r="M1989" s="33">
        <v>0</v>
      </c>
      <c r="N1989" s="45">
        <v>19.323</v>
      </c>
      <c r="O1989" s="63">
        <v>32.975999999999999</v>
      </c>
      <c r="P1989" s="26">
        <v>-0.34243971764705883</v>
      </c>
      <c r="Q1989" s="26">
        <v>-2.115028082352941</v>
      </c>
      <c r="R1989" s="32" t="s">
        <v>288</v>
      </c>
      <c r="S1989" s="32"/>
      <c r="T1989" s="22"/>
      <c r="U1989" s="23"/>
      <c r="V1989" s="22" t="s">
        <v>1660</v>
      </c>
      <c r="W1989" s="22">
        <v>32.975999999999999</v>
      </c>
      <c r="X1989" s="22">
        <v>32.974699999999999</v>
      </c>
    </row>
    <row r="1990" spans="1:31" s="18" customFormat="1">
      <c r="A1990" s="25" t="s">
        <v>1661</v>
      </c>
      <c r="B1990" s="25">
        <v>15</v>
      </c>
      <c r="C1990" s="1" t="s">
        <v>1579</v>
      </c>
      <c r="D1990" s="31">
        <v>43791</v>
      </c>
      <c r="E1990" s="25">
        <f t="shared" si="134"/>
        <v>2019</v>
      </c>
      <c r="F1990" s="25">
        <f t="shared" si="135"/>
        <v>11</v>
      </c>
      <c r="G1990" s="25">
        <f t="shared" si="136"/>
        <v>22</v>
      </c>
      <c r="H1990" s="35">
        <v>8.0555555555555561E-2</v>
      </c>
      <c r="I1990" s="44">
        <v>132.32936666666666</v>
      </c>
      <c r="J1990" s="44">
        <v>37.00503333333333</v>
      </c>
      <c r="K1990" s="34">
        <v>0</v>
      </c>
      <c r="L1990" s="34">
        <v>0</v>
      </c>
      <c r="M1990" s="33">
        <v>0</v>
      </c>
      <c r="N1990" s="45">
        <v>16.835999999999999</v>
      </c>
      <c r="O1990" s="63">
        <v>33.384999999999998</v>
      </c>
      <c r="P1990" s="26">
        <v>-0.25143821882352957</v>
      </c>
      <c r="Q1990" s="26">
        <v>-1.4699623811764706</v>
      </c>
      <c r="R1990" s="32" t="s">
        <v>288</v>
      </c>
      <c r="S1990" s="32"/>
      <c r="T1990" s="22"/>
      <c r="U1990" s="23"/>
      <c r="V1990" s="22" t="s">
        <v>1662</v>
      </c>
      <c r="W1990" s="22">
        <v>33.384999999999998</v>
      </c>
      <c r="X1990" s="22">
        <v>33.384999999999998</v>
      </c>
    </row>
    <row r="1991" spans="1:31" s="18" customFormat="1">
      <c r="A1991" s="25" t="s">
        <v>1663</v>
      </c>
      <c r="B1991" s="25">
        <v>19</v>
      </c>
      <c r="C1991" s="1" t="s">
        <v>1579</v>
      </c>
      <c r="D1991" s="31">
        <v>43886</v>
      </c>
      <c r="E1991" s="25">
        <f t="shared" si="134"/>
        <v>2020</v>
      </c>
      <c r="F1991" s="25">
        <f t="shared" si="135"/>
        <v>2</v>
      </c>
      <c r="G1991" s="25">
        <f t="shared" si="136"/>
        <v>25</v>
      </c>
      <c r="H1991" s="35">
        <v>0.68819444444444444</v>
      </c>
      <c r="I1991" s="44">
        <v>131.66123333333334</v>
      </c>
      <c r="J1991" s="44">
        <v>36.001633333333331</v>
      </c>
      <c r="K1991" s="34">
        <v>0</v>
      </c>
      <c r="L1991" s="34">
        <v>0</v>
      </c>
      <c r="M1991" s="33">
        <v>0</v>
      </c>
      <c r="N1991" s="45">
        <v>10.672000000000001</v>
      </c>
      <c r="O1991" s="63"/>
      <c r="P1991" s="26">
        <v>6.2598399999999721E-2</v>
      </c>
      <c r="Q1991" s="26">
        <v>0.3476343333333336</v>
      </c>
      <c r="R1991" s="32" t="s">
        <v>288</v>
      </c>
      <c r="S1991" s="32"/>
      <c r="T1991" s="22"/>
      <c r="U1991" s="23"/>
      <c r="V1991" s="22" t="s">
        <v>1664</v>
      </c>
      <c r="W1991" s="64">
        <v>2.3E-2</v>
      </c>
      <c r="X1991" s="22">
        <v>34.215000000000003</v>
      </c>
      <c r="AA1991" s="21"/>
      <c r="AC1991" s="21"/>
      <c r="AE1991" s="21"/>
    </row>
    <row r="1992" spans="1:31" s="18" customFormat="1">
      <c r="A1992" s="25" t="s">
        <v>1665</v>
      </c>
      <c r="B1992" s="25">
        <v>15</v>
      </c>
      <c r="C1992" s="1" t="s">
        <v>1579</v>
      </c>
      <c r="D1992" s="31">
        <v>43914</v>
      </c>
      <c r="E1992" s="25">
        <f t="shared" si="134"/>
        <v>2020</v>
      </c>
      <c r="F1992" s="25">
        <f t="shared" si="135"/>
        <v>3</v>
      </c>
      <c r="G1992" s="25">
        <f t="shared" si="136"/>
        <v>24</v>
      </c>
      <c r="H1992" s="35">
        <v>0.125</v>
      </c>
      <c r="I1992" s="44">
        <v>132.32831666666667</v>
      </c>
      <c r="J1992" s="44">
        <v>37.003233333333334</v>
      </c>
      <c r="K1992" s="34">
        <v>0</v>
      </c>
      <c r="L1992" s="34">
        <v>0</v>
      </c>
      <c r="M1992" s="33">
        <v>0</v>
      </c>
      <c r="N1992" s="45">
        <v>12.375999999999999</v>
      </c>
      <c r="O1992" s="63">
        <v>34.368000000000002</v>
      </c>
      <c r="P1992" s="26">
        <v>0.15591325882352924</v>
      </c>
      <c r="Q1992" s="26">
        <v>0.70300358117646944</v>
      </c>
      <c r="R1992" s="32" t="s">
        <v>288</v>
      </c>
      <c r="S1992" s="32"/>
      <c r="T1992" s="22"/>
      <c r="U1992" s="23"/>
      <c r="V1992" s="22" t="s">
        <v>1666</v>
      </c>
      <c r="W1992" s="22">
        <v>34.368000000000002</v>
      </c>
      <c r="X1992" s="22">
        <v>34.328000000000003</v>
      </c>
    </row>
    <row r="1993" spans="1:31" s="18" customFormat="1">
      <c r="A1993" s="25" t="s">
        <v>1667</v>
      </c>
      <c r="B1993" s="25">
        <v>15</v>
      </c>
      <c r="C1993" s="1" t="s">
        <v>1579</v>
      </c>
      <c r="D1993" s="31">
        <v>43949</v>
      </c>
      <c r="E1993" s="25">
        <f t="shared" si="134"/>
        <v>2020</v>
      </c>
      <c r="F1993" s="25">
        <f t="shared" si="135"/>
        <v>4</v>
      </c>
      <c r="G1993" s="25">
        <f t="shared" si="136"/>
        <v>28</v>
      </c>
      <c r="H1993" s="35">
        <v>0.1173611111111111</v>
      </c>
      <c r="I1993" s="44">
        <v>132.32831666666667</v>
      </c>
      <c r="J1993" s="44">
        <v>37.00118333333333</v>
      </c>
      <c r="K1993" s="34">
        <v>0</v>
      </c>
      <c r="L1993" s="34">
        <v>0</v>
      </c>
      <c r="M1993" s="33">
        <v>0</v>
      </c>
      <c r="N1993" s="45">
        <v>12.926</v>
      </c>
      <c r="O1993" s="63">
        <v>34.392000000000003</v>
      </c>
      <c r="P1993" s="26">
        <v>0.19445591764705883</v>
      </c>
      <c r="Q1993" s="26">
        <v>0.6824088823529415</v>
      </c>
      <c r="R1993" s="32" t="s">
        <v>288</v>
      </c>
      <c r="S1993" s="32"/>
      <c r="T1993" s="22"/>
      <c r="U1993" s="23"/>
      <c r="V1993" s="22" t="s">
        <v>1668</v>
      </c>
      <c r="W1993" s="22">
        <v>34.392000000000003</v>
      </c>
      <c r="X1993" s="22">
        <v>34.393000000000001</v>
      </c>
    </row>
    <row r="1994" spans="1:31" s="18" customFormat="1">
      <c r="A1994" s="25" t="s">
        <v>1669</v>
      </c>
      <c r="B1994" s="25">
        <v>15</v>
      </c>
      <c r="C1994" s="1" t="s">
        <v>1579</v>
      </c>
      <c r="D1994" s="31">
        <v>43984</v>
      </c>
      <c r="E1994" s="25">
        <f t="shared" si="134"/>
        <v>2020</v>
      </c>
      <c r="F1994" s="25">
        <f t="shared" si="135"/>
        <v>6</v>
      </c>
      <c r="G1994" s="25">
        <f t="shared" si="136"/>
        <v>2</v>
      </c>
      <c r="H1994" s="35">
        <v>5.9722222222222225E-2</v>
      </c>
      <c r="I1994" s="44">
        <v>132.33146666666667</v>
      </c>
      <c r="J1994" s="44">
        <v>37.001649999999998</v>
      </c>
      <c r="K1994" s="34">
        <v>0</v>
      </c>
      <c r="L1994" s="34">
        <v>0</v>
      </c>
      <c r="M1994" s="33">
        <v>0</v>
      </c>
      <c r="N1994" s="45">
        <v>18.399000000000001</v>
      </c>
      <c r="O1994" s="63">
        <v>34.43</v>
      </c>
      <c r="P1994" s="26">
        <v>0.17865162647058819</v>
      </c>
      <c r="Q1994" s="26">
        <v>1.2114258235294102</v>
      </c>
      <c r="R1994" s="32" t="s">
        <v>288</v>
      </c>
      <c r="S1994" s="32"/>
      <c r="T1994" s="22"/>
      <c r="U1994" s="23"/>
      <c r="V1994" s="22" t="s">
        <v>1670</v>
      </c>
      <c r="W1994" s="22">
        <v>34.43</v>
      </c>
      <c r="X1994" s="22">
        <v>34.43</v>
      </c>
    </row>
    <row r="1995" spans="1:31" s="18" customFormat="1">
      <c r="A1995" s="25" t="s">
        <v>1671</v>
      </c>
      <c r="B1995" s="25">
        <v>15</v>
      </c>
      <c r="C1995" s="1" t="s">
        <v>1579</v>
      </c>
      <c r="D1995" s="31">
        <v>44034</v>
      </c>
      <c r="E1995" s="25">
        <f t="shared" si="134"/>
        <v>2020</v>
      </c>
      <c r="F1995" s="25">
        <f t="shared" si="135"/>
        <v>7</v>
      </c>
      <c r="G1995" s="25">
        <f t="shared" si="136"/>
        <v>22</v>
      </c>
      <c r="H1995" s="35">
        <v>7.0833333333333331E-2</v>
      </c>
      <c r="I1995" s="44">
        <v>132.32695000000001</v>
      </c>
      <c r="J1995" s="44">
        <v>37.003300000000003</v>
      </c>
      <c r="K1995" s="34">
        <v>0</v>
      </c>
      <c r="L1995" s="34">
        <v>0</v>
      </c>
      <c r="M1995" s="33">
        <v>0</v>
      </c>
      <c r="N1995" s="45">
        <v>22.238</v>
      </c>
      <c r="O1995" s="63">
        <v>33.950000000000003</v>
      </c>
      <c r="P1995" s="26">
        <v>-7.9545164705882687E-2</v>
      </c>
      <c r="Q1995" s="26">
        <v>-0.41441187529411749</v>
      </c>
      <c r="R1995" s="32" t="s">
        <v>288</v>
      </c>
      <c r="S1995" s="32"/>
      <c r="T1995" s="22"/>
      <c r="U1995" s="23"/>
      <c r="V1995" s="22" t="s">
        <v>1672</v>
      </c>
      <c r="W1995" s="22">
        <v>33.950000000000003</v>
      </c>
      <c r="X1995" s="22">
        <v>33.953000000000003</v>
      </c>
    </row>
    <row r="1996" spans="1:31" s="18" customFormat="1">
      <c r="A1996" s="25" t="s">
        <v>1673</v>
      </c>
      <c r="B1996" s="25">
        <v>15</v>
      </c>
      <c r="C1996" s="1" t="s">
        <v>1579</v>
      </c>
      <c r="D1996" s="31">
        <v>44068</v>
      </c>
      <c r="E1996" s="25">
        <f t="shared" si="134"/>
        <v>2020</v>
      </c>
      <c r="F1996" s="25">
        <f t="shared" si="135"/>
        <v>8</v>
      </c>
      <c r="G1996" s="25">
        <f t="shared" si="136"/>
        <v>25</v>
      </c>
      <c r="H1996" s="35">
        <v>2.7777777777777776E-2</v>
      </c>
      <c r="I1996" s="44">
        <v>132.32935000000001</v>
      </c>
      <c r="J1996" s="44">
        <v>37.00353333333333</v>
      </c>
      <c r="K1996" s="34">
        <v>0</v>
      </c>
      <c r="L1996" s="34">
        <v>0</v>
      </c>
      <c r="M1996" s="33">
        <v>0</v>
      </c>
      <c r="N1996" s="45">
        <v>25.785</v>
      </c>
      <c r="O1996" s="63">
        <v>33.161999999999999</v>
      </c>
      <c r="P1996" s="26">
        <v>-0.29064126588235295</v>
      </c>
      <c r="Q1996" s="26">
        <v>-1.8902305341176486</v>
      </c>
      <c r="R1996" s="32" t="s">
        <v>288</v>
      </c>
      <c r="S1996" s="32"/>
      <c r="T1996" s="22"/>
      <c r="U1996" s="23"/>
      <c r="V1996" s="22" t="s">
        <v>1674</v>
      </c>
      <c r="W1996" s="22">
        <v>33.161999999999999</v>
      </c>
      <c r="X1996" s="22">
        <v>33.386000000000003</v>
      </c>
    </row>
    <row r="1997" spans="1:31" s="22" customFormat="1">
      <c r="A1997" s="25" t="s">
        <v>1675</v>
      </c>
      <c r="B1997" s="25">
        <v>19</v>
      </c>
      <c r="C1997" s="1" t="s">
        <v>1579</v>
      </c>
      <c r="D1997" s="43" t="s">
        <v>1676</v>
      </c>
      <c r="E1997" s="25">
        <f t="shared" ref="E1997:E2027" si="137">YEAR(D1997)</f>
        <v>2018</v>
      </c>
      <c r="F1997" s="25">
        <f t="shared" ref="F1997:F2027" si="138">MONTH(D1997)</f>
        <v>2</v>
      </c>
      <c r="G1997" s="25">
        <f t="shared" ref="G1997:G2027" si="139">DAY(D1997)</f>
        <v>27</v>
      </c>
      <c r="H1997" s="35" t="s">
        <v>292</v>
      </c>
      <c r="I1997" s="44">
        <v>133.67535000000001</v>
      </c>
      <c r="J1997" s="44">
        <v>38.001683333333332</v>
      </c>
      <c r="K1997" s="34">
        <v>0</v>
      </c>
      <c r="L1997" s="34">
        <v>0</v>
      </c>
      <c r="M1997" s="33">
        <v>0</v>
      </c>
      <c r="N1997" s="45">
        <v>7.2030000000000003</v>
      </c>
      <c r="O1997" s="44">
        <v>34.621000000000002</v>
      </c>
      <c r="P1997" s="26">
        <v>5.8269167058823346E-2</v>
      </c>
      <c r="Q1997" s="26">
        <v>0.36094701176470601</v>
      </c>
      <c r="R1997" s="25" t="s">
        <v>1677</v>
      </c>
      <c r="S1997" s="25"/>
      <c r="U1997" s="23"/>
      <c r="V1997" s="36" t="s">
        <v>1678</v>
      </c>
    </row>
    <row r="1998" spans="1:31" s="22" customFormat="1">
      <c r="A1998" s="25" t="s">
        <v>1675</v>
      </c>
      <c r="B1998" s="25">
        <v>22</v>
      </c>
      <c r="C1998" s="1" t="s">
        <v>1579</v>
      </c>
      <c r="D1998" s="43" t="s">
        <v>1676</v>
      </c>
      <c r="E1998" s="25">
        <f t="shared" si="137"/>
        <v>2018</v>
      </c>
      <c r="F1998" s="25">
        <f t="shared" si="138"/>
        <v>2</v>
      </c>
      <c r="G1998" s="25">
        <f t="shared" si="139"/>
        <v>27</v>
      </c>
      <c r="H1998" s="35" t="s">
        <v>292</v>
      </c>
      <c r="I1998" s="44">
        <v>133.67228333333333</v>
      </c>
      <c r="J1998" s="44">
        <v>36.997283333333336</v>
      </c>
      <c r="K1998" s="34">
        <v>0</v>
      </c>
      <c r="L1998" s="34">
        <v>0</v>
      </c>
      <c r="M1998" s="33">
        <v>0</v>
      </c>
      <c r="N1998" s="45">
        <v>10.032999999999999</v>
      </c>
      <c r="O1998" s="44">
        <v>34.423000000000002</v>
      </c>
      <c r="P1998" s="26">
        <v>0.12806949647058818</v>
      </c>
      <c r="Q1998" s="26">
        <v>0.62436681411764816</v>
      </c>
      <c r="R1998" s="25" t="s">
        <v>1677</v>
      </c>
      <c r="S1998" s="25"/>
      <c r="U1998" s="23"/>
      <c r="V1998" s="36" t="s">
        <v>1679</v>
      </c>
    </row>
    <row r="1999" spans="1:31" s="22" customFormat="1">
      <c r="A1999" s="25" t="s">
        <v>1680</v>
      </c>
      <c r="B1999" s="25">
        <v>25</v>
      </c>
      <c r="C1999" s="1" t="s">
        <v>1579</v>
      </c>
      <c r="D1999" s="43" t="s">
        <v>1681</v>
      </c>
      <c r="E1999" s="25">
        <f t="shared" si="137"/>
        <v>2018</v>
      </c>
      <c r="F1999" s="25">
        <f t="shared" si="138"/>
        <v>3</v>
      </c>
      <c r="G1999" s="25">
        <f t="shared" si="139"/>
        <v>12</v>
      </c>
      <c r="H1999" s="35" t="s">
        <v>292</v>
      </c>
      <c r="I1999" s="44">
        <v>133.68756666666667</v>
      </c>
      <c r="J1999" s="44">
        <v>35.994250000000001</v>
      </c>
      <c r="K1999" s="34">
        <v>0</v>
      </c>
      <c r="L1999" s="34">
        <v>0</v>
      </c>
      <c r="M1999" s="33">
        <v>0</v>
      </c>
      <c r="N1999" s="45">
        <v>11.516999999999999</v>
      </c>
      <c r="O1999" s="44">
        <v>34.42</v>
      </c>
      <c r="P1999" s="26">
        <v>0.16594230588235304</v>
      </c>
      <c r="Q1999" s="26">
        <v>0.832700856470586</v>
      </c>
      <c r="R1999" s="25" t="s">
        <v>1677</v>
      </c>
      <c r="S1999" s="25"/>
      <c r="U1999" s="23"/>
      <c r="V1999" s="36" t="s">
        <v>1682</v>
      </c>
    </row>
    <row r="2000" spans="1:31" s="22" customFormat="1">
      <c r="A2000" s="25" t="s">
        <v>1683</v>
      </c>
      <c r="B2000" s="25">
        <v>16</v>
      </c>
      <c r="C2000" s="1" t="s">
        <v>1579</v>
      </c>
      <c r="D2000" s="43" t="s">
        <v>1684</v>
      </c>
      <c r="E2000" s="25">
        <f t="shared" si="137"/>
        <v>2018</v>
      </c>
      <c r="F2000" s="25">
        <f t="shared" si="138"/>
        <v>5</v>
      </c>
      <c r="G2000" s="25">
        <f t="shared" si="139"/>
        <v>29</v>
      </c>
      <c r="H2000" s="35" t="s">
        <v>292</v>
      </c>
      <c r="I2000" s="44">
        <v>133.66403333333332</v>
      </c>
      <c r="J2000" s="44">
        <v>39.00385</v>
      </c>
      <c r="K2000" s="34">
        <v>0</v>
      </c>
      <c r="L2000" s="34">
        <v>0</v>
      </c>
      <c r="M2000" s="33">
        <v>0</v>
      </c>
      <c r="N2000" s="45">
        <v>15.43</v>
      </c>
      <c r="O2000" s="44">
        <v>34.469000000000001</v>
      </c>
      <c r="P2000" s="26">
        <v>0.1067361352941183</v>
      </c>
      <c r="Q2000" s="26">
        <v>0.37941345882352806</v>
      </c>
      <c r="R2000" s="25" t="s">
        <v>1677</v>
      </c>
      <c r="S2000" s="25"/>
      <c r="U2000" s="23"/>
      <c r="V2000" s="36" t="s">
        <v>1685</v>
      </c>
    </row>
    <row r="2001" spans="1:22" s="22" customFormat="1">
      <c r="A2001" s="25" t="s">
        <v>1683</v>
      </c>
      <c r="B2001" s="25">
        <v>19</v>
      </c>
      <c r="C2001" s="1" t="s">
        <v>1579</v>
      </c>
      <c r="D2001" s="43" t="s">
        <v>1684</v>
      </c>
      <c r="E2001" s="25">
        <f t="shared" si="137"/>
        <v>2018</v>
      </c>
      <c r="F2001" s="25">
        <f t="shared" si="138"/>
        <v>5</v>
      </c>
      <c r="G2001" s="25">
        <f t="shared" si="139"/>
        <v>29</v>
      </c>
      <c r="H2001" s="35" t="s">
        <v>292</v>
      </c>
      <c r="I2001" s="44">
        <v>133.67301666666665</v>
      </c>
      <c r="J2001" s="44">
        <v>37.991183333333332</v>
      </c>
      <c r="K2001" s="34">
        <v>0</v>
      </c>
      <c r="L2001" s="34">
        <v>0</v>
      </c>
      <c r="M2001" s="33">
        <v>0</v>
      </c>
      <c r="N2001" s="45">
        <v>18.209</v>
      </c>
      <c r="O2001" s="44">
        <v>33.984999999999999</v>
      </c>
      <c r="P2001" s="26">
        <v>0.17457912470588255</v>
      </c>
      <c r="Q2001" s="26">
        <v>1.0357388611764691</v>
      </c>
      <c r="R2001" s="25" t="s">
        <v>1677</v>
      </c>
      <c r="S2001" s="25"/>
      <c r="U2001" s="23"/>
      <c r="V2001" s="36" t="s">
        <v>1686</v>
      </c>
    </row>
    <row r="2002" spans="1:22" s="22" customFormat="1">
      <c r="A2002" s="25" t="s">
        <v>1683</v>
      </c>
      <c r="B2002" s="25">
        <v>22</v>
      </c>
      <c r="C2002" s="1" t="s">
        <v>1579</v>
      </c>
      <c r="D2002" s="43" t="s">
        <v>1684</v>
      </c>
      <c r="E2002" s="25">
        <f t="shared" si="137"/>
        <v>2018</v>
      </c>
      <c r="F2002" s="25">
        <f t="shared" si="138"/>
        <v>5</v>
      </c>
      <c r="G2002" s="25">
        <f t="shared" si="139"/>
        <v>29</v>
      </c>
      <c r="H2002" s="35" t="s">
        <v>292</v>
      </c>
      <c r="I2002" s="44">
        <v>133.66836666666666</v>
      </c>
      <c r="J2002" s="44">
        <v>37.002916666666664</v>
      </c>
      <c r="K2002" s="34">
        <v>0</v>
      </c>
      <c r="L2002" s="34">
        <v>0</v>
      </c>
      <c r="M2002" s="33">
        <v>0</v>
      </c>
      <c r="N2002" s="45">
        <v>18.837</v>
      </c>
      <c r="O2002" s="44">
        <v>33.268000000000001</v>
      </c>
      <c r="P2002" s="26">
        <v>0.17645721411764681</v>
      </c>
      <c r="Q2002" s="26">
        <v>0.77258618352941077</v>
      </c>
      <c r="R2002" s="25" t="s">
        <v>1677</v>
      </c>
      <c r="S2002" s="25"/>
      <c r="U2002" s="23"/>
      <c r="V2002" s="36" t="s">
        <v>1687</v>
      </c>
    </row>
    <row r="2003" spans="1:22" s="22" customFormat="1">
      <c r="A2003" s="25" t="s">
        <v>1683</v>
      </c>
      <c r="B2003" s="25">
        <v>25</v>
      </c>
      <c r="C2003" s="1" t="s">
        <v>1579</v>
      </c>
      <c r="D2003" s="43" t="s">
        <v>1688</v>
      </c>
      <c r="E2003" s="25">
        <f t="shared" si="137"/>
        <v>2018</v>
      </c>
      <c r="F2003" s="25">
        <f t="shared" si="138"/>
        <v>5</v>
      </c>
      <c r="G2003" s="25">
        <f t="shared" si="139"/>
        <v>30</v>
      </c>
      <c r="H2003" s="35" t="s">
        <v>292</v>
      </c>
      <c r="I2003" s="44">
        <v>133.66553333333334</v>
      </c>
      <c r="J2003" s="44">
        <v>36.002083333333331</v>
      </c>
      <c r="K2003" s="34">
        <v>0</v>
      </c>
      <c r="L2003" s="34">
        <v>0</v>
      </c>
      <c r="M2003" s="33">
        <v>0</v>
      </c>
      <c r="N2003" s="45">
        <v>20.056999999999999</v>
      </c>
      <c r="O2003" s="44">
        <v>34.593000000000004</v>
      </c>
      <c r="P2003" s="26">
        <v>0.14068465210084025</v>
      </c>
      <c r="Q2003" s="26">
        <v>0.93421156302520814</v>
      </c>
      <c r="R2003" s="25" t="s">
        <v>1677</v>
      </c>
      <c r="S2003" s="25"/>
      <c r="U2003" s="23"/>
      <c r="V2003" s="36" t="s">
        <v>1689</v>
      </c>
    </row>
    <row r="2004" spans="1:22" s="22" customFormat="1">
      <c r="A2004" s="25" t="s">
        <v>1690</v>
      </c>
      <c r="B2004" s="25">
        <v>16</v>
      </c>
      <c r="C2004" s="1" t="s">
        <v>1579</v>
      </c>
      <c r="D2004" s="43" t="s">
        <v>1691</v>
      </c>
      <c r="E2004" s="25">
        <f t="shared" si="137"/>
        <v>2018</v>
      </c>
      <c r="F2004" s="25">
        <f t="shared" si="138"/>
        <v>9</v>
      </c>
      <c r="G2004" s="25">
        <f t="shared" si="139"/>
        <v>12</v>
      </c>
      <c r="H2004" s="35" t="s">
        <v>292</v>
      </c>
      <c r="I2004" s="44">
        <v>132.96418333333332</v>
      </c>
      <c r="J2004" s="44">
        <v>36.994066666666669</v>
      </c>
      <c r="K2004" s="34">
        <v>0</v>
      </c>
      <c r="L2004" s="34">
        <v>0</v>
      </c>
      <c r="M2004" s="33">
        <v>0</v>
      </c>
      <c r="N2004" s="45">
        <v>22.879000000000001</v>
      </c>
      <c r="O2004" s="44">
        <v>33.899000000000001</v>
      </c>
      <c r="P2004" s="26">
        <v>-0.11105793882352977</v>
      </c>
      <c r="Q2004" s="26">
        <v>-0.80675960470588315</v>
      </c>
      <c r="R2004" s="25" t="s">
        <v>1677</v>
      </c>
      <c r="S2004" s="25"/>
      <c r="U2004" s="23"/>
      <c r="V2004" s="36" t="s">
        <v>1692</v>
      </c>
    </row>
    <row r="2005" spans="1:22" s="22" customFormat="1">
      <c r="A2005" s="25" t="s">
        <v>1690</v>
      </c>
      <c r="B2005" s="25">
        <v>19</v>
      </c>
      <c r="C2005" s="1" t="s">
        <v>1579</v>
      </c>
      <c r="D2005" s="43" t="s">
        <v>1693</v>
      </c>
      <c r="E2005" s="25">
        <f t="shared" si="137"/>
        <v>2018</v>
      </c>
      <c r="F2005" s="25">
        <f t="shared" si="138"/>
        <v>9</v>
      </c>
      <c r="G2005" s="25">
        <f t="shared" si="139"/>
        <v>13</v>
      </c>
      <c r="H2005" s="35" t="s">
        <v>292</v>
      </c>
      <c r="I2005" s="44">
        <v>133.66229999999999</v>
      </c>
      <c r="J2005" s="44">
        <v>38.007283333333334</v>
      </c>
      <c r="K2005" s="34">
        <v>0</v>
      </c>
      <c r="L2005" s="34">
        <v>0</v>
      </c>
      <c r="M2005" s="33">
        <v>0</v>
      </c>
      <c r="N2005" s="45">
        <v>24.667999999999999</v>
      </c>
      <c r="O2005" s="44">
        <v>33.344000000000001</v>
      </c>
      <c r="P2005" s="26">
        <v>-0.22956896941176463</v>
      </c>
      <c r="Q2005" s="26">
        <v>-1.5643020423529403</v>
      </c>
      <c r="R2005" s="25" t="s">
        <v>1677</v>
      </c>
      <c r="S2005" s="25"/>
      <c r="U2005" s="23"/>
      <c r="V2005" s="36" t="s">
        <v>1694</v>
      </c>
    </row>
    <row r="2006" spans="1:22" s="22" customFormat="1">
      <c r="A2006" s="25" t="s">
        <v>1690</v>
      </c>
      <c r="B2006" s="25">
        <v>22</v>
      </c>
      <c r="C2006" s="1" t="s">
        <v>1579</v>
      </c>
      <c r="D2006" s="43" t="s">
        <v>1693</v>
      </c>
      <c r="E2006" s="25">
        <f t="shared" si="137"/>
        <v>2018</v>
      </c>
      <c r="F2006" s="25">
        <f t="shared" si="138"/>
        <v>9</v>
      </c>
      <c r="G2006" s="25">
        <f t="shared" si="139"/>
        <v>13</v>
      </c>
      <c r="H2006" s="35" t="s">
        <v>292</v>
      </c>
      <c r="I2006" s="44">
        <v>133.66390000000001</v>
      </c>
      <c r="J2006" s="44">
        <v>36.995783333333335</v>
      </c>
      <c r="K2006" s="34">
        <v>0</v>
      </c>
      <c r="L2006" s="34">
        <v>0</v>
      </c>
      <c r="M2006" s="33">
        <v>0</v>
      </c>
      <c r="N2006" s="45">
        <v>23.81</v>
      </c>
      <c r="O2006" s="44">
        <v>33.378</v>
      </c>
      <c r="P2006" s="26">
        <v>-0.2555512000000002</v>
      </c>
      <c r="Q2006" s="26">
        <v>-1.6436380800000006</v>
      </c>
      <c r="R2006" s="25" t="s">
        <v>1677</v>
      </c>
      <c r="S2006" s="25"/>
      <c r="U2006" s="23"/>
      <c r="V2006" s="36" t="s">
        <v>1695</v>
      </c>
    </row>
    <row r="2007" spans="1:22" s="22" customFormat="1">
      <c r="A2007" s="25" t="s">
        <v>1690</v>
      </c>
      <c r="B2007" s="25">
        <v>25</v>
      </c>
      <c r="C2007" s="1" t="s">
        <v>1579</v>
      </c>
      <c r="D2007" s="43" t="s">
        <v>1696</v>
      </c>
      <c r="E2007" s="25">
        <f t="shared" si="137"/>
        <v>2018</v>
      </c>
      <c r="F2007" s="25">
        <f t="shared" si="138"/>
        <v>9</v>
      </c>
      <c r="G2007" s="25">
        <f t="shared" si="139"/>
        <v>14</v>
      </c>
      <c r="H2007" s="35" t="s">
        <v>292</v>
      </c>
      <c r="I2007" s="44">
        <v>133.67088333333334</v>
      </c>
      <c r="J2007" s="44">
        <v>36.004316666666668</v>
      </c>
      <c r="K2007" s="34">
        <v>0</v>
      </c>
      <c r="L2007" s="34">
        <v>0</v>
      </c>
      <c r="M2007" s="33">
        <v>0</v>
      </c>
      <c r="N2007" s="45">
        <v>25.698</v>
      </c>
      <c r="O2007" s="44">
        <v>33.615000000000002</v>
      </c>
      <c r="P2007" s="26">
        <v>-0.17375263058823487</v>
      </c>
      <c r="Q2007" s="26">
        <v>-1.2090377976470581</v>
      </c>
      <c r="R2007" s="25" t="s">
        <v>1677</v>
      </c>
      <c r="S2007" s="25"/>
      <c r="U2007" s="23"/>
      <c r="V2007" s="36" t="s">
        <v>1697</v>
      </c>
    </row>
    <row r="2008" spans="1:22" s="22" customFormat="1">
      <c r="A2008" s="25" t="s">
        <v>1698</v>
      </c>
      <c r="B2008" s="25">
        <v>16</v>
      </c>
      <c r="C2008" s="1" t="s">
        <v>1579</v>
      </c>
      <c r="D2008" s="43" t="s">
        <v>1699</v>
      </c>
      <c r="E2008" s="25">
        <f t="shared" si="137"/>
        <v>2018</v>
      </c>
      <c r="F2008" s="25">
        <f t="shared" si="138"/>
        <v>11</v>
      </c>
      <c r="G2008" s="25">
        <f t="shared" si="139"/>
        <v>6</v>
      </c>
      <c r="H2008" s="35" t="s">
        <v>292</v>
      </c>
      <c r="I2008" s="44">
        <v>133.66418333333334</v>
      </c>
      <c r="J2008" s="44">
        <v>38.995399999999997</v>
      </c>
      <c r="K2008" s="34">
        <v>0</v>
      </c>
      <c r="L2008" s="34">
        <v>0</v>
      </c>
      <c r="M2008" s="33">
        <v>0</v>
      </c>
      <c r="N2008" s="45">
        <v>16.986999999999998</v>
      </c>
      <c r="O2008" s="44">
        <v>33.725000000000001</v>
      </c>
      <c r="P2008" s="26">
        <v>-0.14726798117647055</v>
      </c>
      <c r="Q2008" s="26">
        <v>-1.1406887152941181</v>
      </c>
      <c r="R2008" s="25" t="s">
        <v>1677</v>
      </c>
      <c r="S2008" s="25"/>
      <c r="U2008" s="23"/>
      <c r="V2008" s="36" t="s">
        <v>1700</v>
      </c>
    </row>
    <row r="2009" spans="1:22" s="22" customFormat="1">
      <c r="A2009" s="25" t="s">
        <v>1698</v>
      </c>
      <c r="B2009" s="25">
        <v>19</v>
      </c>
      <c r="C2009" s="1" t="s">
        <v>1579</v>
      </c>
      <c r="D2009" s="43" t="s">
        <v>1699</v>
      </c>
      <c r="E2009" s="25">
        <f t="shared" si="137"/>
        <v>2018</v>
      </c>
      <c r="F2009" s="25">
        <f t="shared" si="138"/>
        <v>11</v>
      </c>
      <c r="G2009" s="25">
        <f t="shared" si="139"/>
        <v>6</v>
      </c>
      <c r="H2009" s="35" t="s">
        <v>292</v>
      </c>
      <c r="I2009" s="44">
        <v>133.66551666666666</v>
      </c>
      <c r="J2009" s="44">
        <v>37.998483333333333</v>
      </c>
      <c r="K2009" s="34">
        <v>0</v>
      </c>
      <c r="L2009" s="34">
        <v>0</v>
      </c>
      <c r="M2009" s="33">
        <v>0</v>
      </c>
      <c r="N2009" s="45">
        <v>19.134</v>
      </c>
      <c r="O2009" s="44">
        <v>33.642000000000003</v>
      </c>
      <c r="P2009" s="26">
        <v>-0.13603533176470606</v>
      </c>
      <c r="Q2009" s="26">
        <v>-0.80520331294117753</v>
      </c>
      <c r="R2009" s="25" t="s">
        <v>1677</v>
      </c>
      <c r="S2009" s="25"/>
      <c r="U2009" s="23"/>
      <c r="V2009" s="36" t="s">
        <v>1701</v>
      </c>
    </row>
    <row r="2010" spans="1:22" s="22" customFormat="1">
      <c r="A2010" s="25" t="s">
        <v>1698</v>
      </c>
      <c r="B2010" s="25">
        <v>22</v>
      </c>
      <c r="C2010" s="1" t="s">
        <v>1579</v>
      </c>
      <c r="D2010" s="43" t="s">
        <v>1699</v>
      </c>
      <c r="E2010" s="25">
        <f t="shared" si="137"/>
        <v>2018</v>
      </c>
      <c r="F2010" s="25">
        <f t="shared" si="138"/>
        <v>11</v>
      </c>
      <c r="G2010" s="25">
        <f t="shared" si="139"/>
        <v>6</v>
      </c>
      <c r="H2010" s="35" t="s">
        <v>292</v>
      </c>
      <c r="I2010" s="44">
        <v>133.6653</v>
      </c>
      <c r="J2010" s="44">
        <v>36.998350000000002</v>
      </c>
      <c r="K2010" s="34">
        <v>0</v>
      </c>
      <c r="L2010" s="34">
        <v>0</v>
      </c>
      <c r="M2010" s="33">
        <v>0</v>
      </c>
      <c r="N2010" s="45">
        <v>19.407</v>
      </c>
      <c r="O2010" s="44">
        <v>34.003999999999998</v>
      </c>
      <c r="P2010" s="26">
        <v>-4.1221722352940748E-2</v>
      </c>
      <c r="Q2010" s="26">
        <v>-0.51888047058823439</v>
      </c>
      <c r="R2010" s="25" t="s">
        <v>1677</v>
      </c>
      <c r="S2010" s="25"/>
      <c r="U2010" s="23"/>
      <c r="V2010" s="36" t="s">
        <v>1702</v>
      </c>
    </row>
    <row r="2011" spans="1:22" s="22" customFormat="1">
      <c r="A2011" s="25" t="s">
        <v>1698</v>
      </c>
      <c r="B2011" s="25">
        <v>25</v>
      </c>
      <c r="C2011" s="1" t="s">
        <v>1579</v>
      </c>
      <c r="D2011" s="43" t="s">
        <v>1703</v>
      </c>
      <c r="E2011" s="25">
        <f t="shared" si="137"/>
        <v>2018</v>
      </c>
      <c r="F2011" s="25">
        <f t="shared" si="138"/>
        <v>11</v>
      </c>
      <c r="G2011" s="25">
        <f t="shared" si="139"/>
        <v>7</v>
      </c>
      <c r="H2011" s="35" t="s">
        <v>292</v>
      </c>
      <c r="I2011" s="44">
        <v>133.66056666666665</v>
      </c>
      <c r="J2011" s="44">
        <v>36.004150000000003</v>
      </c>
      <c r="K2011" s="34">
        <v>0</v>
      </c>
      <c r="L2011" s="34">
        <v>0</v>
      </c>
      <c r="M2011" s="33">
        <v>0</v>
      </c>
      <c r="N2011" s="45">
        <v>19.623000000000001</v>
      </c>
      <c r="O2011" s="44">
        <v>33.856000000000002</v>
      </c>
      <c r="P2011" s="26">
        <v>-8.3879472941176481E-2</v>
      </c>
      <c r="Q2011" s="26">
        <v>-0.49199378823529649</v>
      </c>
      <c r="R2011" s="25" t="s">
        <v>1677</v>
      </c>
      <c r="S2011" s="25"/>
      <c r="U2011" s="23"/>
      <c r="V2011" s="36" t="s">
        <v>1704</v>
      </c>
    </row>
    <row r="2012" spans="1:22" s="22" customFormat="1">
      <c r="A2012" s="25" t="s">
        <v>1705</v>
      </c>
      <c r="B2012" s="25">
        <v>16</v>
      </c>
      <c r="C2012" s="1" t="s">
        <v>1579</v>
      </c>
      <c r="D2012" s="43" t="s">
        <v>1706</v>
      </c>
      <c r="E2012" s="25">
        <f t="shared" si="137"/>
        <v>2019</v>
      </c>
      <c r="F2012" s="25">
        <f t="shared" si="138"/>
        <v>2</v>
      </c>
      <c r="G2012" s="25">
        <f t="shared" si="139"/>
        <v>26</v>
      </c>
      <c r="H2012" s="35" t="s">
        <v>292</v>
      </c>
      <c r="I2012" s="44">
        <v>133.65876666666668</v>
      </c>
      <c r="J2012" s="44">
        <v>38.999183333333335</v>
      </c>
      <c r="K2012" s="34">
        <v>0</v>
      </c>
      <c r="L2012" s="34">
        <v>0</v>
      </c>
      <c r="M2012" s="33">
        <v>0</v>
      </c>
      <c r="N2012" s="45">
        <v>7.766</v>
      </c>
      <c r="O2012" s="44">
        <v>34.32</v>
      </c>
      <c r="P2012" s="26">
        <v>5.2045170588235656E-2</v>
      </c>
      <c r="Q2012" s="26">
        <v>0.13779514470588161</v>
      </c>
      <c r="R2012" s="25" t="s">
        <v>1677</v>
      </c>
      <c r="S2012" s="25"/>
      <c r="U2012" s="23"/>
      <c r="V2012" s="36" t="s">
        <v>1707</v>
      </c>
    </row>
    <row r="2013" spans="1:22" s="22" customFormat="1">
      <c r="A2013" s="25" t="s">
        <v>1705</v>
      </c>
      <c r="B2013" s="25">
        <v>19</v>
      </c>
      <c r="C2013" s="1" t="s">
        <v>1579</v>
      </c>
      <c r="D2013" s="43" t="s">
        <v>1706</v>
      </c>
      <c r="E2013" s="25">
        <f t="shared" si="137"/>
        <v>2019</v>
      </c>
      <c r="F2013" s="25">
        <f t="shared" si="138"/>
        <v>2</v>
      </c>
      <c r="G2013" s="25">
        <f t="shared" si="139"/>
        <v>26</v>
      </c>
      <c r="H2013" s="35" t="s">
        <v>292</v>
      </c>
      <c r="I2013" s="44">
        <v>133.67643333333334</v>
      </c>
      <c r="J2013" s="44">
        <v>38.002483333333331</v>
      </c>
      <c r="K2013" s="34">
        <v>0</v>
      </c>
      <c r="L2013" s="34">
        <v>0</v>
      </c>
      <c r="M2013" s="33">
        <v>0</v>
      </c>
      <c r="N2013" s="45">
        <v>12.993</v>
      </c>
      <c r="O2013" s="44">
        <v>34.417999999999999</v>
      </c>
      <c r="P2013" s="26">
        <v>0.14897956470588225</v>
      </c>
      <c r="Q2013" s="26">
        <v>0.80790527764705899</v>
      </c>
      <c r="R2013" s="25" t="s">
        <v>1677</v>
      </c>
      <c r="S2013" s="25"/>
      <c r="U2013" s="23"/>
      <c r="V2013" s="36" t="s">
        <v>1708</v>
      </c>
    </row>
    <row r="2014" spans="1:22" s="22" customFormat="1">
      <c r="A2014" s="25" t="s">
        <v>1705</v>
      </c>
      <c r="B2014" s="25">
        <v>22</v>
      </c>
      <c r="C2014" s="1" t="s">
        <v>1579</v>
      </c>
      <c r="D2014" s="43" t="s">
        <v>1706</v>
      </c>
      <c r="E2014" s="25">
        <f t="shared" si="137"/>
        <v>2019</v>
      </c>
      <c r="F2014" s="25">
        <f t="shared" si="138"/>
        <v>2</v>
      </c>
      <c r="G2014" s="25">
        <f t="shared" si="139"/>
        <v>26</v>
      </c>
      <c r="H2014" s="35" t="s">
        <v>292</v>
      </c>
      <c r="I2014" s="44">
        <v>133.66821666666667</v>
      </c>
      <c r="J2014" s="44">
        <v>37.002749999999999</v>
      </c>
      <c r="K2014" s="34">
        <v>0</v>
      </c>
      <c r="L2014" s="34">
        <v>0</v>
      </c>
      <c r="M2014" s="33">
        <v>0</v>
      </c>
      <c r="N2014" s="45">
        <v>11.705</v>
      </c>
      <c r="O2014" s="44">
        <v>34.265999999999998</v>
      </c>
      <c r="P2014" s="26">
        <v>3.8866808823529553E-2</v>
      </c>
      <c r="Q2014" s="26">
        <v>0.5069492705882368</v>
      </c>
      <c r="R2014" s="25" t="s">
        <v>1677</v>
      </c>
      <c r="S2014" s="25"/>
      <c r="U2014" s="23"/>
      <c r="V2014" s="36" t="s">
        <v>1709</v>
      </c>
    </row>
    <row r="2015" spans="1:22" s="22" customFormat="1">
      <c r="A2015" s="25" t="s">
        <v>1705</v>
      </c>
      <c r="B2015" s="25">
        <v>25</v>
      </c>
      <c r="C2015" s="1" t="s">
        <v>1579</v>
      </c>
      <c r="D2015" s="43" t="s">
        <v>1710</v>
      </c>
      <c r="E2015" s="25">
        <f t="shared" si="137"/>
        <v>2019</v>
      </c>
      <c r="F2015" s="25">
        <f t="shared" si="138"/>
        <v>2</v>
      </c>
      <c r="G2015" s="25">
        <f t="shared" si="139"/>
        <v>27</v>
      </c>
      <c r="H2015" s="35" t="s">
        <v>292</v>
      </c>
      <c r="I2015" s="44">
        <v>133.66618333333332</v>
      </c>
      <c r="J2015" s="44">
        <v>36.001083333333334</v>
      </c>
      <c r="K2015" s="34">
        <v>0</v>
      </c>
      <c r="L2015" s="34">
        <v>0</v>
      </c>
      <c r="M2015" s="33">
        <v>0</v>
      </c>
      <c r="N2015" s="45">
        <v>12.298</v>
      </c>
      <c r="O2015" s="44">
        <v>34.307000000000002</v>
      </c>
      <c r="P2015" s="26">
        <v>0.17862766722689116</v>
      </c>
      <c r="Q2015" s="26">
        <v>0.57854240924369726</v>
      </c>
      <c r="R2015" s="25" t="s">
        <v>1677</v>
      </c>
      <c r="S2015" s="25"/>
      <c r="U2015" s="23"/>
      <c r="V2015" s="36" t="s">
        <v>1711</v>
      </c>
    </row>
    <row r="2016" spans="1:22" s="22" customFormat="1">
      <c r="A2016" s="25" t="s">
        <v>1712</v>
      </c>
      <c r="B2016" s="25">
        <v>16</v>
      </c>
      <c r="C2016" s="1" t="s">
        <v>1579</v>
      </c>
      <c r="D2016" s="43" t="s">
        <v>1713</v>
      </c>
      <c r="E2016" s="25">
        <f t="shared" si="137"/>
        <v>2019</v>
      </c>
      <c r="F2016" s="25">
        <f t="shared" si="138"/>
        <v>5</v>
      </c>
      <c r="G2016" s="25">
        <f t="shared" si="139"/>
        <v>30</v>
      </c>
      <c r="H2016" s="35" t="s">
        <v>292</v>
      </c>
      <c r="I2016" s="44">
        <v>133.66721666666666</v>
      </c>
      <c r="J2016" s="44">
        <v>39.002200000000002</v>
      </c>
      <c r="K2016" s="34">
        <v>0</v>
      </c>
      <c r="L2016" s="34">
        <v>0</v>
      </c>
      <c r="M2016" s="33">
        <v>0</v>
      </c>
      <c r="N2016" s="45">
        <v>16.363</v>
      </c>
      <c r="O2016" s="44">
        <v>34.689</v>
      </c>
      <c r="P2016" s="26">
        <v>0.14852396705882365</v>
      </c>
      <c r="Q2016" s="26">
        <v>0.87297155647058666</v>
      </c>
      <c r="R2016" s="25" t="s">
        <v>1677</v>
      </c>
      <c r="S2016" s="25"/>
      <c r="U2016" s="23"/>
      <c r="V2016" s="36" t="s">
        <v>1714</v>
      </c>
    </row>
    <row r="2017" spans="1:22" s="22" customFormat="1">
      <c r="A2017" s="25" t="s">
        <v>1712</v>
      </c>
      <c r="B2017" s="25">
        <v>19</v>
      </c>
      <c r="C2017" s="1" t="s">
        <v>1579</v>
      </c>
      <c r="D2017" s="43" t="s">
        <v>1713</v>
      </c>
      <c r="E2017" s="25">
        <f t="shared" si="137"/>
        <v>2019</v>
      </c>
      <c r="F2017" s="25">
        <f t="shared" si="138"/>
        <v>5</v>
      </c>
      <c r="G2017" s="25">
        <f t="shared" si="139"/>
        <v>30</v>
      </c>
      <c r="H2017" s="35" t="s">
        <v>292</v>
      </c>
      <c r="I2017" s="44">
        <v>133.68006666666668</v>
      </c>
      <c r="J2017" s="44">
        <v>38.01101666666667</v>
      </c>
      <c r="K2017" s="34">
        <v>0</v>
      </c>
      <c r="L2017" s="34">
        <v>0</v>
      </c>
      <c r="M2017" s="33">
        <v>0</v>
      </c>
      <c r="N2017" s="45">
        <v>17.475999999999999</v>
      </c>
      <c r="O2017" s="44">
        <v>34.481999999999999</v>
      </c>
      <c r="P2017" s="26">
        <v>0.10624930117647091</v>
      </c>
      <c r="Q2017" s="26">
        <v>1.035332129411767</v>
      </c>
      <c r="R2017" s="25" t="s">
        <v>1677</v>
      </c>
      <c r="S2017" s="25"/>
      <c r="U2017" s="23"/>
      <c r="V2017" s="36" t="s">
        <v>1715</v>
      </c>
    </row>
    <row r="2018" spans="1:22" s="22" customFormat="1">
      <c r="A2018" s="25" t="s">
        <v>1712</v>
      </c>
      <c r="B2018" s="25">
        <v>22</v>
      </c>
      <c r="C2018" s="1" t="s">
        <v>1579</v>
      </c>
      <c r="D2018" s="43" t="s">
        <v>1713</v>
      </c>
      <c r="E2018" s="25">
        <f t="shared" si="137"/>
        <v>2019</v>
      </c>
      <c r="F2018" s="25">
        <f t="shared" si="138"/>
        <v>5</v>
      </c>
      <c r="G2018" s="25">
        <f t="shared" si="139"/>
        <v>30</v>
      </c>
      <c r="H2018" s="35" t="s">
        <v>292</v>
      </c>
      <c r="I2018" s="44">
        <v>133.66765000000001</v>
      </c>
      <c r="J2018" s="44">
        <v>37.007616666666664</v>
      </c>
      <c r="K2018" s="34">
        <v>0</v>
      </c>
      <c r="L2018" s="34">
        <v>0</v>
      </c>
      <c r="M2018" s="33">
        <v>0</v>
      </c>
      <c r="N2018" s="45">
        <v>18.765999999999998</v>
      </c>
      <c r="O2018" s="44">
        <v>34.436</v>
      </c>
      <c r="P2018" s="26">
        <v>0.19238123529411766</v>
      </c>
      <c r="Q2018" s="26">
        <v>1.0530408423529423</v>
      </c>
      <c r="R2018" s="25" t="s">
        <v>1677</v>
      </c>
      <c r="S2018" s="25"/>
      <c r="U2018" s="23"/>
      <c r="V2018" s="36" t="s">
        <v>1716</v>
      </c>
    </row>
    <row r="2019" spans="1:22" s="22" customFormat="1">
      <c r="A2019" s="25" t="s">
        <v>1712</v>
      </c>
      <c r="B2019" s="25">
        <v>25</v>
      </c>
      <c r="C2019" s="1" t="s">
        <v>1579</v>
      </c>
      <c r="D2019" s="43" t="s">
        <v>1717</v>
      </c>
      <c r="E2019" s="25">
        <f t="shared" si="137"/>
        <v>2019</v>
      </c>
      <c r="F2019" s="25">
        <f t="shared" si="138"/>
        <v>5</v>
      </c>
      <c r="G2019" s="25">
        <f t="shared" si="139"/>
        <v>31</v>
      </c>
      <c r="H2019" s="35" t="s">
        <v>292</v>
      </c>
      <c r="I2019" s="44">
        <v>133.66708333333332</v>
      </c>
      <c r="J2019" s="44">
        <v>35.996783333333333</v>
      </c>
      <c r="K2019" s="34">
        <v>0</v>
      </c>
      <c r="L2019" s="34">
        <v>0</v>
      </c>
      <c r="M2019" s="33">
        <v>0</v>
      </c>
      <c r="N2019" s="45">
        <v>18.977</v>
      </c>
      <c r="O2019" s="44">
        <v>34.71</v>
      </c>
      <c r="P2019" s="26">
        <v>0.16874211176470544</v>
      </c>
      <c r="Q2019" s="26">
        <v>1.3249985441176477</v>
      </c>
      <c r="R2019" s="25" t="s">
        <v>1677</v>
      </c>
      <c r="S2019" s="25"/>
      <c r="U2019" s="23"/>
      <c r="V2019" s="36" t="s">
        <v>1718</v>
      </c>
    </row>
    <row r="2020" spans="1:22" s="22" customFormat="1">
      <c r="A2020" s="25" t="s">
        <v>1719</v>
      </c>
      <c r="B2020" s="25">
        <v>15</v>
      </c>
      <c r="C2020" s="1" t="s">
        <v>1579</v>
      </c>
      <c r="D2020" s="43" t="s">
        <v>1720</v>
      </c>
      <c r="E2020" s="25">
        <f t="shared" si="137"/>
        <v>2019</v>
      </c>
      <c r="F2020" s="25">
        <f t="shared" si="138"/>
        <v>9</v>
      </c>
      <c r="G2020" s="25">
        <f t="shared" si="139"/>
        <v>3</v>
      </c>
      <c r="H2020" s="35" t="s">
        <v>292</v>
      </c>
      <c r="I2020" s="44">
        <v>133.66253333333333</v>
      </c>
      <c r="J2020" s="44">
        <v>38.669699999999999</v>
      </c>
      <c r="K2020" s="34">
        <v>0</v>
      </c>
      <c r="L2020" s="34">
        <v>0</v>
      </c>
      <c r="M2020" s="33">
        <v>0</v>
      </c>
      <c r="N2020" s="45">
        <v>25.532</v>
      </c>
      <c r="O2020" s="44">
        <v>33.253</v>
      </c>
      <c r="P2020" s="26">
        <v>-0.2645951941176472</v>
      </c>
      <c r="Q2020" s="26">
        <v>-1.8594034029411759</v>
      </c>
      <c r="R2020" s="25" t="s">
        <v>1677</v>
      </c>
      <c r="S2020" s="25"/>
      <c r="U2020" s="23"/>
      <c r="V2020" s="36" t="s">
        <v>1721</v>
      </c>
    </row>
    <row r="2021" spans="1:22" s="22" customFormat="1">
      <c r="A2021" s="25" t="s">
        <v>1719</v>
      </c>
      <c r="B2021" s="25">
        <v>17</v>
      </c>
      <c r="C2021" s="1" t="s">
        <v>1579</v>
      </c>
      <c r="D2021" s="43" t="s">
        <v>1720</v>
      </c>
      <c r="E2021" s="25">
        <f t="shared" si="137"/>
        <v>2019</v>
      </c>
      <c r="F2021" s="25">
        <f t="shared" si="138"/>
        <v>9</v>
      </c>
      <c r="G2021" s="25">
        <f t="shared" si="139"/>
        <v>3</v>
      </c>
      <c r="H2021" s="35" t="s">
        <v>292</v>
      </c>
      <c r="I2021" s="44">
        <v>133.65864999999999</v>
      </c>
      <c r="J2021" s="44">
        <v>38.005850000000002</v>
      </c>
      <c r="K2021" s="34">
        <v>0</v>
      </c>
      <c r="L2021" s="34">
        <v>0</v>
      </c>
      <c r="M2021" s="33">
        <v>0</v>
      </c>
      <c r="N2021" s="45">
        <v>25.134</v>
      </c>
      <c r="O2021" s="44">
        <v>33.308</v>
      </c>
      <c r="P2021" s="26">
        <v>-0.30103551250000038</v>
      </c>
      <c r="Q2021" s="26">
        <v>-1.903034712500002</v>
      </c>
      <c r="R2021" s="25" t="s">
        <v>1677</v>
      </c>
      <c r="S2021" s="25"/>
      <c r="U2021" s="23"/>
      <c r="V2021" s="36" t="s">
        <v>1722</v>
      </c>
    </row>
    <row r="2022" spans="1:22" s="22" customFormat="1">
      <c r="A2022" s="25" t="s">
        <v>1719</v>
      </c>
      <c r="B2022" s="25">
        <v>20</v>
      </c>
      <c r="C2022" s="1" t="s">
        <v>1579</v>
      </c>
      <c r="D2022" s="43" t="s">
        <v>1720</v>
      </c>
      <c r="E2022" s="25">
        <f t="shared" si="137"/>
        <v>2019</v>
      </c>
      <c r="F2022" s="25">
        <f t="shared" si="138"/>
        <v>9</v>
      </c>
      <c r="G2022" s="25">
        <f t="shared" si="139"/>
        <v>3</v>
      </c>
      <c r="H2022" s="35" t="s">
        <v>292</v>
      </c>
      <c r="I2022" s="44">
        <v>133.66325000000001</v>
      </c>
      <c r="J2022" s="44">
        <v>37.00181666666667</v>
      </c>
      <c r="K2022" s="34">
        <v>0</v>
      </c>
      <c r="L2022" s="34">
        <v>0</v>
      </c>
      <c r="M2022" s="33">
        <v>0</v>
      </c>
      <c r="N2022" s="45">
        <v>25.613</v>
      </c>
      <c r="O2022" s="44">
        <v>33.29</v>
      </c>
      <c r="P2022" s="26">
        <v>-0.28269920588235298</v>
      </c>
      <c r="Q2022" s="26">
        <v>-1.6952869270588238</v>
      </c>
      <c r="R2022" s="25" t="s">
        <v>1677</v>
      </c>
      <c r="S2022" s="25"/>
      <c r="U2022" s="23"/>
      <c r="V2022" s="36" t="s">
        <v>1723</v>
      </c>
    </row>
    <row r="2023" spans="1:22" s="22" customFormat="1">
      <c r="A2023" s="25" t="s">
        <v>1719</v>
      </c>
      <c r="B2023" s="25">
        <v>23</v>
      </c>
      <c r="C2023" s="1" t="s">
        <v>1579</v>
      </c>
      <c r="D2023" s="43" t="s">
        <v>1720</v>
      </c>
      <c r="E2023" s="25">
        <f t="shared" si="137"/>
        <v>2019</v>
      </c>
      <c r="F2023" s="25">
        <f t="shared" si="138"/>
        <v>9</v>
      </c>
      <c r="G2023" s="25">
        <f t="shared" si="139"/>
        <v>3</v>
      </c>
      <c r="H2023" s="35" t="s">
        <v>292</v>
      </c>
      <c r="I2023" s="44">
        <v>133.66056666666665</v>
      </c>
      <c r="J2023" s="44">
        <v>36.002866666666669</v>
      </c>
      <c r="K2023" s="34">
        <v>0</v>
      </c>
      <c r="L2023" s="34">
        <v>0</v>
      </c>
      <c r="M2023" s="33">
        <v>0</v>
      </c>
      <c r="N2023" s="45">
        <v>25.957999999999998</v>
      </c>
      <c r="O2023" s="44">
        <v>32.945</v>
      </c>
      <c r="P2023" s="26">
        <v>-0.36003091176470581</v>
      </c>
      <c r="Q2023" s="26">
        <v>-2.3225415141176482</v>
      </c>
      <c r="R2023" s="25" t="s">
        <v>1677</v>
      </c>
      <c r="S2023" s="25"/>
      <c r="U2023" s="23"/>
      <c r="V2023" s="36" t="s">
        <v>1724</v>
      </c>
    </row>
    <row r="2024" spans="1:22" s="22" customFormat="1">
      <c r="A2024" s="25" t="s">
        <v>1725</v>
      </c>
      <c r="B2024" s="25">
        <v>15</v>
      </c>
      <c r="C2024" s="1" t="s">
        <v>1579</v>
      </c>
      <c r="D2024" s="43" t="s">
        <v>1726</v>
      </c>
      <c r="E2024" s="25">
        <f t="shared" si="137"/>
        <v>2019</v>
      </c>
      <c r="F2024" s="25">
        <f t="shared" si="138"/>
        <v>10</v>
      </c>
      <c r="G2024" s="25">
        <f t="shared" si="139"/>
        <v>30</v>
      </c>
      <c r="H2024" s="35" t="s">
        <v>292</v>
      </c>
      <c r="I2024" s="44">
        <v>133.67096666666666</v>
      </c>
      <c r="J2024" s="44">
        <v>38.667866666666669</v>
      </c>
      <c r="K2024" s="34">
        <v>0</v>
      </c>
      <c r="L2024" s="34">
        <v>0</v>
      </c>
      <c r="M2024" s="33">
        <v>0</v>
      </c>
      <c r="N2024" s="45">
        <v>19.254000000000001</v>
      </c>
      <c r="O2024" s="44">
        <v>33.494</v>
      </c>
      <c r="P2024" s="26">
        <v>-0.10574747764705883</v>
      </c>
      <c r="Q2024" s="26">
        <v>-1.2284585411764724</v>
      </c>
      <c r="R2024" s="25" t="s">
        <v>1677</v>
      </c>
      <c r="S2024" s="25"/>
      <c r="U2024" s="23"/>
      <c r="V2024" s="36" t="s">
        <v>1727</v>
      </c>
    </row>
    <row r="2025" spans="1:22" s="22" customFormat="1">
      <c r="A2025" s="25" t="s">
        <v>1725</v>
      </c>
      <c r="B2025" s="25">
        <v>17</v>
      </c>
      <c r="C2025" s="1" t="s">
        <v>1579</v>
      </c>
      <c r="D2025" s="43" t="s">
        <v>1726</v>
      </c>
      <c r="E2025" s="25">
        <f t="shared" si="137"/>
        <v>2019</v>
      </c>
      <c r="F2025" s="25">
        <f t="shared" si="138"/>
        <v>10</v>
      </c>
      <c r="G2025" s="25">
        <f t="shared" si="139"/>
        <v>30</v>
      </c>
      <c r="H2025" s="35" t="s">
        <v>292</v>
      </c>
      <c r="I2025" s="44">
        <v>133.6696</v>
      </c>
      <c r="J2025" s="44">
        <v>38.003300000000003</v>
      </c>
      <c r="K2025" s="34">
        <v>0</v>
      </c>
      <c r="L2025" s="34">
        <v>0</v>
      </c>
      <c r="M2025" s="33">
        <v>0</v>
      </c>
      <c r="N2025" s="45">
        <v>20.806999999999999</v>
      </c>
      <c r="O2025" s="44">
        <v>33.469000000000001</v>
      </c>
      <c r="P2025" s="26">
        <v>-0.19082434352941169</v>
      </c>
      <c r="Q2025" s="26">
        <v>-1.0923271282352935</v>
      </c>
      <c r="R2025" s="25" t="s">
        <v>1677</v>
      </c>
      <c r="S2025" s="25"/>
      <c r="U2025" s="23"/>
      <c r="V2025" s="36" t="s">
        <v>1728</v>
      </c>
    </row>
    <row r="2026" spans="1:22" s="22" customFormat="1">
      <c r="A2026" s="25" t="s">
        <v>1725</v>
      </c>
      <c r="B2026" s="25">
        <v>20</v>
      </c>
      <c r="C2026" s="1" t="s">
        <v>1579</v>
      </c>
      <c r="D2026" s="43" t="s">
        <v>1726</v>
      </c>
      <c r="E2026" s="25">
        <f t="shared" si="137"/>
        <v>2019</v>
      </c>
      <c r="F2026" s="25">
        <f t="shared" si="138"/>
        <v>10</v>
      </c>
      <c r="G2026" s="25">
        <f t="shared" si="139"/>
        <v>30</v>
      </c>
      <c r="H2026" s="35" t="s">
        <v>292</v>
      </c>
      <c r="I2026" s="44">
        <v>133.6686</v>
      </c>
      <c r="J2026" s="44">
        <v>37.003283333333336</v>
      </c>
      <c r="K2026" s="34">
        <v>0</v>
      </c>
      <c r="L2026" s="34">
        <v>0</v>
      </c>
      <c r="M2026" s="33">
        <v>0</v>
      </c>
      <c r="N2026" s="45">
        <v>20.567</v>
      </c>
      <c r="O2026" s="44">
        <v>33.901000000000003</v>
      </c>
      <c r="P2026" s="26">
        <v>-0.12874316941176511</v>
      </c>
      <c r="Q2026" s="26">
        <v>-0.76495773529411792</v>
      </c>
      <c r="R2026" s="25" t="s">
        <v>1677</v>
      </c>
      <c r="S2026" s="25"/>
      <c r="U2026" s="23"/>
      <c r="V2026" s="36" t="s">
        <v>1729</v>
      </c>
    </row>
    <row r="2027" spans="1:22" s="22" customFormat="1">
      <c r="A2027" s="25" t="s">
        <v>1725</v>
      </c>
      <c r="B2027" s="25">
        <v>23</v>
      </c>
      <c r="C2027" s="1" t="s">
        <v>1579</v>
      </c>
      <c r="D2027" s="43" t="s">
        <v>1730</v>
      </c>
      <c r="E2027" s="25">
        <f t="shared" si="137"/>
        <v>2019</v>
      </c>
      <c r="F2027" s="25">
        <f t="shared" si="138"/>
        <v>10</v>
      </c>
      <c r="G2027" s="25">
        <f t="shared" si="139"/>
        <v>31</v>
      </c>
      <c r="H2027" s="35" t="s">
        <v>292</v>
      </c>
      <c r="I2027" s="44">
        <v>133.66765000000001</v>
      </c>
      <c r="J2027" s="44">
        <v>36.002883333333337</v>
      </c>
      <c r="K2027" s="34">
        <v>0</v>
      </c>
      <c r="L2027" s="34">
        <v>0</v>
      </c>
      <c r="M2027" s="33">
        <v>0</v>
      </c>
      <c r="N2027" s="45">
        <v>20.917000000000002</v>
      </c>
      <c r="O2027" s="44">
        <v>33.308999999999997</v>
      </c>
      <c r="P2027" s="26">
        <v>-0.14325257999999952</v>
      </c>
      <c r="Q2027" s="26">
        <v>-1.1778019176470576</v>
      </c>
      <c r="R2027" s="25" t="s">
        <v>1677</v>
      </c>
      <c r="S2027" s="25"/>
      <c r="U2027" s="23"/>
      <c r="V2027" s="36" t="s">
        <v>1731</v>
      </c>
    </row>
    <row r="2028" spans="1:22" s="22" customFormat="1">
      <c r="A2028" s="25" t="s">
        <v>1732</v>
      </c>
      <c r="B2028" s="25">
        <v>23</v>
      </c>
      <c r="C2028" s="1" t="s">
        <v>1579</v>
      </c>
      <c r="D2028" s="43" t="s">
        <v>1733</v>
      </c>
      <c r="E2028" s="25">
        <f>YEAR(D2028)</f>
        <v>2020</v>
      </c>
      <c r="F2028" s="25">
        <f>MONTH(D2028)</f>
        <v>2</v>
      </c>
      <c r="G2028" s="25">
        <f>DAY(D2028)</f>
        <v>26</v>
      </c>
      <c r="H2028" s="35" t="s">
        <v>292</v>
      </c>
      <c r="I2028" s="44">
        <v>133.65485000000001</v>
      </c>
      <c r="J2028" s="44">
        <v>36.005850000000002</v>
      </c>
      <c r="K2028" s="34">
        <v>0</v>
      </c>
      <c r="L2028" s="34">
        <v>0</v>
      </c>
      <c r="M2028" s="33">
        <v>0</v>
      </c>
      <c r="N2028" s="45">
        <v>12.782999999999999</v>
      </c>
      <c r="O2028" s="44">
        <v>34.146999999999998</v>
      </c>
      <c r="P2028" s="26">
        <v>7.2543160000000384E-2</v>
      </c>
      <c r="Q2028" s="26">
        <v>0.3785568588235293</v>
      </c>
      <c r="R2028" s="25" t="s">
        <v>1677</v>
      </c>
      <c r="S2028" s="25"/>
      <c r="U2028" s="23"/>
      <c r="V2028" s="36" t="s">
        <v>1734</v>
      </c>
    </row>
    <row r="2029" spans="1:22" s="22" customFormat="1">
      <c r="A2029" s="25" t="s">
        <v>1735</v>
      </c>
      <c r="B2029" s="25">
        <v>20</v>
      </c>
      <c r="C2029" s="1" t="s">
        <v>1579</v>
      </c>
      <c r="D2029" s="43" t="s">
        <v>1736</v>
      </c>
      <c r="E2029" s="25">
        <f>YEAR(D2029)</f>
        <v>2020</v>
      </c>
      <c r="F2029" s="25">
        <f>MONTH(D2029)</f>
        <v>9</v>
      </c>
      <c r="G2029" s="25">
        <f>DAY(D2029)</f>
        <v>1</v>
      </c>
      <c r="H2029" s="35" t="s">
        <v>292</v>
      </c>
      <c r="I2029" s="44">
        <v>133.66351666666668</v>
      </c>
      <c r="J2029" s="44">
        <v>37.003749999999997</v>
      </c>
      <c r="K2029" s="34">
        <v>0</v>
      </c>
      <c r="L2029" s="34">
        <v>0</v>
      </c>
      <c r="M2029" s="33">
        <v>0</v>
      </c>
      <c r="N2029" s="45">
        <v>26.632999999999999</v>
      </c>
      <c r="O2029" s="44">
        <v>33.039000000000001</v>
      </c>
      <c r="P2029" s="26">
        <v>-0.29657261999999962</v>
      </c>
      <c r="Q2029" s="26">
        <v>-1.9639949647058828</v>
      </c>
      <c r="R2029" s="25" t="s">
        <v>1677</v>
      </c>
      <c r="S2029" s="25"/>
      <c r="U2029" s="23"/>
      <c r="V2029" s="36" t="s">
        <v>1737</v>
      </c>
    </row>
    <row r="2030" spans="1:22" s="22" customFormat="1">
      <c r="A2030" s="25" t="s">
        <v>1735</v>
      </c>
      <c r="B2030" s="25">
        <v>23</v>
      </c>
      <c r="C2030" s="1" t="s">
        <v>1579</v>
      </c>
      <c r="D2030" s="43" t="s">
        <v>1736</v>
      </c>
      <c r="E2030" s="25">
        <f>YEAR(D2030)</f>
        <v>2020</v>
      </c>
      <c r="F2030" s="25">
        <f>MONTH(D2030)</f>
        <v>9</v>
      </c>
      <c r="G2030" s="25">
        <f>DAY(D2030)</f>
        <v>1</v>
      </c>
      <c r="H2030" s="35" t="s">
        <v>292</v>
      </c>
      <c r="I2030" s="44">
        <v>133.66793333333334</v>
      </c>
      <c r="J2030" s="44">
        <v>36.00181666666667</v>
      </c>
      <c r="K2030" s="34">
        <v>0</v>
      </c>
      <c r="L2030" s="34">
        <v>0</v>
      </c>
      <c r="M2030" s="33">
        <v>0</v>
      </c>
      <c r="N2030" s="45">
        <v>28.425999999999998</v>
      </c>
      <c r="O2030" s="44">
        <v>32.218000000000004</v>
      </c>
      <c r="P2030" s="26">
        <v>-0.39196936000000004</v>
      </c>
      <c r="Q2030" s="26">
        <v>-2.6485969882352931</v>
      </c>
      <c r="R2030" s="25" t="s">
        <v>1677</v>
      </c>
      <c r="S2030" s="25"/>
      <c r="U2030" s="23"/>
      <c r="V2030" s="36" t="s">
        <v>1738</v>
      </c>
    </row>
  </sheetData>
  <autoFilter ref="A1:V2030" xr:uid="{0253FD36-6E03-42A4-9659-F22DA23DE40C}"/>
  <sortState xmlns:xlrd2="http://schemas.microsoft.com/office/spreadsheetml/2017/richdata2" ref="A2:V21">
    <sortCondition ref="A2:A21"/>
    <sortCondition ref="B2:B21"/>
  </sortState>
  <phoneticPr fontId="3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8E13E-78E2-6248-8EFC-B9675F6691E1}">
  <dimension ref="A1:X2023"/>
  <sheetViews>
    <sheetView tabSelected="1" workbookViewId="0">
      <pane ySplit="1" topLeftCell="A382" activePane="bottomLeft" state="frozen"/>
      <selection pane="bottomLeft" activeCell="C359" sqref="C359:C404"/>
    </sheetView>
  </sheetViews>
  <sheetFormatPr baseColWidth="10" defaultColWidth="12.83203125" defaultRowHeight="14"/>
  <cols>
    <col min="1" max="1" width="12.6640625" style="1" bestFit="1" customWidth="1"/>
    <col min="2" max="2" width="9.1640625" style="1" bestFit="1" customWidth="1"/>
    <col min="3" max="3" width="13.5" style="1" bestFit="1" customWidth="1"/>
    <col min="4" max="4" width="10.1640625" style="5" bestFit="1" customWidth="1"/>
    <col min="5" max="5" width="5.6640625" style="1" bestFit="1" customWidth="1"/>
    <col min="6" max="6" width="6.5" style="1" bestFit="1" customWidth="1"/>
    <col min="7" max="7" width="4.5" style="4" bestFit="1" customWidth="1"/>
    <col min="8" max="8" width="5.6640625" style="9" bestFit="1" customWidth="1"/>
    <col min="9" max="9" width="12.6640625" style="13" bestFit="1" customWidth="1"/>
    <col min="10" max="10" width="11.6640625" style="13" bestFit="1" customWidth="1"/>
    <col min="11" max="11" width="7.6640625" style="10" bestFit="1" customWidth="1"/>
    <col min="12" max="12" width="7.6640625" style="10" customWidth="1"/>
    <col min="13" max="13" width="7.5" style="10" customWidth="1"/>
    <col min="14" max="14" width="15" style="14" bestFit="1" customWidth="1"/>
    <col min="15" max="15" width="8" style="13" bestFit="1" customWidth="1"/>
    <col min="16" max="17" width="10.5" style="8" bestFit="1" customWidth="1"/>
    <col min="18" max="18" width="16.1640625" style="1" bestFit="1" customWidth="1"/>
    <col min="19" max="19" width="10.83203125" style="1" bestFit="1" customWidth="1"/>
    <col min="20" max="20" width="60.33203125" style="8" bestFit="1" customWidth="1"/>
    <col min="21" max="21" width="35.33203125" style="8" customWidth="1"/>
    <col min="22" max="22" width="24.33203125" style="8" customWidth="1"/>
    <col min="23" max="23" width="12.83203125" style="8"/>
    <col min="24" max="24" width="13" style="8" customWidth="1"/>
    <col min="25" max="16384" width="12.83203125" style="8"/>
  </cols>
  <sheetData>
    <row r="1" spans="1:22" s="1" customFormat="1">
      <c r="A1" s="1" t="s">
        <v>167</v>
      </c>
      <c r="B1" s="1" t="s">
        <v>0</v>
      </c>
      <c r="C1" s="1" t="s">
        <v>1566</v>
      </c>
      <c r="D1" s="5" t="s">
        <v>8</v>
      </c>
      <c r="E1" s="1" t="s">
        <v>279</v>
      </c>
      <c r="F1" s="1" t="s">
        <v>280</v>
      </c>
      <c r="G1" s="4" t="s">
        <v>281</v>
      </c>
      <c r="H1" s="9" t="s">
        <v>291</v>
      </c>
      <c r="I1" s="3" t="s">
        <v>11</v>
      </c>
      <c r="J1" s="3" t="s">
        <v>10</v>
      </c>
      <c r="K1" s="4" t="s">
        <v>9</v>
      </c>
      <c r="L1" s="4" t="s">
        <v>1819</v>
      </c>
      <c r="M1" s="4" t="s">
        <v>295</v>
      </c>
      <c r="N1" s="2" t="s">
        <v>3</v>
      </c>
      <c r="O1" s="3" t="s">
        <v>1</v>
      </c>
      <c r="P1" s="1" t="s">
        <v>12</v>
      </c>
      <c r="Q1" s="1" t="s">
        <v>2</v>
      </c>
      <c r="R1" s="1" t="s">
        <v>283</v>
      </c>
      <c r="S1" s="1" t="s">
        <v>1818</v>
      </c>
      <c r="T1" s="1" t="s">
        <v>282</v>
      </c>
      <c r="U1" s="1" t="s">
        <v>1600</v>
      </c>
      <c r="V1" s="1" t="s">
        <v>1601</v>
      </c>
    </row>
    <row r="2" spans="1:22" s="22" customFormat="1" ht="15">
      <c r="A2" s="32" t="s">
        <v>141</v>
      </c>
      <c r="B2" s="32" t="s">
        <v>91</v>
      </c>
      <c r="C2" s="32" t="s">
        <v>1571</v>
      </c>
      <c r="D2" s="31">
        <v>42286</v>
      </c>
      <c r="E2" s="1">
        <f>YEAR(D2)</f>
        <v>2015</v>
      </c>
      <c r="F2" s="1">
        <f>MONTH(D2)</f>
        <v>10</v>
      </c>
      <c r="G2" s="4">
        <f>DAY(D2)</f>
        <v>9</v>
      </c>
      <c r="H2" s="9">
        <v>0.70138888888888884</v>
      </c>
      <c r="I2" s="28">
        <v>129.27619999999999</v>
      </c>
      <c r="J2" s="28">
        <v>32.2896</v>
      </c>
      <c r="K2" s="33">
        <v>4.5</v>
      </c>
      <c r="L2" s="33">
        <v>5</v>
      </c>
      <c r="M2" s="10" t="s">
        <v>1565</v>
      </c>
      <c r="N2" s="27">
        <v>25.020499999999998</v>
      </c>
      <c r="O2" s="30">
        <v>33.641254901960778</v>
      </c>
      <c r="P2" s="38">
        <v>-0.14000000000000001</v>
      </c>
      <c r="Q2" s="38">
        <v>-1.05</v>
      </c>
      <c r="R2" s="32" t="s">
        <v>285</v>
      </c>
      <c r="S2" s="32"/>
      <c r="T2" s="8"/>
      <c r="U2" s="8"/>
      <c r="V2" s="8"/>
    </row>
    <row r="3" spans="1:22" s="22" customFormat="1" ht="15">
      <c r="A3" s="32" t="s">
        <v>141</v>
      </c>
      <c r="B3" s="32" t="s">
        <v>92</v>
      </c>
      <c r="C3" s="32" t="s">
        <v>1570</v>
      </c>
      <c r="D3" s="31">
        <v>42287</v>
      </c>
      <c r="E3" s="1">
        <f>YEAR(D3)</f>
        <v>2015</v>
      </c>
      <c r="F3" s="1">
        <f>MONTH(D3)</f>
        <v>10</v>
      </c>
      <c r="G3" s="4">
        <f>DAY(D3)</f>
        <v>10</v>
      </c>
      <c r="H3" s="9">
        <v>0.26597222222222222</v>
      </c>
      <c r="I3" s="28">
        <v>126.4393</v>
      </c>
      <c r="J3" s="28">
        <v>30.57197</v>
      </c>
      <c r="K3" s="33">
        <v>4.5</v>
      </c>
      <c r="L3" s="33">
        <v>5</v>
      </c>
      <c r="M3" s="10" t="s">
        <v>1565</v>
      </c>
      <c r="N3" s="27">
        <v>25.067699999999999</v>
      </c>
      <c r="O3" s="30">
        <v>33.169654901960783</v>
      </c>
      <c r="P3" s="38">
        <v>0.04</v>
      </c>
      <c r="Q3" s="38">
        <v>-0.45</v>
      </c>
      <c r="R3" s="32" t="s">
        <v>285</v>
      </c>
      <c r="S3" s="32"/>
      <c r="T3" s="8"/>
      <c r="U3" s="8"/>
      <c r="V3" s="8"/>
    </row>
    <row r="4" spans="1:22" s="22" customFormat="1" ht="15">
      <c r="A4" s="32" t="s">
        <v>141</v>
      </c>
      <c r="B4" s="32">
        <v>1</v>
      </c>
      <c r="C4" s="32" t="s">
        <v>1570</v>
      </c>
      <c r="D4" s="31">
        <v>42287</v>
      </c>
      <c r="E4" s="1">
        <f>YEAR(D4)</f>
        <v>2015</v>
      </c>
      <c r="F4" s="1">
        <f>MONTH(D4)</f>
        <v>10</v>
      </c>
      <c r="G4" s="4">
        <f>DAY(D4)</f>
        <v>10</v>
      </c>
      <c r="H4" s="9">
        <v>0.74652777777777779</v>
      </c>
      <c r="I4" s="28">
        <v>124.24948333333333</v>
      </c>
      <c r="J4" s="28">
        <v>30.500233333333334</v>
      </c>
      <c r="K4" s="33">
        <v>0</v>
      </c>
      <c r="L4" s="33">
        <v>0</v>
      </c>
      <c r="M4" s="33">
        <v>0</v>
      </c>
      <c r="N4" s="27">
        <v>24.1</v>
      </c>
      <c r="O4" s="30">
        <v>32.583624304829542</v>
      </c>
      <c r="P4" s="38">
        <v>-0.22</v>
      </c>
      <c r="Q4" s="38">
        <v>-2.09</v>
      </c>
      <c r="R4" s="32" t="s">
        <v>285</v>
      </c>
      <c r="S4" s="32"/>
      <c r="T4" s="8"/>
      <c r="U4" s="8"/>
      <c r="V4" s="8"/>
    </row>
    <row r="5" spans="1:22" s="22" customFormat="1" ht="15">
      <c r="A5" s="32" t="s">
        <v>141</v>
      </c>
      <c r="B5" s="32">
        <v>2</v>
      </c>
      <c r="C5" s="32" t="s">
        <v>1570</v>
      </c>
      <c r="D5" s="31">
        <v>42287</v>
      </c>
      <c r="E5" s="1">
        <f>YEAR(D5)</f>
        <v>2015</v>
      </c>
      <c r="F5" s="1">
        <f>MONTH(D5)</f>
        <v>10</v>
      </c>
      <c r="G5" s="4">
        <f>DAY(D5)</f>
        <v>10</v>
      </c>
      <c r="H5" s="9">
        <v>0.82500000000000007</v>
      </c>
      <c r="I5" s="28">
        <v>124.49886666666667</v>
      </c>
      <c r="J5" s="28">
        <v>30.501799999999999</v>
      </c>
      <c r="K5" s="33">
        <v>0</v>
      </c>
      <c r="L5" s="33">
        <v>0</v>
      </c>
      <c r="M5" s="33">
        <v>0</v>
      </c>
      <c r="N5" s="27">
        <v>24.2</v>
      </c>
      <c r="O5" s="30">
        <v>33.353834089084579</v>
      </c>
      <c r="P5" s="38">
        <v>-0.01</v>
      </c>
      <c r="Q5" s="38">
        <v>-0.89</v>
      </c>
      <c r="R5" s="32" t="s">
        <v>285</v>
      </c>
      <c r="S5" s="32"/>
      <c r="T5" s="8"/>
      <c r="U5" s="8"/>
      <c r="V5" s="8"/>
    </row>
    <row r="6" spans="1:22" s="22" customFormat="1">
      <c r="A6" s="32" t="s">
        <v>141</v>
      </c>
      <c r="B6" s="32">
        <v>3</v>
      </c>
      <c r="C6" s="32" t="s">
        <v>1570</v>
      </c>
      <c r="D6" s="31">
        <v>42287</v>
      </c>
      <c r="E6" s="1">
        <f>YEAR(D6)</f>
        <v>2015</v>
      </c>
      <c r="F6" s="1">
        <f>MONTH(D6)</f>
        <v>10</v>
      </c>
      <c r="G6" s="4">
        <f>DAY(D6)</f>
        <v>10</v>
      </c>
      <c r="H6" s="9">
        <v>0.94374999999999998</v>
      </c>
      <c r="I6" s="28">
        <v>125.00245</v>
      </c>
      <c r="J6" s="28">
        <v>30.499766666666666</v>
      </c>
      <c r="K6" s="33">
        <v>0</v>
      </c>
      <c r="L6" s="33">
        <v>0</v>
      </c>
      <c r="M6" s="33">
        <v>0</v>
      </c>
      <c r="N6" s="27">
        <v>23.9</v>
      </c>
      <c r="O6" s="30">
        <v>33.63209765799634</v>
      </c>
      <c r="P6" s="38">
        <v>0.05</v>
      </c>
      <c r="Q6" s="38">
        <v>-0.28000000000000003</v>
      </c>
      <c r="R6" s="32" t="s">
        <v>285</v>
      </c>
      <c r="S6" s="32"/>
      <c r="T6" s="8"/>
      <c r="U6" s="8"/>
      <c r="V6" s="8"/>
    </row>
    <row r="7" spans="1:22" s="22" customFormat="1">
      <c r="A7" s="32" t="s">
        <v>141</v>
      </c>
      <c r="B7" s="32">
        <v>4</v>
      </c>
      <c r="C7" s="32" t="s">
        <v>1570</v>
      </c>
      <c r="D7" s="31">
        <v>42288</v>
      </c>
      <c r="E7" s="1">
        <f>YEAR(D7)</f>
        <v>2015</v>
      </c>
      <c r="F7" s="1">
        <f>MONTH(D7)</f>
        <v>10</v>
      </c>
      <c r="G7" s="4">
        <f>DAY(D7)</f>
        <v>11</v>
      </c>
      <c r="H7" s="9">
        <v>6.7361111111111108E-2</v>
      </c>
      <c r="I7" s="28">
        <v>125.51073333333333</v>
      </c>
      <c r="J7" s="28">
        <v>30.567499999999999</v>
      </c>
      <c r="K7" s="33">
        <v>0</v>
      </c>
      <c r="L7" s="33">
        <v>0</v>
      </c>
      <c r="M7" s="33">
        <v>0</v>
      </c>
      <c r="N7" s="27">
        <v>22.5</v>
      </c>
      <c r="O7" s="30">
        <v>32.383520661732987</v>
      </c>
      <c r="P7" s="38">
        <v>-0.28000000000000003</v>
      </c>
      <c r="Q7" s="38">
        <v>-2.4300000000000002</v>
      </c>
      <c r="R7" s="32" t="s">
        <v>285</v>
      </c>
      <c r="S7" s="32"/>
      <c r="T7" s="8"/>
      <c r="U7" s="8"/>
      <c r="V7" s="8"/>
    </row>
    <row r="8" spans="1:22" s="22" customFormat="1">
      <c r="A8" s="32" t="s">
        <v>141</v>
      </c>
      <c r="B8" s="32">
        <v>5</v>
      </c>
      <c r="C8" s="32" t="s">
        <v>1570</v>
      </c>
      <c r="D8" s="31">
        <v>42288</v>
      </c>
      <c r="E8" s="1">
        <f>YEAR(D8)</f>
        <v>2015</v>
      </c>
      <c r="F8" s="1">
        <f>MONTH(D8)</f>
        <v>10</v>
      </c>
      <c r="G8" s="4">
        <f>DAY(D8)</f>
        <v>11</v>
      </c>
      <c r="H8" s="9">
        <v>0.25</v>
      </c>
      <c r="I8" s="28">
        <v>125.92536666666666</v>
      </c>
      <c r="J8" s="28">
        <v>30.513549999999999</v>
      </c>
      <c r="K8" s="33">
        <v>0</v>
      </c>
      <c r="L8" s="33">
        <v>0</v>
      </c>
      <c r="M8" s="33">
        <v>0</v>
      </c>
      <c r="N8" s="27">
        <v>23.4</v>
      </c>
      <c r="O8" s="30">
        <v>32.561116468058209</v>
      </c>
      <c r="P8" s="38">
        <v>-0.05</v>
      </c>
      <c r="Q8" s="38">
        <v>-1.56</v>
      </c>
      <c r="R8" s="32" t="s">
        <v>285</v>
      </c>
      <c r="S8" s="32"/>
      <c r="T8" s="8"/>
      <c r="U8" s="8"/>
      <c r="V8" s="8"/>
    </row>
    <row r="9" spans="1:22" s="22" customFormat="1">
      <c r="A9" s="32" t="s">
        <v>141</v>
      </c>
      <c r="B9" s="32">
        <v>6</v>
      </c>
      <c r="C9" s="32" t="s">
        <v>1570</v>
      </c>
      <c r="D9" s="31">
        <v>42288</v>
      </c>
      <c r="E9" s="1">
        <f>YEAR(D9)</f>
        <v>2015</v>
      </c>
      <c r="F9" s="1">
        <f>MONTH(D9)</f>
        <v>10</v>
      </c>
      <c r="G9" s="4">
        <f>DAY(D9)</f>
        <v>11</v>
      </c>
      <c r="H9" s="9">
        <v>0.49305555555555558</v>
      </c>
      <c r="I9" s="28">
        <v>126.00135</v>
      </c>
      <c r="J9" s="28">
        <v>30.999666666666666</v>
      </c>
      <c r="K9" s="33">
        <v>0</v>
      </c>
      <c r="L9" s="33">
        <v>0</v>
      </c>
      <c r="M9" s="33">
        <v>0</v>
      </c>
      <c r="N9" s="27">
        <v>23.1</v>
      </c>
      <c r="O9" s="30">
        <v>31.841801205928121</v>
      </c>
      <c r="P9" s="38">
        <v>-0.34</v>
      </c>
      <c r="Q9" s="38">
        <v>-3.09</v>
      </c>
      <c r="R9" s="32" t="s">
        <v>285</v>
      </c>
      <c r="S9" s="32"/>
      <c r="T9" s="8"/>
      <c r="U9" s="8"/>
      <c r="V9" s="8"/>
    </row>
    <row r="10" spans="1:22" s="22" customFormat="1">
      <c r="A10" s="32" t="s">
        <v>141</v>
      </c>
      <c r="B10" s="32">
        <v>7</v>
      </c>
      <c r="C10" s="32" t="s">
        <v>1570</v>
      </c>
      <c r="D10" s="31">
        <v>42288</v>
      </c>
      <c r="E10" s="1">
        <f>YEAR(D10)</f>
        <v>2015</v>
      </c>
      <c r="F10" s="1">
        <f>MONTH(D10)</f>
        <v>10</v>
      </c>
      <c r="G10" s="4">
        <f>DAY(D10)</f>
        <v>11</v>
      </c>
      <c r="H10" s="9">
        <v>0.77638888888888891</v>
      </c>
      <c r="I10" s="28">
        <v>124.8317</v>
      </c>
      <c r="J10" s="28">
        <v>30.832133333333335</v>
      </c>
      <c r="K10" s="33">
        <v>0</v>
      </c>
      <c r="L10" s="33">
        <v>0</v>
      </c>
      <c r="M10" s="33">
        <v>0</v>
      </c>
      <c r="N10" s="27">
        <v>22.7</v>
      </c>
      <c r="O10" s="30">
        <v>33.32466853964209</v>
      </c>
      <c r="P10" s="38">
        <v>0.04</v>
      </c>
      <c r="Q10" s="38">
        <v>-0.77</v>
      </c>
      <c r="R10" s="32" t="s">
        <v>285</v>
      </c>
      <c r="S10" s="32"/>
      <c r="T10" s="8"/>
      <c r="U10" s="8"/>
      <c r="V10" s="8"/>
    </row>
    <row r="11" spans="1:22" s="22" customFormat="1">
      <c r="A11" s="32" t="s">
        <v>141</v>
      </c>
      <c r="B11" s="32">
        <v>8</v>
      </c>
      <c r="C11" s="32" t="s">
        <v>1570</v>
      </c>
      <c r="D11" s="31">
        <v>42288</v>
      </c>
      <c r="E11" s="1">
        <f>YEAR(D11)</f>
        <v>2015</v>
      </c>
      <c r="F11" s="1">
        <f>MONTH(D11)</f>
        <v>10</v>
      </c>
      <c r="G11" s="4">
        <f>DAY(D11)</f>
        <v>11</v>
      </c>
      <c r="H11" s="9">
        <v>0.89861111111111114</v>
      </c>
      <c r="I11" s="28">
        <v>124.83248333333333</v>
      </c>
      <c r="J11" s="28">
        <v>31.250866666666667</v>
      </c>
      <c r="K11" s="33">
        <v>0</v>
      </c>
      <c r="L11" s="33">
        <v>0</v>
      </c>
      <c r="M11" s="33">
        <v>0</v>
      </c>
      <c r="N11" s="27">
        <v>23.4</v>
      </c>
      <c r="O11" s="30">
        <v>32.687239593104643</v>
      </c>
      <c r="P11" s="38">
        <v>-0.12</v>
      </c>
      <c r="Q11" s="38">
        <v>-1.74</v>
      </c>
      <c r="R11" s="32" t="s">
        <v>285</v>
      </c>
      <c r="S11" s="32"/>
      <c r="T11" s="8"/>
      <c r="U11" s="8"/>
      <c r="V11" s="8"/>
    </row>
    <row r="12" spans="1:22" s="22" customFormat="1">
      <c r="A12" s="32" t="s">
        <v>141</v>
      </c>
      <c r="B12" s="32">
        <v>9</v>
      </c>
      <c r="C12" s="32" t="s">
        <v>1570</v>
      </c>
      <c r="D12" s="31">
        <v>42289</v>
      </c>
      <c r="E12" s="1">
        <f>YEAR(D12)</f>
        <v>2015</v>
      </c>
      <c r="F12" s="1">
        <f>MONTH(D12)</f>
        <v>10</v>
      </c>
      <c r="G12" s="4">
        <f>DAY(D12)</f>
        <v>12</v>
      </c>
      <c r="H12" s="9">
        <v>2.7777777777777776E-2</v>
      </c>
      <c r="I12" s="28">
        <v>124.83738333333334</v>
      </c>
      <c r="J12" s="28">
        <v>31.751966666666668</v>
      </c>
      <c r="K12" s="33">
        <v>0</v>
      </c>
      <c r="L12" s="33">
        <v>0</v>
      </c>
      <c r="M12" s="33">
        <v>0</v>
      </c>
      <c r="N12" s="27">
        <v>22.2</v>
      </c>
      <c r="O12" s="30">
        <v>31.784647101425687</v>
      </c>
      <c r="P12" s="38">
        <v>-0.3</v>
      </c>
      <c r="Q12" s="38">
        <v>-2.94</v>
      </c>
      <c r="R12" s="32" t="s">
        <v>285</v>
      </c>
      <c r="S12" s="32"/>
      <c r="T12" s="8"/>
      <c r="U12" s="8"/>
      <c r="V12" s="8"/>
    </row>
    <row r="13" spans="1:22" s="22" customFormat="1">
      <c r="A13" s="32" t="s">
        <v>141</v>
      </c>
      <c r="B13" s="32">
        <v>10</v>
      </c>
      <c r="C13" s="32" t="s">
        <v>1570</v>
      </c>
      <c r="D13" s="31">
        <v>42289</v>
      </c>
      <c r="E13" s="1">
        <f>YEAR(D13)</f>
        <v>2015</v>
      </c>
      <c r="F13" s="1">
        <f>MONTH(D13)</f>
        <v>10</v>
      </c>
      <c r="G13" s="4">
        <f>DAY(D13)</f>
        <v>12</v>
      </c>
      <c r="H13" s="9">
        <v>0.18680555555555556</v>
      </c>
      <c r="I13" s="28">
        <v>124.83799999999999</v>
      </c>
      <c r="J13" s="28">
        <v>32.247</v>
      </c>
      <c r="K13" s="33">
        <v>0</v>
      </c>
      <c r="L13" s="33">
        <v>0</v>
      </c>
      <c r="M13" s="33">
        <v>0</v>
      </c>
      <c r="N13" s="27">
        <v>22.3</v>
      </c>
      <c r="O13" s="30">
        <v>31.042999999999999</v>
      </c>
      <c r="P13" s="38">
        <v>-0.51</v>
      </c>
      <c r="Q13" s="38">
        <v>-4.0599999999999996</v>
      </c>
      <c r="R13" s="32" t="s">
        <v>285</v>
      </c>
      <c r="S13" s="32"/>
      <c r="T13" s="8"/>
      <c r="U13" s="8"/>
      <c r="V13" s="8"/>
    </row>
    <row r="14" spans="1:22" s="22" customFormat="1">
      <c r="A14" s="32" t="s">
        <v>141</v>
      </c>
      <c r="B14" s="32">
        <v>11</v>
      </c>
      <c r="C14" s="32" t="s">
        <v>1570</v>
      </c>
      <c r="D14" s="31">
        <v>42289</v>
      </c>
      <c r="E14" s="1">
        <f>YEAR(D14)</f>
        <v>2015</v>
      </c>
      <c r="F14" s="1">
        <f>MONTH(D14)</f>
        <v>10</v>
      </c>
      <c r="G14" s="4">
        <f>DAY(D14)</f>
        <v>12</v>
      </c>
      <c r="H14" s="9">
        <v>0.34375</v>
      </c>
      <c r="I14" s="28">
        <v>124.92449999999999</v>
      </c>
      <c r="J14" s="28">
        <v>32.663499999999999</v>
      </c>
      <c r="K14" s="33">
        <v>0</v>
      </c>
      <c r="L14" s="33">
        <v>0</v>
      </c>
      <c r="M14" s="33">
        <v>0</v>
      </c>
      <c r="N14" s="27">
        <v>21.4</v>
      </c>
      <c r="O14" s="30">
        <v>31.147307905744675</v>
      </c>
      <c r="P14" s="38">
        <v>-0.46</v>
      </c>
      <c r="Q14" s="38">
        <v>-4.1500000000000004</v>
      </c>
      <c r="R14" s="32" t="s">
        <v>285</v>
      </c>
      <c r="S14" s="32"/>
      <c r="T14" s="8"/>
      <c r="U14" s="8"/>
      <c r="V14" s="8"/>
    </row>
    <row r="15" spans="1:22" s="22" customFormat="1" ht="15">
      <c r="A15" s="32" t="s">
        <v>141</v>
      </c>
      <c r="B15" s="32">
        <v>12</v>
      </c>
      <c r="C15" s="32" t="s">
        <v>1570</v>
      </c>
      <c r="D15" s="31">
        <v>42289</v>
      </c>
      <c r="E15" s="1">
        <f>YEAR(D15)</f>
        <v>2015</v>
      </c>
      <c r="F15" s="1">
        <f>MONTH(D15)</f>
        <v>10</v>
      </c>
      <c r="G15" s="4">
        <f>DAY(D15)</f>
        <v>12</v>
      </c>
      <c r="H15" s="9">
        <v>0.44166666666666665</v>
      </c>
      <c r="I15" s="28">
        <v>125.249</v>
      </c>
      <c r="J15" s="28">
        <v>32.667999999999999</v>
      </c>
      <c r="K15" s="33">
        <v>0</v>
      </c>
      <c r="L15" s="33">
        <v>0</v>
      </c>
      <c r="M15" s="33">
        <v>0</v>
      </c>
      <c r="N15" s="27">
        <v>21.4</v>
      </c>
      <c r="O15" s="30">
        <v>31.029</v>
      </c>
      <c r="P15" s="38">
        <v>-0.56000000000000005</v>
      </c>
      <c r="Q15" s="38">
        <v>-4.91</v>
      </c>
      <c r="R15" s="32" t="s">
        <v>285</v>
      </c>
      <c r="S15" s="32"/>
      <c r="T15" s="8"/>
      <c r="U15" s="8"/>
      <c r="V15" s="8"/>
    </row>
    <row r="16" spans="1:22" s="22" customFormat="1">
      <c r="A16" s="32" t="s">
        <v>141</v>
      </c>
      <c r="B16" s="32">
        <v>13</v>
      </c>
      <c r="C16" s="32" t="s">
        <v>1570</v>
      </c>
      <c r="D16" s="31">
        <v>42289</v>
      </c>
      <c r="E16" s="1">
        <f>YEAR(D16)</f>
        <v>2015</v>
      </c>
      <c r="F16" s="1">
        <f>MONTH(D16)</f>
        <v>10</v>
      </c>
      <c r="G16" s="4">
        <f>DAY(D16)</f>
        <v>12</v>
      </c>
      <c r="H16" s="9">
        <v>0.57291666666666663</v>
      </c>
      <c r="I16" s="28">
        <v>125.7531</v>
      </c>
      <c r="J16" s="28">
        <v>32.666116666666667</v>
      </c>
      <c r="K16" s="33">
        <v>0</v>
      </c>
      <c r="L16" s="33">
        <v>0</v>
      </c>
      <c r="M16" s="33">
        <v>0</v>
      </c>
      <c r="N16" s="27">
        <v>22</v>
      </c>
      <c r="O16" s="30">
        <v>31.543880096721427</v>
      </c>
      <c r="P16" s="38">
        <v>-0.5</v>
      </c>
      <c r="Q16" s="38">
        <v>-3.78</v>
      </c>
      <c r="R16" s="32" t="s">
        <v>285</v>
      </c>
      <c r="S16" s="32"/>
      <c r="T16" s="8"/>
      <c r="U16" s="8"/>
      <c r="V16" s="8"/>
    </row>
    <row r="17" spans="1:24" s="22" customFormat="1">
      <c r="A17" s="32" t="s">
        <v>141</v>
      </c>
      <c r="B17" s="32">
        <v>14</v>
      </c>
      <c r="C17" s="32" t="s">
        <v>1570</v>
      </c>
      <c r="D17" s="31">
        <v>42289</v>
      </c>
      <c r="E17" s="1">
        <f>YEAR(D17)</f>
        <v>2015</v>
      </c>
      <c r="F17" s="1">
        <f>MONTH(D17)</f>
        <v>10</v>
      </c>
      <c r="G17" s="4">
        <f>DAY(D17)</f>
        <v>12</v>
      </c>
      <c r="H17" s="9">
        <v>0.86875000000000002</v>
      </c>
      <c r="I17" s="28">
        <v>124.8296</v>
      </c>
      <c r="J17" s="28">
        <v>31.750583333333335</v>
      </c>
      <c r="K17" s="33">
        <v>0</v>
      </c>
      <c r="L17" s="33">
        <v>0</v>
      </c>
      <c r="M17" s="33">
        <v>0</v>
      </c>
      <c r="N17" s="27">
        <v>22</v>
      </c>
      <c r="O17" s="30">
        <v>31.931717620208069</v>
      </c>
      <c r="P17" s="38">
        <v>-0.27</v>
      </c>
      <c r="Q17" s="38">
        <v>-2.71</v>
      </c>
      <c r="R17" s="32" t="s">
        <v>285</v>
      </c>
      <c r="S17" s="32"/>
      <c r="T17" s="8"/>
      <c r="U17" s="8"/>
      <c r="V17" s="8"/>
    </row>
    <row r="18" spans="1:24" s="22" customFormat="1">
      <c r="A18" s="32" t="s">
        <v>141</v>
      </c>
      <c r="B18" s="32">
        <v>16</v>
      </c>
      <c r="C18" s="32" t="s">
        <v>1570</v>
      </c>
      <c r="D18" s="31">
        <v>42289</v>
      </c>
      <c r="E18" s="1">
        <f>YEAR(D18)</f>
        <v>2015</v>
      </c>
      <c r="F18" s="1">
        <f>MONTH(D18)</f>
        <v>10</v>
      </c>
      <c r="G18" s="4">
        <f>DAY(D18)</f>
        <v>12</v>
      </c>
      <c r="H18" s="9">
        <v>0.99722222222222223</v>
      </c>
      <c r="I18" s="28">
        <v>125.25521666666667</v>
      </c>
      <c r="J18" s="28">
        <v>31.754016666666665</v>
      </c>
      <c r="K18" s="33">
        <v>0</v>
      </c>
      <c r="L18" s="33">
        <v>0</v>
      </c>
      <c r="M18" s="33">
        <v>0</v>
      </c>
      <c r="N18" s="27">
        <v>22.3</v>
      </c>
      <c r="O18" s="30">
        <v>31.178149427791102</v>
      </c>
      <c r="P18" s="38">
        <v>-0.5</v>
      </c>
      <c r="Q18" s="38">
        <v>-4.04</v>
      </c>
      <c r="R18" s="32" t="s">
        <v>285</v>
      </c>
      <c r="S18" s="32">
        <v>1</v>
      </c>
      <c r="T18" s="8"/>
      <c r="U18" s="8"/>
      <c r="V18" s="8"/>
    </row>
    <row r="19" spans="1:24" s="22" customFormat="1">
      <c r="A19" s="32" t="s">
        <v>141</v>
      </c>
      <c r="B19" s="32">
        <v>16</v>
      </c>
      <c r="C19" s="32" t="s">
        <v>1570</v>
      </c>
      <c r="D19" s="31">
        <v>42289</v>
      </c>
      <c r="E19" s="1">
        <f>YEAR(D19)</f>
        <v>2015</v>
      </c>
      <c r="F19" s="1">
        <f>MONTH(D19)</f>
        <v>10</v>
      </c>
      <c r="G19" s="4">
        <f>DAY(D19)</f>
        <v>12</v>
      </c>
      <c r="H19" s="9">
        <v>0.99722222222222223</v>
      </c>
      <c r="I19" s="28">
        <v>125.25521666666667</v>
      </c>
      <c r="J19" s="28">
        <v>31.754016666666665</v>
      </c>
      <c r="K19" s="33">
        <v>10</v>
      </c>
      <c r="L19" s="33">
        <v>10</v>
      </c>
      <c r="M19" s="33" t="s">
        <v>292</v>
      </c>
      <c r="N19" s="27">
        <v>22.464600000000001</v>
      </c>
      <c r="O19" s="30">
        <v>31.1572</v>
      </c>
      <c r="P19" s="38">
        <v>-0.51</v>
      </c>
      <c r="Q19" s="38">
        <v>-3.99</v>
      </c>
      <c r="R19" s="32" t="s">
        <v>285</v>
      </c>
      <c r="S19" s="32">
        <v>1</v>
      </c>
      <c r="T19" s="8"/>
      <c r="U19" s="8"/>
      <c r="V19" s="8"/>
    </row>
    <row r="20" spans="1:24" s="22" customFormat="1">
      <c r="A20" s="32" t="s">
        <v>141</v>
      </c>
      <c r="B20" s="32">
        <v>16</v>
      </c>
      <c r="C20" s="32" t="s">
        <v>1570</v>
      </c>
      <c r="D20" s="31">
        <v>42289</v>
      </c>
      <c r="E20" s="1">
        <f>YEAR(D20)</f>
        <v>2015</v>
      </c>
      <c r="F20" s="1">
        <f>MONTH(D20)</f>
        <v>10</v>
      </c>
      <c r="G20" s="4">
        <f>DAY(D20)</f>
        <v>12</v>
      </c>
      <c r="H20" s="9">
        <v>0.99722222222222223</v>
      </c>
      <c r="I20" s="28">
        <v>125.25521666666667</v>
      </c>
      <c r="J20" s="28">
        <v>31.754016666666665</v>
      </c>
      <c r="K20" s="33">
        <v>20</v>
      </c>
      <c r="L20" s="33">
        <v>20</v>
      </c>
      <c r="M20" s="33" t="s">
        <v>292</v>
      </c>
      <c r="N20" s="27">
        <v>22.513000000000002</v>
      </c>
      <c r="O20" s="30">
        <v>31.287099999999999</v>
      </c>
      <c r="P20" s="38">
        <v>-0.5</v>
      </c>
      <c r="Q20" s="38">
        <v>-3.97</v>
      </c>
      <c r="R20" s="32" t="s">
        <v>285</v>
      </c>
      <c r="S20" s="32">
        <v>1</v>
      </c>
      <c r="T20" s="8"/>
      <c r="U20" s="8"/>
      <c r="V20" s="8"/>
    </row>
    <row r="21" spans="1:24" s="22" customFormat="1">
      <c r="A21" s="32" t="s">
        <v>141</v>
      </c>
      <c r="B21" s="32">
        <v>16</v>
      </c>
      <c r="C21" s="32" t="s">
        <v>1570</v>
      </c>
      <c r="D21" s="31">
        <v>42289</v>
      </c>
      <c r="E21" s="1">
        <f>YEAR(D21)</f>
        <v>2015</v>
      </c>
      <c r="F21" s="1">
        <f>MONTH(D21)</f>
        <v>10</v>
      </c>
      <c r="G21" s="4">
        <f>DAY(D21)</f>
        <v>12</v>
      </c>
      <c r="H21" s="9">
        <v>0.99722222222222223</v>
      </c>
      <c r="I21" s="28">
        <v>125.25521666666667</v>
      </c>
      <c r="J21" s="28">
        <v>31.754016666666665</v>
      </c>
      <c r="K21" s="33">
        <v>30</v>
      </c>
      <c r="L21" s="33">
        <v>30</v>
      </c>
      <c r="M21" s="33" t="s">
        <v>292</v>
      </c>
      <c r="N21" s="27">
        <v>22.820399999999999</v>
      </c>
      <c r="O21" s="30">
        <v>31.843499999999999</v>
      </c>
      <c r="P21" s="38">
        <v>-0.34</v>
      </c>
      <c r="Q21" s="38">
        <v>-3.05</v>
      </c>
      <c r="R21" s="32" t="s">
        <v>285</v>
      </c>
      <c r="S21" s="32">
        <v>1</v>
      </c>
      <c r="T21" s="8"/>
      <c r="U21" s="8"/>
      <c r="V21" s="8"/>
    </row>
    <row r="22" spans="1:24" s="18" customFormat="1">
      <c r="A22" s="32" t="s">
        <v>141</v>
      </c>
      <c r="B22" s="32">
        <v>16</v>
      </c>
      <c r="C22" s="32" t="s">
        <v>1570</v>
      </c>
      <c r="D22" s="31">
        <v>42289</v>
      </c>
      <c r="E22" s="1">
        <f>YEAR(D22)</f>
        <v>2015</v>
      </c>
      <c r="F22" s="1">
        <f>MONTH(D22)</f>
        <v>10</v>
      </c>
      <c r="G22" s="4">
        <f>DAY(D22)</f>
        <v>12</v>
      </c>
      <c r="H22" s="9">
        <v>0.99722222222222223</v>
      </c>
      <c r="I22" s="28">
        <v>125.25521666666667</v>
      </c>
      <c r="J22" s="28">
        <v>31.754016666666665</v>
      </c>
      <c r="K22" s="33">
        <v>43</v>
      </c>
      <c r="L22" s="33">
        <v>43</v>
      </c>
      <c r="M22" s="33" t="s">
        <v>292</v>
      </c>
      <c r="N22" s="27">
        <v>22.667100000000001</v>
      </c>
      <c r="O22" s="30">
        <v>31.988900000000001</v>
      </c>
      <c r="P22" s="38">
        <v>-0.28999999999999998</v>
      </c>
      <c r="Q22" s="38">
        <v>-2.74</v>
      </c>
      <c r="R22" s="32" t="s">
        <v>285</v>
      </c>
      <c r="S22" s="32">
        <v>1</v>
      </c>
      <c r="T22" s="8"/>
      <c r="U22" s="8"/>
      <c r="V22" s="8"/>
      <c r="W22" s="22"/>
      <c r="X22" s="22"/>
    </row>
    <row r="23" spans="1:24" s="18" customFormat="1">
      <c r="A23" s="32" t="s">
        <v>141</v>
      </c>
      <c r="B23" s="32">
        <v>18</v>
      </c>
      <c r="C23" s="32" t="s">
        <v>1570</v>
      </c>
      <c r="D23" s="31">
        <v>42290</v>
      </c>
      <c r="E23" s="1">
        <f>YEAR(D23)</f>
        <v>2015</v>
      </c>
      <c r="F23" s="1">
        <f>MONTH(D23)</f>
        <v>10</v>
      </c>
      <c r="G23" s="4">
        <f>DAY(D23)</f>
        <v>13</v>
      </c>
      <c r="H23" s="9">
        <v>0.1388888888888889</v>
      </c>
      <c r="I23" s="28">
        <v>125.69625000000001</v>
      </c>
      <c r="J23" s="28">
        <v>31.756683333333335</v>
      </c>
      <c r="K23" s="33">
        <v>0</v>
      </c>
      <c r="L23" s="33">
        <v>0</v>
      </c>
      <c r="M23" s="33">
        <v>0</v>
      </c>
      <c r="N23" s="27">
        <v>22.5</v>
      </c>
      <c r="O23" s="30">
        <v>31.657118414442998</v>
      </c>
      <c r="P23" s="38">
        <v>-0.39</v>
      </c>
      <c r="Q23" s="38">
        <v>-3.25</v>
      </c>
      <c r="R23" s="32" t="s">
        <v>285</v>
      </c>
      <c r="S23" s="32"/>
      <c r="T23" s="8"/>
      <c r="U23" s="8"/>
      <c r="V23" s="8"/>
      <c r="W23" s="22"/>
      <c r="X23" s="22"/>
    </row>
    <row r="24" spans="1:24" s="18" customFormat="1">
      <c r="A24" s="32" t="s">
        <v>141</v>
      </c>
      <c r="B24" s="32">
        <v>20</v>
      </c>
      <c r="C24" s="32" t="s">
        <v>1570</v>
      </c>
      <c r="D24" s="31">
        <v>42290</v>
      </c>
      <c r="E24" s="1">
        <f>YEAR(D24)</f>
        <v>2015</v>
      </c>
      <c r="F24" s="1">
        <f>MONTH(D24)</f>
        <v>10</v>
      </c>
      <c r="G24" s="4">
        <f>DAY(D24)</f>
        <v>13</v>
      </c>
      <c r="H24" s="9">
        <v>0.32569444444444445</v>
      </c>
      <c r="I24" s="28">
        <v>126.30276666666667</v>
      </c>
      <c r="J24" s="28">
        <v>31.737533333333332</v>
      </c>
      <c r="K24" s="33">
        <v>0</v>
      </c>
      <c r="L24" s="33">
        <v>0</v>
      </c>
      <c r="M24" s="33">
        <v>0</v>
      </c>
      <c r="N24" s="27">
        <v>21.9</v>
      </c>
      <c r="O24" s="30">
        <v>32.382926702654949</v>
      </c>
      <c r="P24" s="38">
        <v>-0.17</v>
      </c>
      <c r="Q24" s="38">
        <v>-2.08</v>
      </c>
      <c r="R24" s="32" t="s">
        <v>285</v>
      </c>
      <c r="S24" s="32"/>
      <c r="T24" s="8"/>
      <c r="U24" s="8"/>
      <c r="V24" s="8"/>
      <c r="W24" s="22"/>
      <c r="X24" s="22"/>
    </row>
    <row r="25" spans="1:24" s="18" customFormat="1">
      <c r="A25" s="32" t="s">
        <v>141</v>
      </c>
      <c r="B25" s="32">
        <v>22</v>
      </c>
      <c r="C25" s="32" t="s">
        <v>1570</v>
      </c>
      <c r="D25" s="31">
        <v>42290</v>
      </c>
      <c r="E25" s="1">
        <f>YEAR(D25)</f>
        <v>2015</v>
      </c>
      <c r="F25" s="1">
        <f>MONTH(D25)</f>
        <v>10</v>
      </c>
      <c r="G25" s="4">
        <f>DAY(D25)</f>
        <v>13</v>
      </c>
      <c r="H25" s="9">
        <v>0.5</v>
      </c>
      <c r="I25" s="28">
        <v>126.7989</v>
      </c>
      <c r="J25" s="28">
        <v>31.750316666666667</v>
      </c>
      <c r="K25" s="33">
        <v>0</v>
      </c>
      <c r="L25" s="33">
        <v>0</v>
      </c>
      <c r="M25" s="33">
        <v>0</v>
      </c>
      <c r="N25" s="27">
        <v>23.5</v>
      </c>
      <c r="O25" s="30">
        <v>33.062830176202425</v>
      </c>
      <c r="P25" s="38">
        <v>-0.04</v>
      </c>
      <c r="Q25" s="38">
        <v>-1.06</v>
      </c>
      <c r="R25" s="32" t="s">
        <v>285</v>
      </c>
      <c r="S25" s="32"/>
      <c r="T25" s="8"/>
      <c r="U25" s="8"/>
      <c r="V25" s="8"/>
      <c r="W25" s="22"/>
      <c r="X25" s="22"/>
    </row>
    <row r="26" spans="1:24" s="18" customFormat="1">
      <c r="A26" s="32" t="s">
        <v>141</v>
      </c>
      <c r="B26" s="32">
        <v>24</v>
      </c>
      <c r="C26" s="32" t="s">
        <v>1570</v>
      </c>
      <c r="D26" s="31">
        <v>42290</v>
      </c>
      <c r="E26" s="1">
        <f>YEAR(D26)</f>
        <v>2015</v>
      </c>
      <c r="F26" s="1">
        <f>MONTH(D26)</f>
        <v>10</v>
      </c>
      <c r="G26" s="4">
        <f>DAY(D26)</f>
        <v>13</v>
      </c>
      <c r="H26" s="9">
        <v>0.65</v>
      </c>
      <c r="I26" s="28">
        <v>127.25136666666667</v>
      </c>
      <c r="J26" s="28">
        <v>31.750166666666665</v>
      </c>
      <c r="K26" s="33">
        <v>0</v>
      </c>
      <c r="L26" s="33">
        <v>0</v>
      </c>
      <c r="M26" s="33">
        <v>0</v>
      </c>
      <c r="N26" s="27">
        <v>24.1</v>
      </c>
      <c r="O26" s="30">
        <v>34.13547244601142</v>
      </c>
      <c r="P26" s="38">
        <v>0.25</v>
      </c>
      <c r="Q26" s="38">
        <v>0.85</v>
      </c>
      <c r="R26" s="32" t="s">
        <v>285</v>
      </c>
      <c r="S26" s="32">
        <v>1</v>
      </c>
      <c r="T26" s="8"/>
      <c r="U26" s="8"/>
      <c r="V26" s="8"/>
      <c r="W26" s="22"/>
      <c r="X26" s="22"/>
    </row>
    <row r="27" spans="1:24" s="18" customFormat="1">
      <c r="A27" s="32" t="s">
        <v>141</v>
      </c>
      <c r="B27" s="32">
        <v>24</v>
      </c>
      <c r="C27" s="32" t="s">
        <v>1570</v>
      </c>
      <c r="D27" s="31">
        <v>42290</v>
      </c>
      <c r="E27" s="1">
        <f>YEAR(D27)</f>
        <v>2015</v>
      </c>
      <c r="F27" s="1">
        <f>MONTH(D27)</f>
        <v>10</v>
      </c>
      <c r="G27" s="4">
        <f>DAY(D27)</f>
        <v>13</v>
      </c>
      <c r="H27" s="9">
        <v>0.65</v>
      </c>
      <c r="I27" s="28">
        <v>127.25136666666667</v>
      </c>
      <c r="J27" s="28">
        <v>31.750166666666665</v>
      </c>
      <c r="K27" s="33">
        <v>10</v>
      </c>
      <c r="L27" s="33">
        <v>10</v>
      </c>
      <c r="M27" s="33" t="s">
        <v>292</v>
      </c>
      <c r="N27" s="27">
        <v>24.9053</v>
      </c>
      <c r="O27" s="30">
        <v>34.120400000000004</v>
      </c>
      <c r="P27" s="38">
        <v>0.26</v>
      </c>
      <c r="Q27" s="38">
        <v>0.86</v>
      </c>
      <c r="R27" s="32" t="s">
        <v>285</v>
      </c>
      <c r="S27" s="32">
        <v>1</v>
      </c>
      <c r="T27" s="8"/>
      <c r="U27" s="8"/>
      <c r="V27" s="8"/>
      <c r="W27" s="22"/>
      <c r="X27" s="22"/>
    </row>
    <row r="28" spans="1:24" s="18" customFormat="1">
      <c r="A28" s="32" t="s">
        <v>141</v>
      </c>
      <c r="B28" s="32">
        <v>24</v>
      </c>
      <c r="C28" s="32" t="s">
        <v>1570</v>
      </c>
      <c r="D28" s="31">
        <v>42290</v>
      </c>
      <c r="E28" s="1">
        <f>YEAR(D28)</f>
        <v>2015</v>
      </c>
      <c r="F28" s="1">
        <f>MONTH(D28)</f>
        <v>10</v>
      </c>
      <c r="G28" s="4">
        <f>DAY(D28)</f>
        <v>13</v>
      </c>
      <c r="H28" s="9">
        <v>0.65</v>
      </c>
      <c r="I28" s="28">
        <v>127.25136666666667</v>
      </c>
      <c r="J28" s="28">
        <v>31.750166666666665</v>
      </c>
      <c r="K28" s="33">
        <v>20</v>
      </c>
      <c r="L28" s="33">
        <v>20</v>
      </c>
      <c r="M28" s="33" t="s">
        <v>292</v>
      </c>
      <c r="N28" s="27">
        <v>24.906700000000001</v>
      </c>
      <c r="O28" s="30">
        <v>34.1205</v>
      </c>
      <c r="P28" s="38">
        <v>0.24</v>
      </c>
      <c r="Q28" s="38">
        <v>0.75</v>
      </c>
      <c r="R28" s="32" t="s">
        <v>285</v>
      </c>
      <c r="S28" s="32">
        <v>1</v>
      </c>
      <c r="T28" s="8"/>
      <c r="U28" s="8"/>
      <c r="V28" s="8"/>
      <c r="W28" s="22"/>
      <c r="X28" s="22"/>
    </row>
    <row r="29" spans="1:24" s="18" customFormat="1">
      <c r="A29" s="32" t="s">
        <v>141</v>
      </c>
      <c r="B29" s="32">
        <v>24</v>
      </c>
      <c r="C29" s="32" t="s">
        <v>1570</v>
      </c>
      <c r="D29" s="31">
        <v>42290</v>
      </c>
      <c r="E29" s="1">
        <f>YEAR(D29)</f>
        <v>2015</v>
      </c>
      <c r="F29" s="1">
        <f>MONTH(D29)</f>
        <v>10</v>
      </c>
      <c r="G29" s="4">
        <f>DAY(D29)</f>
        <v>13</v>
      </c>
      <c r="H29" s="9">
        <v>0.65</v>
      </c>
      <c r="I29" s="28">
        <v>127.25136666666667</v>
      </c>
      <c r="J29" s="28">
        <v>31.750166666666665</v>
      </c>
      <c r="K29" s="33">
        <v>30</v>
      </c>
      <c r="L29" s="33">
        <v>30</v>
      </c>
      <c r="M29" s="33" t="s">
        <v>292</v>
      </c>
      <c r="N29" s="27">
        <v>24.909300000000002</v>
      </c>
      <c r="O29" s="30">
        <v>34.125</v>
      </c>
      <c r="P29" s="38">
        <v>0.27</v>
      </c>
      <c r="Q29" s="38">
        <v>1</v>
      </c>
      <c r="R29" s="32" t="s">
        <v>285</v>
      </c>
      <c r="S29" s="32">
        <v>1</v>
      </c>
      <c r="T29" s="8"/>
      <c r="U29" s="8"/>
      <c r="V29" s="8"/>
      <c r="W29" s="22"/>
      <c r="X29" s="22"/>
    </row>
    <row r="30" spans="1:24" s="18" customFormat="1">
      <c r="A30" s="32" t="s">
        <v>141</v>
      </c>
      <c r="B30" s="32">
        <v>24</v>
      </c>
      <c r="C30" s="32" t="s">
        <v>1570</v>
      </c>
      <c r="D30" s="31">
        <v>42290</v>
      </c>
      <c r="E30" s="1">
        <f>YEAR(D30)</f>
        <v>2015</v>
      </c>
      <c r="F30" s="1">
        <f>MONTH(D30)</f>
        <v>10</v>
      </c>
      <c r="G30" s="4">
        <f>DAY(D30)</f>
        <v>13</v>
      </c>
      <c r="H30" s="9">
        <v>0.65</v>
      </c>
      <c r="I30" s="28">
        <v>127.25136666666667</v>
      </c>
      <c r="J30" s="28">
        <v>31.750166666666665</v>
      </c>
      <c r="K30" s="33">
        <v>50</v>
      </c>
      <c r="L30" s="33">
        <v>50</v>
      </c>
      <c r="M30" s="33" t="s">
        <v>292</v>
      </c>
      <c r="N30" s="27">
        <v>24.874400000000001</v>
      </c>
      <c r="O30" s="30">
        <v>34.168100000000003</v>
      </c>
      <c r="P30" s="38">
        <v>0.23</v>
      </c>
      <c r="Q30" s="38">
        <v>0.92</v>
      </c>
      <c r="R30" s="32" t="s">
        <v>285</v>
      </c>
      <c r="S30" s="32">
        <v>1</v>
      </c>
      <c r="T30" s="8"/>
      <c r="U30" s="8"/>
      <c r="V30" s="8"/>
      <c r="W30" s="22"/>
      <c r="X30" s="22"/>
    </row>
    <row r="31" spans="1:24" s="18" customFormat="1">
      <c r="A31" s="32" t="s">
        <v>141</v>
      </c>
      <c r="B31" s="32">
        <v>24</v>
      </c>
      <c r="C31" s="32" t="s">
        <v>1570</v>
      </c>
      <c r="D31" s="31">
        <v>42290</v>
      </c>
      <c r="E31" s="1">
        <f>YEAR(D31)</f>
        <v>2015</v>
      </c>
      <c r="F31" s="1">
        <f>MONTH(D31)</f>
        <v>10</v>
      </c>
      <c r="G31" s="4">
        <f>DAY(D31)</f>
        <v>13</v>
      </c>
      <c r="H31" s="9">
        <v>0.65</v>
      </c>
      <c r="I31" s="28">
        <v>127.25136666666667</v>
      </c>
      <c r="J31" s="28">
        <v>31.750166666666665</v>
      </c>
      <c r="K31" s="33">
        <v>75</v>
      </c>
      <c r="L31" s="33">
        <v>75</v>
      </c>
      <c r="M31" s="33" t="s">
        <v>292</v>
      </c>
      <c r="N31" s="27">
        <v>18.909700000000001</v>
      </c>
      <c r="O31" s="30">
        <v>34.446100000000001</v>
      </c>
      <c r="P31" s="38">
        <v>0.31</v>
      </c>
      <c r="Q31" s="38">
        <v>1.55</v>
      </c>
      <c r="R31" s="32" t="s">
        <v>285</v>
      </c>
      <c r="S31" s="32">
        <v>1</v>
      </c>
      <c r="T31" s="8"/>
      <c r="U31" s="8"/>
      <c r="V31" s="8"/>
      <c r="W31" s="22"/>
      <c r="X31" s="22"/>
    </row>
    <row r="32" spans="1:24" s="18" customFormat="1">
      <c r="A32" s="32" t="s">
        <v>141</v>
      </c>
      <c r="B32" s="32">
        <v>24</v>
      </c>
      <c r="C32" s="32" t="s">
        <v>1570</v>
      </c>
      <c r="D32" s="31">
        <v>42290</v>
      </c>
      <c r="E32" s="1">
        <f>YEAR(D32)</f>
        <v>2015</v>
      </c>
      <c r="F32" s="1">
        <f>MONTH(D32)</f>
        <v>10</v>
      </c>
      <c r="G32" s="4">
        <f>DAY(D32)</f>
        <v>13</v>
      </c>
      <c r="H32" s="9">
        <v>0.65</v>
      </c>
      <c r="I32" s="28">
        <v>127.25136666666667</v>
      </c>
      <c r="J32" s="28">
        <v>31.750166666666665</v>
      </c>
      <c r="K32" s="33">
        <v>100</v>
      </c>
      <c r="L32" s="33">
        <v>100</v>
      </c>
      <c r="M32" s="33" t="s">
        <v>292</v>
      </c>
      <c r="N32" s="27">
        <v>16.4177</v>
      </c>
      <c r="O32" s="30">
        <v>34.591200000000001</v>
      </c>
      <c r="P32" s="38">
        <v>0.33</v>
      </c>
      <c r="Q32" s="38">
        <v>1.6</v>
      </c>
      <c r="R32" s="32" t="s">
        <v>285</v>
      </c>
      <c r="S32" s="32">
        <v>1</v>
      </c>
      <c r="T32" s="8"/>
      <c r="U32" s="8"/>
      <c r="V32" s="8"/>
      <c r="W32" s="22"/>
      <c r="X32" s="22"/>
    </row>
    <row r="33" spans="1:24" s="18" customFormat="1">
      <c r="A33" s="32" t="s">
        <v>141</v>
      </c>
      <c r="B33" s="32">
        <v>24</v>
      </c>
      <c r="C33" s="32" t="s">
        <v>1570</v>
      </c>
      <c r="D33" s="31">
        <v>42290</v>
      </c>
      <c r="E33" s="1">
        <f>YEAR(D33)</f>
        <v>2015</v>
      </c>
      <c r="F33" s="1">
        <f>MONTH(D33)</f>
        <v>10</v>
      </c>
      <c r="G33" s="4">
        <f>DAY(D33)</f>
        <v>13</v>
      </c>
      <c r="H33" s="9">
        <v>0.65</v>
      </c>
      <c r="I33" s="28">
        <v>127.25136666666667</v>
      </c>
      <c r="J33" s="28">
        <v>31.750166666666665</v>
      </c>
      <c r="K33" s="33">
        <v>120</v>
      </c>
      <c r="L33" s="33">
        <v>120</v>
      </c>
      <c r="M33" s="33" t="s">
        <v>292</v>
      </c>
      <c r="N33" s="27">
        <v>16.311399999999999</v>
      </c>
      <c r="O33" s="30">
        <v>34.590400000000002</v>
      </c>
      <c r="P33" s="38">
        <v>0.25</v>
      </c>
      <c r="Q33" s="38">
        <v>1.17</v>
      </c>
      <c r="R33" s="32" t="s">
        <v>285</v>
      </c>
      <c r="S33" s="32">
        <v>1</v>
      </c>
      <c r="T33" s="8"/>
      <c r="U33" s="8"/>
      <c r="V33" s="8"/>
      <c r="W33" s="22"/>
      <c r="X33" s="22"/>
    </row>
    <row r="34" spans="1:24" s="18" customFormat="1">
      <c r="A34" s="32" t="s">
        <v>141</v>
      </c>
      <c r="B34" s="32">
        <v>26</v>
      </c>
      <c r="C34" s="32" t="s">
        <v>1570</v>
      </c>
      <c r="D34" s="31">
        <v>42290</v>
      </c>
      <c r="E34" s="1">
        <f>YEAR(D34)</f>
        <v>2015</v>
      </c>
      <c r="F34" s="1">
        <f>MONTH(D34)</f>
        <v>10</v>
      </c>
      <c r="G34" s="4">
        <f>DAY(D34)</f>
        <v>13</v>
      </c>
      <c r="H34" s="9">
        <v>0.93611111111111101</v>
      </c>
      <c r="I34" s="28">
        <v>127.75146666666667</v>
      </c>
      <c r="J34" s="28">
        <v>31.751249999999999</v>
      </c>
      <c r="K34" s="33">
        <v>0</v>
      </c>
      <c r="L34" s="33">
        <v>0</v>
      </c>
      <c r="M34" s="33">
        <v>0</v>
      </c>
      <c r="N34" s="27">
        <v>24.4</v>
      </c>
      <c r="O34" s="30">
        <v>34.347922192952559</v>
      </c>
      <c r="P34" s="38">
        <v>0.23</v>
      </c>
      <c r="Q34" s="38">
        <v>0.98</v>
      </c>
      <c r="R34" s="32" t="s">
        <v>285</v>
      </c>
      <c r="S34" s="32"/>
      <c r="T34" s="8"/>
      <c r="U34" s="8"/>
      <c r="V34" s="8"/>
      <c r="W34" s="22"/>
      <c r="X34" s="22"/>
    </row>
    <row r="35" spans="1:24" s="18" customFormat="1">
      <c r="A35" s="32" t="s">
        <v>141</v>
      </c>
      <c r="B35" s="32">
        <v>28</v>
      </c>
      <c r="C35" s="32" t="s">
        <v>1570</v>
      </c>
      <c r="D35" s="31">
        <v>42291</v>
      </c>
      <c r="E35" s="1">
        <f>YEAR(D35)</f>
        <v>2015</v>
      </c>
      <c r="F35" s="1">
        <f>MONTH(D35)</f>
        <v>10</v>
      </c>
      <c r="G35" s="4">
        <f>DAY(D35)</f>
        <v>14</v>
      </c>
      <c r="H35" s="9">
        <v>7.2916666666666671E-2</v>
      </c>
      <c r="I35" s="28">
        <v>128.25274999999999</v>
      </c>
      <c r="J35" s="28">
        <v>31.749183333333335</v>
      </c>
      <c r="K35" s="33">
        <v>0</v>
      </c>
      <c r="L35" s="33">
        <v>0</v>
      </c>
      <c r="M35" s="33">
        <v>0</v>
      </c>
      <c r="N35" s="27">
        <v>24.2</v>
      </c>
      <c r="O35" s="30">
        <v>34.245631521737089</v>
      </c>
      <c r="P35" s="38">
        <v>0.19</v>
      </c>
      <c r="Q35" s="38">
        <v>0.82</v>
      </c>
      <c r="R35" s="32" t="s">
        <v>285</v>
      </c>
      <c r="S35" s="32"/>
      <c r="T35" s="8"/>
      <c r="U35" s="8"/>
      <c r="V35" s="8"/>
      <c r="W35" s="22"/>
      <c r="X35" s="22"/>
    </row>
    <row r="36" spans="1:24" s="18" customFormat="1">
      <c r="A36" s="32" t="s">
        <v>141</v>
      </c>
      <c r="B36" s="32">
        <v>30</v>
      </c>
      <c r="C36" s="32" t="s">
        <v>1570</v>
      </c>
      <c r="D36" s="31">
        <v>42291</v>
      </c>
      <c r="E36" s="1">
        <f>YEAR(D36)</f>
        <v>2015</v>
      </c>
      <c r="F36" s="1">
        <f>MONTH(D36)</f>
        <v>10</v>
      </c>
      <c r="G36" s="4">
        <f>DAY(D36)</f>
        <v>14</v>
      </c>
      <c r="H36" s="9">
        <v>0.22013888888888888</v>
      </c>
      <c r="I36" s="28">
        <v>128.75041666666667</v>
      </c>
      <c r="J36" s="28">
        <v>31.749216666666666</v>
      </c>
      <c r="K36" s="33">
        <v>0</v>
      </c>
      <c r="L36" s="33">
        <v>0</v>
      </c>
      <c r="M36" s="33">
        <v>0</v>
      </c>
      <c r="N36" s="27">
        <v>23.1</v>
      </c>
      <c r="O36" s="30">
        <v>33.866393872126942</v>
      </c>
      <c r="P36" s="38">
        <v>0.22</v>
      </c>
      <c r="Q36" s="38">
        <v>0.44</v>
      </c>
      <c r="R36" s="32" t="s">
        <v>285</v>
      </c>
      <c r="S36" s="32">
        <v>1</v>
      </c>
      <c r="T36" s="8"/>
      <c r="U36" s="8"/>
      <c r="V36" s="8"/>
      <c r="W36" s="22"/>
      <c r="X36" s="22"/>
    </row>
    <row r="37" spans="1:24" s="18" customFormat="1">
      <c r="A37" s="32" t="s">
        <v>141</v>
      </c>
      <c r="B37" s="32">
        <v>30</v>
      </c>
      <c r="C37" s="32" t="s">
        <v>1570</v>
      </c>
      <c r="D37" s="31">
        <v>42291</v>
      </c>
      <c r="E37" s="1">
        <f>YEAR(D37)</f>
        <v>2015</v>
      </c>
      <c r="F37" s="1">
        <f>MONTH(D37)</f>
        <v>10</v>
      </c>
      <c r="G37" s="4">
        <f>DAY(D37)</f>
        <v>14</v>
      </c>
      <c r="H37" s="9">
        <v>0.22013888888888888</v>
      </c>
      <c r="I37" s="28">
        <v>128.75041666666667</v>
      </c>
      <c r="J37" s="28">
        <v>31.749216666666666</v>
      </c>
      <c r="K37" s="33">
        <v>10</v>
      </c>
      <c r="L37" s="33">
        <v>10</v>
      </c>
      <c r="M37" s="33" t="s">
        <v>292</v>
      </c>
      <c r="N37" s="27">
        <v>23.775300000000001</v>
      </c>
      <c r="O37" s="30">
        <v>33.849000000000004</v>
      </c>
      <c r="P37" s="38">
        <v>0.14000000000000001</v>
      </c>
      <c r="Q37" s="38">
        <v>0.28999999999999998</v>
      </c>
      <c r="R37" s="32" t="s">
        <v>285</v>
      </c>
      <c r="S37" s="32">
        <v>1</v>
      </c>
      <c r="T37" s="8"/>
      <c r="U37" s="8"/>
      <c r="V37" s="8"/>
      <c r="W37" s="22"/>
      <c r="X37" s="22"/>
    </row>
    <row r="38" spans="1:24" s="18" customFormat="1">
      <c r="A38" s="32" t="s">
        <v>141</v>
      </c>
      <c r="B38" s="32">
        <v>30</v>
      </c>
      <c r="C38" s="32" t="s">
        <v>1570</v>
      </c>
      <c r="D38" s="31">
        <v>42291</v>
      </c>
      <c r="E38" s="1">
        <f>YEAR(D38)</f>
        <v>2015</v>
      </c>
      <c r="F38" s="1">
        <f>MONTH(D38)</f>
        <v>10</v>
      </c>
      <c r="G38" s="4">
        <f>DAY(D38)</f>
        <v>14</v>
      </c>
      <c r="H38" s="9">
        <v>0.22013888888888888</v>
      </c>
      <c r="I38" s="28">
        <v>128.75041666666667</v>
      </c>
      <c r="J38" s="28">
        <v>31.749216666666666</v>
      </c>
      <c r="K38" s="33">
        <v>20</v>
      </c>
      <c r="L38" s="33">
        <v>20</v>
      </c>
      <c r="M38" s="33" t="s">
        <v>292</v>
      </c>
      <c r="N38" s="27">
        <v>23.764500000000002</v>
      </c>
      <c r="O38" s="30">
        <v>33.847500000000004</v>
      </c>
      <c r="P38" s="38">
        <v>0.13</v>
      </c>
      <c r="Q38" s="38">
        <v>0.19</v>
      </c>
      <c r="R38" s="32" t="s">
        <v>285</v>
      </c>
      <c r="S38" s="32">
        <v>1</v>
      </c>
      <c r="T38" s="8"/>
      <c r="U38" s="8"/>
      <c r="V38" s="8"/>
      <c r="W38" s="22"/>
      <c r="X38" s="22"/>
    </row>
    <row r="39" spans="1:24" s="18" customFormat="1">
      <c r="A39" s="32" t="s">
        <v>141</v>
      </c>
      <c r="B39" s="32">
        <v>30</v>
      </c>
      <c r="C39" s="32" t="s">
        <v>1570</v>
      </c>
      <c r="D39" s="31">
        <v>42291</v>
      </c>
      <c r="E39" s="1">
        <f>YEAR(D39)</f>
        <v>2015</v>
      </c>
      <c r="F39" s="1">
        <f>MONTH(D39)</f>
        <v>10</v>
      </c>
      <c r="G39" s="4">
        <f>DAY(D39)</f>
        <v>14</v>
      </c>
      <c r="H39" s="9">
        <v>0.22013888888888888</v>
      </c>
      <c r="I39" s="28">
        <v>128.75041666666667</v>
      </c>
      <c r="J39" s="28">
        <v>31.749216666666666</v>
      </c>
      <c r="K39" s="33">
        <v>30</v>
      </c>
      <c r="L39" s="33">
        <v>30</v>
      </c>
      <c r="M39" s="33" t="s">
        <v>292</v>
      </c>
      <c r="N39" s="27">
        <v>23.779599999999999</v>
      </c>
      <c r="O39" s="30">
        <v>33.849699999999999</v>
      </c>
      <c r="P39" s="38">
        <v>0.17</v>
      </c>
      <c r="Q39" s="38">
        <v>0.42</v>
      </c>
      <c r="R39" s="32" t="s">
        <v>285</v>
      </c>
      <c r="S39" s="32">
        <v>1</v>
      </c>
      <c r="T39" s="8"/>
      <c r="U39" s="8"/>
      <c r="V39" s="8"/>
      <c r="W39" s="22"/>
      <c r="X39" s="22"/>
    </row>
    <row r="40" spans="1:24" s="18" customFormat="1">
      <c r="A40" s="32" t="s">
        <v>141</v>
      </c>
      <c r="B40" s="32">
        <v>30</v>
      </c>
      <c r="C40" s="32" t="s">
        <v>1570</v>
      </c>
      <c r="D40" s="31">
        <v>42291</v>
      </c>
      <c r="E40" s="1">
        <f>YEAR(D40)</f>
        <v>2015</v>
      </c>
      <c r="F40" s="1">
        <f>MONTH(D40)</f>
        <v>10</v>
      </c>
      <c r="G40" s="4">
        <f>DAY(D40)</f>
        <v>14</v>
      </c>
      <c r="H40" s="9">
        <v>0.22013888888888888</v>
      </c>
      <c r="I40" s="28">
        <v>128.75041666666667</v>
      </c>
      <c r="J40" s="28">
        <v>31.749216666666666</v>
      </c>
      <c r="K40" s="33">
        <v>50</v>
      </c>
      <c r="L40" s="33">
        <v>50</v>
      </c>
      <c r="M40" s="33" t="s">
        <v>292</v>
      </c>
      <c r="N40" s="27">
        <v>23.769400000000001</v>
      </c>
      <c r="O40" s="30">
        <v>33.844999999999999</v>
      </c>
      <c r="P40" s="38">
        <v>0.1</v>
      </c>
      <c r="Q40" s="38">
        <v>0.13</v>
      </c>
      <c r="R40" s="32" t="s">
        <v>285</v>
      </c>
      <c r="S40" s="32">
        <v>1</v>
      </c>
      <c r="T40" s="8"/>
      <c r="U40" s="8"/>
      <c r="V40" s="8"/>
      <c r="W40" s="22"/>
      <c r="X40" s="22"/>
    </row>
    <row r="41" spans="1:24" s="18" customFormat="1">
      <c r="A41" s="32" t="s">
        <v>141</v>
      </c>
      <c r="B41" s="32">
        <v>30</v>
      </c>
      <c r="C41" s="32" t="s">
        <v>1570</v>
      </c>
      <c r="D41" s="31">
        <v>42291</v>
      </c>
      <c r="E41" s="1">
        <f>YEAR(D41)</f>
        <v>2015</v>
      </c>
      <c r="F41" s="1">
        <f>MONTH(D41)</f>
        <v>10</v>
      </c>
      <c r="G41" s="4">
        <f>DAY(D41)</f>
        <v>14</v>
      </c>
      <c r="H41" s="9">
        <v>0.22013888888888888</v>
      </c>
      <c r="I41" s="28">
        <v>128.75041666666667</v>
      </c>
      <c r="J41" s="28">
        <v>31.749216666666666</v>
      </c>
      <c r="K41" s="33">
        <v>75</v>
      </c>
      <c r="L41" s="33">
        <v>75</v>
      </c>
      <c r="M41" s="33" t="s">
        <v>292</v>
      </c>
      <c r="N41" s="27">
        <v>23.5365</v>
      </c>
      <c r="O41" s="30">
        <v>34.024900000000002</v>
      </c>
      <c r="P41" s="38">
        <v>0.21</v>
      </c>
      <c r="Q41" s="38">
        <v>0.74</v>
      </c>
      <c r="R41" s="32" t="s">
        <v>285</v>
      </c>
      <c r="S41" s="32">
        <v>1</v>
      </c>
      <c r="T41" s="8"/>
      <c r="U41" s="8"/>
      <c r="V41" s="8"/>
      <c r="W41" s="22"/>
      <c r="X41" s="22"/>
    </row>
    <row r="42" spans="1:24" s="18" customFormat="1">
      <c r="A42" s="32" t="s">
        <v>141</v>
      </c>
      <c r="B42" s="32">
        <v>30</v>
      </c>
      <c r="C42" s="32" t="s">
        <v>1570</v>
      </c>
      <c r="D42" s="31">
        <v>42291</v>
      </c>
      <c r="E42" s="1">
        <f>YEAR(D42)</f>
        <v>2015</v>
      </c>
      <c r="F42" s="1">
        <f>MONTH(D42)</f>
        <v>10</v>
      </c>
      <c r="G42" s="4">
        <f>DAY(D42)</f>
        <v>14</v>
      </c>
      <c r="H42" s="9">
        <v>0.22013888888888888</v>
      </c>
      <c r="I42" s="28">
        <v>128.75041666666667</v>
      </c>
      <c r="J42" s="28">
        <v>31.749216666666666</v>
      </c>
      <c r="K42" s="33">
        <v>100</v>
      </c>
      <c r="L42" s="33">
        <v>100</v>
      </c>
      <c r="M42" s="33" t="s">
        <v>292</v>
      </c>
      <c r="N42" s="27">
        <v>21.157599999999999</v>
      </c>
      <c r="O42" s="30">
        <v>34.574199999999998</v>
      </c>
      <c r="P42" s="38">
        <v>0.34</v>
      </c>
      <c r="Q42" s="38">
        <v>1.56</v>
      </c>
      <c r="R42" s="32" t="s">
        <v>285</v>
      </c>
      <c r="S42" s="32">
        <v>1</v>
      </c>
      <c r="T42" s="8"/>
      <c r="U42" s="8"/>
      <c r="V42" s="8"/>
      <c r="W42" s="22"/>
      <c r="X42" s="22"/>
    </row>
    <row r="43" spans="1:24" s="18" customFormat="1">
      <c r="A43" s="32" t="s">
        <v>141</v>
      </c>
      <c r="B43" s="32">
        <v>30</v>
      </c>
      <c r="C43" s="32" t="s">
        <v>1570</v>
      </c>
      <c r="D43" s="31">
        <v>42291</v>
      </c>
      <c r="E43" s="1">
        <f>YEAR(D43)</f>
        <v>2015</v>
      </c>
      <c r="F43" s="1">
        <f>MONTH(D43)</f>
        <v>10</v>
      </c>
      <c r="G43" s="4">
        <f>DAY(D43)</f>
        <v>14</v>
      </c>
      <c r="H43" s="9">
        <v>0.22013888888888888</v>
      </c>
      <c r="I43" s="28">
        <v>128.75041666666667</v>
      </c>
      <c r="J43" s="28">
        <v>31.749216666666666</v>
      </c>
      <c r="K43" s="33">
        <v>125</v>
      </c>
      <c r="L43" s="33">
        <v>125</v>
      </c>
      <c r="M43" s="33" t="s">
        <v>292</v>
      </c>
      <c r="N43" s="27">
        <v>19.277000000000001</v>
      </c>
      <c r="O43" s="30">
        <v>34.624499999999998</v>
      </c>
      <c r="P43" s="38">
        <v>0.26</v>
      </c>
      <c r="Q43" s="38">
        <v>1.42</v>
      </c>
      <c r="R43" s="32" t="s">
        <v>285</v>
      </c>
      <c r="S43" s="32">
        <v>1</v>
      </c>
      <c r="T43" s="8"/>
      <c r="U43" s="8"/>
      <c r="V43" s="8"/>
      <c r="W43" s="22"/>
      <c r="X43" s="22"/>
    </row>
    <row r="44" spans="1:24" s="18" customFormat="1">
      <c r="A44" s="32" t="s">
        <v>141</v>
      </c>
      <c r="B44" s="32">
        <v>30</v>
      </c>
      <c r="C44" s="32" t="s">
        <v>1570</v>
      </c>
      <c r="D44" s="31">
        <v>42291</v>
      </c>
      <c r="E44" s="1">
        <f>YEAR(D44)</f>
        <v>2015</v>
      </c>
      <c r="F44" s="1">
        <f>MONTH(D44)</f>
        <v>10</v>
      </c>
      <c r="G44" s="4">
        <f>DAY(D44)</f>
        <v>14</v>
      </c>
      <c r="H44" s="9">
        <v>0.22013888888888888</v>
      </c>
      <c r="I44" s="28">
        <v>128.75041666666667</v>
      </c>
      <c r="J44" s="28">
        <v>31.749216666666666</v>
      </c>
      <c r="K44" s="33">
        <v>150</v>
      </c>
      <c r="L44" s="33">
        <v>150</v>
      </c>
      <c r="M44" s="33" t="s">
        <v>292</v>
      </c>
      <c r="N44" s="27">
        <v>18.799800000000001</v>
      </c>
      <c r="O44" s="30">
        <v>34.641599999999997</v>
      </c>
      <c r="P44" s="38">
        <v>0.25</v>
      </c>
      <c r="Q44" s="38">
        <v>1.28</v>
      </c>
      <c r="R44" s="32" t="s">
        <v>285</v>
      </c>
      <c r="S44" s="32">
        <v>1</v>
      </c>
      <c r="T44" s="8"/>
      <c r="U44" s="8"/>
      <c r="V44" s="8"/>
      <c r="W44" s="22"/>
      <c r="X44" s="22"/>
    </row>
    <row r="45" spans="1:24" s="18" customFormat="1">
      <c r="A45" s="32" t="s">
        <v>141</v>
      </c>
      <c r="B45" s="32">
        <v>30</v>
      </c>
      <c r="C45" s="32" t="s">
        <v>1570</v>
      </c>
      <c r="D45" s="31">
        <v>42291</v>
      </c>
      <c r="E45" s="1">
        <f>YEAR(D45)</f>
        <v>2015</v>
      </c>
      <c r="F45" s="1">
        <f>MONTH(D45)</f>
        <v>10</v>
      </c>
      <c r="G45" s="4">
        <f>DAY(D45)</f>
        <v>14</v>
      </c>
      <c r="H45" s="9">
        <v>0.22013888888888888</v>
      </c>
      <c r="I45" s="28">
        <v>128.75041666666667</v>
      </c>
      <c r="J45" s="28">
        <v>31.749216666666666</v>
      </c>
      <c r="K45" s="33">
        <v>200</v>
      </c>
      <c r="L45" s="33">
        <v>200</v>
      </c>
      <c r="M45" s="33" t="s">
        <v>292</v>
      </c>
      <c r="N45" s="27">
        <v>15.347899999999999</v>
      </c>
      <c r="O45" s="30">
        <v>34.569000000000003</v>
      </c>
      <c r="P45" s="38">
        <v>0.27</v>
      </c>
      <c r="Q45" s="38">
        <v>1.0900000000000001</v>
      </c>
      <c r="R45" s="32" t="s">
        <v>285</v>
      </c>
      <c r="S45" s="32">
        <v>1</v>
      </c>
      <c r="T45" s="8"/>
      <c r="U45" s="8"/>
      <c r="V45" s="8"/>
      <c r="W45" s="22"/>
      <c r="X45" s="22"/>
    </row>
    <row r="46" spans="1:24" s="18" customFormat="1">
      <c r="A46" s="32" t="s">
        <v>141</v>
      </c>
      <c r="B46" s="32">
        <v>30</v>
      </c>
      <c r="C46" s="32" t="s">
        <v>1570</v>
      </c>
      <c r="D46" s="31">
        <v>42291</v>
      </c>
      <c r="E46" s="1">
        <f>YEAR(D46)</f>
        <v>2015</v>
      </c>
      <c r="F46" s="1">
        <f>MONTH(D46)</f>
        <v>10</v>
      </c>
      <c r="G46" s="4">
        <f>DAY(D46)</f>
        <v>14</v>
      </c>
      <c r="H46" s="9">
        <v>0.22013888888888888</v>
      </c>
      <c r="I46" s="28">
        <v>128.75041666666667</v>
      </c>
      <c r="J46" s="28">
        <v>31.749216666666666</v>
      </c>
      <c r="K46" s="33">
        <v>300</v>
      </c>
      <c r="L46" s="33">
        <v>300</v>
      </c>
      <c r="M46" s="33" t="s">
        <v>292</v>
      </c>
      <c r="N46" s="27">
        <v>10.8988</v>
      </c>
      <c r="O46" s="30">
        <v>34.383400000000002</v>
      </c>
      <c r="P46" s="38">
        <v>0.21</v>
      </c>
      <c r="Q46" s="38">
        <v>0.31</v>
      </c>
      <c r="R46" s="32" t="s">
        <v>285</v>
      </c>
      <c r="S46" s="32">
        <v>1</v>
      </c>
      <c r="T46" s="8"/>
      <c r="U46" s="8"/>
      <c r="V46" s="8"/>
      <c r="W46" s="22"/>
      <c r="X46" s="22"/>
    </row>
    <row r="47" spans="1:24" s="18" customFormat="1">
      <c r="A47" s="32" t="s">
        <v>141</v>
      </c>
      <c r="B47" s="32">
        <v>30</v>
      </c>
      <c r="C47" s="32" t="s">
        <v>1570</v>
      </c>
      <c r="D47" s="31">
        <v>42291</v>
      </c>
      <c r="E47" s="1">
        <f>YEAR(D47)</f>
        <v>2015</v>
      </c>
      <c r="F47" s="1">
        <f>MONTH(D47)</f>
        <v>10</v>
      </c>
      <c r="G47" s="4">
        <f>DAY(D47)</f>
        <v>14</v>
      </c>
      <c r="H47" s="9">
        <v>0.22013888888888888</v>
      </c>
      <c r="I47" s="28">
        <v>128.75041666666667</v>
      </c>
      <c r="J47" s="28">
        <v>31.749216666666666</v>
      </c>
      <c r="K47" s="33">
        <v>500</v>
      </c>
      <c r="L47" s="33">
        <v>500</v>
      </c>
      <c r="M47" s="33" t="s">
        <v>292</v>
      </c>
      <c r="N47" s="27">
        <v>7.2949999999999999</v>
      </c>
      <c r="O47" s="30">
        <v>34.3399</v>
      </c>
      <c r="P47" s="38">
        <v>0.06</v>
      </c>
      <c r="Q47" s="38">
        <v>-0.72</v>
      </c>
      <c r="R47" s="32" t="s">
        <v>285</v>
      </c>
      <c r="S47" s="32">
        <v>1</v>
      </c>
      <c r="T47" s="8"/>
      <c r="U47" s="8"/>
      <c r="V47" s="8"/>
      <c r="W47" s="22"/>
      <c r="X47" s="22"/>
    </row>
    <row r="48" spans="1:24" s="18" customFormat="1">
      <c r="A48" s="32" t="s">
        <v>141</v>
      </c>
      <c r="B48" s="32">
        <v>32</v>
      </c>
      <c r="C48" s="32" t="s">
        <v>1570</v>
      </c>
      <c r="D48" s="31">
        <v>42291</v>
      </c>
      <c r="E48" s="1">
        <f>YEAR(D48)</f>
        <v>2015</v>
      </c>
      <c r="F48" s="1">
        <f>MONTH(D48)</f>
        <v>10</v>
      </c>
      <c r="G48" s="4">
        <f>DAY(D48)</f>
        <v>14</v>
      </c>
      <c r="H48" s="9">
        <v>0.4152777777777778</v>
      </c>
      <c r="I48" s="28">
        <v>129.24823333333333</v>
      </c>
      <c r="J48" s="28">
        <v>31.749500000000001</v>
      </c>
      <c r="K48" s="33">
        <v>0</v>
      </c>
      <c r="L48" s="33">
        <v>0</v>
      </c>
      <c r="M48" s="33">
        <v>0</v>
      </c>
      <c r="N48" s="27">
        <v>22.8</v>
      </c>
      <c r="O48" s="30">
        <v>33.929068279361225</v>
      </c>
      <c r="P48" s="38">
        <v>0.09</v>
      </c>
      <c r="Q48" s="38">
        <v>0.3</v>
      </c>
      <c r="R48" s="32" t="s">
        <v>285</v>
      </c>
      <c r="S48" s="32"/>
      <c r="T48" s="8"/>
      <c r="U48" s="8"/>
      <c r="V48" s="8"/>
      <c r="W48" s="22"/>
      <c r="X48" s="22"/>
    </row>
    <row r="49" spans="1:24" s="18" customFormat="1">
      <c r="A49" s="32" t="s">
        <v>141</v>
      </c>
      <c r="B49" s="32">
        <v>34</v>
      </c>
      <c r="C49" s="32" t="s">
        <v>1570</v>
      </c>
      <c r="D49" s="31">
        <v>42291</v>
      </c>
      <c r="E49" s="1">
        <f>YEAR(D49)</f>
        <v>2015</v>
      </c>
      <c r="F49" s="1">
        <f>MONTH(D49)</f>
        <v>10</v>
      </c>
      <c r="G49" s="4">
        <f>DAY(D49)</f>
        <v>14</v>
      </c>
      <c r="H49" s="9">
        <v>0.5854166666666667</v>
      </c>
      <c r="I49" s="28">
        <v>129.6713</v>
      </c>
      <c r="J49" s="28">
        <v>31.7514</v>
      </c>
      <c r="K49" s="33">
        <v>0</v>
      </c>
      <c r="L49" s="33">
        <v>0</v>
      </c>
      <c r="M49" s="33">
        <v>0</v>
      </c>
      <c r="N49" s="27">
        <v>24.4</v>
      </c>
      <c r="O49" s="30">
        <v>34.222075983512489</v>
      </c>
      <c r="P49" s="38">
        <v>0.17</v>
      </c>
      <c r="Q49" s="38">
        <v>0.77</v>
      </c>
      <c r="R49" s="32" t="s">
        <v>285</v>
      </c>
      <c r="S49" s="32"/>
      <c r="T49" s="8"/>
      <c r="U49" s="8"/>
      <c r="V49" s="8"/>
      <c r="W49" s="22"/>
      <c r="X49" s="22"/>
    </row>
    <row r="50" spans="1:24" s="18" customFormat="1">
      <c r="A50" s="32" t="s">
        <v>142</v>
      </c>
      <c r="B50" s="32">
        <v>1</v>
      </c>
      <c r="C50" s="32" t="s">
        <v>1570</v>
      </c>
      <c r="D50" s="31">
        <v>42438</v>
      </c>
      <c r="E50" s="1">
        <f>YEAR(D50)</f>
        <v>2016</v>
      </c>
      <c r="F50" s="1">
        <f>MONTH(D50)</f>
        <v>3</v>
      </c>
      <c r="G50" s="4">
        <f>DAY(D50)</f>
        <v>9</v>
      </c>
      <c r="H50" s="9">
        <v>0.83888888888888891</v>
      </c>
      <c r="I50" s="28">
        <v>129.66583333333332</v>
      </c>
      <c r="J50" s="28">
        <v>31.749383333333334</v>
      </c>
      <c r="K50" s="33">
        <v>0</v>
      </c>
      <c r="L50" s="33">
        <v>0</v>
      </c>
      <c r="M50" s="33">
        <v>0</v>
      </c>
      <c r="N50" s="27">
        <v>19.399999999999999</v>
      </c>
      <c r="O50" s="30">
        <v>34.831229738445622</v>
      </c>
      <c r="P50" s="38">
        <v>0.33600000000000002</v>
      </c>
      <c r="Q50" s="38">
        <v>2.0470000000000002</v>
      </c>
      <c r="R50" s="32" t="s">
        <v>285</v>
      </c>
      <c r="S50" s="32"/>
      <c r="T50" s="8"/>
      <c r="U50" s="8"/>
      <c r="V50" s="8"/>
      <c r="W50" s="22"/>
      <c r="X50" s="22"/>
    </row>
    <row r="51" spans="1:24" s="18" customFormat="1">
      <c r="A51" s="32" t="s">
        <v>142</v>
      </c>
      <c r="B51" s="32">
        <v>3</v>
      </c>
      <c r="C51" s="32" t="s">
        <v>1570</v>
      </c>
      <c r="D51" s="31">
        <v>42438</v>
      </c>
      <c r="E51" s="1">
        <f>YEAR(D51)</f>
        <v>2016</v>
      </c>
      <c r="F51" s="1">
        <f>MONTH(D51)</f>
        <v>3</v>
      </c>
      <c r="G51" s="4">
        <f>DAY(D51)</f>
        <v>9</v>
      </c>
      <c r="H51" s="6">
        <v>0.99583333333333324</v>
      </c>
      <c r="I51" s="28">
        <v>129.25024999999999</v>
      </c>
      <c r="J51" s="28">
        <v>31.748983333333335</v>
      </c>
      <c r="K51" s="33">
        <v>0</v>
      </c>
      <c r="L51" s="33">
        <v>0</v>
      </c>
      <c r="M51" s="33">
        <v>0</v>
      </c>
      <c r="N51" s="27">
        <v>18.399999999999999</v>
      </c>
      <c r="O51" s="30">
        <v>34.843905586970038</v>
      </c>
      <c r="P51" s="38">
        <v>0.30099999999999999</v>
      </c>
      <c r="Q51" s="38">
        <v>1.966</v>
      </c>
      <c r="R51" s="32" t="s">
        <v>285</v>
      </c>
      <c r="S51" s="32"/>
      <c r="T51" s="8"/>
      <c r="U51" s="8"/>
      <c r="V51" s="8"/>
      <c r="W51" s="22"/>
      <c r="X51" s="22"/>
    </row>
    <row r="52" spans="1:24" s="18" customFormat="1">
      <c r="A52" s="32" t="s">
        <v>142</v>
      </c>
      <c r="B52" s="32">
        <v>5</v>
      </c>
      <c r="C52" s="32" t="s">
        <v>1570</v>
      </c>
      <c r="D52" s="31">
        <v>42439</v>
      </c>
      <c r="E52" s="1">
        <f>YEAR(D52)</f>
        <v>2016</v>
      </c>
      <c r="F52" s="1">
        <f>MONTH(D52)</f>
        <v>3</v>
      </c>
      <c r="G52" s="4">
        <f>DAY(D52)</f>
        <v>10</v>
      </c>
      <c r="H52" s="11">
        <v>0.19791666666666666</v>
      </c>
      <c r="I52" s="28">
        <v>128.75126666666668</v>
      </c>
      <c r="J52" s="28">
        <v>31.748899999999999</v>
      </c>
      <c r="K52" s="33">
        <v>0</v>
      </c>
      <c r="L52" s="33">
        <v>0</v>
      </c>
      <c r="M52" s="33">
        <v>0</v>
      </c>
      <c r="N52" s="27">
        <v>18.8</v>
      </c>
      <c r="O52" s="30">
        <v>34.860509607784437</v>
      </c>
      <c r="P52" s="38">
        <v>0.371</v>
      </c>
      <c r="Q52" s="38">
        <v>2.17</v>
      </c>
      <c r="R52" s="32" t="s">
        <v>285</v>
      </c>
      <c r="S52" s="32"/>
      <c r="T52" s="8"/>
      <c r="U52" s="8"/>
      <c r="V52" s="8"/>
      <c r="W52" s="22"/>
      <c r="X52" s="22"/>
    </row>
    <row r="53" spans="1:24" s="18" customFormat="1">
      <c r="A53" s="32" t="s">
        <v>142</v>
      </c>
      <c r="B53" s="32">
        <v>7</v>
      </c>
      <c r="C53" s="32" t="s">
        <v>1570</v>
      </c>
      <c r="D53" s="31">
        <v>42439</v>
      </c>
      <c r="E53" s="1">
        <f>YEAR(D53)</f>
        <v>2016</v>
      </c>
      <c r="F53" s="1">
        <f>MONTH(D53)</f>
        <v>3</v>
      </c>
      <c r="G53" s="4">
        <f>DAY(D53)</f>
        <v>10</v>
      </c>
      <c r="H53" s="9">
        <v>0.38472222222222219</v>
      </c>
      <c r="I53" s="28">
        <v>128.24741666666668</v>
      </c>
      <c r="J53" s="28">
        <v>31.751516666666667</v>
      </c>
      <c r="K53" s="33">
        <v>0</v>
      </c>
      <c r="L53" s="33">
        <v>0</v>
      </c>
      <c r="M53" s="33">
        <v>0</v>
      </c>
      <c r="N53" s="27">
        <v>18.5</v>
      </c>
      <c r="O53" s="30">
        <v>34.827336040474862</v>
      </c>
      <c r="P53" s="38">
        <v>0.35199999999999998</v>
      </c>
      <c r="Q53" s="38">
        <v>2.1259999999999999</v>
      </c>
      <c r="R53" s="32" t="s">
        <v>285</v>
      </c>
      <c r="S53" s="32"/>
      <c r="T53" s="8"/>
      <c r="U53" s="8"/>
      <c r="V53" s="8"/>
      <c r="W53" s="22"/>
      <c r="X53" s="22"/>
    </row>
    <row r="54" spans="1:24" s="18" customFormat="1">
      <c r="A54" s="32" t="s">
        <v>142</v>
      </c>
      <c r="B54" s="32">
        <v>9</v>
      </c>
      <c r="C54" s="32" t="s">
        <v>1570</v>
      </c>
      <c r="D54" s="31">
        <v>42439</v>
      </c>
      <c r="E54" s="1">
        <f>YEAR(D54)</f>
        <v>2016</v>
      </c>
      <c r="F54" s="1">
        <f>MONTH(D54)</f>
        <v>3</v>
      </c>
      <c r="G54" s="4">
        <f>DAY(D54)</f>
        <v>10</v>
      </c>
      <c r="H54" s="9">
        <v>0.57847222222222217</v>
      </c>
      <c r="I54" s="28">
        <v>127.74873333333333</v>
      </c>
      <c r="J54" s="28">
        <v>31.748516666666667</v>
      </c>
      <c r="K54" s="33">
        <v>0</v>
      </c>
      <c r="L54" s="33">
        <v>0</v>
      </c>
      <c r="M54" s="33">
        <v>0</v>
      </c>
      <c r="N54" s="27">
        <v>17.7</v>
      </c>
      <c r="O54" s="30">
        <v>34.744407220432848</v>
      </c>
      <c r="P54" s="38">
        <v>0.33100000000000002</v>
      </c>
      <c r="Q54" s="38">
        <v>2.0299999999999998</v>
      </c>
      <c r="R54" s="32" t="s">
        <v>285</v>
      </c>
      <c r="S54" s="32"/>
      <c r="T54" s="8"/>
      <c r="U54" s="8"/>
      <c r="V54" s="8"/>
      <c r="W54" s="22"/>
      <c r="X54" s="22"/>
    </row>
    <row r="55" spans="1:24" s="18" customFormat="1">
      <c r="A55" s="32" t="s">
        <v>142</v>
      </c>
      <c r="B55" s="32">
        <v>11</v>
      </c>
      <c r="C55" s="32" t="s">
        <v>1570</v>
      </c>
      <c r="D55" s="31">
        <v>42439</v>
      </c>
      <c r="E55" s="1">
        <f>YEAR(D55)</f>
        <v>2016</v>
      </c>
      <c r="F55" s="1">
        <f>MONTH(D55)</f>
        <v>3</v>
      </c>
      <c r="G55" s="4">
        <f>DAY(D55)</f>
        <v>10</v>
      </c>
      <c r="H55" s="9">
        <v>0.75763888888888886</v>
      </c>
      <c r="I55" s="28">
        <v>127.24930000000001</v>
      </c>
      <c r="J55" s="28">
        <v>31.750666666666667</v>
      </c>
      <c r="K55" s="33">
        <v>0</v>
      </c>
      <c r="L55" s="33">
        <v>0</v>
      </c>
      <c r="M55" s="33">
        <v>0</v>
      </c>
      <c r="N55" s="27">
        <v>16.100000000000001</v>
      </c>
      <c r="O55" s="30">
        <v>34.658174118529509</v>
      </c>
      <c r="P55" s="38">
        <v>0.30199999999999999</v>
      </c>
      <c r="Q55" s="38">
        <v>1.8029999999999999</v>
      </c>
      <c r="R55" s="32" t="s">
        <v>285</v>
      </c>
      <c r="S55" s="32"/>
      <c r="T55" s="8"/>
      <c r="U55" s="8"/>
      <c r="V55" s="8"/>
      <c r="W55" s="22"/>
      <c r="X55" s="22"/>
    </row>
    <row r="56" spans="1:24" s="18" customFormat="1">
      <c r="A56" s="32" t="s">
        <v>142</v>
      </c>
      <c r="B56" s="32">
        <v>13</v>
      </c>
      <c r="C56" s="32" t="s">
        <v>1570</v>
      </c>
      <c r="D56" s="31">
        <v>42439</v>
      </c>
      <c r="E56" s="1">
        <f>YEAR(D56)</f>
        <v>2016</v>
      </c>
      <c r="F56" s="1">
        <f>MONTH(D56)</f>
        <v>3</v>
      </c>
      <c r="G56" s="4">
        <f>DAY(D56)</f>
        <v>10</v>
      </c>
      <c r="H56" s="9">
        <v>0.90277777777777779</v>
      </c>
      <c r="I56" s="28">
        <v>126.76926666666667</v>
      </c>
      <c r="J56" s="28">
        <v>31.750699999999998</v>
      </c>
      <c r="K56" s="33">
        <v>0</v>
      </c>
      <c r="L56" s="33">
        <v>0</v>
      </c>
      <c r="M56" s="33">
        <v>0</v>
      </c>
      <c r="N56" s="27">
        <v>16.399999999999999</v>
      </c>
      <c r="O56" s="30">
        <v>34.659362283430269</v>
      </c>
      <c r="P56" s="38">
        <v>0.27700000000000002</v>
      </c>
      <c r="Q56" s="38">
        <v>1.869</v>
      </c>
      <c r="R56" s="32" t="s">
        <v>285</v>
      </c>
      <c r="S56" s="32"/>
      <c r="T56" s="8"/>
      <c r="U56" s="8"/>
      <c r="V56" s="8"/>
      <c r="W56" s="22"/>
      <c r="X56" s="22"/>
    </row>
    <row r="57" spans="1:24" s="18" customFormat="1">
      <c r="A57" s="32" t="s">
        <v>142</v>
      </c>
      <c r="B57" s="32" t="s">
        <v>183</v>
      </c>
      <c r="C57" s="32" t="s">
        <v>1570</v>
      </c>
      <c r="D57" s="31">
        <v>42440</v>
      </c>
      <c r="E57" s="1">
        <f>YEAR(D57)</f>
        <v>2016</v>
      </c>
      <c r="F57" s="1">
        <f>MONTH(D57)</f>
        <v>3</v>
      </c>
      <c r="G57" s="4">
        <f>DAY(D57)</f>
        <v>11</v>
      </c>
      <c r="H57" s="9">
        <v>4.6527777777777779E-2</v>
      </c>
      <c r="I57" s="28">
        <v>127.23175000000001</v>
      </c>
      <c r="J57" s="28">
        <v>31.747033333333334</v>
      </c>
      <c r="K57" s="33">
        <v>0</v>
      </c>
      <c r="L57" s="33">
        <v>0</v>
      </c>
      <c r="M57" s="33">
        <v>0</v>
      </c>
      <c r="N57" s="27">
        <v>15.5</v>
      </c>
      <c r="O57" s="30">
        <v>34.576365674671749</v>
      </c>
      <c r="P57" s="38">
        <v>0.20699999999999999</v>
      </c>
      <c r="Q57" s="38">
        <v>1.34</v>
      </c>
      <c r="R57" s="32" t="s">
        <v>285</v>
      </c>
      <c r="S57" s="32">
        <v>1</v>
      </c>
      <c r="T57" s="8"/>
      <c r="U57" s="8"/>
      <c r="V57" s="8"/>
      <c r="W57" s="22"/>
      <c r="X57" s="22"/>
    </row>
    <row r="58" spans="1:24" s="18" customFormat="1">
      <c r="A58" s="32" t="s">
        <v>142</v>
      </c>
      <c r="B58" s="32" t="s">
        <v>183</v>
      </c>
      <c r="C58" s="32" t="s">
        <v>1570</v>
      </c>
      <c r="D58" s="31">
        <v>42440</v>
      </c>
      <c r="E58" s="1">
        <f>YEAR(D58)</f>
        <v>2016</v>
      </c>
      <c r="F58" s="1">
        <f>MONTH(D58)</f>
        <v>3</v>
      </c>
      <c r="G58" s="4">
        <f>DAY(D58)</f>
        <v>11</v>
      </c>
      <c r="H58" s="9">
        <v>4.6527777777777779E-2</v>
      </c>
      <c r="I58" s="28">
        <v>127.23175000000001</v>
      </c>
      <c r="J58" s="28">
        <v>31.747033333333334</v>
      </c>
      <c r="K58" s="33">
        <v>10.215</v>
      </c>
      <c r="L58" s="33">
        <v>10</v>
      </c>
      <c r="M58" s="33">
        <v>0</v>
      </c>
      <c r="N58" s="27">
        <v>15.934799999999999</v>
      </c>
      <c r="O58" s="30">
        <v>34.5505</v>
      </c>
      <c r="P58" s="38">
        <v>0.19400000000000001</v>
      </c>
      <c r="Q58" s="38">
        <v>1.357</v>
      </c>
      <c r="R58" s="32" t="s">
        <v>285</v>
      </c>
      <c r="S58" s="32">
        <v>1</v>
      </c>
      <c r="T58" s="8"/>
      <c r="U58" s="8"/>
      <c r="V58" s="8"/>
      <c r="W58" s="22"/>
      <c r="X58" s="22"/>
    </row>
    <row r="59" spans="1:24" s="18" customFormat="1">
      <c r="A59" s="32" t="s">
        <v>142</v>
      </c>
      <c r="B59" s="32" t="s">
        <v>183</v>
      </c>
      <c r="C59" s="32" t="s">
        <v>1570</v>
      </c>
      <c r="D59" s="31">
        <v>42440</v>
      </c>
      <c r="E59" s="1">
        <f>YEAR(D59)</f>
        <v>2016</v>
      </c>
      <c r="F59" s="1">
        <f>MONTH(D59)</f>
        <v>3</v>
      </c>
      <c r="G59" s="4">
        <f>DAY(D59)</f>
        <v>11</v>
      </c>
      <c r="H59" s="9">
        <v>4.6527777777777779E-2</v>
      </c>
      <c r="I59" s="28">
        <v>127.23175000000001</v>
      </c>
      <c r="J59" s="28">
        <v>31.747033333333334</v>
      </c>
      <c r="K59" s="33">
        <v>21.05</v>
      </c>
      <c r="L59" s="33">
        <v>20</v>
      </c>
      <c r="M59" s="33">
        <v>0</v>
      </c>
      <c r="N59" s="27">
        <v>15.932600000000001</v>
      </c>
      <c r="O59" s="30">
        <v>34.5505</v>
      </c>
      <c r="P59" s="38">
        <v>0.217</v>
      </c>
      <c r="Q59" s="38">
        <v>1.389</v>
      </c>
      <c r="R59" s="32" t="s">
        <v>285</v>
      </c>
      <c r="S59" s="32">
        <v>1</v>
      </c>
      <c r="T59" s="8"/>
      <c r="U59" s="8"/>
      <c r="V59" s="8"/>
      <c r="W59" s="22"/>
      <c r="X59" s="22"/>
    </row>
    <row r="60" spans="1:24" s="18" customFormat="1">
      <c r="A60" s="32" t="s">
        <v>142</v>
      </c>
      <c r="B60" s="32" t="s">
        <v>183</v>
      </c>
      <c r="C60" s="32" t="s">
        <v>1570</v>
      </c>
      <c r="D60" s="31">
        <v>42440</v>
      </c>
      <c r="E60" s="1">
        <f>YEAR(D60)</f>
        <v>2016</v>
      </c>
      <c r="F60" s="1">
        <f>MONTH(D60)</f>
        <v>3</v>
      </c>
      <c r="G60" s="4">
        <f>DAY(D60)</f>
        <v>11</v>
      </c>
      <c r="H60" s="9">
        <v>4.6527777777777779E-2</v>
      </c>
      <c r="I60" s="28">
        <v>127.23175000000001</v>
      </c>
      <c r="J60" s="28">
        <v>31.747033333333334</v>
      </c>
      <c r="K60" s="33">
        <v>30.423999999999999</v>
      </c>
      <c r="L60" s="33">
        <v>30</v>
      </c>
      <c r="M60" s="33">
        <v>0</v>
      </c>
      <c r="N60" s="27">
        <v>15.952199999999999</v>
      </c>
      <c r="O60" s="30">
        <v>34.5505</v>
      </c>
      <c r="P60" s="38">
        <v>0.17299999999999999</v>
      </c>
      <c r="Q60" s="38">
        <v>1.29</v>
      </c>
      <c r="R60" s="32" t="s">
        <v>285</v>
      </c>
      <c r="S60" s="32">
        <v>1</v>
      </c>
      <c r="T60" s="8"/>
      <c r="U60" s="8"/>
      <c r="V60" s="8"/>
      <c r="W60" s="22"/>
      <c r="X60" s="22"/>
    </row>
    <row r="61" spans="1:24" s="18" customFormat="1">
      <c r="A61" s="32" t="s">
        <v>142</v>
      </c>
      <c r="B61" s="32" t="s">
        <v>183</v>
      </c>
      <c r="C61" s="32" t="s">
        <v>1570</v>
      </c>
      <c r="D61" s="31">
        <v>42440</v>
      </c>
      <c r="E61" s="1">
        <f>YEAR(D61)</f>
        <v>2016</v>
      </c>
      <c r="F61" s="1">
        <f>MONTH(D61)</f>
        <v>3</v>
      </c>
      <c r="G61" s="4">
        <f>DAY(D61)</f>
        <v>11</v>
      </c>
      <c r="H61" s="9">
        <v>4.6527777777777779E-2</v>
      </c>
      <c r="I61" s="28">
        <v>127.23175000000001</v>
      </c>
      <c r="J61" s="28">
        <v>31.747033333333334</v>
      </c>
      <c r="K61" s="33">
        <v>50.087000000000003</v>
      </c>
      <c r="L61" s="33">
        <v>50</v>
      </c>
      <c r="M61" s="33">
        <v>0</v>
      </c>
      <c r="N61" s="27">
        <v>15.9567</v>
      </c>
      <c r="O61" s="30">
        <v>34.5503</v>
      </c>
      <c r="P61" s="38">
        <v>0.17</v>
      </c>
      <c r="Q61" s="38">
        <v>1.1539999999999999</v>
      </c>
      <c r="R61" s="32" t="s">
        <v>285</v>
      </c>
      <c r="S61" s="32">
        <v>1</v>
      </c>
      <c r="T61" s="8"/>
      <c r="U61" s="8"/>
      <c r="V61" s="8"/>
      <c r="W61" s="22"/>
      <c r="X61" s="22"/>
    </row>
    <row r="62" spans="1:24" s="18" customFormat="1">
      <c r="A62" s="32" t="s">
        <v>142</v>
      </c>
      <c r="B62" s="32" t="s">
        <v>183</v>
      </c>
      <c r="C62" s="32" t="s">
        <v>1570</v>
      </c>
      <c r="D62" s="31">
        <v>42440</v>
      </c>
      <c r="E62" s="1">
        <f>YEAR(D62)</f>
        <v>2016</v>
      </c>
      <c r="F62" s="1">
        <f>MONTH(D62)</f>
        <v>3</v>
      </c>
      <c r="G62" s="4">
        <f>DAY(D62)</f>
        <v>11</v>
      </c>
      <c r="H62" s="9">
        <v>4.6527777777777779E-2</v>
      </c>
      <c r="I62" s="28">
        <v>127.23175000000001</v>
      </c>
      <c r="J62" s="28">
        <v>31.747033333333334</v>
      </c>
      <c r="K62" s="33">
        <v>76.055000000000007</v>
      </c>
      <c r="L62" s="33">
        <v>75</v>
      </c>
      <c r="M62" s="33">
        <v>0</v>
      </c>
      <c r="N62" s="27">
        <v>15.9537</v>
      </c>
      <c r="O62" s="30">
        <v>34.550699999999999</v>
      </c>
      <c r="P62" s="38">
        <v>0.22800000000000001</v>
      </c>
      <c r="Q62" s="38">
        <v>1.306</v>
      </c>
      <c r="R62" s="32" t="s">
        <v>285</v>
      </c>
      <c r="S62" s="32">
        <v>1</v>
      </c>
      <c r="T62" s="8"/>
      <c r="U62" s="8"/>
      <c r="V62" s="8"/>
      <c r="W62" s="22"/>
      <c r="X62" s="22"/>
    </row>
    <row r="63" spans="1:24" s="18" customFormat="1">
      <c r="A63" s="32" t="s">
        <v>142</v>
      </c>
      <c r="B63" s="32" t="s">
        <v>183</v>
      </c>
      <c r="C63" s="32" t="s">
        <v>1570</v>
      </c>
      <c r="D63" s="31">
        <v>42440</v>
      </c>
      <c r="E63" s="1">
        <f>YEAR(D63)</f>
        <v>2016</v>
      </c>
      <c r="F63" s="1">
        <f>MONTH(D63)</f>
        <v>3</v>
      </c>
      <c r="G63" s="4">
        <f>DAY(D63)</f>
        <v>11</v>
      </c>
      <c r="H63" s="9">
        <v>4.6527777777777779E-2</v>
      </c>
      <c r="I63" s="28">
        <v>127.23175000000001</v>
      </c>
      <c r="J63" s="28">
        <v>31.747033333333334</v>
      </c>
      <c r="K63" s="33">
        <v>100.181</v>
      </c>
      <c r="L63" s="33">
        <v>100</v>
      </c>
      <c r="M63" s="33">
        <v>0</v>
      </c>
      <c r="N63" s="27">
        <v>15.9575</v>
      </c>
      <c r="O63" s="30">
        <v>34.551000000000002</v>
      </c>
      <c r="P63" s="38">
        <v>0.17199999999999999</v>
      </c>
      <c r="Q63" s="38">
        <v>1.256</v>
      </c>
      <c r="R63" s="32" t="s">
        <v>285</v>
      </c>
      <c r="S63" s="32">
        <v>1</v>
      </c>
      <c r="T63" s="8"/>
      <c r="U63" s="8"/>
      <c r="V63" s="8"/>
      <c r="W63" s="22"/>
      <c r="X63" s="22"/>
    </row>
    <row r="64" spans="1:24" s="18" customFormat="1">
      <c r="A64" s="32" t="s">
        <v>142</v>
      </c>
      <c r="B64" s="32" t="s">
        <v>183</v>
      </c>
      <c r="C64" s="32" t="s">
        <v>1570</v>
      </c>
      <c r="D64" s="31">
        <v>42440</v>
      </c>
      <c r="E64" s="1">
        <f>YEAR(D64)</f>
        <v>2016</v>
      </c>
      <c r="F64" s="1">
        <f>MONTH(D64)</f>
        <v>3</v>
      </c>
      <c r="G64" s="4">
        <f>DAY(D64)</f>
        <v>11</v>
      </c>
      <c r="H64" s="9">
        <v>4.6527777777777779E-2</v>
      </c>
      <c r="I64" s="28">
        <v>127.23175000000001</v>
      </c>
      <c r="J64" s="28">
        <v>31.747033333333334</v>
      </c>
      <c r="K64" s="33">
        <v>121.348</v>
      </c>
      <c r="L64" s="33">
        <v>121</v>
      </c>
      <c r="M64" s="33">
        <v>0</v>
      </c>
      <c r="N64" s="27">
        <v>15.9612</v>
      </c>
      <c r="O64" s="30">
        <v>34.550699999999999</v>
      </c>
      <c r="P64" s="38">
        <v>0.20399999999999999</v>
      </c>
      <c r="Q64" s="38">
        <v>1.1679999999999999</v>
      </c>
      <c r="R64" s="32" t="s">
        <v>285</v>
      </c>
      <c r="S64" s="32">
        <v>1</v>
      </c>
      <c r="T64" s="8"/>
      <c r="U64" s="8"/>
      <c r="V64" s="8"/>
      <c r="W64" s="22"/>
      <c r="X64" s="22"/>
    </row>
    <row r="65" spans="1:24" s="18" customFormat="1">
      <c r="A65" s="32" t="s">
        <v>142</v>
      </c>
      <c r="B65" s="32" t="s">
        <v>184</v>
      </c>
      <c r="C65" s="32" t="s">
        <v>1570</v>
      </c>
      <c r="D65" s="31">
        <v>42442</v>
      </c>
      <c r="E65" s="1">
        <f>YEAR(D65)</f>
        <v>2016</v>
      </c>
      <c r="F65" s="1">
        <f>MONTH(D65)</f>
        <v>3</v>
      </c>
      <c r="G65" s="4">
        <f>DAY(D65)</f>
        <v>13</v>
      </c>
      <c r="H65" s="9">
        <v>0.54375000000000007</v>
      </c>
      <c r="I65" s="28">
        <v>128.75146666666666</v>
      </c>
      <c r="J65" s="28">
        <v>31.749316666666665</v>
      </c>
      <c r="K65" s="33">
        <v>0</v>
      </c>
      <c r="L65" s="33">
        <v>0</v>
      </c>
      <c r="M65" s="33">
        <v>0</v>
      </c>
      <c r="N65" s="27">
        <v>18.399999999999999</v>
      </c>
      <c r="O65" s="30">
        <v>34.829992553037435</v>
      </c>
      <c r="P65" s="38">
        <v>0.31448590117647068</v>
      </c>
      <c r="Q65" s="38">
        <v>2.0096952200000011</v>
      </c>
      <c r="R65" s="32" t="s">
        <v>285</v>
      </c>
      <c r="S65" s="32">
        <v>1</v>
      </c>
      <c r="T65" s="8"/>
      <c r="U65" s="8"/>
      <c r="V65" s="8"/>
      <c r="W65" s="22"/>
      <c r="X65" s="22"/>
    </row>
    <row r="66" spans="1:24" s="18" customFormat="1">
      <c r="A66" s="32" t="s">
        <v>142</v>
      </c>
      <c r="B66" s="32" t="s">
        <v>184</v>
      </c>
      <c r="C66" s="32" t="s">
        <v>1570</v>
      </c>
      <c r="D66" s="31">
        <v>42442</v>
      </c>
      <c r="E66" s="1">
        <f>YEAR(D66)</f>
        <v>2016</v>
      </c>
      <c r="F66" s="1">
        <f>MONTH(D66)</f>
        <v>3</v>
      </c>
      <c r="G66" s="4">
        <f>DAY(D66)</f>
        <v>13</v>
      </c>
      <c r="H66" s="9">
        <v>0.54375000000000007</v>
      </c>
      <c r="I66" s="28">
        <v>128.75146666666666</v>
      </c>
      <c r="J66" s="28">
        <v>31.749316666666665</v>
      </c>
      <c r="K66" s="33">
        <v>10.692</v>
      </c>
      <c r="L66" s="33">
        <v>10</v>
      </c>
      <c r="M66" s="33">
        <v>0</v>
      </c>
      <c r="N66" s="27">
        <v>18.541</v>
      </c>
      <c r="O66" s="30">
        <v>34.8155</v>
      </c>
      <c r="P66" s="38">
        <v>0.29603488941176459</v>
      </c>
      <c r="Q66" s="38">
        <v>1.8495799000000019</v>
      </c>
      <c r="R66" s="32" t="s">
        <v>285</v>
      </c>
      <c r="S66" s="32">
        <v>1</v>
      </c>
      <c r="T66" s="8"/>
      <c r="U66" s="8"/>
      <c r="V66" s="8"/>
      <c r="W66" s="22"/>
      <c r="X66" s="22"/>
    </row>
    <row r="67" spans="1:24" s="18" customFormat="1">
      <c r="A67" s="32" t="s">
        <v>142</v>
      </c>
      <c r="B67" s="32" t="s">
        <v>184</v>
      </c>
      <c r="C67" s="32" t="s">
        <v>1570</v>
      </c>
      <c r="D67" s="31">
        <v>42442</v>
      </c>
      <c r="E67" s="1">
        <f>YEAR(D67)</f>
        <v>2016</v>
      </c>
      <c r="F67" s="1">
        <f>MONTH(D67)</f>
        <v>3</v>
      </c>
      <c r="G67" s="4">
        <f>DAY(D67)</f>
        <v>13</v>
      </c>
      <c r="H67" s="9">
        <v>0.54375000000000007</v>
      </c>
      <c r="I67" s="28">
        <v>128.75146666666666</v>
      </c>
      <c r="J67" s="28">
        <v>31.749316666666665</v>
      </c>
      <c r="K67" s="33">
        <v>20.2</v>
      </c>
      <c r="L67" s="33">
        <v>20</v>
      </c>
      <c r="M67" s="33">
        <v>0</v>
      </c>
      <c r="N67" s="27">
        <v>18.542200000000001</v>
      </c>
      <c r="O67" s="30">
        <v>34.814399999999999</v>
      </c>
      <c r="P67" s="38">
        <v>0.31730147764705885</v>
      </c>
      <c r="Q67" s="38">
        <v>1.8775707200000014</v>
      </c>
      <c r="R67" s="32" t="s">
        <v>285</v>
      </c>
      <c r="S67" s="32">
        <v>1</v>
      </c>
      <c r="T67" s="8"/>
      <c r="U67" s="8"/>
      <c r="V67" s="8"/>
      <c r="W67" s="22"/>
      <c r="X67" s="22"/>
    </row>
    <row r="68" spans="1:24" s="18" customFormat="1">
      <c r="A68" s="32" t="s">
        <v>142</v>
      </c>
      <c r="B68" s="32" t="s">
        <v>184</v>
      </c>
      <c r="C68" s="32" t="s">
        <v>1570</v>
      </c>
      <c r="D68" s="31">
        <v>42442</v>
      </c>
      <c r="E68" s="1">
        <f>YEAR(D68)</f>
        <v>2016</v>
      </c>
      <c r="F68" s="1">
        <f>MONTH(D68)</f>
        <v>3</v>
      </c>
      <c r="G68" s="4">
        <f>DAY(D68)</f>
        <v>13</v>
      </c>
      <c r="H68" s="9">
        <v>0.54375000000000007</v>
      </c>
      <c r="I68" s="28">
        <v>128.75146666666666</v>
      </c>
      <c r="J68" s="28">
        <v>31.749316666666665</v>
      </c>
      <c r="K68" s="33">
        <v>30.483000000000001</v>
      </c>
      <c r="L68" s="33">
        <v>30</v>
      </c>
      <c r="M68" s="33">
        <v>0</v>
      </c>
      <c r="N68" s="27">
        <v>18.546800000000001</v>
      </c>
      <c r="O68" s="30">
        <v>34.815199999999997</v>
      </c>
      <c r="P68" s="38">
        <v>0.32064422588235275</v>
      </c>
      <c r="Q68" s="38">
        <v>1.9646750200000014</v>
      </c>
      <c r="R68" s="32" t="s">
        <v>285</v>
      </c>
      <c r="S68" s="32">
        <v>1</v>
      </c>
      <c r="T68" s="8"/>
      <c r="U68" s="8"/>
      <c r="V68" s="8"/>
      <c r="W68" s="22"/>
      <c r="X68" s="22"/>
    </row>
    <row r="69" spans="1:24" s="18" customFormat="1">
      <c r="A69" s="32" t="s">
        <v>142</v>
      </c>
      <c r="B69" s="32" t="s">
        <v>184</v>
      </c>
      <c r="C69" s="32" t="s">
        <v>1570</v>
      </c>
      <c r="D69" s="31">
        <v>42442</v>
      </c>
      <c r="E69" s="1">
        <f>YEAR(D69)</f>
        <v>2016</v>
      </c>
      <c r="F69" s="1">
        <f>MONTH(D69)</f>
        <v>3</v>
      </c>
      <c r="G69" s="4">
        <f>DAY(D69)</f>
        <v>13</v>
      </c>
      <c r="H69" s="9">
        <v>0.54375000000000007</v>
      </c>
      <c r="I69" s="28">
        <v>128.75146666666666</v>
      </c>
      <c r="J69" s="28">
        <v>31.749316666666665</v>
      </c>
      <c r="K69" s="33">
        <v>50.575000000000003</v>
      </c>
      <c r="L69" s="33">
        <v>50</v>
      </c>
      <c r="M69" s="33">
        <v>0</v>
      </c>
      <c r="N69" s="27">
        <v>18.4574</v>
      </c>
      <c r="O69" s="30">
        <v>34.8035</v>
      </c>
      <c r="P69" s="38">
        <v>0.33967033411764702</v>
      </c>
      <c r="Q69" s="38">
        <v>1.9539093200000028</v>
      </c>
      <c r="R69" s="32" t="s">
        <v>285</v>
      </c>
      <c r="S69" s="32">
        <v>1</v>
      </c>
      <c r="T69" s="8"/>
      <c r="U69" s="8"/>
      <c r="V69" s="8"/>
      <c r="W69" s="22"/>
      <c r="X69" s="22"/>
    </row>
    <row r="70" spans="1:24" s="18" customFormat="1">
      <c r="A70" s="32" t="s">
        <v>142</v>
      </c>
      <c r="B70" s="32" t="s">
        <v>184</v>
      </c>
      <c r="C70" s="32" t="s">
        <v>1570</v>
      </c>
      <c r="D70" s="31">
        <v>42442</v>
      </c>
      <c r="E70" s="1">
        <f>YEAR(D70)</f>
        <v>2016</v>
      </c>
      <c r="F70" s="1">
        <f>MONTH(D70)</f>
        <v>3</v>
      </c>
      <c r="G70" s="4">
        <f>DAY(D70)</f>
        <v>13</v>
      </c>
      <c r="H70" s="9">
        <v>0.54375000000000007</v>
      </c>
      <c r="I70" s="28">
        <v>128.75146666666666</v>
      </c>
      <c r="J70" s="28">
        <v>31.749316666666665</v>
      </c>
      <c r="K70" s="33">
        <v>74.472999999999999</v>
      </c>
      <c r="L70" s="33">
        <v>75</v>
      </c>
      <c r="M70" s="33">
        <v>0</v>
      </c>
      <c r="N70" s="27">
        <v>18.376000000000001</v>
      </c>
      <c r="O70" s="30">
        <v>34.793700000000001</v>
      </c>
      <c r="P70" s="38">
        <v>0.31347948235294099</v>
      </c>
      <c r="Q70" s="38">
        <v>1.8765920200000004</v>
      </c>
      <c r="R70" s="32" t="s">
        <v>285</v>
      </c>
      <c r="S70" s="32">
        <v>1</v>
      </c>
      <c r="T70" s="8"/>
      <c r="U70" s="8"/>
      <c r="V70" s="8"/>
      <c r="W70" s="22"/>
      <c r="X70" s="22"/>
    </row>
    <row r="71" spans="1:24" s="18" customFormat="1">
      <c r="A71" s="32" t="s">
        <v>142</v>
      </c>
      <c r="B71" s="32" t="s">
        <v>184</v>
      </c>
      <c r="C71" s="32" t="s">
        <v>1570</v>
      </c>
      <c r="D71" s="31">
        <v>42442</v>
      </c>
      <c r="E71" s="1">
        <f>YEAR(D71)</f>
        <v>2016</v>
      </c>
      <c r="F71" s="1">
        <f>MONTH(D71)</f>
        <v>3</v>
      </c>
      <c r="G71" s="4">
        <f>DAY(D71)</f>
        <v>13</v>
      </c>
      <c r="H71" s="9">
        <v>0.54375000000000007</v>
      </c>
      <c r="I71" s="28">
        <v>128.75146666666666</v>
      </c>
      <c r="J71" s="28">
        <v>31.749316666666665</v>
      </c>
      <c r="K71" s="33">
        <v>99.483999999999995</v>
      </c>
      <c r="L71" s="33">
        <v>100</v>
      </c>
      <c r="M71" s="33">
        <v>0</v>
      </c>
      <c r="N71" s="27">
        <v>17.684999999999999</v>
      </c>
      <c r="O71" s="30">
        <v>34.737099999999998</v>
      </c>
      <c r="P71" s="38">
        <v>0.33963439058823486</v>
      </c>
      <c r="Q71" s="38">
        <v>1.4267815000000006</v>
      </c>
      <c r="R71" s="32" t="s">
        <v>285</v>
      </c>
      <c r="S71" s="32">
        <v>1</v>
      </c>
      <c r="T71" s="8"/>
      <c r="U71" s="8"/>
      <c r="V71" s="8"/>
      <c r="W71" s="22"/>
      <c r="X71" s="22"/>
    </row>
    <row r="72" spans="1:24" s="18" customFormat="1">
      <c r="A72" s="32" t="s">
        <v>142</v>
      </c>
      <c r="B72" s="32" t="s">
        <v>184</v>
      </c>
      <c r="C72" s="32" t="s">
        <v>1570</v>
      </c>
      <c r="D72" s="31">
        <v>42442</v>
      </c>
      <c r="E72" s="1">
        <f>YEAR(D72)</f>
        <v>2016</v>
      </c>
      <c r="F72" s="1">
        <f>MONTH(D72)</f>
        <v>3</v>
      </c>
      <c r="G72" s="4">
        <f>DAY(D72)</f>
        <v>13</v>
      </c>
      <c r="H72" s="9">
        <v>0.54375000000000007</v>
      </c>
      <c r="I72" s="28">
        <v>128.75146666666666</v>
      </c>
      <c r="J72" s="28">
        <v>31.749316666666665</v>
      </c>
      <c r="K72" s="33">
        <v>124.413</v>
      </c>
      <c r="L72" s="33">
        <v>125</v>
      </c>
      <c r="M72" s="33">
        <v>0</v>
      </c>
      <c r="N72" s="27">
        <v>17.193999999999999</v>
      </c>
      <c r="O72" s="30">
        <v>34.707700000000003</v>
      </c>
      <c r="P72" s="38">
        <v>0.27479226352941177</v>
      </c>
      <c r="Q72" s="38">
        <v>1.5080136</v>
      </c>
      <c r="R72" s="32" t="s">
        <v>285</v>
      </c>
      <c r="S72" s="32">
        <v>1</v>
      </c>
      <c r="T72" s="8"/>
      <c r="U72" s="8"/>
      <c r="V72" s="8"/>
      <c r="W72" s="22"/>
      <c r="X72" s="22"/>
    </row>
    <row r="73" spans="1:24" s="18" customFormat="1">
      <c r="A73" s="32" t="s">
        <v>142</v>
      </c>
      <c r="B73" s="32" t="s">
        <v>184</v>
      </c>
      <c r="C73" s="32" t="s">
        <v>1570</v>
      </c>
      <c r="D73" s="31">
        <v>42442</v>
      </c>
      <c r="E73" s="1">
        <f>YEAR(D73)</f>
        <v>2016</v>
      </c>
      <c r="F73" s="1">
        <f>MONTH(D73)</f>
        <v>3</v>
      </c>
      <c r="G73" s="4">
        <f>DAY(D73)</f>
        <v>13</v>
      </c>
      <c r="H73" s="9">
        <v>0.54375000000000007</v>
      </c>
      <c r="I73" s="28">
        <v>128.75146666666666</v>
      </c>
      <c r="J73" s="28">
        <v>31.749316666666665</v>
      </c>
      <c r="K73" s="33">
        <v>148.767</v>
      </c>
      <c r="L73" s="33">
        <v>150</v>
      </c>
      <c r="M73" s="33">
        <v>0</v>
      </c>
      <c r="N73" s="27">
        <v>16.540099999999999</v>
      </c>
      <c r="O73" s="30">
        <v>34.658799999999999</v>
      </c>
      <c r="P73" s="38">
        <v>0.24982349176470531</v>
      </c>
      <c r="Q73" s="38">
        <v>1.3897866400000005</v>
      </c>
      <c r="R73" s="32" t="s">
        <v>285</v>
      </c>
      <c r="S73" s="32">
        <v>1</v>
      </c>
      <c r="T73" s="8"/>
      <c r="U73" s="8"/>
      <c r="V73" s="8"/>
      <c r="W73" s="22"/>
      <c r="X73" s="22"/>
    </row>
    <row r="74" spans="1:24" s="18" customFormat="1">
      <c r="A74" s="32" t="s">
        <v>142</v>
      </c>
      <c r="B74" s="32" t="s">
        <v>184</v>
      </c>
      <c r="C74" s="32" t="s">
        <v>1570</v>
      </c>
      <c r="D74" s="31">
        <v>42442</v>
      </c>
      <c r="E74" s="1">
        <f>YEAR(D74)</f>
        <v>2016</v>
      </c>
      <c r="F74" s="1">
        <f>MONTH(D74)</f>
        <v>3</v>
      </c>
      <c r="G74" s="4">
        <f>DAY(D74)</f>
        <v>13</v>
      </c>
      <c r="H74" s="9">
        <v>0.54375000000000007</v>
      </c>
      <c r="I74" s="28">
        <v>128.75146666666666</v>
      </c>
      <c r="J74" s="28">
        <v>31.749316666666665</v>
      </c>
      <c r="K74" s="33">
        <v>198.77799999999999</v>
      </c>
      <c r="L74" s="33">
        <v>200</v>
      </c>
      <c r="M74" s="33">
        <v>0</v>
      </c>
      <c r="N74" s="27">
        <v>15.404299999999999</v>
      </c>
      <c r="O74" s="30">
        <v>34.580399999999997</v>
      </c>
      <c r="P74" s="38">
        <v>0.2146707200000002</v>
      </c>
      <c r="Q74" s="38">
        <v>1.0574201200000015</v>
      </c>
      <c r="R74" s="32" t="s">
        <v>285</v>
      </c>
      <c r="S74" s="32">
        <v>1</v>
      </c>
      <c r="T74" s="8"/>
      <c r="U74" s="8"/>
      <c r="V74" s="8"/>
      <c r="W74" s="22"/>
      <c r="X74" s="22"/>
    </row>
    <row r="75" spans="1:24" s="18" customFormat="1">
      <c r="A75" s="32" t="s">
        <v>142</v>
      </c>
      <c r="B75" s="32" t="s">
        <v>184</v>
      </c>
      <c r="C75" s="32" t="s">
        <v>1570</v>
      </c>
      <c r="D75" s="31">
        <v>42442</v>
      </c>
      <c r="E75" s="1">
        <f>YEAR(D75)</f>
        <v>2016</v>
      </c>
      <c r="F75" s="1">
        <f>MONTH(D75)</f>
        <v>3</v>
      </c>
      <c r="G75" s="4">
        <f>DAY(D75)</f>
        <v>13</v>
      </c>
      <c r="H75" s="9">
        <v>0.54375000000000007</v>
      </c>
      <c r="I75" s="28">
        <v>128.75146666666666</v>
      </c>
      <c r="J75" s="28">
        <v>31.749316666666665</v>
      </c>
      <c r="K75" s="33">
        <v>297.94299999999998</v>
      </c>
      <c r="L75" s="33">
        <v>300</v>
      </c>
      <c r="M75" s="33">
        <v>0</v>
      </c>
      <c r="N75" s="27">
        <v>11.181699999999999</v>
      </c>
      <c r="O75" s="30">
        <v>34.377800000000001</v>
      </c>
      <c r="P75" s="38">
        <v>6.1179868235293977E-2</v>
      </c>
      <c r="Q75" s="38">
        <v>-5.7123439999999803E-2</v>
      </c>
      <c r="R75" s="32" t="s">
        <v>285</v>
      </c>
      <c r="S75" s="32">
        <v>1</v>
      </c>
      <c r="T75" s="8"/>
      <c r="U75" s="8"/>
      <c r="V75" s="8"/>
      <c r="W75" s="22"/>
      <c r="X75" s="22"/>
    </row>
    <row r="76" spans="1:24" s="18" customFormat="1">
      <c r="A76" s="32" t="s">
        <v>142</v>
      </c>
      <c r="B76" s="32" t="s">
        <v>184</v>
      </c>
      <c r="C76" s="32" t="s">
        <v>1570</v>
      </c>
      <c r="D76" s="31">
        <v>42442</v>
      </c>
      <c r="E76" s="1">
        <f>YEAR(D76)</f>
        <v>2016</v>
      </c>
      <c r="F76" s="1">
        <f>MONTH(D76)</f>
        <v>3</v>
      </c>
      <c r="G76" s="4">
        <f>DAY(D76)</f>
        <v>13</v>
      </c>
      <c r="H76" s="9">
        <v>0.54375000000000007</v>
      </c>
      <c r="I76" s="28">
        <v>128.75146666666666</v>
      </c>
      <c r="J76" s="28">
        <v>31.749316666666665</v>
      </c>
      <c r="K76" s="33">
        <v>496.36399999999998</v>
      </c>
      <c r="L76" s="33">
        <v>500</v>
      </c>
      <c r="M76" s="33">
        <v>0</v>
      </c>
      <c r="N76" s="27">
        <v>7.4847999999999999</v>
      </c>
      <c r="O76" s="30">
        <v>34.3367</v>
      </c>
      <c r="P76" s="38">
        <v>-5.2186023529411596E-2</v>
      </c>
      <c r="Q76" s="38">
        <v>-1.0829967799999993</v>
      </c>
      <c r="R76" s="32" t="s">
        <v>285</v>
      </c>
      <c r="S76" s="32">
        <v>1</v>
      </c>
      <c r="T76" s="8"/>
      <c r="U76" s="8"/>
      <c r="V76" s="8"/>
      <c r="W76" s="22"/>
      <c r="X76" s="22"/>
    </row>
    <row r="77" spans="1:24" s="18" customFormat="1">
      <c r="A77" s="32" t="s">
        <v>142</v>
      </c>
      <c r="B77" s="32" t="s">
        <v>185</v>
      </c>
      <c r="C77" s="32" t="s">
        <v>1570</v>
      </c>
      <c r="D77" s="31">
        <v>42442</v>
      </c>
      <c r="E77" s="1">
        <f>YEAR(D77)</f>
        <v>2016</v>
      </c>
      <c r="F77" s="1">
        <f>MONTH(D77)</f>
        <v>3</v>
      </c>
      <c r="G77" s="4">
        <f>DAY(D77)</f>
        <v>13</v>
      </c>
      <c r="H77" s="9">
        <v>0.54375000000000007</v>
      </c>
      <c r="I77" s="28">
        <v>128.75146666666666</v>
      </c>
      <c r="J77" s="28">
        <v>31.749316666666665</v>
      </c>
      <c r="K77" s="33">
        <v>0</v>
      </c>
      <c r="L77" s="33">
        <v>0</v>
      </c>
      <c r="M77" s="33">
        <v>0</v>
      </c>
      <c r="N77" s="27">
        <v>18.399999999999999</v>
      </c>
      <c r="O77" s="30">
        <v>34.829992553037435</v>
      </c>
      <c r="P77" s="38">
        <v>0.30698568470588228</v>
      </c>
      <c r="Q77" s="38">
        <v>1.8155211399999995</v>
      </c>
      <c r="R77" s="32" t="s">
        <v>285</v>
      </c>
      <c r="S77" s="32"/>
      <c r="T77" s="8"/>
      <c r="U77" s="8"/>
      <c r="V77" s="8"/>
      <c r="W77" s="22"/>
      <c r="X77" s="22"/>
    </row>
    <row r="78" spans="1:24" s="18" customFormat="1">
      <c r="A78" s="32" t="s">
        <v>142</v>
      </c>
      <c r="B78" s="32" t="s">
        <v>186</v>
      </c>
      <c r="C78" s="32" t="s">
        <v>1570</v>
      </c>
      <c r="D78" s="31">
        <v>42442</v>
      </c>
      <c r="E78" s="1">
        <f>YEAR(D78)</f>
        <v>2016</v>
      </c>
      <c r="F78" s="1">
        <f>MONTH(D78)</f>
        <v>3</v>
      </c>
      <c r="G78" s="4">
        <f>DAY(D78)</f>
        <v>13</v>
      </c>
      <c r="H78" s="9">
        <v>0.875</v>
      </c>
      <c r="I78" s="28">
        <v>129.24870000000001</v>
      </c>
      <c r="J78" s="28">
        <v>31.750183333333332</v>
      </c>
      <c r="K78" s="33">
        <v>0</v>
      </c>
      <c r="L78" s="33">
        <v>0</v>
      </c>
      <c r="M78" s="33">
        <v>0</v>
      </c>
      <c r="N78" s="27">
        <v>18.5</v>
      </c>
      <c r="O78" s="30">
        <v>34.829189243318851</v>
      </c>
      <c r="P78" s="38">
        <v>0.29810763294117648</v>
      </c>
      <c r="Q78" s="38">
        <v>1.771479639999999</v>
      </c>
      <c r="R78" s="32" t="s">
        <v>285</v>
      </c>
      <c r="S78" s="32">
        <v>1</v>
      </c>
      <c r="T78" s="8"/>
      <c r="U78" s="8"/>
      <c r="V78" s="8"/>
      <c r="W78" s="22"/>
      <c r="X78" s="22"/>
    </row>
    <row r="79" spans="1:24" s="18" customFormat="1">
      <c r="A79" s="32" t="s">
        <v>142</v>
      </c>
      <c r="B79" s="32" t="s">
        <v>186</v>
      </c>
      <c r="C79" s="32" t="s">
        <v>1570</v>
      </c>
      <c r="D79" s="31">
        <v>42442</v>
      </c>
      <c r="E79" s="1">
        <f>YEAR(D79)</f>
        <v>2016</v>
      </c>
      <c r="F79" s="1">
        <f>MONTH(D79)</f>
        <v>3</v>
      </c>
      <c r="G79" s="4">
        <f>DAY(D79)</f>
        <v>13</v>
      </c>
      <c r="H79" s="9">
        <v>0.875</v>
      </c>
      <c r="I79" s="28">
        <v>129.24870000000001</v>
      </c>
      <c r="J79" s="28">
        <v>31.750183333333332</v>
      </c>
      <c r="K79" s="33">
        <v>10.087999999999999</v>
      </c>
      <c r="L79" s="33">
        <v>10</v>
      </c>
      <c r="M79" s="33">
        <v>0</v>
      </c>
      <c r="N79" s="27">
        <v>18.543199999999999</v>
      </c>
      <c r="O79" s="30">
        <v>34.816600000000001</v>
      </c>
      <c r="P79" s="38">
        <v>0.25582606117647044</v>
      </c>
      <c r="Q79" s="38">
        <v>1.79751306</v>
      </c>
      <c r="R79" s="32" t="s">
        <v>285</v>
      </c>
      <c r="S79" s="32">
        <v>1</v>
      </c>
      <c r="T79" s="8"/>
      <c r="U79" s="8"/>
      <c r="V79" s="8"/>
      <c r="W79" s="22"/>
      <c r="X79" s="22"/>
    </row>
    <row r="80" spans="1:24" s="18" customFormat="1">
      <c r="A80" s="32" t="s">
        <v>142</v>
      </c>
      <c r="B80" s="32" t="s">
        <v>186</v>
      </c>
      <c r="C80" s="32" t="s">
        <v>1570</v>
      </c>
      <c r="D80" s="31">
        <v>42442</v>
      </c>
      <c r="E80" s="1">
        <f>YEAR(D80)</f>
        <v>2016</v>
      </c>
      <c r="F80" s="1">
        <f>MONTH(D80)</f>
        <v>3</v>
      </c>
      <c r="G80" s="4">
        <f>DAY(D80)</f>
        <v>13</v>
      </c>
      <c r="H80" s="9">
        <v>0.875</v>
      </c>
      <c r="I80" s="28">
        <v>129.24870000000001</v>
      </c>
      <c r="J80" s="28">
        <v>31.750183333333332</v>
      </c>
      <c r="K80" s="33">
        <v>20.074000000000002</v>
      </c>
      <c r="L80" s="33">
        <v>20</v>
      </c>
      <c r="M80" s="33">
        <v>0</v>
      </c>
      <c r="N80" s="27">
        <v>18.5489</v>
      </c>
      <c r="O80" s="30">
        <v>34.818600000000004</v>
      </c>
      <c r="P80" s="38">
        <v>0.33470833529411781</v>
      </c>
      <c r="Q80" s="38">
        <v>1.8614192329411772</v>
      </c>
      <c r="R80" s="32" t="s">
        <v>285</v>
      </c>
      <c r="S80" s="32">
        <v>1</v>
      </c>
      <c r="T80" s="8"/>
      <c r="U80" s="8"/>
      <c r="V80" s="8"/>
      <c r="W80" s="22"/>
      <c r="X80" s="22"/>
    </row>
    <row r="81" spans="1:24" s="18" customFormat="1">
      <c r="A81" s="32" t="s">
        <v>142</v>
      </c>
      <c r="B81" s="32" t="s">
        <v>186</v>
      </c>
      <c r="C81" s="32" t="s">
        <v>1570</v>
      </c>
      <c r="D81" s="31">
        <v>42442</v>
      </c>
      <c r="E81" s="1">
        <f>YEAR(D81)</f>
        <v>2016</v>
      </c>
      <c r="F81" s="1">
        <f>MONTH(D81)</f>
        <v>3</v>
      </c>
      <c r="G81" s="4">
        <f>DAY(D81)</f>
        <v>13</v>
      </c>
      <c r="H81" s="9">
        <v>0.875</v>
      </c>
      <c r="I81" s="28">
        <v>129.24870000000001</v>
      </c>
      <c r="J81" s="28">
        <v>31.750183333333332</v>
      </c>
      <c r="K81" s="33">
        <v>29.855</v>
      </c>
      <c r="L81" s="33">
        <v>30</v>
      </c>
      <c r="M81" s="33">
        <v>0</v>
      </c>
      <c r="N81" s="27">
        <v>18.543500000000002</v>
      </c>
      <c r="O81" s="30">
        <v>34.82</v>
      </c>
      <c r="P81" s="38">
        <v>0.31946680235294123</v>
      </c>
      <c r="Q81" s="38">
        <v>1.9494437435294127</v>
      </c>
      <c r="R81" s="32" t="s">
        <v>285</v>
      </c>
      <c r="S81" s="32">
        <v>1</v>
      </c>
      <c r="T81" s="8"/>
      <c r="U81" s="8"/>
      <c r="V81" s="8"/>
      <c r="W81" s="22"/>
      <c r="X81" s="22"/>
    </row>
    <row r="82" spans="1:24" s="18" customFormat="1">
      <c r="A82" s="32" t="s">
        <v>142</v>
      </c>
      <c r="B82" s="32" t="s">
        <v>186</v>
      </c>
      <c r="C82" s="32" t="s">
        <v>1570</v>
      </c>
      <c r="D82" s="31">
        <v>42442</v>
      </c>
      <c r="E82" s="1">
        <f>YEAR(D82)</f>
        <v>2016</v>
      </c>
      <c r="F82" s="1">
        <f>MONTH(D82)</f>
        <v>3</v>
      </c>
      <c r="G82" s="4">
        <f>DAY(D82)</f>
        <v>13</v>
      </c>
      <c r="H82" s="9">
        <v>0.875</v>
      </c>
      <c r="I82" s="28">
        <v>129.24870000000001</v>
      </c>
      <c r="J82" s="28">
        <v>31.750183333333332</v>
      </c>
      <c r="K82" s="33">
        <v>50.44</v>
      </c>
      <c r="L82" s="33">
        <v>50</v>
      </c>
      <c r="M82" s="33">
        <v>0</v>
      </c>
      <c r="N82" s="27">
        <v>18.531300000000002</v>
      </c>
      <c r="O82" s="30">
        <v>34.819800000000001</v>
      </c>
      <c r="P82" s="38">
        <v>0.31156422941176487</v>
      </c>
      <c r="Q82" s="38">
        <v>1.9790542941176454</v>
      </c>
      <c r="R82" s="32" t="s">
        <v>285</v>
      </c>
      <c r="S82" s="32">
        <v>1</v>
      </c>
      <c r="T82" s="8"/>
      <c r="U82" s="8"/>
      <c r="V82" s="8"/>
      <c r="W82" s="22"/>
      <c r="X82" s="22"/>
    </row>
    <row r="83" spans="1:24" s="18" customFormat="1">
      <c r="A83" s="32" t="s">
        <v>142</v>
      </c>
      <c r="B83" s="32" t="s">
        <v>186</v>
      </c>
      <c r="C83" s="32" t="s">
        <v>1570</v>
      </c>
      <c r="D83" s="31">
        <v>42442</v>
      </c>
      <c r="E83" s="1">
        <f>YEAR(D83)</f>
        <v>2016</v>
      </c>
      <c r="F83" s="1">
        <f>MONTH(D83)</f>
        <v>3</v>
      </c>
      <c r="G83" s="4">
        <f>DAY(D83)</f>
        <v>13</v>
      </c>
      <c r="H83" s="9">
        <v>0.875</v>
      </c>
      <c r="I83" s="28">
        <v>129.24870000000001</v>
      </c>
      <c r="J83" s="28">
        <v>31.750183333333332</v>
      </c>
      <c r="K83" s="33">
        <v>74.688999999999993</v>
      </c>
      <c r="L83" s="33">
        <v>75</v>
      </c>
      <c r="M83" s="33">
        <v>0</v>
      </c>
      <c r="N83" s="27">
        <v>18.086400000000001</v>
      </c>
      <c r="O83" s="30">
        <v>34.773600000000002</v>
      </c>
      <c r="P83" s="38">
        <v>0.29734199647058857</v>
      </c>
      <c r="Q83" s="38">
        <v>1.8236219647058807</v>
      </c>
      <c r="R83" s="32" t="s">
        <v>285</v>
      </c>
      <c r="S83" s="32">
        <v>1</v>
      </c>
      <c r="T83" s="8"/>
      <c r="U83" s="8"/>
      <c r="V83" s="8"/>
      <c r="W83" s="22"/>
      <c r="X83" s="22"/>
    </row>
    <row r="84" spans="1:24" s="18" customFormat="1">
      <c r="A84" s="32" t="s">
        <v>142</v>
      </c>
      <c r="B84" s="32" t="s">
        <v>186</v>
      </c>
      <c r="C84" s="32" t="s">
        <v>1570</v>
      </c>
      <c r="D84" s="31">
        <v>42442</v>
      </c>
      <c r="E84" s="1">
        <f>YEAR(D84)</f>
        <v>2016</v>
      </c>
      <c r="F84" s="1">
        <f>MONTH(D84)</f>
        <v>3</v>
      </c>
      <c r="G84" s="4">
        <f>DAY(D84)</f>
        <v>13</v>
      </c>
      <c r="H84" s="9">
        <v>0.875</v>
      </c>
      <c r="I84" s="28">
        <v>129.24870000000001</v>
      </c>
      <c r="J84" s="28">
        <v>31.750183333333332</v>
      </c>
      <c r="K84" s="33">
        <v>99.641000000000005</v>
      </c>
      <c r="L84" s="33">
        <v>100</v>
      </c>
      <c r="M84" s="33">
        <v>0</v>
      </c>
      <c r="N84" s="27">
        <v>17.481100000000001</v>
      </c>
      <c r="O84" s="30">
        <v>34.731999999999999</v>
      </c>
      <c r="P84" s="38">
        <v>0.25682182352941219</v>
      </c>
      <c r="Q84" s="38">
        <v>1.610755775294118</v>
      </c>
      <c r="R84" s="32" t="s">
        <v>285</v>
      </c>
      <c r="S84" s="32">
        <v>1</v>
      </c>
      <c r="T84" s="8"/>
      <c r="U84" s="8"/>
      <c r="V84" s="8"/>
      <c r="W84" s="22"/>
      <c r="X84" s="22"/>
    </row>
    <row r="85" spans="1:24" s="18" customFormat="1">
      <c r="A85" s="32" t="s">
        <v>142</v>
      </c>
      <c r="B85" s="32" t="s">
        <v>186</v>
      </c>
      <c r="C85" s="32" t="s">
        <v>1570</v>
      </c>
      <c r="D85" s="31">
        <v>42442</v>
      </c>
      <c r="E85" s="1">
        <f>YEAR(D85)</f>
        <v>2016</v>
      </c>
      <c r="F85" s="1">
        <f>MONTH(D85)</f>
        <v>3</v>
      </c>
      <c r="G85" s="4">
        <f>DAY(D85)</f>
        <v>13</v>
      </c>
      <c r="H85" s="9">
        <v>0.875</v>
      </c>
      <c r="I85" s="28">
        <v>129.24870000000001</v>
      </c>
      <c r="J85" s="28">
        <v>31.750183333333332</v>
      </c>
      <c r="K85" s="33">
        <v>124.83199999999999</v>
      </c>
      <c r="L85" s="33">
        <v>125</v>
      </c>
      <c r="M85" s="33">
        <v>0</v>
      </c>
      <c r="N85" s="27">
        <v>17.2486</v>
      </c>
      <c r="O85" s="30">
        <v>34.718499999999999</v>
      </c>
      <c r="P85" s="38">
        <v>0.25625821058823517</v>
      </c>
      <c r="Q85" s="38">
        <v>1.5817563458823543</v>
      </c>
      <c r="R85" s="32" t="s">
        <v>285</v>
      </c>
      <c r="S85" s="32">
        <v>1</v>
      </c>
      <c r="T85" s="8"/>
      <c r="U85" s="8"/>
      <c r="V85" s="8"/>
      <c r="W85" s="22"/>
      <c r="X85" s="22"/>
    </row>
    <row r="86" spans="1:24" s="18" customFormat="1">
      <c r="A86" s="32" t="s">
        <v>142</v>
      </c>
      <c r="B86" s="32" t="s">
        <v>186</v>
      </c>
      <c r="C86" s="32" t="s">
        <v>1570</v>
      </c>
      <c r="D86" s="31">
        <v>42442</v>
      </c>
      <c r="E86" s="1">
        <f>YEAR(D86)</f>
        <v>2016</v>
      </c>
      <c r="F86" s="1">
        <f>MONTH(D86)</f>
        <v>3</v>
      </c>
      <c r="G86" s="4">
        <f>DAY(D86)</f>
        <v>13</v>
      </c>
      <c r="H86" s="9">
        <v>0.875</v>
      </c>
      <c r="I86" s="28">
        <v>129.24870000000001</v>
      </c>
      <c r="J86" s="28">
        <v>31.750183333333332</v>
      </c>
      <c r="K86" s="33">
        <v>149.58199999999999</v>
      </c>
      <c r="L86" s="33">
        <v>150</v>
      </c>
      <c r="M86" s="33">
        <v>0</v>
      </c>
      <c r="N86" s="27">
        <v>16.678899999999999</v>
      </c>
      <c r="O86" s="30">
        <v>34.692500000000003</v>
      </c>
      <c r="P86" s="38">
        <v>0.26201425764705899</v>
      </c>
      <c r="Q86" s="38">
        <v>1.5609897564705886</v>
      </c>
      <c r="R86" s="32" t="s">
        <v>285</v>
      </c>
      <c r="S86" s="32">
        <v>1</v>
      </c>
      <c r="T86" s="8"/>
      <c r="U86" s="8"/>
      <c r="V86" s="8"/>
      <c r="W86" s="22"/>
      <c r="X86" s="22"/>
    </row>
    <row r="87" spans="1:24" s="18" customFormat="1">
      <c r="A87" s="32" t="s">
        <v>142</v>
      </c>
      <c r="B87" s="32" t="s">
        <v>186</v>
      </c>
      <c r="C87" s="32" t="s">
        <v>1570</v>
      </c>
      <c r="D87" s="31">
        <v>42442</v>
      </c>
      <c r="E87" s="1">
        <f>YEAR(D87)</f>
        <v>2016</v>
      </c>
      <c r="F87" s="1">
        <f>MONTH(D87)</f>
        <v>3</v>
      </c>
      <c r="G87" s="4">
        <f>DAY(D87)</f>
        <v>13</v>
      </c>
      <c r="H87" s="9">
        <v>0.875</v>
      </c>
      <c r="I87" s="28">
        <v>129.24870000000001</v>
      </c>
      <c r="J87" s="28">
        <v>31.750183333333332</v>
      </c>
      <c r="K87" s="33">
        <v>199.298</v>
      </c>
      <c r="L87" s="33">
        <v>200</v>
      </c>
      <c r="M87" s="33">
        <v>0</v>
      </c>
      <c r="N87" s="27">
        <v>14.639099999999999</v>
      </c>
      <c r="O87" s="30">
        <v>34.566899999999997</v>
      </c>
      <c r="P87" s="38">
        <v>0.143763465882353</v>
      </c>
      <c r="Q87" s="38">
        <v>0.88555095882353108</v>
      </c>
      <c r="R87" s="32" t="s">
        <v>285</v>
      </c>
      <c r="S87" s="32">
        <v>1</v>
      </c>
      <c r="T87" s="8"/>
      <c r="U87" s="8"/>
      <c r="V87" s="8"/>
      <c r="W87" s="22"/>
      <c r="X87" s="22"/>
    </row>
    <row r="88" spans="1:24" s="18" customFormat="1">
      <c r="A88" s="32" t="s">
        <v>142</v>
      </c>
      <c r="B88" s="32" t="s">
        <v>186</v>
      </c>
      <c r="C88" s="32" t="s">
        <v>1570</v>
      </c>
      <c r="D88" s="31">
        <v>42442</v>
      </c>
      <c r="E88" s="1">
        <f>YEAR(D88)</f>
        <v>2016</v>
      </c>
      <c r="F88" s="1">
        <f>MONTH(D88)</f>
        <v>3</v>
      </c>
      <c r="G88" s="4">
        <f>DAY(D88)</f>
        <v>13</v>
      </c>
      <c r="H88" s="9">
        <v>0.875</v>
      </c>
      <c r="I88" s="28">
        <v>129.24870000000001</v>
      </c>
      <c r="J88" s="28">
        <v>31.750183333333332</v>
      </c>
      <c r="K88" s="33">
        <v>298.29199999999997</v>
      </c>
      <c r="L88" s="33">
        <v>300</v>
      </c>
      <c r="M88" s="33">
        <v>0</v>
      </c>
      <c r="N88" s="27">
        <v>11.428699999999999</v>
      </c>
      <c r="O88" s="30">
        <v>34.396000000000001</v>
      </c>
      <c r="P88" s="38">
        <v>-3.1716270588235673E-3</v>
      </c>
      <c r="Q88" s="38">
        <v>-0.11355145058823624</v>
      </c>
      <c r="R88" s="32" t="s">
        <v>285</v>
      </c>
      <c r="S88" s="32">
        <v>1</v>
      </c>
      <c r="T88" s="8"/>
      <c r="U88" s="8"/>
      <c r="V88" s="8"/>
      <c r="W88" s="22"/>
      <c r="X88" s="22"/>
    </row>
    <row r="89" spans="1:24" s="18" customFormat="1">
      <c r="A89" s="32" t="s">
        <v>142</v>
      </c>
      <c r="B89" s="32" t="s">
        <v>186</v>
      </c>
      <c r="C89" s="32" t="s">
        <v>1570</v>
      </c>
      <c r="D89" s="31">
        <v>42442</v>
      </c>
      <c r="E89" s="1">
        <f>YEAR(D89)</f>
        <v>2016</v>
      </c>
      <c r="F89" s="1">
        <f>MONTH(D89)</f>
        <v>3</v>
      </c>
      <c r="G89" s="4">
        <f>DAY(D89)</f>
        <v>13</v>
      </c>
      <c r="H89" s="9">
        <v>0.875</v>
      </c>
      <c r="I89" s="28">
        <v>129.24870000000001</v>
      </c>
      <c r="J89" s="28">
        <v>31.750183333333332</v>
      </c>
      <c r="K89" s="33">
        <v>496.70800000000003</v>
      </c>
      <c r="L89" s="33">
        <v>500</v>
      </c>
      <c r="M89" s="33">
        <v>0</v>
      </c>
      <c r="N89" s="27">
        <v>7.6375999999999999</v>
      </c>
      <c r="O89" s="30">
        <v>34.337400000000002</v>
      </c>
      <c r="P89" s="38">
        <v>-0.1003648800000001</v>
      </c>
      <c r="Q89" s="38">
        <v>-1.0405185000000001</v>
      </c>
      <c r="R89" s="32" t="s">
        <v>285</v>
      </c>
      <c r="S89" s="32">
        <v>1</v>
      </c>
      <c r="T89" s="8"/>
      <c r="U89" s="8"/>
      <c r="V89" s="8"/>
      <c r="W89" s="22"/>
      <c r="X89" s="22"/>
    </row>
    <row r="90" spans="1:24" s="18" customFormat="1">
      <c r="A90" s="32" t="s">
        <v>144</v>
      </c>
      <c r="B90" s="32">
        <v>6</v>
      </c>
      <c r="C90" s="32" t="s">
        <v>1570</v>
      </c>
      <c r="D90" s="31">
        <v>42564</v>
      </c>
      <c r="E90" s="1">
        <f>YEAR(D90)</f>
        <v>2016</v>
      </c>
      <c r="F90" s="1">
        <f>MONTH(D90)</f>
        <v>7</v>
      </c>
      <c r="G90" s="4">
        <f>DAY(D90)</f>
        <v>13</v>
      </c>
      <c r="H90" s="9">
        <v>0.70486111111111116</v>
      </c>
      <c r="I90" s="28">
        <v>125.9992</v>
      </c>
      <c r="J90" s="28">
        <v>30.4998</v>
      </c>
      <c r="K90" s="33">
        <v>0</v>
      </c>
      <c r="L90" s="33">
        <v>0</v>
      </c>
      <c r="M90" s="33">
        <v>0</v>
      </c>
      <c r="N90" s="27">
        <v>27.3</v>
      </c>
      <c r="O90" s="30">
        <v>27.212777829968982</v>
      </c>
      <c r="P90" s="38">
        <v>-1.3742382023529411</v>
      </c>
      <c r="Q90" s="38">
        <v>-8.480741440000001</v>
      </c>
      <c r="R90" s="32" t="s">
        <v>285</v>
      </c>
      <c r="S90" s="32"/>
      <c r="T90" s="12"/>
      <c r="U90" s="39" t="s">
        <v>1604</v>
      </c>
      <c r="V90" s="8"/>
      <c r="W90" s="22"/>
      <c r="X90" s="22"/>
    </row>
    <row r="91" spans="1:24" s="18" customFormat="1">
      <c r="A91" s="32" t="s">
        <v>144</v>
      </c>
      <c r="B91" s="32">
        <v>7</v>
      </c>
      <c r="C91" s="32" t="s">
        <v>1570</v>
      </c>
      <c r="D91" s="31">
        <v>42564</v>
      </c>
      <c r="E91" s="1">
        <f>YEAR(D91)</f>
        <v>2016</v>
      </c>
      <c r="F91" s="1">
        <f>MONTH(D91)</f>
        <v>7</v>
      </c>
      <c r="G91" s="4">
        <f>DAY(D91)</f>
        <v>13</v>
      </c>
      <c r="H91" s="9">
        <v>0.88680555555555562</v>
      </c>
      <c r="I91" s="28">
        <v>125.48261666666667</v>
      </c>
      <c r="J91" s="28">
        <v>30.499866666666666</v>
      </c>
      <c r="K91" s="33">
        <v>0</v>
      </c>
      <c r="L91" s="33">
        <v>0</v>
      </c>
      <c r="M91" s="33">
        <v>0</v>
      </c>
      <c r="N91" s="27">
        <v>26.9</v>
      </c>
      <c r="O91" s="30">
        <v>27.486140279170662</v>
      </c>
      <c r="P91" s="38">
        <v>-1.2731362188235296</v>
      </c>
      <c r="Q91" s="38">
        <v>-8.0433570400000001</v>
      </c>
      <c r="R91" s="32" t="s">
        <v>285</v>
      </c>
      <c r="S91" s="32"/>
      <c r="T91" s="12"/>
      <c r="U91" s="39" t="s">
        <v>1605</v>
      </c>
      <c r="V91" s="8"/>
      <c r="W91" s="22"/>
      <c r="X91" s="22"/>
    </row>
    <row r="92" spans="1:24" s="18" customFormat="1">
      <c r="A92" s="32" t="s">
        <v>144</v>
      </c>
      <c r="B92" s="32">
        <v>8</v>
      </c>
      <c r="C92" s="32" t="s">
        <v>1570</v>
      </c>
      <c r="D92" s="31">
        <v>42565</v>
      </c>
      <c r="E92" s="1">
        <f>YEAR(D92)</f>
        <v>2016</v>
      </c>
      <c r="F92" s="1">
        <f>MONTH(D92)</f>
        <v>7</v>
      </c>
      <c r="G92" s="4">
        <f>DAY(D92)</f>
        <v>14</v>
      </c>
      <c r="H92" s="9">
        <v>2.0833333333333332E-2</v>
      </c>
      <c r="I92" s="28">
        <v>124.99413333333334</v>
      </c>
      <c r="J92" s="28">
        <v>30.501316666666668</v>
      </c>
      <c r="K92" s="33">
        <v>0</v>
      </c>
      <c r="L92" s="33">
        <v>0</v>
      </c>
      <c r="M92" s="33">
        <v>0</v>
      </c>
      <c r="N92" s="27">
        <v>27.5</v>
      </c>
      <c r="O92" s="30">
        <v>28.200737819654208</v>
      </c>
      <c r="P92" s="38">
        <v>-1.1888704752941179</v>
      </c>
      <c r="Q92" s="38">
        <v>-7.3669873800000003</v>
      </c>
      <c r="R92" s="32" t="s">
        <v>285</v>
      </c>
      <c r="S92" s="32"/>
      <c r="T92" s="8"/>
      <c r="U92" s="8"/>
      <c r="V92" s="8"/>
      <c r="W92" s="22"/>
      <c r="X92" s="22"/>
    </row>
    <row r="93" spans="1:24" s="18" customFormat="1">
      <c r="A93" s="32" t="s">
        <v>144</v>
      </c>
      <c r="B93" s="32">
        <v>9</v>
      </c>
      <c r="C93" s="32" t="s">
        <v>1570</v>
      </c>
      <c r="D93" s="31">
        <v>42565</v>
      </c>
      <c r="E93" s="1">
        <f>YEAR(D93)</f>
        <v>2016</v>
      </c>
      <c r="F93" s="1">
        <f>MONTH(D93)</f>
        <v>7</v>
      </c>
      <c r="G93" s="4">
        <f>DAY(D93)</f>
        <v>14</v>
      </c>
      <c r="H93" s="9">
        <v>0.15625</v>
      </c>
      <c r="I93" s="28">
        <v>124.50075</v>
      </c>
      <c r="J93" s="28">
        <v>30.503366666666668</v>
      </c>
      <c r="K93" s="33">
        <v>0</v>
      </c>
      <c r="L93" s="33">
        <v>0</v>
      </c>
      <c r="M93" s="33">
        <v>0</v>
      </c>
      <c r="N93" s="27">
        <v>26.6</v>
      </c>
      <c r="O93" s="30">
        <v>28.134508132158373</v>
      </c>
      <c r="P93" s="38">
        <v>-1.1735922517647062</v>
      </c>
      <c r="Q93" s="38">
        <v>-7.3920089200000003</v>
      </c>
      <c r="R93" s="32" t="s">
        <v>285</v>
      </c>
      <c r="S93" s="32"/>
      <c r="T93" s="8"/>
      <c r="U93" s="8"/>
      <c r="V93" s="8"/>
      <c r="W93" s="22"/>
      <c r="X93" s="22"/>
    </row>
    <row r="94" spans="1:24" s="18" customFormat="1">
      <c r="A94" s="32" t="s">
        <v>144</v>
      </c>
      <c r="B94" s="32">
        <v>10</v>
      </c>
      <c r="C94" s="32" t="s">
        <v>1570</v>
      </c>
      <c r="D94" s="31">
        <v>42565</v>
      </c>
      <c r="E94" s="1">
        <f>YEAR(D94)</f>
        <v>2016</v>
      </c>
      <c r="F94" s="1">
        <f>MONTH(D94)</f>
        <v>7</v>
      </c>
      <c r="G94" s="4">
        <f>DAY(D94)</f>
        <v>14</v>
      </c>
      <c r="H94" s="9">
        <v>0.24583333333333335</v>
      </c>
      <c r="I94" s="28">
        <v>124.25036666666666</v>
      </c>
      <c r="J94" s="28">
        <v>30.500900000000001</v>
      </c>
      <c r="K94" s="33">
        <v>0</v>
      </c>
      <c r="L94" s="33">
        <v>0</v>
      </c>
      <c r="M94" s="33">
        <v>0</v>
      </c>
      <c r="N94" s="27">
        <v>27.8</v>
      </c>
      <c r="O94" s="30">
        <v>28.973911781780295</v>
      </c>
      <c r="P94" s="38">
        <v>-1.0026814682352942</v>
      </c>
      <c r="Q94" s="38">
        <v>-6.4116374</v>
      </c>
      <c r="R94" s="32" t="s">
        <v>285</v>
      </c>
      <c r="S94" s="32"/>
      <c r="T94" s="8"/>
      <c r="U94" s="8"/>
      <c r="V94" s="8"/>
      <c r="W94" s="22"/>
      <c r="X94" s="22"/>
    </row>
    <row r="95" spans="1:24" s="18" customFormat="1">
      <c r="A95" s="32" t="s">
        <v>144</v>
      </c>
      <c r="B95" s="32">
        <v>11</v>
      </c>
      <c r="C95" s="32" t="s">
        <v>1570</v>
      </c>
      <c r="D95" s="31">
        <v>42565</v>
      </c>
      <c r="E95" s="1">
        <f>YEAR(D95)</f>
        <v>2016</v>
      </c>
      <c r="F95" s="1">
        <f>MONTH(D95)</f>
        <v>7</v>
      </c>
      <c r="G95" s="4">
        <f>DAY(D95)</f>
        <v>14</v>
      </c>
      <c r="H95" s="9">
        <v>0.42986111111111108</v>
      </c>
      <c r="I95" s="28">
        <v>124.00148333333334</v>
      </c>
      <c r="J95" s="28">
        <v>29.999583333333334</v>
      </c>
      <c r="K95" s="33">
        <v>0</v>
      </c>
      <c r="L95" s="33">
        <v>0</v>
      </c>
      <c r="M95" s="33">
        <v>0</v>
      </c>
      <c r="N95" s="27">
        <v>28</v>
      </c>
      <c r="O95" s="30">
        <v>31.010774446772974</v>
      </c>
      <c r="P95" s="38">
        <v>-0.51003424470588232</v>
      </c>
      <c r="Q95" s="38">
        <v>-3.4858903999999997</v>
      </c>
      <c r="R95" s="32" t="s">
        <v>285</v>
      </c>
      <c r="S95" s="32"/>
      <c r="T95" s="8"/>
      <c r="U95" s="8"/>
      <c r="V95" s="8"/>
      <c r="W95" s="22"/>
      <c r="X95" s="22"/>
    </row>
    <row r="96" spans="1:24" s="18" customFormat="1">
      <c r="A96" s="32" t="s">
        <v>144</v>
      </c>
      <c r="B96" s="32">
        <v>12</v>
      </c>
      <c r="C96" s="32" t="s">
        <v>1570</v>
      </c>
      <c r="D96" s="31">
        <v>42565</v>
      </c>
      <c r="E96" s="1">
        <f>YEAR(D96)</f>
        <v>2016</v>
      </c>
      <c r="F96" s="1">
        <f>MONTH(D96)</f>
        <v>7</v>
      </c>
      <c r="G96" s="4">
        <f>DAY(D96)</f>
        <v>14</v>
      </c>
      <c r="H96" s="9">
        <v>0.55833333333333335</v>
      </c>
      <c r="I96" s="28">
        <v>124.50381666666667</v>
      </c>
      <c r="J96" s="28">
        <v>29.99925</v>
      </c>
      <c r="K96" s="33">
        <v>0</v>
      </c>
      <c r="L96" s="33">
        <v>0</v>
      </c>
      <c r="M96" s="33">
        <v>0</v>
      </c>
      <c r="N96" s="27">
        <v>28</v>
      </c>
      <c r="O96" s="30">
        <v>31.556059074001951</v>
      </c>
      <c r="P96" s="38">
        <v>-0.42104614117647099</v>
      </c>
      <c r="Q96" s="38">
        <v>-2.7114047799999996</v>
      </c>
      <c r="R96" s="32" t="s">
        <v>285</v>
      </c>
      <c r="S96" s="32"/>
      <c r="T96" s="8"/>
      <c r="U96" s="8"/>
      <c r="V96" s="8"/>
      <c r="W96" s="22"/>
      <c r="X96" s="22"/>
    </row>
    <row r="97" spans="1:24" s="18" customFormat="1">
      <c r="A97" s="32" t="s">
        <v>144</v>
      </c>
      <c r="B97" s="32">
        <v>13</v>
      </c>
      <c r="C97" s="32" t="s">
        <v>1570</v>
      </c>
      <c r="D97" s="31">
        <v>42565</v>
      </c>
      <c r="E97" s="1">
        <f>YEAR(D97)</f>
        <v>2016</v>
      </c>
      <c r="F97" s="1">
        <f>MONTH(D97)</f>
        <v>7</v>
      </c>
      <c r="G97" s="4">
        <f>DAY(D97)</f>
        <v>14</v>
      </c>
      <c r="H97" s="9">
        <v>0.76041666666666663</v>
      </c>
      <c r="I97" s="28">
        <v>124.99903333333333</v>
      </c>
      <c r="J97" s="28">
        <v>29.999416666666665</v>
      </c>
      <c r="K97" s="33">
        <v>0</v>
      </c>
      <c r="L97" s="33">
        <v>0</v>
      </c>
      <c r="M97" s="33">
        <v>0</v>
      </c>
      <c r="N97" s="27">
        <v>27.8</v>
      </c>
      <c r="O97" s="30">
        <v>28.454058189517415</v>
      </c>
      <c r="P97" s="38">
        <v>-1.1130470070588236</v>
      </c>
      <c r="Q97" s="38">
        <v>-7.0046676000000003</v>
      </c>
      <c r="R97" s="32" t="s">
        <v>285</v>
      </c>
      <c r="S97" s="32"/>
      <c r="T97" s="8"/>
      <c r="U97" s="8"/>
      <c r="V97" s="8"/>
      <c r="W97" s="22"/>
      <c r="X97" s="22"/>
    </row>
    <row r="98" spans="1:24" s="18" customFormat="1">
      <c r="A98" s="32" t="s">
        <v>144</v>
      </c>
      <c r="B98" s="32">
        <v>14</v>
      </c>
      <c r="C98" s="32" t="s">
        <v>1570</v>
      </c>
      <c r="D98" s="31">
        <v>42565</v>
      </c>
      <c r="E98" s="1">
        <f>YEAR(D98)</f>
        <v>2016</v>
      </c>
      <c r="F98" s="1">
        <f>MONTH(D98)</f>
        <v>7</v>
      </c>
      <c r="G98" s="4">
        <f>DAY(D98)</f>
        <v>14</v>
      </c>
      <c r="H98" s="9">
        <v>0.88055555555555554</v>
      </c>
      <c r="I98" s="28">
        <v>125.5013</v>
      </c>
      <c r="J98" s="28">
        <v>29.997916666666665</v>
      </c>
      <c r="K98" s="33">
        <v>0</v>
      </c>
      <c r="L98" s="33">
        <v>0</v>
      </c>
      <c r="M98" s="33">
        <v>0</v>
      </c>
      <c r="N98" s="27">
        <v>27.6</v>
      </c>
      <c r="O98" s="30">
        <v>28.138640574554834</v>
      </c>
      <c r="P98" s="38">
        <v>-1.2412190235294118</v>
      </c>
      <c r="Q98" s="38">
        <v>-7.5540250333333336</v>
      </c>
      <c r="R98" s="32" t="s">
        <v>285</v>
      </c>
      <c r="S98" s="32"/>
      <c r="T98" s="8"/>
      <c r="U98" s="8"/>
      <c r="V98" s="8"/>
      <c r="W98" s="22"/>
      <c r="X98" s="22"/>
    </row>
    <row r="99" spans="1:24" s="18" customFormat="1">
      <c r="A99" s="32" t="s">
        <v>144</v>
      </c>
      <c r="B99" s="32">
        <v>15</v>
      </c>
      <c r="C99" s="32" t="s">
        <v>1570</v>
      </c>
      <c r="D99" s="31">
        <v>42565</v>
      </c>
      <c r="E99" s="1">
        <f>YEAR(D99)</f>
        <v>2016</v>
      </c>
      <c r="F99" s="1">
        <f>MONTH(D99)</f>
        <v>7</v>
      </c>
      <c r="G99" s="4">
        <f>DAY(D99)</f>
        <v>14</v>
      </c>
      <c r="H99" s="9">
        <v>0.99652777777777779</v>
      </c>
      <c r="I99" s="28">
        <v>126.00038333333333</v>
      </c>
      <c r="J99" s="28">
        <v>29.998566666666665</v>
      </c>
      <c r="K99" s="33">
        <v>0</v>
      </c>
      <c r="L99" s="33">
        <v>0</v>
      </c>
      <c r="M99" s="33">
        <v>0</v>
      </c>
      <c r="N99" s="27">
        <v>27.4</v>
      </c>
      <c r="O99" s="30">
        <v>27.984484361262965</v>
      </c>
      <c r="P99" s="38">
        <v>-1.2340167200000001</v>
      </c>
      <c r="Q99" s="38">
        <v>-7.6116862200000011</v>
      </c>
      <c r="R99" s="32" t="s">
        <v>285</v>
      </c>
      <c r="S99" s="32"/>
      <c r="T99" s="8"/>
      <c r="U99" s="8"/>
      <c r="V99" s="8"/>
      <c r="W99" s="22"/>
      <c r="X99" s="22"/>
    </row>
    <row r="100" spans="1:24" s="18" customFormat="1">
      <c r="A100" s="32" t="s">
        <v>144</v>
      </c>
      <c r="B100" s="32">
        <v>16</v>
      </c>
      <c r="C100" s="32" t="s">
        <v>1570</v>
      </c>
      <c r="D100" s="31">
        <v>42566</v>
      </c>
      <c r="E100" s="1">
        <f>YEAR(D100)</f>
        <v>2016</v>
      </c>
      <c r="F100" s="1">
        <f>MONTH(D100)</f>
        <v>7</v>
      </c>
      <c r="G100" s="4">
        <f>DAY(D100)</f>
        <v>15</v>
      </c>
      <c r="H100" s="9">
        <v>0.11944444444444445</v>
      </c>
      <c r="I100" s="28">
        <v>126.50064999999999</v>
      </c>
      <c r="J100" s="28">
        <v>30.000416666666666</v>
      </c>
      <c r="K100" s="33">
        <v>0</v>
      </c>
      <c r="L100" s="33">
        <v>0</v>
      </c>
      <c r="M100" s="33">
        <v>0</v>
      </c>
      <c r="N100" s="27">
        <v>27.6</v>
      </c>
      <c r="O100" s="30">
        <v>28.32106374814602</v>
      </c>
      <c r="P100" s="38">
        <v>-1.1349679364705882</v>
      </c>
      <c r="Q100" s="38">
        <v>-7.0813083800000003</v>
      </c>
      <c r="R100" s="32" t="s">
        <v>285</v>
      </c>
      <c r="S100" s="32"/>
      <c r="T100" s="8"/>
      <c r="U100" s="8"/>
      <c r="V100" s="8"/>
      <c r="W100" s="22"/>
      <c r="X100" s="22"/>
    </row>
    <row r="101" spans="1:24" s="18" customFormat="1">
      <c r="A101" s="32" t="s">
        <v>144</v>
      </c>
      <c r="B101" s="32">
        <v>17</v>
      </c>
      <c r="C101" s="32" t="s">
        <v>1570</v>
      </c>
      <c r="D101" s="31">
        <v>42566</v>
      </c>
      <c r="E101" s="1">
        <f>YEAR(D101)</f>
        <v>2016</v>
      </c>
      <c r="F101" s="1">
        <f>MONTH(D101)</f>
        <v>7</v>
      </c>
      <c r="G101" s="4">
        <f>DAY(D101)</f>
        <v>15</v>
      </c>
      <c r="H101" s="9">
        <v>0.24722222222222223</v>
      </c>
      <c r="I101" s="28">
        <v>127.00105000000001</v>
      </c>
      <c r="J101" s="28">
        <v>30.001733333333334</v>
      </c>
      <c r="K101" s="33">
        <v>0</v>
      </c>
      <c r="L101" s="33">
        <v>0</v>
      </c>
      <c r="M101" s="33">
        <v>0</v>
      </c>
      <c r="N101" s="27">
        <v>27.8</v>
      </c>
      <c r="O101" s="30">
        <v>28.61338130286077</v>
      </c>
      <c r="P101" s="38">
        <v>-1.0697969529411766</v>
      </c>
      <c r="Q101" s="38">
        <v>-6.7337651000000012</v>
      </c>
      <c r="R101" s="32" t="s">
        <v>285</v>
      </c>
      <c r="S101" s="32"/>
      <c r="T101" s="8"/>
      <c r="U101" s="8"/>
      <c r="V101" s="8"/>
      <c r="W101" s="22"/>
      <c r="X101" s="22"/>
    </row>
    <row r="102" spans="1:24" s="18" customFormat="1">
      <c r="A102" s="32" t="s">
        <v>144</v>
      </c>
      <c r="B102" s="32">
        <v>18</v>
      </c>
      <c r="C102" s="32" t="s">
        <v>1570</v>
      </c>
      <c r="D102" s="31">
        <v>42566</v>
      </c>
      <c r="E102" s="1">
        <f>YEAR(D102)</f>
        <v>2016</v>
      </c>
      <c r="F102" s="1">
        <f>MONTH(D102)</f>
        <v>7</v>
      </c>
      <c r="G102" s="4">
        <f>DAY(D102)</f>
        <v>15</v>
      </c>
      <c r="H102" s="9">
        <v>0.35833333333333334</v>
      </c>
      <c r="I102" s="28">
        <v>127.50333333333333</v>
      </c>
      <c r="J102" s="28">
        <v>29.997866666666667</v>
      </c>
      <c r="K102" s="33">
        <v>0</v>
      </c>
      <c r="L102" s="33">
        <v>0</v>
      </c>
      <c r="M102" s="33">
        <v>0</v>
      </c>
      <c r="N102" s="27">
        <v>28.1</v>
      </c>
      <c r="O102" s="30">
        <v>29.817553669613659</v>
      </c>
      <c r="P102" s="38">
        <v>-0.7861654894117649</v>
      </c>
      <c r="Q102" s="38">
        <v>-5.046288800000001</v>
      </c>
      <c r="R102" s="32" t="s">
        <v>285</v>
      </c>
      <c r="S102" s="32"/>
      <c r="T102" s="8"/>
      <c r="U102" s="8"/>
      <c r="V102" s="8"/>
      <c r="W102" s="22"/>
      <c r="X102" s="22"/>
    </row>
    <row r="103" spans="1:24" s="18" customFormat="1">
      <c r="A103" s="32" t="s">
        <v>144</v>
      </c>
      <c r="B103" s="32">
        <v>19</v>
      </c>
      <c r="C103" s="32" t="s">
        <v>1570</v>
      </c>
      <c r="D103" s="31">
        <v>42566</v>
      </c>
      <c r="E103" s="1">
        <f>YEAR(D103)</f>
        <v>2016</v>
      </c>
      <c r="F103" s="1">
        <f>MONTH(D103)</f>
        <v>7</v>
      </c>
      <c r="G103" s="4">
        <f>DAY(D103)</f>
        <v>15</v>
      </c>
      <c r="H103" s="9">
        <v>0.51041666666666663</v>
      </c>
      <c r="I103" s="28">
        <v>127.5012</v>
      </c>
      <c r="J103" s="28">
        <v>30.500033333333334</v>
      </c>
      <c r="K103" s="33">
        <v>0</v>
      </c>
      <c r="L103" s="33">
        <v>0</v>
      </c>
      <c r="M103" s="33">
        <v>0</v>
      </c>
      <c r="N103" s="27">
        <v>28.1</v>
      </c>
      <c r="O103" s="30">
        <v>30.141682984413727</v>
      </c>
      <c r="P103" s="38">
        <v>-0.79121394588235305</v>
      </c>
      <c r="Q103" s="38">
        <v>-4.7541081400000014</v>
      </c>
      <c r="R103" s="32" t="s">
        <v>285</v>
      </c>
      <c r="S103" s="32"/>
      <c r="T103" s="8"/>
      <c r="U103" s="8"/>
      <c r="V103" s="8"/>
      <c r="W103" s="22"/>
      <c r="X103" s="22"/>
    </row>
    <row r="104" spans="1:24" s="18" customFormat="1">
      <c r="A104" s="32" t="s">
        <v>144</v>
      </c>
      <c r="B104" s="32">
        <v>20</v>
      </c>
      <c r="C104" s="32" t="s">
        <v>1570</v>
      </c>
      <c r="D104" s="31">
        <v>42566</v>
      </c>
      <c r="E104" s="1">
        <f>YEAR(D104)</f>
        <v>2016</v>
      </c>
      <c r="F104" s="1">
        <f>MONTH(D104)</f>
        <v>7</v>
      </c>
      <c r="G104" s="4">
        <f>DAY(D104)</f>
        <v>15</v>
      </c>
      <c r="H104" s="9">
        <v>0.8041666666666667</v>
      </c>
      <c r="I104" s="28">
        <v>126.99903333333333</v>
      </c>
      <c r="J104" s="28">
        <v>30.501566666666665</v>
      </c>
      <c r="K104" s="33">
        <v>0</v>
      </c>
      <c r="L104" s="33">
        <v>0</v>
      </c>
      <c r="M104" s="33">
        <v>0</v>
      </c>
      <c r="N104" s="27">
        <v>27.7</v>
      </c>
      <c r="O104" s="30">
        <v>29.008772335604554</v>
      </c>
      <c r="P104" s="38">
        <v>-1.0251942023529412</v>
      </c>
      <c r="Q104" s="38">
        <v>-6.3501671600000007</v>
      </c>
      <c r="R104" s="32" t="s">
        <v>285</v>
      </c>
      <c r="S104" s="32"/>
      <c r="T104" s="8"/>
      <c r="U104" s="8"/>
      <c r="V104" s="8"/>
      <c r="W104" s="22"/>
      <c r="X104" s="22"/>
    </row>
    <row r="105" spans="1:24" s="18" customFormat="1">
      <c r="A105" s="32" t="s">
        <v>144</v>
      </c>
      <c r="B105" s="32">
        <v>21</v>
      </c>
      <c r="C105" s="32" t="s">
        <v>1570</v>
      </c>
      <c r="D105" s="31">
        <v>42566</v>
      </c>
      <c r="E105" s="1">
        <f>YEAR(D105)</f>
        <v>2016</v>
      </c>
      <c r="F105" s="1">
        <f>MONTH(D105)</f>
        <v>7</v>
      </c>
      <c r="G105" s="4">
        <f>DAY(D105)</f>
        <v>15</v>
      </c>
      <c r="H105" s="9">
        <v>0.92638888888888893</v>
      </c>
      <c r="I105" s="28">
        <v>126.50128333333333</v>
      </c>
      <c r="J105" s="28">
        <v>30.5002</v>
      </c>
      <c r="K105" s="33">
        <v>0</v>
      </c>
      <c r="L105" s="33">
        <v>0</v>
      </c>
      <c r="M105" s="33">
        <v>0</v>
      </c>
      <c r="N105" s="27">
        <v>28</v>
      </c>
      <c r="O105" s="30">
        <v>28.261320071299053</v>
      </c>
      <c r="P105" s="38">
        <v>-1.199414588235294</v>
      </c>
      <c r="Q105" s="38">
        <v>-7.47382496</v>
      </c>
      <c r="R105" s="32" t="s">
        <v>285</v>
      </c>
      <c r="S105" s="32"/>
      <c r="T105" s="8"/>
      <c r="U105" s="8"/>
      <c r="V105" s="8" t="s">
        <v>301</v>
      </c>
      <c r="W105" s="22"/>
      <c r="X105" s="22"/>
    </row>
    <row r="106" spans="1:24" s="18" customFormat="1">
      <c r="A106" s="32" t="s">
        <v>144</v>
      </c>
      <c r="B106" s="32">
        <v>22</v>
      </c>
      <c r="C106" s="32" t="s">
        <v>1570</v>
      </c>
      <c r="D106" s="31">
        <v>42567</v>
      </c>
      <c r="E106" s="1">
        <f>YEAR(D106)</f>
        <v>2016</v>
      </c>
      <c r="F106" s="1">
        <f>MONTH(D106)</f>
        <v>7</v>
      </c>
      <c r="G106" s="4">
        <f>DAY(D106)</f>
        <v>16</v>
      </c>
      <c r="H106" s="9">
        <v>5.2777777777777778E-2</v>
      </c>
      <c r="I106" s="28">
        <v>126.50151666666666</v>
      </c>
      <c r="J106" s="28">
        <v>31.000150000000001</v>
      </c>
      <c r="K106" s="33">
        <v>0</v>
      </c>
      <c r="L106" s="33">
        <v>0</v>
      </c>
      <c r="M106" s="33">
        <v>0</v>
      </c>
      <c r="N106" s="27">
        <v>27.8</v>
      </c>
      <c r="O106" s="30">
        <v>27.974238557386872</v>
      </c>
      <c r="P106" s="38">
        <v>-1.2860867058823531</v>
      </c>
      <c r="Q106" s="38">
        <v>-8.1408697599999993</v>
      </c>
      <c r="R106" s="32" t="s">
        <v>285</v>
      </c>
      <c r="S106" s="32"/>
      <c r="T106" s="8"/>
      <c r="U106" s="8"/>
      <c r="V106" s="8" t="s">
        <v>302</v>
      </c>
      <c r="W106" s="22"/>
      <c r="X106" s="22"/>
    </row>
    <row r="107" spans="1:24" s="18" customFormat="1">
      <c r="A107" s="32" t="s">
        <v>144</v>
      </c>
      <c r="B107" s="32">
        <v>23</v>
      </c>
      <c r="C107" s="32" t="s">
        <v>1570</v>
      </c>
      <c r="D107" s="31">
        <v>42567</v>
      </c>
      <c r="E107" s="1">
        <f>YEAR(D107)</f>
        <v>2016</v>
      </c>
      <c r="F107" s="1">
        <f>MONTH(D107)</f>
        <v>7</v>
      </c>
      <c r="G107" s="4">
        <f>DAY(D107)</f>
        <v>16</v>
      </c>
      <c r="H107" s="9">
        <v>0.16180555555555556</v>
      </c>
      <c r="I107" s="28">
        <v>126.93825</v>
      </c>
      <c r="J107" s="28">
        <v>31.001283333333333</v>
      </c>
      <c r="K107" s="33">
        <v>0</v>
      </c>
      <c r="L107" s="33">
        <v>0</v>
      </c>
      <c r="M107" s="33">
        <v>0</v>
      </c>
      <c r="N107" s="27">
        <v>27.8</v>
      </c>
      <c r="O107" s="30">
        <v>29.149035761436792</v>
      </c>
      <c r="P107" s="38">
        <v>-1.0080248235294118</v>
      </c>
      <c r="Q107" s="38">
        <v>-6.6189891199999993</v>
      </c>
      <c r="R107" s="32" t="s">
        <v>285</v>
      </c>
      <c r="S107" s="32"/>
      <c r="T107" s="8"/>
      <c r="U107" s="8"/>
      <c r="V107" s="8" t="s">
        <v>303</v>
      </c>
      <c r="W107" s="22"/>
      <c r="X107" s="22"/>
    </row>
    <row r="108" spans="1:24" s="18" customFormat="1">
      <c r="A108" s="32" t="s">
        <v>144</v>
      </c>
      <c r="B108" s="32">
        <v>24</v>
      </c>
      <c r="C108" s="32" t="s">
        <v>1570</v>
      </c>
      <c r="D108" s="31">
        <v>42567</v>
      </c>
      <c r="E108" s="1">
        <f>YEAR(D108)</f>
        <v>2016</v>
      </c>
      <c r="F108" s="1">
        <f>MONTH(D108)</f>
        <v>7</v>
      </c>
      <c r="G108" s="4">
        <f>DAY(D108)</f>
        <v>16</v>
      </c>
      <c r="H108" s="9">
        <v>0.2951388888888889</v>
      </c>
      <c r="I108" s="28">
        <v>127.50265</v>
      </c>
      <c r="J108" s="28">
        <v>31.000033333333334</v>
      </c>
      <c r="K108" s="33">
        <v>0</v>
      </c>
      <c r="L108" s="33">
        <v>0</v>
      </c>
      <c r="M108" s="33">
        <v>0</v>
      </c>
      <c r="N108" s="27">
        <v>27.9</v>
      </c>
      <c r="O108" s="30">
        <v>30.27346915980824</v>
      </c>
      <c r="P108" s="38">
        <v>-0.77260494117647083</v>
      </c>
      <c r="Q108" s="38">
        <v>-4.8669774400000003</v>
      </c>
      <c r="R108" s="32" t="s">
        <v>285</v>
      </c>
      <c r="S108" s="32"/>
      <c r="T108" s="8"/>
      <c r="U108" s="8"/>
      <c r="V108" s="8" t="s">
        <v>304</v>
      </c>
      <c r="W108" s="22"/>
      <c r="X108" s="22"/>
    </row>
    <row r="109" spans="1:24" s="18" customFormat="1">
      <c r="A109" s="32" t="s">
        <v>144</v>
      </c>
      <c r="B109" s="32">
        <v>25</v>
      </c>
      <c r="C109" s="32" t="s">
        <v>1570</v>
      </c>
      <c r="D109" s="31">
        <v>42568</v>
      </c>
      <c r="E109" s="1">
        <f>YEAR(D109)</f>
        <v>2016</v>
      </c>
      <c r="F109" s="1">
        <f>MONTH(D109)</f>
        <v>7</v>
      </c>
      <c r="G109" s="4">
        <f>DAY(D109)</f>
        <v>17</v>
      </c>
      <c r="H109" s="9">
        <v>4.1666666666666666E-3</v>
      </c>
      <c r="I109" s="28">
        <v>126.75106666666667</v>
      </c>
      <c r="J109" s="28">
        <v>31.751433333333335</v>
      </c>
      <c r="K109" s="33">
        <v>0</v>
      </c>
      <c r="L109" s="33">
        <v>0</v>
      </c>
      <c r="M109" s="33">
        <v>0</v>
      </c>
      <c r="N109" s="27">
        <v>27.3</v>
      </c>
      <c r="O109" s="30">
        <v>28.736720196007902</v>
      </c>
      <c r="P109" s="38">
        <v>-1.1596340588235294</v>
      </c>
      <c r="Q109" s="38">
        <v>-7.5589371199999995</v>
      </c>
      <c r="R109" s="32" t="s">
        <v>285</v>
      </c>
      <c r="S109" s="32"/>
      <c r="T109" s="8"/>
      <c r="U109" s="8"/>
      <c r="V109" s="8" t="s">
        <v>305</v>
      </c>
      <c r="W109" s="22"/>
      <c r="X109" s="22"/>
    </row>
    <row r="110" spans="1:24" s="18" customFormat="1">
      <c r="A110" s="32" t="s">
        <v>144</v>
      </c>
      <c r="B110" s="32" t="s">
        <v>217</v>
      </c>
      <c r="C110" s="32" t="s">
        <v>1570</v>
      </c>
      <c r="D110" s="31">
        <v>42568</v>
      </c>
      <c r="E110" s="1">
        <f>YEAR(D110)</f>
        <v>2016</v>
      </c>
      <c r="F110" s="1">
        <f>MONTH(D110)</f>
        <v>7</v>
      </c>
      <c r="G110" s="4">
        <f>DAY(D110)</f>
        <v>17</v>
      </c>
      <c r="H110" s="9">
        <v>0.50069444444444444</v>
      </c>
      <c r="I110" s="28">
        <v>127.24850000000001</v>
      </c>
      <c r="J110" s="28">
        <v>31.750133333333334</v>
      </c>
      <c r="K110" s="33">
        <v>0</v>
      </c>
      <c r="L110" s="33">
        <v>0</v>
      </c>
      <c r="M110" s="33">
        <v>0</v>
      </c>
      <c r="N110" s="27">
        <v>27.5</v>
      </c>
      <c r="O110" s="30">
        <v>29.625048222731387</v>
      </c>
      <c r="P110" s="38">
        <v>-0.95422917647058814</v>
      </c>
      <c r="Q110" s="38">
        <v>-6.1224372799999989</v>
      </c>
      <c r="R110" s="32" t="s">
        <v>285</v>
      </c>
      <c r="S110" s="32">
        <v>1</v>
      </c>
      <c r="T110" s="8"/>
      <c r="U110" s="8"/>
      <c r="V110" s="8" t="s">
        <v>306</v>
      </c>
      <c r="W110" s="22"/>
      <c r="X110" s="22"/>
    </row>
    <row r="111" spans="1:24" s="18" customFormat="1">
      <c r="A111" s="32" t="s">
        <v>144</v>
      </c>
      <c r="B111" s="32" t="s">
        <v>217</v>
      </c>
      <c r="C111" s="32" t="s">
        <v>1570</v>
      </c>
      <c r="D111" s="31">
        <v>42568</v>
      </c>
      <c r="E111" s="1">
        <f>YEAR(D111)</f>
        <v>2016</v>
      </c>
      <c r="F111" s="1">
        <f>MONTH(D111)</f>
        <v>7</v>
      </c>
      <c r="G111" s="4">
        <f>DAY(D111)</f>
        <v>17</v>
      </c>
      <c r="H111" s="9">
        <v>0.50069444444444444</v>
      </c>
      <c r="I111" s="28">
        <v>127.24850000000001</v>
      </c>
      <c r="J111" s="28">
        <v>31.750133333333334</v>
      </c>
      <c r="K111" s="33">
        <v>9</v>
      </c>
      <c r="L111" s="33">
        <v>10</v>
      </c>
      <c r="M111" s="33">
        <v>0</v>
      </c>
      <c r="N111" s="27">
        <v>27.64</v>
      </c>
      <c r="O111" s="30">
        <v>29.619499999999999</v>
      </c>
      <c r="P111" s="38">
        <v>-0.77262929411764691</v>
      </c>
      <c r="Q111" s="38">
        <v>-4.9557804799999987</v>
      </c>
      <c r="R111" s="32" t="s">
        <v>285</v>
      </c>
      <c r="S111" s="32">
        <v>1</v>
      </c>
      <c r="T111" s="8"/>
      <c r="U111" s="8"/>
      <c r="V111" s="8" t="s">
        <v>307</v>
      </c>
      <c r="W111" s="22"/>
      <c r="X111" s="22"/>
    </row>
    <row r="112" spans="1:24" s="18" customFormat="1">
      <c r="A112" s="32" t="s">
        <v>144</v>
      </c>
      <c r="B112" s="32" t="s">
        <v>217</v>
      </c>
      <c r="C112" s="32" t="s">
        <v>1570</v>
      </c>
      <c r="D112" s="31">
        <v>42568</v>
      </c>
      <c r="E112" s="1">
        <f>YEAR(D112)</f>
        <v>2016</v>
      </c>
      <c r="F112" s="1">
        <f>MONTH(D112)</f>
        <v>7</v>
      </c>
      <c r="G112" s="4">
        <f>DAY(D112)</f>
        <v>17</v>
      </c>
      <c r="H112" s="9">
        <v>0.50069444444444444</v>
      </c>
      <c r="I112" s="28">
        <v>127.24850000000001</v>
      </c>
      <c r="J112" s="28">
        <v>31.750133333333334</v>
      </c>
      <c r="K112" s="33">
        <v>20</v>
      </c>
      <c r="L112" s="33">
        <v>20</v>
      </c>
      <c r="M112" s="33">
        <v>0</v>
      </c>
      <c r="N112" s="27">
        <v>24.606000000000002</v>
      </c>
      <c r="O112" s="30">
        <v>32.615400000000001</v>
      </c>
      <c r="P112" s="38">
        <v>-0.17539776470588264</v>
      </c>
      <c r="Q112" s="38">
        <v>-0.852468</v>
      </c>
      <c r="R112" s="32" t="s">
        <v>285</v>
      </c>
      <c r="S112" s="32">
        <v>1</v>
      </c>
      <c r="T112" s="8"/>
      <c r="U112" s="8"/>
      <c r="V112" s="8" t="s">
        <v>308</v>
      </c>
      <c r="W112" s="22"/>
      <c r="X112" s="22"/>
    </row>
    <row r="113" spans="1:24" s="18" customFormat="1">
      <c r="A113" s="32" t="s">
        <v>144</v>
      </c>
      <c r="B113" s="32" t="s">
        <v>217</v>
      </c>
      <c r="C113" s="32" t="s">
        <v>1570</v>
      </c>
      <c r="D113" s="31">
        <v>42568</v>
      </c>
      <c r="E113" s="1">
        <f>YEAR(D113)</f>
        <v>2016</v>
      </c>
      <c r="F113" s="1">
        <f>MONTH(D113)</f>
        <v>7</v>
      </c>
      <c r="G113" s="4">
        <f>DAY(D113)</f>
        <v>17</v>
      </c>
      <c r="H113" s="9">
        <v>0.50069444444444444</v>
      </c>
      <c r="I113" s="28">
        <v>127.24850000000001</v>
      </c>
      <c r="J113" s="28">
        <v>31.750133333333334</v>
      </c>
      <c r="K113" s="33">
        <v>30</v>
      </c>
      <c r="L113" s="33">
        <v>30</v>
      </c>
      <c r="M113" s="33">
        <v>0</v>
      </c>
      <c r="N113" s="27">
        <v>20.616</v>
      </c>
      <c r="O113" s="30">
        <v>33.034300000000002</v>
      </c>
      <c r="P113" s="38">
        <v>-9.5710882352941562E-2</v>
      </c>
      <c r="Q113" s="38">
        <v>-0.45589306666666651</v>
      </c>
      <c r="R113" s="32" t="s">
        <v>285</v>
      </c>
      <c r="S113" s="32">
        <v>1</v>
      </c>
      <c r="T113" s="8"/>
      <c r="U113" s="8"/>
      <c r="V113" s="8" t="s">
        <v>309</v>
      </c>
      <c r="W113" s="22"/>
      <c r="X113" s="22"/>
    </row>
    <row r="114" spans="1:24" s="18" customFormat="1">
      <c r="A114" s="32" t="s">
        <v>144</v>
      </c>
      <c r="B114" s="32" t="s">
        <v>217</v>
      </c>
      <c r="C114" s="32" t="s">
        <v>1570</v>
      </c>
      <c r="D114" s="31">
        <v>42568</v>
      </c>
      <c r="E114" s="1">
        <f>YEAR(D114)</f>
        <v>2016</v>
      </c>
      <c r="F114" s="1">
        <f>MONTH(D114)</f>
        <v>7</v>
      </c>
      <c r="G114" s="4">
        <f>DAY(D114)</f>
        <v>17</v>
      </c>
      <c r="H114" s="9">
        <v>0.50069444444444444</v>
      </c>
      <c r="I114" s="28">
        <v>127.24850000000001</v>
      </c>
      <c r="J114" s="28">
        <v>31.750133333333334</v>
      </c>
      <c r="K114" s="33">
        <v>34</v>
      </c>
      <c r="L114" s="33">
        <v>34</v>
      </c>
      <c r="M114" s="33">
        <v>0</v>
      </c>
      <c r="N114" s="27">
        <v>19.88</v>
      </c>
      <c r="O114" s="30">
        <v>33.325099999999999</v>
      </c>
      <c r="P114" s="38">
        <v>-4.7557000000000293E-2</v>
      </c>
      <c r="Q114" s="38">
        <v>-0.25178896000000073</v>
      </c>
      <c r="R114" s="32" t="s">
        <v>285</v>
      </c>
      <c r="S114" s="32">
        <v>1</v>
      </c>
      <c r="T114" s="8"/>
      <c r="U114" s="8"/>
      <c r="V114" s="8" t="s">
        <v>310</v>
      </c>
      <c r="W114" s="22"/>
      <c r="X114" s="22"/>
    </row>
    <row r="115" spans="1:24" s="18" customFormat="1">
      <c r="A115" s="32" t="s">
        <v>144</v>
      </c>
      <c r="B115" s="32" t="s">
        <v>217</v>
      </c>
      <c r="C115" s="32" t="s">
        <v>1570</v>
      </c>
      <c r="D115" s="31">
        <v>42568</v>
      </c>
      <c r="E115" s="1">
        <f>YEAR(D115)</f>
        <v>2016</v>
      </c>
      <c r="F115" s="1">
        <f>MONTH(D115)</f>
        <v>7</v>
      </c>
      <c r="G115" s="4">
        <f>DAY(D115)</f>
        <v>17</v>
      </c>
      <c r="H115" s="9">
        <v>0.50069444444444444</v>
      </c>
      <c r="I115" s="28">
        <v>127.24850000000001</v>
      </c>
      <c r="J115" s="28">
        <v>31.750133333333334</v>
      </c>
      <c r="K115" s="33">
        <v>49</v>
      </c>
      <c r="L115" s="33">
        <v>50</v>
      </c>
      <c r="M115" s="33">
        <v>0</v>
      </c>
      <c r="N115" s="27">
        <v>18.831</v>
      </c>
      <c r="O115" s="30">
        <v>34.232100000000003</v>
      </c>
      <c r="P115" s="38">
        <v>0.18786288235294091</v>
      </c>
      <c r="Q115" s="38">
        <v>1.0937703999999986</v>
      </c>
      <c r="R115" s="32" t="s">
        <v>285</v>
      </c>
      <c r="S115" s="32">
        <v>1</v>
      </c>
      <c r="T115" s="8"/>
      <c r="U115" s="8"/>
      <c r="V115" s="8" t="s">
        <v>311</v>
      </c>
      <c r="W115" s="22"/>
      <c r="X115" s="22"/>
    </row>
    <row r="116" spans="1:24" s="18" customFormat="1">
      <c r="A116" s="32" t="s">
        <v>144</v>
      </c>
      <c r="B116" s="32" t="s">
        <v>217</v>
      </c>
      <c r="C116" s="32" t="s">
        <v>1570</v>
      </c>
      <c r="D116" s="31">
        <v>42568</v>
      </c>
      <c r="E116" s="1">
        <f>YEAR(D116)</f>
        <v>2016</v>
      </c>
      <c r="F116" s="1">
        <f>MONTH(D116)</f>
        <v>7</v>
      </c>
      <c r="G116" s="4">
        <f>DAY(D116)</f>
        <v>17</v>
      </c>
      <c r="H116" s="9">
        <v>0.50069444444444444</v>
      </c>
      <c r="I116" s="28">
        <v>127.24850000000001</v>
      </c>
      <c r="J116" s="28">
        <v>31.750133333333334</v>
      </c>
      <c r="K116" s="33">
        <v>74</v>
      </c>
      <c r="L116" s="33">
        <v>75</v>
      </c>
      <c r="M116" s="33">
        <v>0</v>
      </c>
      <c r="N116" s="27">
        <v>18.548999999999999</v>
      </c>
      <c r="O116" s="30">
        <v>34.548200000000001</v>
      </c>
      <c r="P116" s="38">
        <v>0.19641076470588281</v>
      </c>
      <c r="Q116" s="38">
        <v>1.3708784000000005</v>
      </c>
      <c r="R116" s="32" t="s">
        <v>285</v>
      </c>
      <c r="S116" s="32">
        <v>1</v>
      </c>
      <c r="T116" s="8"/>
      <c r="U116" s="8"/>
      <c r="V116" s="8" t="s">
        <v>312</v>
      </c>
      <c r="W116" s="22"/>
      <c r="X116" s="22"/>
    </row>
    <row r="117" spans="1:24" s="18" customFormat="1">
      <c r="A117" s="32" t="s">
        <v>144</v>
      </c>
      <c r="B117" s="32" t="s">
        <v>217</v>
      </c>
      <c r="C117" s="32" t="s">
        <v>1570</v>
      </c>
      <c r="D117" s="31">
        <v>42568</v>
      </c>
      <c r="E117" s="1">
        <f>YEAR(D117)</f>
        <v>2016</v>
      </c>
      <c r="F117" s="1">
        <f>MONTH(D117)</f>
        <v>7</v>
      </c>
      <c r="G117" s="4">
        <f>DAY(D117)</f>
        <v>17</v>
      </c>
      <c r="H117" s="9">
        <v>0.50069444444444444</v>
      </c>
      <c r="I117" s="28">
        <v>127.24850000000001</v>
      </c>
      <c r="J117" s="28">
        <v>31.750133333333334</v>
      </c>
      <c r="K117" s="33">
        <v>101</v>
      </c>
      <c r="L117" s="33">
        <v>100</v>
      </c>
      <c r="M117" s="33">
        <v>0</v>
      </c>
      <c r="N117" s="27">
        <v>15.941000000000001</v>
      </c>
      <c r="O117" s="30">
        <v>34.582799999999999</v>
      </c>
      <c r="P117" s="38">
        <v>0.23849264705882378</v>
      </c>
      <c r="Q117" s="38">
        <v>1.1390771199999996</v>
      </c>
      <c r="R117" s="32" t="s">
        <v>285</v>
      </c>
      <c r="S117" s="32">
        <v>1</v>
      </c>
      <c r="T117" s="8"/>
      <c r="U117" s="8"/>
      <c r="V117" s="8" t="s">
        <v>313</v>
      </c>
      <c r="W117" s="22"/>
      <c r="X117" s="22"/>
    </row>
    <row r="118" spans="1:24" s="18" customFormat="1">
      <c r="A118" s="32" t="s">
        <v>144</v>
      </c>
      <c r="B118" s="32" t="s">
        <v>217</v>
      </c>
      <c r="C118" s="32" t="s">
        <v>1570</v>
      </c>
      <c r="D118" s="31">
        <v>42568</v>
      </c>
      <c r="E118" s="1">
        <f>YEAR(D118)</f>
        <v>2016</v>
      </c>
      <c r="F118" s="1">
        <f>MONTH(D118)</f>
        <v>7</v>
      </c>
      <c r="G118" s="4">
        <f>DAY(D118)</f>
        <v>17</v>
      </c>
      <c r="H118" s="9">
        <v>0.50069444444444444</v>
      </c>
      <c r="I118" s="28">
        <v>127.24850000000001</v>
      </c>
      <c r="J118" s="28">
        <v>31.750133333333334</v>
      </c>
      <c r="K118" s="33">
        <v>120</v>
      </c>
      <c r="L118" s="33">
        <v>120</v>
      </c>
      <c r="M118" s="33">
        <v>0</v>
      </c>
      <c r="N118" s="27">
        <v>15.929</v>
      </c>
      <c r="O118" s="30">
        <v>34.583799999999997</v>
      </c>
      <c r="P118" s="38">
        <v>0.22820352941176436</v>
      </c>
      <c r="Q118" s="38">
        <v>1.0365384000000013</v>
      </c>
      <c r="R118" s="32" t="s">
        <v>285</v>
      </c>
      <c r="S118" s="32">
        <v>1</v>
      </c>
      <c r="T118" s="8"/>
      <c r="U118" s="8"/>
      <c r="V118" s="8" t="s">
        <v>314</v>
      </c>
      <c r="W118" s="22"/>
      <c r="X118" s="22"/>
    </row>
    <row r="119" spans="1:24" s="18" customFormat="1">
      <c r="A119" s="32" t="s">
        <v>144</v>
      </c>
      <c r="B119" s="32">
        <v>29</v>
      </c>
      <c r="C119" s="32" t="s">
        <v>1570</v>
      </c>
      <c r="D119" s="31">
        <v>42569</v>
      </c>
      <c r="E119" s="1">
        <f>YEAR(D119)</f>
        <v>2016</v>
      </c>
      <c r="F119" s="1">
        <f>MONTH(D119)</f>
        <v>7</v>
      </c>
      <c r="G119" s="4">
        <f>DAY(D119)</f>
        <v>18</v>
      </c>
      <c r="H119" s="9">
        <v>0.12222222222222223</v>
      </c>
      <c r="I119" s="28">
        <v>127.75141666666667</v>
      </c>
      <c r="J119" s="28">
        <v>31.750616666666666</v>
      </c>
      <c r="K119" s="33">
        <v>0</v>
      </c>
      <c r="L119" s="33">
        <v>0</v>
      </c>
      <c r="M119" s="33">
        <v>0</v>
      </c>
      <c r="N119" s="27">
        <v>27.8</v>
      </c>
      <c r="O119" s="30">
        <v>32.11216814704084</v>
      </c>
      <c r="P119" s="38">
        <v>-0.3018625882352941</v>
      </c>
      <c r="Q119" s="38">
        <v>-2.22429568</v>
      </c>
      <c r="R119" s="32" t="s">
        <v>285</v>
      </c>
      <c r="S119" s="32"/>
      <c r="T119" s="8"/>
      <c r="U119" s="8"/>
      <c r="V119" s="8" t="s">
        <v>315</v>
      </c>
      <c r="W119" s="22"/>
      <c r="X119" s="22"/>
    </row>
    <row r="120" spans="1:24" s="18" customFormat="1">
      <c r="A120" s="32" t="s">
        <v>144</v>
      </c>
      <c r="B120" s="32">
        <v>31</v>
      </c>
      <c r="C120" s="32" t="s">
        <v>1570</v>
      </c>
      <c r="D120" s="31">
        <v>42569</v>
      </c>
      <c r="E120" s="1">
        <f>YEAR(D120)</f>
        <v>2016</v>
      </c>
      <c r="F120" s="1">
        <f>MONTH(D120)</f>
        <v>7</v>
      </c>
      <c r="G120" s="4">
        <f>DAY(D120)</f>
        <v>18</v>
      </c>
      <c r="H120" s="9">
        <v>0.25486111111111109</v>
      </c>
      <c r="I120" s="28">
        <v>128.25155000000001</v>
      </c>
      <c r="J120" s="28">
        <v>31.750533333333333</v>
      </c>
      <c r="K120" s="33">
        <v>0</v>
      </c>
      <c r="L120" s="33">
        <v>0</v>
      </c>
      <c r="M120" s="33">
        <v>0</v>
      </c>
      <c r="N120" s="27">
        <v>27.7</v>
      </c>
      <c r="O120" s="30">
        <v>32.437503922867904</v>
      </c>
      <c r="P120" s="38">
        <v>-0.31857681176470587</v>
      </c>
      <c r="Q120" s="38">
        <v>-1.7599983717647047</v>
      </c>
      <c r="R120" s="32" t="s">
        <v>285</v>
      </c>
      <c r="S120" s="32"/>
      <c r="T120" s="8"/>
      <c r="U120" s="8"/>
      <c r="V120" s="8" t="s">
        <v>316</v>
      </c>
      <c r="W120" s="22"/>
      <c r="X120" s="22"/>
    </row>
    <row r="121" spans="1:24" s="18" customFormat="1">
      <c r="A121" s="32" t="s">
        <v>144</v>
      </c>
      <c r="B121" s="32" t="s">
        <v>218</v>
      </c>
      <c r="C121" s="32" t="s">
        <v>1570</v>
      </c>
      <c r="D121" s="31">
        <v>42569</v>
      </c>
      <c r="E121" s="1">
        <f>YEAR(D121)</f>
        <v>2016</v>
      </c>
      <c r="F121" s="1">
        <f>MONTH(D121)</f>
        <v>7</v>
      </c>
      <c r="G121" s="4">
        <f>DAY(D121)</f>
        <v>18</v>
      </c>
      <c r="H121" s="9">
        <v>0.50486111111111109</v>
      </c>
      <c r="I121" s="28">
        <v>128.74966666666666</v>
      </c>
      <c r="J121" s="28">
        <v>31.749500000000001</v>
      </c>
      <c r="K121" s="33">
        <v>0</v>
      </c>
      <c r="L121" s="33">
        <v>0</v>
      </c>
      <c r="M121" s="33">
        <v>0</v>
      </c>
      <c r="N121" s="27">
        <v>28.1</v>
      </c>
      <c r="O121" s="30">
        <v>33.253115754809336</v>
      </c>
      <c r="P121" s="38">
        <v>-0.10417769411764732</v>
      </c>
      <c r="Q121" s="38">
        <v>-0.74443785411764729</v>
      </c>
      <c r="R121" s="32" t="s">
        <v>285</v>
      </c>
      <c r="S121" s="32">
        <v>1</v>
      </c>
      <c r="T121" s="8"/>
      <c r="U121" s="8"/>
      <c r="V121" s="8" t="s">
        <v>317</v>
      </c>
      <c r="W121" s="22"/>
      <c r="X121" s="22"/>
    </row>
    <row r="122" spans="1:24" s="18" customFormat="1">
      <c r="A122" s="32" t="s">
        <v>144</v>
      </c>
      <c r="B122" s="32" t="s">
        <v>218</v>
      </c>
      <c r="C122" s="32" t="s">
        <v>1570</v>
      </c>
      <c r="D122" s="31">
        <v>42569</v>
      </c>
      <c r="E122" s="1">
        <f>YEAR(D122)</f>
        <v>2016</v>
      </c>
      <c r="F122" s="1">
        <f>MONTH(D122)</f>
        <v>7</v>
      </c>
      <c r="G122" s="4">
        <f>DAY(D122)</f>
        <v>18</v>
      </c>
      <c r="H122" s="9">
        <v>0.50486111111111109</v>
      </c>
      <c r="I122" s="28">
        <v>128.74966666666666</v>
      </c>
      <c r="J122" s="28">
        <v>31.749500000000001</v>
      </c>
      <c r="K122" s="33">
        <v>10</v>
      </c>
      <c r="L122" s="33">
        <v>10</v>
      </c>
      <c r="M122" s="33">
        <v>0</v>
      </c>
      <c r="N122" s="27">
        <v>27.585999999999999</v>
      </c>
      <c r="O122" s="30">
        <v>33.283000000000001</v>
      </c>
      <c r="P122" s="38">
        <v>-0.1218127764705883</v>
      </c>
      <c r="Q122" s="38">
        <v>-0.57816885647058847</v>
      </c>
      <c r="R122" s="32" t="s">
        <v>285</v>
      </c>
      <c r="S122" s="32">
        <v>1</v>
      </c>
      <c r="T122" s="8"/>
      <c r="U122" s="8"/>
      <c r="V122" s="8" t="s">
        <v>318</v>
      </c>
      <c r="W122" s="22"/>
      <c r="X122" s="22"/>
    </row>
    <row r="123" spans="1:24" s="18" customFormat="1">
      <c r="A123" s="32" t="s">
        <v>144</v>
      </c>
      <c r="B123" s="32" t="s">
        <v>218</v>
      </c>
      <c r="C123" s="32" t="s">
        <v>1570</v>
      </c>
      <c r="D123" s="31">
        <v>42569</v>
      </c>
      <c r="E123" s="1">
        <f>YEAR(D123)</f>
        <v>2016</v>
      </c>
      <c r="F123" s="1">
        <f>MONTH(D123)</f>
        <v>7</v>
      </c>
      <c r="G123" s="4">
        <f>DAY(D123)</f>
        <v>18</v>
      </c>
      <c r="H123" s="9">
        <v>0.50486111111111109</v>
      </c>
      <c r="I123" s="28">
        <v>128.74966666666666</v>
      </c>
      <c r="J123" s="28">
        <v>31.749500000000001</v>
      </c>
      <c r="K123" s="33">
        <v>20</v>
      </c>
      <c r="L123" s="33">
        <v>20</v>
      </c>
      <c r="M123" s="33">
        <v>0</v>
      </c>
      <c r="N123" s="27">
        <v>27.225000000000001</v>
      </c>
      <c r="O123" s="30">
        <v>33.553100000000001</v>
      </c>
      <c r="P123" s="38">
        <v>0.10737082117647057</v>
      </c>
      <c r="Q123" s="38">
        <v>0.48761646117647217</v>
      </c>
      <c r="R123" s="32" t="s">
        <v>285</v>
      </c>
      <c r="S123" s="32">
        <v>1</v>
      </c>
      <c r="T123" s="8"/>
      <c r="U123" s="8"/>
      <c r="V123" s="8" t="s">
        <v>319</v>
      </c>
      <c r="W123" s="22"/>
      <c r="X123" s="22"/>
    </row>
    <row r="124" spans="1:24" s="18" customFormat="1">
      <c r="A124" s="32" t="s">
        <v>144</v>
      </c>
      <c r="B124" s="32" t="s">
        <v>218</v>
      </c>
      <c r="C124" s="32" t="s">
        <v>1570</v>
      </c>
      <c r="D124" s="31">
        <v>42569</v>
      </c>
      <c r="E124" s="1">
        <f>YEAR(D124)</f>
        <v>2016</v>
      </c>
      <c r="F124" s="1">
        <f>MONTH(D124)</f>
        <v>7</v>
      </c>
      <c r="G124" s="4">
        <f>DAY(D124)</f>
        <v>18</v>
      </c>
      <c r="H124" s="9">
        <v>0.50486111111111109</v>
      </c>
      <c r="I124" s="28">
        <v>128.74966666666666</v>
      </c>
      <c r="J124" s="28">
        <v>31.749500000000001</v>
      </c>
      <c r="K124" s="33">
        <v>29</v>
      </c>
      <c r="L124" s="33">
        <v>30</v>
      </c>
      <c r="M124" s="33">
        <v>0</v>
      </c>
      <c r="N124" s="27">
        <v>24.827000000000002</v>
      </c>
      <c r="O124" s="30">
        <v>34.395200000000003</v>
      </c>
      <c r="P124" s="38">
        <v>0.25955191882352935</v>
      </c>
      <c r="Q124" s="38">
        <v>1.2534316988235297</v>
      </c>
      <c r="R124" s="32" t="s">
        <v>285</v>
      </c>
      <c r="S124" s="32">
        <v>1</v>
      </c>
      <c r="T124" s="8"/>
      <c r="U124" s="8"/>
      <c r="V124" s="8" t="s">
        <v>320</v>
      </c>
      <c r="W124" s="22"/>
      <c r="X124" s="22"/>
    </row>
    <row r="125" spans="1:24" s="18" customFormat="1">
      <c r="A125" s="32" t="s">
        <v>144</v>
      </c>
      <c r="B125" s="32" t="s">
        <v>218</v>
      </c>
      <c r="C125" s="32" t="s">
        <v>1570</v>
      </c>
      <c r="D125" s="31">
        <v>42569</v>
      </c>
      <c r="E125" s="1">
        <f>YEAR(D125)</f>
        <v>2016</v>
      </c>
      <c r="F125" s="1">
        <f>MONTH(D125)</f>
        <v>7</v>
      </c>
      <c r="G125" s="4">
        <f>DAY(D125)</f>
        <v>18</v>
      </c>
      <c r="H125" s="9">
        <v>0.50486111111111109</v>
      </c>
      <c r="I125" s="28">
        <v>128.74966666666666</v>
      </c>
      <c r="J125" s="28">
        <v>31.749500000000001</v>
      </c>
      <c r="K125" s="33">
        <v>50</v>
      </c>
      <c r="L125" s="33">
        <v>50</v>
      </c>
      <c r="M125" s="33">
        <v>0</v>
      </c>
      <c r="N125" s="27">
        <v>22.803999999999998</v>
      </c>
      <c r="O125" s="30">
        <v>34.578800000000001</v>
      </c>
      <c r="P125" s="38">
        <v>0.253621216470588</v>
      </c>
      <c r="Q125" s="38">
        <v>1.5053782964705889</v>
      </c>
      <c r="R125" s="32" t="s">
        <v>285</v>
      </c>
      <c r="S125" s="32">
        <v>1</v>
      </c>
      <c r="T125" s="8"/>
      <c r="U125" s="8"/>
      <c r="V125" s="8" t="s">
        <v>321</v>
      </c>
      <c r="W125" s="22"/>
      <c r="X125" s="22"/>
    </row>
    <row r="126" spans="1:24" s="18" customFormat="1">
      <c r="A126" s="32" t="s">
        <v>144</v>
      </c>
      <c r="B126" s="32" t="s">
        <v>218</v>
      </c>
      <c r="C126" s="32" t="s">
        <v>1570</v>
      </c>
      <c r="D126" s="31">
        <v>42569</v>
      </c>
      <c r="E126" s="1">
        <f>YEAR(D126)</f>
        <v>2016</v>
      </c>
      <c r="F126" s="1">
        <f>MONTH(D126)</f>
        <v>7</v>
      </c>
      <c r="G126" s="4">
        <f>DAY(D126)</f>
        <v>18</v>
      </c>
      <c r="H126" s="9">
        <v>0.50486111111111109</v>
      </c>
      <c r="I126" s="28">
        <v>128.74966666666666</v>
      </c>
      <c r="J126" s="28">
        <v>31.749500000000001</v>
      </c>
      <c r="K126" s="33">
        <v>59</v>
      </c>
      <c r="L126" s="33">
        <v>60</v>
      </c>
      <c r="M126" s="33">
        <v>0</v>
      </c>
      <c r="N126" s="27">
        <v>21.681999999999999</v>
      </c>
      <c r="O126" s="30">
        <v>34.644599999999997</v>
      </c>
      <c r="P126" s="38">
        <v>0.25220799411764672</v>
      </c>
      <c r="Q126" s="38">
        <v>1.5406688941176476</v>
      </c>
      <c r="R126" s="32" t="s">
        <v>285</v>
      </c>
      <c r="S126" s="32">
        <v>1</v>
      </c>
      <c r="T126" s="8"/>
      <c r="U126" s="8"/>
      <c r="V126" s="8" t="s">
        <v>322</v>
      </c>
      <c r="W126" s="22"/>
      <c r="X126" s="22"/>
    </row>
    <row r="127" spans="1:24" s="18" customFormat="1">
      <c r="A127" s="32" t="s">
        <v>144</v>
      </c>
      <c r="B127" s="32" t="s">
        <v>218</v>
      </c>
      <c r="C127" s="32" t="s">
        <v>1570</v>
      </c>
      <c r="D127" s="31">
        <v>42569</v>
      </c>
      <c r="E127" s="1">
        <f>YEAR(D127)</f>
        <v>2016</v>
      </c>
      <c r="F127" s="1">
        <f>MONTH(D127)</f>
        <v>7</v>
      </c>
      <c r="G127" s="4">
        <f>DAY(D127)</f>
        <v>18</v>
      </c>
      <c r="H127" s="9">
        <v>0.50486111111111109</v>
      </c>
      <c r="I127" s="28">
        <v>128.74966666666666</v>
      </c>
      <c r="J127" s="28">
        <v>31.749500000000001</v>
      </c>
      <c r="K127" s="33">
        <v>75</v>
      </c>
      <c r="L127" s="33">
        <v>75</v>
      </c>
      <c r="M127" s="33">
        <v>0</v>
      </c>
      <c r="N127" s="27">
        <v>20.356000000000002</v>
      </c>
      <c r="O127" s="30">
        <v>34.701500000000003</v>
      </c>
      <c r="P127" s="38">
        <v>0.18413174470588212</v>
      </c>
      <c r="Q127" s="38">
        <v>1.378906804705883</v>
      </c>
      <c r="R127" s="32" t="s">
        <v>285</v>
      </c>
      <c r="S127" s="32">
        <v>1</v>
      </c>
      <c r="T127" s="8"/>
      <c r="U127" s="8"/>
      <c r="V127" s="8" t="s">
        <v>323</v>
      </c>
      <c r="W127" s="22"/>
      <c r="X127" s="22"/>
    </row>
    <row r="128" spans="1:24" s="18" customFormat="1">
      <c r="A128" s="32" t="s">
        <v>144</v>
      </c>
      <c r="B128" s="32" t="s">
        <v>218</v>
      </c>
      <c r="C128" s="32" t="s">
        <v>1570</v>
      </c>
      <c r="D128" s="31">
        <v>42569</v>
      </c>
      <c r="E128" s="1">
        <f>YEAR(D128)</f>
        <v>2016</v>
      </c>
      <c r="F128" s="1">
        <f>MONTH(D128)</f>
        <v>7</v>
      </c>
      <c r="G128" s="4">
        <f>DAY(D128)</f>
        <v>18</v>
      </c>
      <c r="H128" s="9">
        <v>0.50486111111111109</v>
      </c>
      <c r="I128" s="28">
        <v>128.74966666666666</v>
      </c>
      <c r="J128" s="28">
        <v>31.749500000000001</v>
      </c>
      <c r="K128" s="33">
        <v>100</v>
      </c>
      <c r="L128" s="33">
        <v>100</v>
      </c>
      <c r="M128" s="33">
        <v>0</v>
      </c>
      <c r="N128" s="27">
        <v>19.012</v>
      </c>
      <c r="O128" s="30">
        <v>34.7136</v>
      </c>
      <c r="P128" s="38">
        <v>0.17943308235294086</v>
      </c>
      <c r="Q128" s="38">
        <v>1.3012080156862762</v>
      </c>
      <c r="R128" s="32" t="s">
        <v>285</v>
      </c>
      <c r="S128" s="32">
        <v>1</v>
      </c>
      <c r="T128" s="8"/>
      <c r="U128" s="8"/>
      <c r="V128" s="8" t="s">
        <v>324</v>
      </c>
      <c r="W128" s="22"/>
      <c r="X128" s="22"/>
    </row>
    <row r="129" spans="1:24" s="18" customFormat="1">
      <c r="A129" s="32" t="s">
        <v>144</v>
      </c>
      <c r="B129" s="32" t="s">
        <v>218</v>
      </c>
      <c r="C129" s="32" t="s">
        <v>1570</v>
      </c>
      <c r="D129" s="31">
        <v>42569</v>
      </c>
      <c r="E129" s="1">
        <f>YEAR(D129)</f>
        <v>2016</v>
      </c>
      <c r="F129" s="1">
        <f>MONTH(D129)</f>
        <v>7</v>
      </c>
      <c r="G129" s="4">
        <f>DAY(D129)</f>
        <v>18</v>
      </c>
      <c r="H129" s="9">
        <v>0.50486111111111109</v>
      </c>
      <c r="I129" s="28">
        <v>128.74966666666666</v>
      </c>
      <c r="J129" s="28">
        <v>31.749500000000001</v>
      </c>
      <c r="K129" s="33">
        <v>124</v>
      </c>
      <c r="L129" s="33">
        <v>125</v>
      </c>
      <c r="M129" s="33">
        <v>0</v>
      </c>
      <c r="N129" s="27">
        <v>17.698</v>
      </c>
      <c r="O129" s="30">
        <v>34.657899999999998</v>
      </c>
      <c r="P129" s="38">
        <v>0.20841018</v>
      </c>
      <c r="Q129" s="38">
        <v>1.1747288000000022</v>
      </c>
      <c r="R129" s="32" t="s">
        <v>285</v>
      </c>
      <c r="S129" s="32">
        <v>1</v>
      </c>
      <c r="T129" s="8"/>
      <c r="U129" s="8"/>
      <c r="V129" s="8" t="s">
        <v>325</v>
      </c>
      <c r="W129" s="22"/>
      <c r="X129" s="22"/>
    </row>
    <row r="130" spans="1:24" s="18" customFormat="1">
      <c r="A130" s="32" t="s">
        <v>144</v>
      </c>
      <c r="B130" s="32" t="s">
        <v>218</v>
      </c>
      <c r="C130" s="32" t="s">
        <v>1570</v>
      </c>
      <c r="D130" s="31">
        <v>42569</v>
      </c>
      <c r="E130" s="1">
        <f>YEAR(D130)</f>
        <v>2016</v>
      </c>
      <c r="F130" s="1">
        <f>MONTH(D130)</f>
        <v>7</v>
      </c>
      <c r="G130" s="4">
        <f>DAY(D130)</f>
        <v>18</v>
      </c>
      <c r="H130" s="9">
        <v>0.50486111111111109</v>
      </c>
      <c r="I130" s="28">
        <v>128.74966666666666</v>
      </c>
      <c r="J130" s="28">
        <v>31.749500000000001</v>
      </c>
      <c r="K130" s="33">
        <v>150</v>
      </c>
      <c r="L130" s="33">
        <v>150</v>
      </c>
      <c r="M130" s="33">
        <v>0</v>
      </c>
      <c r="N130" s="27">
        <v>16.384</v>
      </c>
      <c r="O130" s="30">
        <v>34.6068</v>
      </c>
      <c r="P130" s="38">
        <v>0.17291051764705845</v>
      </c>
      <c r="Q130" s="38">
        <v>0.91674595764705913</v>
      </c>
      <c r="R130" s="32" t="s">
        <v>285</v>
      </c>
      <c r="S130" s="32">
        <v>1</v>
      </c>
      <c r="T130" s="8"/>
      <c r="U130" s="8"/>
      <c r="V130" s="8" t="s">
        <v>326</v>
      </c>
      <c r="W130" s="22"/>
      <c r="X130" s="22"/>
    </row>
    <row r="131" spans="1:24" s="18" customFormat="1">
      <c r="A131" s="32" t="s">
        <v>144</v>
      </c>
      <c r="B131" s="32" t="s">
        <v>218</v>
      </c>
      <c r="C131" s="32" t="s">
        <v>1570</v>
      </c>
      <c r="D131" s="31">
        <v>42569</v>
      </c>
      <c r="E131" s="1">
        <f>YEAR(D131)</f>
        <v>2016</v>
      </c>
      <c r="F131" s="1">
        <f>MONTH(D131)</f>
        <v>7</v>
      </c>
      <c r="G131" s="4">
        <f>DAY(D131)</f>
        <v>18</v>
      </c>
      <c r="H131" s="9">
        <v>0.50486111111111109</v>
      </c>
      <c r="I131" s="28">
        <v>128.74966666666666</v>
      </c>
      <c r="J131" s="28">
        <v>31.749500000000001</v>
      </c>
      <c r="K131" s="33">
        <v>198</v>
      </c>
      <c r="L131" s="33">
        <v>200</v>
      </c>
      <c r="M131" s="33">
        <v>0</v>
      </c>
      <c r="N131" s="27">
        <v>14.891</v>
      </c>
      <c r="O131" s="30">
        <v>34.557299999999998</v>
      </c>
      <c r="P131" s="38">
        <v>0.18504973529411739</v>
      </c>
      <c r="Q131" s="38">
        <v>0.62527991529411864</v>
      </c>
      <c r="R131" s="32" t="s">
        <v>285</v>
      </c>
      <c r="S131" s="32">
        <v>1</v>
      </c>
      <c r="T131" s="8"/>
      <c r="U131" s="8"/>
      <c r="V131" s="8" t="s">
        <v>327</v>
      </c>
      <c r="W131" s="22"/>
      <c r="X131" s="22"/>
    </row>
    <row r="132" spans="1:24" s="18" customFormat="1">
      <c r="A132" s="32" t="s">
        <v>144</v>
      </c>
      <c r="B132" s="32" t="s">
        <v>218</v>
      </c>
      <c r="C132" s="32" t="s">
        <v>1570</v>
      </c>
      <c r="D132" s="31">
        <v>42569</v>
      </c>
      <c r="E132" s="1">
        <f>YEAR(D132)</f>
        <v>2016</v>
      </c>
      <c r="F132" s="1">
        <f>MONTH(D132)</f>
        <v>7</v>
      </c>
      <c r="G132" s="4">
        <f>DAY(D132)</f>
        <v>18</v>
      </c>
      <c r="H132" s="9">
        <v>0.50486111111111109</v>
      </c>
      <c r="I132" s="28">
        <v>128.74966666666666</v>
      </c>
      <c r="J132" s="28">
        <v>31.749500000000001</v>
      </c>
      <c r="K132" s="33">
        <v>298</v>
      </c>
      <c r="L132" s="33">
        <v>300</v>
      </c>
      <c r="M132" s="33">
        <v>0</v>
      </c>
      <c r="N132" s="27">
        <v>11.2</v>
      </c>
      <c r="O132" s="30">
        <v>34.389600000000002</v>
      </c>
      <c r="P132" s="38">
        <v>9.9188729411763266E-3</v>
      </c>
      <c r="Q132" s="38">
        <v>-0.34372852705882195</v>
      </c>
      <c r="R132" s="32" t="s">
        <v>285</v>
      </c>
      <c r="S132" s="32">
        <v>1</v>
      </c>
      <c r="T132" s="8"/>
      <c r="U132" s="8"/>
      <c r="V132" s="8" t="s">
        <v>328</v>
      </c>
      <c r="W132" s="22"/>
      <c r="X132" s="22"/>
    </row>
    <row r="133" spans="1:24" s="18" customFormat="1">
      <c r="A133" s="32" t="s">
        <v>144</v>
      </c>
      <c r="B133" s="32" t="s">
        <v>218</v>
      </c>
      <c r="C133" s="32" t="s">
        <v>1570</v>
      </c>
      <c r="D133" s="31">
        <v>42569</v>
      </c>
      <c r="E133" s="1">
        <f>YEAR(D133)</f>
        <v>2016</v>
      </c>
      <c r="F133" s="1">
        <f>MONTH(D133)</f>
        <v>7</v>
      </c>
      <c r="G133" s="4">
        <f>DAY(D133)</f>
        <v>18</v>
      </c>
      <c r="H133" s="9">
        <v>0.50486111111111109</v>
      </c>
      <c r="I133" s="28">
        <v>128.74966666666666</v>
      </c>
      <c r="J133" s="28">
        <v>31.749500000000001</v>
      </c>
      <c r="K133" s="33">
        <v>496</v>
      </c>
      <c r="L133" s="33">
        <v>500</v>
      </c>
      <c r="M133" s="33">
        <v>0</v>
      </c>
      <c r="N133" s="27">
        <v>7.327</v>
      </c>
      <c r="O133" s="30">
        <v>34.343400000000003</v>
      </c>
      <c r="P133" s="38">
        <v>-0.12147456941176493</v>
      </c>
      <c r="Q133" s="38">
        <v>-1.2278472094117623</v>
      </c>
      <c r="R133" s="32" t="s">
        <v>285</v>
      </c>
      <c r="S133" s="32">
        <v>1</v>
      </c>
      <c r="T133" s="8"/>
      <c r="U133" s="8"/>
      <c r="V133" s="8" t="s">
        <v>329</v>
      </c>
      <c r="W133" s="22"/>
      <c r="X133" s="22"/>
    </row>
    <row r="134" spans="1:24" s="18" customFormat="1">
      <c r="A134" s="32" t="s">
        <v>144</v>
      </c>
      <c r="B134" s="32">
        <v>35</v>
      </c>
      <c r="C134" s="32" t="s">
        <v>1570</v>
      </c>
      <c r="D134" s="31">
        <v>42570</v>
      </c>
      <c r="E134" s="1">
        <f>YEAR(D134)</f>
        <v>2016</v>
      </c>
      <c r="F134" s="1">
        <f>MONTH(D134)</f>
        <v>7</v>
      </c>
      <c r="G134" s="4">
        <f>DAY(D134)</f>
        <v>19</v>
      </c>
      <c r="H134" s="9">
        <v>0.90694444444444444</v>
      </c>
      <c r="I134" s="28">
        <v>129.25128333333333</v>
      </c>
      <c r="J134" s="28">
        <v>31.750116666666667</v>
      </c>
      <c r="K134" s="33">
        <v>0</v>
      </c>
      <c r="L134" s="33">
        <v>0</v>
      </c>
      <c r="M134" s="33">
        <v>0</v>
      </c>
      <c r="N134" s="27">
        <v>28.3</v>
      </c>
      <c r="O134" s="30">
        <v>33.280586025940899</v>
      </c>
      <c r="P134" s="38">
        <v>-0.13171741176470597</v>
      </c>
      <c r="Q134" s="38">
        <v>-0.91622173176470589</v>
      </c>
      <c r="R134" s="32" t="s">
        <v>285</v>
      </c>
      <c r="S134" s="32"/>
      <c r="T134" s="8"/>
      <c r="U134" s="8"/>
      <c r="V134" s="8" t="s">
        <v>330</v>
      </c>
      <c r="W134" s="22"/>
      <c r="X134" s="22"/>
    </row>
    <row r="135" spans="1:24" s="18" customFormat="1">
      <c r="A135" s="32" t="s">
        <v>144</v>
      </c>
      <c r="B135" s="32">
        <v>37</v>
      </c>
      <c r="C135" s="32" t="s">
        <v>1570</v>
      </c>
      <c r="D135" s="31">
        <v>42571</v>
      </c>
      <c r="E135" s="1">
        <f>YEAR(D135)</f>
        <v>2016</v>
      </c>
      <c r="F135" s="1">
        <f>MONTH(D135)</f>
        <v>7</v>
      </c>
      <c r="G135" s="4">
        <f>DAY(D135)</f>
        <v>20</v>
      </c>
      <c r="H135" s="9">
        <v>5.7638888888888885E-2</v>
      </c>
      <c r="I135" s="28">
        <v>129.66741666666667</v>
      </c>
      <c r="J135" s="28">
        <v>31.750133333333334</v>
      </c>
      <c r="K135" s="33">
        <v>0</v>
      </c>
      <c r="L135" s="33">
        <v>0</v>
      </c>
      <c r="M135" s="33">
        <v>0</v>
      </c>
      <c r="N135" s="27">
        <v>27.6</v>
      </c>
      <c r="O135" s="30">
        <v>31.916332329801335</v>
      </c>
      <c r="P135" s="38">
        <v>-0.37392847058823508</v>
      </c>
      <c r="Q135" s="38">
        <v>-2.6743393458823537</v>
      </c>
      <c r="R135" s="32" t="s">
        <v>285</v>
      </c>
      <c r="S135" s="32"/>
      <c r="T135" s="8"/>
      <c r="U135" s="8"/>
      <c r="V135" s="8" t="s">
        <v>331</v>
      </c>
      <c r="W135" s="22"/>
      <c r="X135" s="22"/>
    </row>
    <row r="136" spans="1:24" s="18" customFormat="1">
      <c r="A136" s="32" t="s">
        <v>148</v>
      </c>
      <c r="B136" s="32">
        <v>6</v>
      </c>
      <c r="C136" s="32" t="s">
        <v>1571</v>
      </c>
      <c r="D136" s="31">
        <v>42911</v>
      </c>
      <c r="E136" s="1">
        <f>YEAR(D136)</f>
        <v>2017</v>
      </c>
      <c r="F136" s="1">
        <f>MONTH(D136)</f>
        <v>6</v>
      </c>
      <c r="G136" s="4">
        <f>DAY(D136)</f>
        <v>25</v>
      </c>
      <c r="H136" s="6">
        <v>0.7270833333333333</v>
      </c>
      <c r="I136" s="28">
        <v>126.49788333333335</v>
      </c>
      <c r="J136" s="28">
        <v>30.995049999999999</v>
      </c>
      <c r="K136" s="33">
        <v>0</v>
      </c>
      <c r="L136" s="33">
        <v>0</v>
      </c>
      <c r="M136" s="33">
        <v>0</v>
      </c>
      <c r="N136" s="27">
        <v>23.4</v>
      </c>
      <c r="O136" s="30">
        <v>31.203651194621013</v>
      </c>
      <c r="P136" s="38">
        <v>-0.54166357647058816</v>
      </c>
      <c r="Q136" s="38">
        <v>-3.8914830127450974</v>
      </c>
      <c r="R136" s="32" t="s">
        <v>285</v>
      </c>
      <c r="S136" s="32"/>
      <c r="T136" s="8"/>
      <c r="U136" s="8"/>
      <c r="V136" s="8" t="s">
        <v>586</v>
      </c>
      <c r="W136" s="22"/>
      <c r="X136" s="22"/>
    </row>
    <row r="137" spans="1:24" s="18" customFormat="1">
      <c r="A137" s="32" t="s">
        <v>148</v>
      </c>
      <c r="B137" s="32">
        <v>7</v>
      </c>
      <c r="C137" s="32" t="s">
        <v>1571</v>
      </c>
      <c r="D137" s="31">
        <v>42911</v>
      </c>
      <c r="E137" s="1">
        <f>YEAR(D137)</f>
        <v>2017</v>
      </c>
      <c r="F137" s="1">
        <f>MONTH(D137)</f>
        <v>6</v>
      </c>
      <c r="G137" s="4">
        <f>DAY(D137)</f>
        <v>25</v>
      </c>
      <c r="H137" s="6">
        <v>0.84861111111111109</v>
      </c>
      <c r="I137" s="28">
        <v>126.99954999999999</v>
      </c>
      <c r="J137" s="28">
        <v>30.9999</v>
      </c>
      <c r="K137" s="33">
        <v>0</v>
      </c>
      <c r="L137" s="33">
        <v>0</v>
      </c>
      <c r="M137" s="33">
        <v>0</v>
      </c>
      <c r="N137" s="27">
        <v>23.2</v>
      </c>
      <c r="O137" s="30">
        <v>31.182587211964464</v>
      </c>
      <c r="P137" s="38">
        <v>-0.52215037411764698</v>
      </c>
      <c r="Q137" s="38">
        <v>-4.0511012223529406</v>
      </c>
      <c r="R137" s="32" t="s">
        <v>285</v>
      </c>
      <c r="S137" s="32"/>
      <c r="T137" s="8"/>
      <c r="U137" s="8"/>
      <c r="V137" s="8" t="s">
        <v>587</v>
      </c>
      <c r="W137" s="22"/>
      <c r="X137" s="22"/>
    </row>
    <row r="138" spans="1:24" s="18" customFormat="1">
      <c r="A138" s="32" t="s">
        <v>148</v>
      </c>
      <c r="B138" s="32">
        <v>8</v>
      </c>
      <c r="C138" s="32" t="s">
        <v>1571</v>
      </c>
      <c r="D138" s="31">
        <v>42911</v>
      </c>
      <c r="E138" s="1">
        <f>YEAR(D138)</f>
        <v>2017</v>
      </c>
      <c r="F138" s="1">
        <f>MONTH(D138)</f>
        <v>6</v>
      </c>
      <c r="G138" s="4">
        <f>DAY(D138)</f>
        <v>25</v>
      </c>
      <c r="H138" s="6">
        <v>0.99861111111111101</v>
      </c>
      <c r="I138" s="28">
        <v>127.00141666666667</v>
      </c>
      <c r="J138" s="28">
        <v>30.501750000000001</v>
      </c>
      <c r="K138" s="33">
        <v>0</v>
      </c>
      <c r="L138" s="33">
        <v>0</v>
      </c>
      <c r="M138" s="33">
        <v>0</v>
      </c>
      <c r="N138" s="27">
        <v>23.1</v>
      </c>
      <c r="O138" s="30">
        <v>31.965371839165044</v>
      </c>
      <c r="P138" s="38">
        <v>-0.49521062470588251</v>
      </c>
      <c r="Q138" s="38">
        <v>-3.6871118541176484</v>
      </c>
      <c r="R138" s="32" t="s">
        <v>285</v>
      </c>
      <c r="S138" s="32"/>
      <c r="T138" s="8"/>
      <c r="U138" s="8"/>
      <c r="V138" s="8" t="s">
        <v>588</v>
      </c>
      <c r="W138" s="22"/>
      <c r="X138" s="22"/>
    </row>
    <row r="139" spans="1:24" s="18" customFormat="1">
      <c r="A139" s="32" t="s">
        <v>148</v>
      </c>
      <c r="B139" s="32">
        <v>9</v>
      </c>
      <c r="C139" s="32" t="s">
        <v>1571</v>
      </c>
      <c r="D139" s="31">
        <v>42912</v>
      </c>
      <c r="E139" s="1">
        <f>YEAR(D139)</f>
        <v>2017</v>
      </c>
      <c r="F139" s="1">
        <f>MONTH(D139)</f>
        <v>6</v>
      </c>
      <c r="G139" s="4">
        <f>DAY(D139)</f>
        <v>26</v>
      </c>
      <c r="H139" s="6">
        <v>0.14166666666666666</v>
      </c>
      <c r="I139" s="28">
        <v>127.00253333333333</v>
      </c>
      <c r="J139" s="28">
        <v>29.998549999999998</v>
      </c>
      <c r="K139" s="33">
        <v>0</v>
      </c>
      <c r="L139" s="33">
        <v>0</v>
      </c>
      <c r="M139" s="33">
        <v>0</v>
      </c>
      <c r="N139" s="27">
        <v>23.7</v>
      </c>
      <c r="O139" s="30">
        <v>32.348092399151469</v>
      </c>
      <c r="P139" s="38">
        <v>-0.31242148235294143</v>
      </c>
      <c r="Q139" s="38">
        <v>-2.4538831070588234</v>
      </c>
      <c r="R139" s="32" t="s">
        <v>285</v>
      </c>
      <c r="S139" s="32"/>
      <c r="T139" s="8"/>
      <c r="U139" s="8"/>
      <c r="V139" s="8" t="s">
        <v>589</v>
      </c>
      <c r="W139" s="22"/>
      <c r="X139" s="22"/>
    </row>
    <row r="140" spans="1:24" s="18" customFormat="1">
      <c r="A140" s="32" t="s">
        <v>148</v>
      </c>
      <c r="B140" s="32">
        <v>10</v>
      </c>
      <c r="C140" s="32" t="s">
        <v>1571</v>
      </c>
      <c r="D140" s="31">
        <v>42912</v>
      </c>
      <c r="E140" s="1">
        <f>YEAR(D140)</f>
        <v>2017</v>
      </c>
      <c r="F140" s="1">
        <f>MONTH(D140)</f>
        <v>6</v>
      </c>
      <c r="G140" s="4">
        <f>DAY(D140)</f>
        <v>26</v>
      </c>
      <c r="H140" s="6">
        <v>0.27152777777777776</v>
      </c>
      <c r="I140" s="28">
        <v>126.5003</v>
      </c>
      <c r="J140" s="28">
        <v>30.000116666666667</v>
      </c>
      <c r="K140" s="33">
        <v>0</v>
      </c>
      <c r="L140" s="33">
        <v>0</v>
      </c>
      <c r="M140" s="33">
        <v>0</v>
      </c>
      <c r="N140" s="27">
        <v>24</v>
      </c>
      <c r="O140" s="30">
        <v>33.03572002530116</v>
      </c>
      <c r="P140" s="38">
        <v>-0.16373040000000039</v>
      </c>
      <c r="Q140" s="38">
        <v>-1.6140836199999997</v>
      </c>
      <c r="R140" s="32" t="s">
        <v>285</v>
      </c>
      <c r="S140" s="32"/>
      <c r="T140" s="8"/>
      <c r="U140" s="8"/>
      <c r="V140" s="8" t="s">
        <v>590</v>
      </c>
      <c r="W140" s="22"/>
      <c r="X140" s="22"/>
    </row>
    <row r="141" spans="1:24" s="18" customFormat="1">
      <c r="A141" s="32" t="s">
        <v>148</v>
      </c>
      <c r="B141" s="32">
        <v>11</v>
      </c>
      <c r="C141" s="32" t="s">
        <v>1571</v>
      </c>
      <c r="D141" s="31">
        <v>42912</v>
      </c>
      <c r="E141" s="1">
        <f>YEAR(D141)</f>
        <v>2017</v>
      </c>
      <c r="F141" s="1">
        <f>MONTH(D141)</f>
        <v>6</v>
      </c>
      <c r="G141" s="4">
        <f>DAY(D141)</f>
        <v>26</v>
      </c>
      <c r="H141" s="6">
        <v>0.38958333333333334</v>
      </c>
      <c r="I141" s="28">
        <v>125.99888333333332</v>
      </c>
      <c r="J141" s="28">
        <v>30.001333333333335</v>
      </c>
      <c r="K141" s="33">
        <v>0</v>
      </c>
      <c r="L141" s="33">
        <v>0</v>
      </c>
      <c r="M141" s="33">
        <v>0</v>
      </c>
      <c r="N141" s="27">
        <v>23.5</v>
      </c>
      <c r="O141" s="30">
        <v>31.392098774150014</v>
      </c>
      <c r="P141" s="38">
        <v>-0.70292173764705868</v>
      </c>
      <c r="Q141" s="38">
        <v>-5.3111932929411765</v>
      </c>
      <c r="R141" s="32" t="s">
        <v>285</v>
      </c>
      <c r="S141" s="32"/>
      <c r="T141" s="8"/>
      <c r="U141" s="8"/>
      <c r="V141" s="8" t="s">
        <v>591</v>
      </c>
      <c r="W141" s="22"/>
      <c r="X141" s="22"/>
    </row>
    <row r="142" spans="1:24" s="18" customFormat="1">
      <c r="A142" s="32" t="s">
        <v>148</v>
      </c>
      <c r="B142" s="32">
        <v>12</v>
      </c>
      <c r="C142" s="32" t="s">
        <v>1571</v>
      </c>
      <c r="D142" s="31">
        <v>42912</v>
      </c>
      <c r="E142" s="1">
        <f>YEAR(D142)</f>
        <v>2017</v>
      </c>
      <c r="F142" s="1">
        <f>MONTH(D142)</f>
        <v>6</v>
      </c>
      <c r="G142" s="4">
        <f>DAY(D142)</f>
        <v>26</v>
      </c>
      <c r="H142" s="6">
        <v>0.5395833333333333</v>
      </c>
      <c r="I142" s="28">
        <v>125.50145000000001</v>
      </c>
      <c r="J142" s="28">
        <v>29.998833333333334</v>
      </c>
      <c r="K142" s="33">
        <v>0</v>
      </c>
      <c r="L142" s="33">
        <v>0</v>
      </c>
      <c r="M142" s="33">
        <v>0</v>
      </c>
      <c r="N142" s="27">
        <v>23.6</v>
      </c>
      <c r="O142" s="30">
        <v>32.164204545531675</v>
      </c>
      <c r="P142" s="38">
        <v>-0.49338501529411771</v>
      </c>
      <c r="Q142" s="38">
        <v>-3.975040465882353</v>
      </c>
      <c r="R142" s="32" t="s">
        <v>285</v>
      </c>
      <c r="S142" s="32"/>
      <c r="T142" s="8"/>
      <c r="U142" s="8"/>
      <c r="V142" s="8" t="s">
        <v>592</v>
      </c>
      <c r="W142" s="22"/>
      <c r="X142" s="22"/>
    </row>
    <row r="143" spans="1:24" s="18" customFormat="1">
      <c r="A143" s="32" t="s">
        <v>148</v>
      </c>
      <c r="B143" s="32">
        <v>13</v>
      </c>
      <c r="C143" s="32" t="s">
        <v>1571</v>
      </c>
      <c r="D143" s="31">
        <v>42912</v>
      </c>
      <c r="E143" s="1">
        <f>YEAR(D143)</f>
        <v>2017</v>
      </c>
      <c r="F143" s="1">
        <f>MONTH(D143)</f>
        <v>6</v>
      </c>
      <c r="G143" s="4">
        <f>DAY(D143)</f>
        <v>26</v>
      </c>
      <c r="H143" s="6">
        <v>0.68263888888888891</v>
      </c>
      <c r="I143" s="28">
        <v>124.99968333333334</v>
      </c>
      <c r="J143" s="28">
        <v>29.999066666666668</v>
      </c>
      <c r="K143" s="33">
        <v>0</v>
      </c>
      <c r="L143" s="33">
        <v>0</v>
      </c>
      <c r="M143" s="33">
        <v>0</v>
      </c>
      <c r="N143" s="27">
        <v>23.8</v>
      </c>
      <c r="O143" s="30">
        <v>31.67309858574923</v>
      </c>
      <c r="P143" s="38">
        <v>-0.45699293294117638</v>
      </c>
      <c r="Q143" s="38">
        <v>-3.7331434588235295</v>
      </c>
      <c r="R143" s="32" t="s">
        <v>285</v>
      </c>
      <c r="S143" s="32"/>
      <c r="T143" s="8"/>
      <c r="U143" s="8"/>
      <c r="V143" s="8" t="s">
        <v>593</v>
      </c>
      <c r="W143" s="22"/>
      <c r="X143" s="22"/>
    </row>
    <row r="144" spans="1:24" s="18" customFormat="1">
      <c r="A144" s="32" t="s">
        <v>148</v>
      </c>
      <c r="B144" s="32">
        <v>14</v>
      </c>
      <c r="C144" s="32" t="s">
        <v>1571</v>
      </c>
      <c r="D144" s="31">
        <v>42912</v>
      </c>
      <c r="E144" s="1">
        <f>YEAR(D144)</f>
        <v>2017</v>
      </c>
      <c r="F144" s="1">
        <f>MONTH(D144)</f>
        <v>6</v>
      </c>
      <c r="G144" s="4">
        <f>DAY(D144)</f>
        <v>26</v>
      </c>
      <c r="H144" s="6">
        <v>0.81041666666666667</v>
      </c>
      <c r="I144" s="28">
        <v>124.49743333333335</v>
      </c>
      <c r="J144" s="28">
        <v>29.999749999999999</v>
      </c>
      <c r="K144" s="33">
        <v>0</v>
      </c>
      <c r="L144" s="33">
        <v>0</v>
      </c>
      <c r="M144" s="33">
        <v>0</v>
      </c>
      <c r="N144" s="27">
        <v>24.5</v>
      </c>
      <c r="O144" s="30">
        <v>33.496215394727891</v>
      </c>
      <c r="P144" s="38">
        <v>-7.6353370588235547E-2</v>
      </c>
      <c r="Q144" s="38">
        <v>-0.97844539176470668</v>
      </c>
      <c r="R144" s="32" t="s">
        <v>285</v>
      </c>
      <c r="S144" s="32"/>
      <c r="T144" s="8"/>
      <c r="U144" s="8"/>
      <c r="V144" s="8" t="s">
        <v>594</v>
      </c>
      <c r="W144" s="22"/>
      <c r="X144" s="22"/>
    </row>
    <row r="145" spans="1:24" s="18" customFormat="1">
      <c r="A145" s="32" t="s">
        <v>148</v>
      </c>
      <c r="B145" s="32">
        <v>15</v>
      </c>
      <c r="C145" s="32" t="s">
        <v>1571</v>
      </c>
      <c r="D145" s="31">
        <v>42912</v>
      </c>
      <c r="E145" s="1">
        <f>YEAR(D145)</f>
        <v>2017</v>
      </c>
      <c r="F145" s="1">
        <f>MONTH(D145)</f>
        <v>6</v>
      </c>
      <c r="G145" s="4">
        <f>DAY(D145)</f>
        <v>26</v>
      </c>
      <c r="H145" s="6">
        <v>0.93333333333333324</v>
      </c>
      <c r="I145" s="28">
        <v>124.00108333333333</v>
      </c>
      <c r="J145" s="28">
        <v>30.000699999999998</v>
      </c>
      <c r="K145" s="33">
        <v>0</v>
      </c>
      <c r="L145" s="33">
        <v>0</v>
      </c>
      <c r="M145" s="33">
        <v>0</v>
      </c>
      <c r="N145" s="27">
        <v>24.3</v>
      </c>
      <c r="O145" s="30">
        <v>33.814542933354076</v>
      </c>
      <c r="P145" s="38">
        <v>-7.7734588235294444E-2</v>
      </c>
      <c r="Q145" s="38">
        <v>-0.43661504470587964</v>
      </c>
      <c r="R145" s="32" t="s">
        <v>285</v>
      </c>
      <c r="S145" s="32"/>
      <c r="T145" s="8"/>
      <c r="U145" s="8"/>
      <c r="V145" s="8" t="s">
        <v>595</v>
      </c>
      <c r="W145" s="22"/>
      <c r="X145" s="22"/>
    </row>
    <row r="146" spans="1:24" s="18" customFormat="1">
      <c r="A146" s="32" t="s">
        <v>148</v>
      </c>
      <c r="B146" s="32">
        <v>16</v>
      </c>
      <c r="C146" s="32" t="s">
        <v>1571</v>
      </c>
      <c r="D146" s="31">
        <v>42913</v>
      </c>
      <c r="E146" s="1">
        <f>YEAR(D146)</f>
        <v>2017</v>
      </c>
      <c r="F146" s="1">
        <f>MONTH(D146)</f>
        <v>6</v>
      </c>
      <c r="G146" s="4">
        <f>DAY(D146)</f>
        <v>27</v>
      </c>
      <c r="H146" s="6">
        <v>6.8749999999999992E-2</v>
      </c>
      <c r="I146" s="28">
        <v>124.24991666666668</v>
      </c>
      <c r="J146" s="28">
        <v>30.501983333333332</v>
      </c>
      <c r="K146" s="33">
        <v>0</v>
      </c>
      <c r="L146" s="33">
        <v>0</v>
      </c>
      <c r="M146" s="33">
        <v>0</v>
      </c>
      <c r="N146" s="27">
        <v>23.7</v>
      </c>
      <c r="O146" s="30">
        <v>32.79807657391666</v>
      </c>
      <c r="P146" s="38">
        <v>-0.24461884705882331</v>
      </c>
      <c r="Q146" s="38">
        <v>-1.6262029976470584</v>
      </c>
      <c r="R146" s="32" t="s">
        <v>285</v>
      </c>
      <c r="S146" s="32"/>
      <c r="T146" s="8"/>
      <c r="U146" s="8"/>
      <c r="V146" s="8" t="s">
        <v>596</v>
      </c>
      <c r="W146" s="22"/>
      <c r="X146" s="22"/>
    </row>
    <row r="147" spans="1:24" s="18" customFormat="1">
      <c r="A147" s="32" t="s">
        <v>148</v>
      </c>
      <c r="B147" s="32">
        <v>17</v>
      </c>
      <c r="C147" s="32" t="s">
        <v>1571</v>
      </c>
      <c r="D147" s="31">
        <v>42913</v>
      </c>
      <c r="E147" s="1">
        <f>YEAR(D147)</f>
        <v>2017</v>
      </c>
      <c r="F147" s="1">
        <f>MONTH(D147)</f>
        <v>6</v>
      </c>
      <c r="G147" s="4">
        <f>DAY(D147)</f>
        <v>27</v>
      </c>
      <c r="H147" s="6">
        <v>0.14166666666666666</v>
      </c>
      <c r="I147" s="28">
        <v>124.49133333333333</v>
      </c>
      <c r="J147" s="28">
        <v>30.499616666666665</v>
      </c>
      <c r="K147" s="33">
        <v>0</v>
      </c>
      <c r="L147" s="33">
        <v>0</v>
      </c>
      <c r="M147" s="33">
        <v>0</v>
      </c>
      <c r="N147" s="27">
        <v>23.8</v>
      </c>
      <c r="O147" s="30">
        <v>32.944338764959824</v>
      </c>
      <c r="P147" s="38">
        <v>-0.20055613647058834</v>
      </c>
      <c r="Q147" s="38">
        <v>-1.4617003411764689</v>
      </c>
      <c r="R147" s="32" t="s">
        <v>285</v>
      </c>
      <c r="S147" s="32"/>
      <c r="T147" s="8"/>
      <c r="U147" s="8"/>
      <c r="V147" s="8" t="s">
        <v>597</v>
      </c>
      <c r="W147" s="22"/>
      <c r="X147" s="22"/>
    </row>
    <row r="148" spans="1:24" s="18" customFormat="1">
      <c r="A148" s="32" t="s">
        <v>148</v>
      </c>
      <c r="B148" s="32">
        <v>18</v>
      </c>
      <c r="C148" s="32" t="s">
        <v>1571</v>
      </c>
      <c r="D148" s="31">
        <v>42913</v>
      </c>
      <c r="E148" s="1">
        <f>YEAR(D148)</f>
        <v>2017</v>
      </c>
      <c r="F148" s="1">
        <f>MONTH(D148)</f>
        <v>6</v>
      </c>
      <c r="G148" s="4">
        <f>DAY(D148)</f>
        <v>27</v>
      </c>
      <c r="H148" s="6">
        <v>0.24930555555555556</v>
      </c>
      <c r="I148" s="28">
        <v>124.99981666666667</v>
      </c>
      <c r="J148" s="28">
        <v>30.499533333333336</v>
      </c>
      <c r="K148" s="33">
        <v>0</v>
      </c>
      <c r="L148" s="33">
        <v>0</v>
      </c>
      <c r="M148" s="33">
        <v>0</v>
      </c>
      <c r="N148" s="27">
        <v>23.7</v>
      </c>
      <c r="O148" s="30">
        <v>32.521745676628882</v>
      </c>
      <c r="P148" s="38">
        <v>-0.26167190588235312</v>
      </c>
      <c r="Q148" s="38">
        <v>-2.0487042847058827</v>
      </c>
      <c r="R148" s="32" t="s">
        <v>285</v>
      </c>
      <c r="S148" s="32"/>
      <c r="T148" s="8"/>
      <c r="U148" s="8"/>
      <c r="V148" s="8" t="s">
        <v>598</v>
      </c>
      <c r="W148" s="22"/>
      <c r="X148" s="22"/>
    </row>
    <row r="149" spans="1:24" s="18" customFormat="1">
      <c r="A149" s="32" t="s">
        <v>148</v>
      </c>
      <c r="B149" s="32">
        <v>19</v>
      </c>
      <c r="C149" s="32" t="s">
        <v>1571</v>
      </c>
      <c r="D149" s="31">
        <v>42913</v>
      </c>
      <c r="E149" s="1">
        <f>YEAR(D149)</f>
        <v>2017</v>
      </c>
      <c r="F149" s="1">
        <f>MONTH(D149)</f>
        <v>6</v>
      </c>
      <c r="G149" s="4">
        <f>DAY(D149)</f>
        <v>27</v>
      </c>
      <c r="H149" s="6">
        <v>0.50277777777777777</v>
      </c>
      <c r="I149" s="28">
        <v>125.50018333333334</v>
      </c>
      <c r="J149" s="28">
        <v>30.499333333333336</v>
      </c>
      <c r="K149" s="33">
        <v>0</v>
      </c>
      <c r="L149" s="33">
        <v>0</v>
      </c>
      <c r="M149" s="33">
        <v>0</v>
      </c>
      <c r="N149" s="27">
        <v>22.8</v>
      </c>
      <c r="O149" s="30">
        <v>31.786447206573708</v>
      </c>
      <c r="P149" s="38">
        <v>-0.40924967529411749</v>
      </c>
      <c r="Q149" s="38">
        <v>-3.0421292682352936</v>
      </c>
      <c r="R149" s="32" t="s">
        <v>285</v>
      </c>
      <c r="S149" s="32"/>
      <c r="T149" s="8"/>
      <c r="U149" s="8"/>
      <c r="V149" s="8" t="s">
        <v>599</v>
      </c>
      <c r="W149" s="22"/>
      <c r="X149" s="22"/>
    </row>
    <row r="150" spans="1:24" s="18" customFormat="1">
      <c r="A150" s="32" t="s">
        <v>148</v>
      </c>
      <c r="B150" s="32">
        <v>20</v>
      </c>
      <c r="C150" s="32" t="s">
        <v>1571</v>
      </c>
      <c r="D150" s="31">
        <v>42913</v>
      </c>
      <c r="E150" s="1">
        <f>YEAR(D150)</f>
        <v>2017</v>
      </c>
      <c r="F150" s="1">
        <f>MONTH(D150)</f>
        <v>6</v>
      </c>
      <c r="G150" s="4">
        <f>DAY(D150)</f>
        <v>27</v>
      </c>
      <c r="H150" s="6">
        <v>0.62083333333333335</v>
      </c>
      <c r="I150" s="28">
        <v>126.00058333333332</v>
      </c>
      <c r="J150" s="28">
        <v>30.498666666666665</v>
      </c>
      <c r="K150" s="33">
        <v>0</v>
      </c>
      <c r="L150" s="33">
        <v>0</v>
      </c>
      <c r="M150" s="33">
        <v>0</v>
      </c>
      <c r="N150" s="27">
        <v>22.6</v>
      </c>
      <c r="O150" s="30">
        <v>31.276201526653765</v>
      </c>
      <c r="P150" s="38">
        <v>-0.58449528470588241</v>
      </c>
      <c r="Q150" s="38">
        <v>-4.2660032117647066</v>
      </c>
      <c r="R150" s="32" t="s">
        <v>285</v>
      </c>
      <c r="S150" s="32"/>
      <c r="T150" s="8"/>
      <c r="U150" s="8"/>
      <c r="V150" s="8" t="s">
        <v>600</v>
      </c>
      <c r="W150" s="22"/>
      <c r="X150" s="22"/>
    </row>
    <row r="151" spans="1:24" s="18" customFormat="1">
      <c r="A151" s="32" t="s">
        <v>148</v>
      </c>
      <c r="B151" s="32">
        <v>21</v>
      </c>
      <c r="C151" s="32" t="s">
        <v>1571</v>
      </c>
      <c r="D151" s="31">
        <v>42913</v>
      </c>
      <c r="E151" s="1">
        <f>YEAR(D151)</f>
        <v>2017</v>
      </c>
      <c r="F151" s="1">
        <f>MONTH(D151)</f>
        <v>6</v>
      </c>
      <c r="G151" s="4">
        <f>DAY(D151)</f>
        <v>27</v>
      </c>
      <c r="H151" s="6">
        <v>0.7368055555555556</v>
      </c>
      <c r="I151" s="28">
        <v>126.49875</v>
      </c>
      <c r="J151" s="28">
        <v>30.50085</v>
      </c>
      <c r="K151" s="33">
        <v>0</v>
      </c>
      <c r="L151" s="33">
        <v>0</v>
      </c>
      <c r="M151" s="33">
        <v>0</v>
      </c>
      <c r="N151" s="27">
        <v>23.4</v>
      </c>
      <c r="O151" s="30">
        <v>30.699003617452146</v>
      </c>
      <c r="P151" s="38">
        <v>-0.86085057411764698</v>
      </c>
      <c r="Q151" s="38">
        <v>-6.5629541152941169</v>
      </c>
      <c r="R151" s="32" t="s">
        <v>285</v>
      </c>
      <c r="S151" s="32"/>
      <c r="T151" s="8"/>
      <c r="U151" s="8"/>
      <c r="V151" s="8" t="s">
        <v>601</v>
      </c>
      <c r="W151" s="22"/>
      <c r="X151" s="22"/>
    </row>
    <row r="152" spans="1:24" s="18" customFormat="1">
      <c r="A152" s="32" t="s">
        <v>148</v>
      </c>
      <c r="B152" s="32">
        <v>22</v>
      </c>
      <c r="C152" s="32" t="s">
        <v>1571</v>
      </c>
      <c r="D152" s="31">
        <v>42913</v>
      </c>
      <c r="E152" s="1">
        <f>YEAR(D152)</f>
        <v>2017</v>
      </c>
      <c r="F152" s="1">
        <f>MONTH(D152)</f>
        <v>6</v>
      </c>
      <c r="G152" s="4">
        <f>DAY(D152)</f>
        <v>27</v>
      </c>
      <c r="H152" s="6">
        <v>0.93194444444444446</v>
      </c>
      <c r="I152" s="28">
        <v>125.99848333333334</v>
      </c>
      <c r="J152" s="28">
        <v>30.999616666666665</v>
      </c>
      <c r="K152" s="33">
        <v>0</v>
      </c>
      <c r="L152" s="33">
        <v>0</v>
      </c>
      <c r="M152" s="33">
        <v>0</v>
      </c>
      <c r="N152" s="27">
        <v>23.4</v>
      </c>
      <c r="O152" s="30">
        <v>31.073914565927939</v>
      </c>
      <c r="P152" s="38">
        <v>-0.57835618352941154</v>
      </c>
      <c r="Q152" s="38">
        <v>-3.9973535788235299</v>
      </c>
      <c r="R152" s="32" t="s">
        <v>285</v>
      </c>
      <c r="S152" s="32"/>
      <c r="T152" s="8"/>
      <c r="U152" s="8"/>
      <c r="V152" s="8" t="s">
        <v>602</v>
      </c>
      <c r="W152" s="22"/>
      <c r="X152" s="22"/>
    </row>
    <row r="153" spans="1:24" s="18" customFormat="1">
      <c r="A153" s="32" t="s">
        <v>148</v>
      </c>
      <c r="B153" s="32">
        <v>23</v>
      </c>
      <c r="C153" s="32" t="s">
        <v>1571</v>
      </c>
      <c r="D153" s="31">
        <v>42914</v>
      </c>
      <c r="E153" s="1">
        <f>YEAR(D153)</f>
        <v>2017</v>
      </c>
      <c r="F153" s="1">
        <f>MONTH(D153)</f>
        <v>6</v>
      </c>
      <c r="G153" s="4">
        <f>DAY(D153)</f>
        <v>28</v>
      </c>
      <c r="H153" s="6">
        <v>0.40763888888888888</v>
      </c>
      <c r="I153" s="28">
        <v>126.74951666666666</v>
      </c>
      <c r="J153" s="28">
        <v>31.750316666666667</v>
      </c>
      <c r="K153" s="33">
        <v>0</v>
      </c>
      <c r="L153" s="33">
        <v>0</v>
      </c>
      <c r="M153" s="33">
        <v>0</v>
      </c>
      <c r="N153" s="27">
        <v>24.1</v>
      </c>
      <c r="O153" s="30">
        <v>31.418240575734426</v>
      </c>
      <c r="P153" s="38">
        <v>-0.51847302117647009</v>
      </c>
      <c r="Q153" s="38">
        <v>-3.7222487929411763</v>
      </c>
      <c r="R153" s="32" t="s">
        <v>285</v>
      </c>
      <c r="S153" s="32"/>
      <c r="T153" s="8"/>
      <c r="U153" s="8"/>
      <c r="V153" s="8" t="s">
        <v>603</v>
      </c>
      <c r="W153" s="22"/>
      <c r="X153" s="22"/>
    </row>
    <row r="154" spans="1:24" s="18" customFormat="1">
      <c r="A154" s="32" t="s">
        <v>148</v>
      </c>
      <c r="B154" s="32" t="s">
        <v>272</v>
      </c>
      <c r="C154" s="32" t="s">
        <v>1571</v>
      </c>
      <c r="D154" s="31">
        <v>42915</v>
      </c>
      <c r="E154" s="1">
        <f>YEAR(D154)</f>
        <v>2017</v>
      </c>
      <c r="F154" s="1">
        <f>MONTH(D154)</f>
        <v>6</v>
      </c>
      <c r="G154" s="4">
        <f>DAY(D154)</f>
        <v>29</v>
      </c>
      <c r="H154" s="6">
        <v>1.3888888888888889E-3</v>
      </c>
      <c r="I154" s="28">
        <v>127.24956666666665</v>
      </c>
      <c r="J154" s="28">
        <v>31.749916666666667</v>
      </c>
      <c r="K154" s="33">
        <v>0</v>
      </c>
      <c r="L154" s="33">
        <v>0</v>
      </c>
      <c r="M154" s="33">
        <v>0</v>
      </c>
      <c r="N154" s="27">
        <v>24.1</v>
      </c>
      <c r="O154" s="30">
        <v>31.510008429429501</v>
      </c>
      <c r="P154" s="38">
        <v>-0.3202027905882352</v>
      </c>
      <c r="Q154" s="38">
        <v>-2.4266650164705874</v>
      </c>
      <c r="R154" s="32" t="s">
        <v>285</v>
      </c>
      <c r="S154" s="32">
        <v>1</v>
      </c>
      <c r="T154" s="8"/>
      <c r="U154" s="8"/>
      <c r="V154" s="8" t="s">
        <v>604</v>
      </c>
      <c r="W154" s="22"/>
      <c r="X154" s="22"/>
    </row>
    <row r="155" spans="1:24" s="18" customFormat="1">
      <c r="A155" s="32" t="s">
        <v>148</v>
      </c>
      <c r="B155" s="32" t="s">
        <v>272</v>
      </c>
      <c r="C155" s="32" t="s">
        <v>1571</v>
      </c>
      <c r="D155" s="31">
        <v>42915</v>
      </c>
      <c r="E155" s="1">
        <f>YEAR(D155)</f>
        <v>2017</v>
      </c>
      <c r="F155" s="1">
        <f>MONTH(D155)</f>
        <v>6</v>
      </c>
      <c r="G155" s="4">
        <f>DAY(D155)</f>
        <v>29</v>
      </c>
      <c r="H155" s="6">
        <v>1.3888888888888889E-3</v>
      </c>
      <c r="I155" s="28">
        <v>127.24956666666665</v>
      </c>
      <c r="J155" s="28">
        <v>31.749916666666667</v>
      </c>
      <c r="K155" s="33">
        <v>10</v>
      </c>
      <c r="L155" s="33">
        <v>10</v>
      </c>
      <c r="M155" s="33">
        <v>0</v>
      </c>
      <c r="N155" s="27">
        <v>23.2925</v>
      </c>
      <c r="O155" s="30">
        <v>33.491653199227024</v>
      </c>
      <c r="P155" s="38">
        <v>-1.6957519999999837E-2</v>
      </c>
      <c r="Q155" s="38">
        <v>-0.48735263999999923</v>
      </c>
      <c r="R155" s="32" t="s">
        <v>285</v>
      </c>
      <c r="S155" s="32">
        <v>1</v>
      </c>
      <c r="T155" s="8"/>
      <c r="U155" s="8" t="s">
        <v>1607</v>
      </c>
      <c r="V155" s="8" t="s">
        <v>605</v>
      </c>
      <c r="W155" s="22"/>
      <c r="X155" s="22"/>
    </row>
    <row r="156" spans="1:24" s="18" customFormat="1">
      <c r="A156" s="32" t="s">
        <v>148</v>
      </c>
      <c r="B156" s="32" t="s">
        <v>272</v>
      </c>
      <c r="C156" s="32" t="s">
        <v>1571</v>
      </c>
      <c r="D156" s="31">
        <v>42915</v>
      </c>
      <c r="E156" s="1">
        <f>YEAR(D156)</f>
        <v>2017</v>
      </c>
      <c r="F156" s="1">
        <f>MONTH(D156)</f>
        <v>6</v>
      </c>
      <c r="G156" s="4">
        <f>DAY(D156)</f>
        <v>29</v>
      </c>
      <c r="H156" s="6">
        <v>1.3888888888888889E-3</v>
      </c>
      <c r="I156" s="28">
        <v>127.24956666666665</v>
      </c>
      <c r="J156" s="28">
        <v>31.749916666666667</v>
      </c>
      <c r="K156" s="33">
        <v>20</v>
      </c>
      <c r="L156" s="33">
        <v>20</v>
      </c>
      <c r="M156" s="33">
        <v>0</v>
      </c>
      <c r="N156" s="27">
        <v>20.791</v>
      </c>
      <c r="O156" s="30">
        <v>34.051185418763474</v>
      </c>
      <c r="P156" s="38">
        <v>0.12414607058823579</v>
      </c>
      <c r="Q156" s="38">
        <v>0.3708484164705883</v>
      </c>
      <c r="R156" s="32" t="s">
        <v>285</v>
      </c>
      <c r="S156" s="32">
        <v>1</v>
      </c>
      <c r="T156" s="8"/>
      <c r="U156" s="8" t="s">
        <v>1608</v>
      </c>
      <c r="V156" s="8" t="s">
        <v>606</v>
      </c>
      <c r="W156" s="22"/>
      <c r="X156" s="22"/>
    </row>
    <row r="157" spans="1:24" s="18" customFormat="1">
      <c r="A157" s="32" t="s">
        <v>148</v>
      </c>
      <c r="B157" s="32" t="s">
        <v>272</v>
      </c>
      <c r="C157" s="32" t="s">
        <v>1571</v>
      </c>
      <c r="D157" s="31">
        <v>42915</v>
      </c>
      <c r="E157" s="1">
        <f>YEAR(D157)</f>
        <v>2017</v>
      </c>
      <c r="F157" s="1">
        <f>MONTH(D157)</f>
        <v>6</v>
      </c>
      <c r="G157" s="4">
        <f>DAY(D157)</f>
        <v>29</v>
      </c>
      <c r="H157" s="6">
        <v>1.3888888888888889E-3</v>
      </c>
      <c r="I157" s="28">
        <v>127.24956666666665</v>
      </c>
      <c r="J157" s="28">
        <v>31.749916666666667</v>
      </c>
      <c r="K157" s="33">
        <v>30</v>
      </c>
      <c r="L157" s="33">
        <v>30</v>
      </c>
      <c r="M157" s="33">
        <v>0</v>
      </c>
      <c r="N157" s="27">
        <v>20.930700000000002</v>
      </c>
      <c r="O157" s="30">
        <v>34.488633070026012</v>
      </c>
      <c r="P157" s="38">
        <v>0.20381078117647067</v>
      </c>
      <c r="Q157" s="38">
        <v>1.3031223529411768</v>
      </c>
      <c r="R157" s="32" t="s">
        <v>285</v>
      </c>
      <c r="S157" s="32">
        <v>1</v>
      </c>
      <c r="T157" s="8"/>
      <c r="U157" s="8" t="s">
        <v>1609</v>
      </c>
      <c r="V157" s="8" t="s">
        <v>607</v>
      </c>
      <c r="W157" s="22"/>
      <c r="X157" s="22"/>
    </row>
    <row r="158" spans="1:24" s="18" customFormat="1">
      <c r="A158" s="32" t="s">
        <v>148</v>
      </c>
      <c r="B158" s="32" t="s">
        <v>272</v>
      </c>
      <c r="C158" s="32" t="s">
        <v>1571</v>
      </c>
      <c r="D158" s="31">
        <v>42915</v>
      </c>
      <c r="E158" s="1">
        <f>YEAR(D158)</f>
        <v>2017</v>
      </c>
      <c r="F158" s="1">
        <f>MONTH(D158)</f>
        <v>6</v>
      </c>
      <c r="G158" s="4">
        <f>DAY(D158)</f>
        <v>29</v>
      </c>
      <c r="H158" s="6">
        <v>1.3888888888888889E-3</v>
      </c>
      <c r="I158" s="28">
        <v>127.24956666666665</v>
      </c>
      <c r="J158" s="28">
        <v>31.749916666666667</v>
      </c>
      <c r="K158" s="33">
        <v>50</v>
      </c>
      <c r="L158" s="33">
        <v>50</v>
      </c>
      <c r="M158" s="33">
        <v>0</v>
      </c>
      <c r="N158" s="27">
        <v>19.640699999999999</v>
      </c>
      <c r="O158" s="30">
        <v>34.701618063288237</v>
      </c>
      <c r="P158" s="38">
        <v>0.27920325176470584</v>
      </c>
      <c r="Q158" s="38">
        <v>1.5759908894117629</v>
      </c>
      <c r="R158" s="32" t="s">
        <v>285</v>
      </c>
      <c r="S158" s="32">
        <v>1</v>
      </c>
      <c r="T158" s="8"/>
      <c r="U158" s="8" t="s">
        <v>1610</v>
      </c>
      <c r="V158" s="8" t="s">
        <v>608</v>
      </c>
      <c r="W158" s="22"/>
      <c r="X158" s="22"/>
    </row>
    <row r="159" spans="1:24" s="18" customFormat="1">
      <c r="A159" s="32" t="s">
        <v>148</v>
      </c>
      <c r="B159" s="32" t="s">
        <v>272</v>
      </c>
      <c r="C159" s="32" t="s">
        <v>1571</v>
      </c>
      <c r="D159" s="31">
        <v>42915</v>
      </c>
      <c r="E159" s="1">
        <f>YEAR(D159)</f>
        <v>2017</v>
      </c>
      <c r="F159" s="1">
        <f>MONTH(D159)</f>
        <v>6</v>
      </c>
      <c r="G159" s="4">
        <f>DAY(D159)</f>
        <v>29</v>
      </c>
      <c r="H159" s="6">
        <v>1.3888888888888889E-3</v>
      </c>
      <c r="I159" s="28">
        <v>127.24956666666665</v>
      </c>
      <c r="J159" s="28">
        <v>31.749916666666667</v>
      </c>
      <c r="K159" s="33">
        <v>75</v>
      </c>
      <c r="L159" s="33">
        <v>75</v>
      </c>
      <c r="M159" s="33">
        <v>0</v>
      </c>
      <c r="N159" s="27">
        <v>17.8504</v>
      </c>
      <c r="O159" s="30">
        <v>34.429930192902326</v>
      </c>
      <c r="P159" s="38">
        <v>0.18268892235294154</v>
      </c>
      <c r="Q159" s="38">
        <v>1.1437953458823529</v>
      </c>
      <c r="R159" s="32" t="s">
        <v>285</v>
      </c>
      <c r="S159" s="32">
        <v>1</v>
      </c>
      <c r="T159" s="8"/>
      <c r="U159" s="8" t="s">
        <v>1611</v>
      </c>
      <c r="V159" s="8" t="s">
        <v>609</v>
      </c>
      <c r="W159" s="22"/>
      <c r="X159" s="22"/>
    </row>
    <row r="160" spans="1:24" s="18" customFormat="1">
      <c r="A160" s="32" t="s">
        <v>148</v>
      </c>
      <c r="B160" s="32" t="s">
        <v>272</v>
      </c>
      <c r="C160" s="32" t="s">
        <v>1571</v>
      </c>
      <c r="D160" s="31">
        <v>42915</v>
      </c>
      <c r="E160" s="1">
        <f>YEAR(D160)</f>
        <v>2017</v>
      </c>
      <c r="F160" s="1">
        <f>MONTH(D160)</f>
        <v>6</v>
      </c>
      <c r="G160" s="4">
        <f>DAY(D160)</f>
        <v>29</v>
      </c>
      <c r="H160" s="6">
        <v>1.3888888888888889E-3</v>
      </c>
      <c r="I160" s="28">
        <v>127.24956666666665</v>
      </c>
      <c r="J160" s="28">
        <v>31.749916666666667</v>
      </c>
      <c r="K160" s="33">
        <v>100</v>
      </c>
      <c r="L160" s="33">
        <v>100</v>
      </c>
      <c r="M160" s="33">
        <v>0</v>
      </c>
      <c r="N160" s="27">
        <v>14.704000000000001</v>
      </c>
      <c r="O160" s="30">
        <v>34.301151747016476</v>
      </c>
      <c r="P160" s="38">
        <v>0.15595451294117635</v>
      </c>
      <c r="Q160" s="38">
        <v>0.70611292235294165</v>
      </c>
      <c r="R160" s="32" t="s">
        <v>285</v>
      </c>
      <c r="S160" s="32">
        <v>1</v>
      </c>
      <c r="T160" s="8"/>
      <c r="U160" s="8" t="s">
        <v>1612</v>
      </c>
      <c r="V160" s="8" t="s">
        <v>610</v>
      </c>
      <c r="W160" s="22"/>
      <c r="X160" s="22"/>
    </row>
    <row r="161" spans="1:24" s="18" customFormat="1">
      <c r="A161" s="32" t="s">
        <v>148</v>
      </c>
      <c r="B161" s="32" t="s">
        <v>272</v>
      </c>
      <c r="C161" s="32" t="s">
        <v>1571</v>
      </c>
      <c r="D161" s="31">
        <v>42915</v>
      </c>
      <c r="E161" s="1">
        <f>YEAR(D161)</f>
        <v>2017</v>
      </c>
      <c r="F161" s="1">
        <f>MONTH(D161)</f>
        <v>6</v>
      </c>
      <c r="G161" s="4">
        <f>DAY(D161)</f>
        <v>29</v>
      </c>
      <c r="H161" s="6">
        <v>1.3888888888888889E-3</v>
      </c>
      <c r="I161" s="28">
        <v>127.24956666666665</v>
      </c>
      <c r="J161" s="28">
        <v>31.749916666666667</v>
      </c>
      <c r="K161" s="33">
        <v>122</v>
      </c>
      <c r="L161" s="33">
        <v>122</v>
      </c>
      <c r="M161" s="33">
        <v>0</v>
      </c>
      <c r="N161" s="27">
        <v>14.5358</v>
      </c>
      <c r="O161" s="30">
        <v>34.36515999789394</v>
      </c>
      <c r="P161" s="38">
        <v>0.15921327647058803</v>
      </c>
      <c r="Q161" s="38">
        <v>0.73151981411764666</v>
      </c>
      <c r="R161" s="32" t="s">
        <v>285</v>
      </c>
      <c r="S161" s="32">
        <v>1</v>
      </c>
      <c r="T161" s="8"/>
      <c r="U161" s="8"/>
      <c r="V161" s="8" t="s">
        <v>611</v>
      </c>
      <c r="W161" s="22"/>
      <c r="X161" s="22"/>
    </row>
    <row r="162" spans="1:24" s="18" customFormat="1">
      <c r="A162" s="32" t="s">
        <v>148</v>
      </c>
      <c r="B162" s="32">
        <v>27</v>
      </c>
      <c r="C162" s="32" t="s">
        <v>1571</v>
      </c>
      <c r="D162" s="31">
        <v>42915</v>
      </c>
      <c r="E162" s="1">
        <f>YEAR(D162)</f>
        <v>2017</v>
      </c>
      <c r="F162" s="1">
        <f>MONTH(D162)</f>
        <v>6</v>
      </c>
      <c r="G162" s="4">
        <f>DAY(D162)</f>
        <v>29</v>
      </c>
      <c r="H162" s="6">
        <v>0.85902777777777783</v>
      </c>
      <c r="I162" s="28">
        <v>127.75023333333334</v>
      </c>
      <c r="J162" s="28">
        <v>31.750133333333334</v>
      </c>
      <c r="K162" s="33">
        <v>0</v>
      </c>
      <c r="L162" s="33">
        <v>0</v>
      </c>
      <c r="M162" s="33">
        <v>0</v>
      </c>
      <c r="N162" s="27">
        <v>24.3</v>
      </c>
      <c r="O162" s="30">
        <v>32.342976493763167</v>
      </c>
      <c r="P162" s="38">
        <v>-0.33455458823529405</v>
      </c>
      <c r="Q162" s="38">
        <v>-2.5100141670588236</v>
      </c>
      <c r="R162" s="32" t="s">
        <v>285</v>
      </c>
      <c r="S162" s="32"/>
      <c r="T162" s="8"/>
      <c r="U162" s="8"/>
      <c r="V162" s="8" t="s">
        <v>612</v>
      </c>
      <c r="W162" s="22"/>
      <c r="X162" s="22"/>
    </row>
    <row r="163" spans="1:24" s="18" customFormat="1">
      <c r="A163" s="32" t="s">
        <v>148</v>
      </c>
      <c r="B163" s="32">
        <v>29</v>
      </c>
      <c r="C163" s="32" t="s">
        <v>1571</v>
      </c>
      <c r="D163" s="31">
        <v>42915</v>
      </c>
      <c r="E163" s="1">
        <f>YEAR(D163)</f>
        <v>2017</v>
      </c>
      <c r="F163" s="1">
        <f>MONTH(D163)</f>
        <v>6</v>
      </c>
      <c r="G163" s="4">
        <f>DAY(D163)</f>
        <v>29</v>
      </c>
      <c r="H163" s="6">
        <v>0.99444444444444446</v>
      </c>
      <c r="I163" s="28">
        <v>128.25238333333334</v>
      </c>
      <c r="J163" s="28">
        <v>31.741383333333332</v>
      </c>
      <c r="K163" s="33">
        <v>0</v>
      </c>
      <c r="L163" s="33">
        <v>0</v>
      </c>
      <c r="M163" s="33">
        <v>0</v>
      </c>
      <c r="N163" s="27">
        <v>25.1</v>
      </c>
      <c r="O163" s="30">
        <v>33.79163201713564</v>
      </c>
      <c r="P163" s="38">
        <v>-3.1277529411768423E-3</v>
      </c>
      <c r="Q163" s="38">
        <v>-5.1806428235293467E-2</v>
      </c>
      <c r="R163" s="32" t="s">
        <v>285</v>
      </c>
      <c r="S163" s="32"/>
      <c r="T163" s="8"/>
      <c r="U163" s="8"/>
      <c r="V163" s="8" t="s">
        <v>613</v>
      </c>
      <c r="W163" s="22"/>
      <c r="X163" s="22"/>
    </row>
    <row r="164" spans="1:24" s="18" customFormat="1">
      <c r="A164" s="32" t="s">
        <v>148</v>
      </c>
      <c r="B164" s="32" t="s">
        <v>273</v>
      </c>
      <c r="C164" s="32" t="s">
        <v>1571</v>
      </c>
      <c r="D164" s="31">
        <v>42917</v>
      </c>
      <c r="E164" s="1">
        <f>YEAR(D164)</f>
        <v>2017</v>
      </c>
      <c r="F164" s="1">
        <f>MONTH(D164)</f>
        <v>7</v>
      </c>
      <c r="G164" s="4">
        <f>DAY(D164)</f>
        <v>1</v>
      </c>
      <c r="H164" s="6">
        <v>0</v>
      </c>
      <c r="I164" s="28">
        <v>128.75143333333335</v>
      </c>
      <c r="J164" s="28">
        <v>31.748983333333335</v>
      </c>
      <c r="K164" s="33">
        <v>0</v>
      </c>
      <c r="L164" s="33">
        <v>0</v>
      </c>
      <c r="M164" s="33">
        <v>0</v>
      </c>
      <c r="N164" s="27">
        <v>25</v>
      </c>
      <c r="O164" s="30">
        <v>33.702172353922279</v>
      </c>
      <c r="P164" s="38">
        <v>2.2332582352941222E-2</v>
      </c>
      <c r="Q164" s="38">
        <v>0.10093855058823564</v>
      </c>
      <c r="R164" s="32" t="s">
        <v>285</v>
      </c>
      <c r="S164" s="32">
        <v>1</v>
      </c>
      <c r="T164" s="8"/>
      <c r="U164" s="8"/>
      <c r="V164" s="8" t="s">
        <v>614</v>
      </c>
      <c r="W164" s="22"/>
      <c r="X164" s="22"/>
    </row>
    <row r="165" spans="1:24" s="18" customFormat="1">
      <c r="A165" s="32" t="s">
        <v>148</v>
      </c>
      <c r="B165" s="32" t="s">
        <v>273</v>
      </c>
      <c r="C165" s="32" t="s">
        <v>1571</v>
      </c>
      <c r="D165" s="31">
        <v>42917</v>
      </c>
      <c r="E165" s="1">
        <f>YEAR(D165)</f>
        <v>2017</v>
      </c>
      <c r="F165" s="1">
        <f>MONTH(D165)</f>
        <v>7</v>
      </c>
      <c r="G165" s="4">
        <f>DAY(D165)</f>
        <v>1</v>
      </c>
      <c r="H165" s="6">
        <v>0</v>
      </c>
      <c r="I165" s="28">
        <v>128.75143333333335</v>
      </c>
      <c r="J165" s="28">
        <v>31.748983333333335</v>
      </c>
      <c r="K165" s="33">
        <v>10</v>
      </c>
      <c r="L165" s="33">
        <v>10</v>
      </c>
      <c r="M165" s="33">
        <v>0</v>
      </c>
      <c r="N165" s="27">
        <v>25.180399999999999</v>
      </c>
      <c r="O165" s="30">
        <v>33.834787933467894</v>
      </c>
      <c r="P165" s="38">
        <v>7.5035117647058724E-2</v>
      </c>
      <c r="Q165" s="38">
        <v>0.33104936941176533</v>
      </c>
      <c r="R165" s="32" t="s">
        <v>285</v>
      </c>
      <c r="S165" s="32">
        <v>1</v>
      </c>
      <c r="T165" s="8"/>
      <c r="U165" s="8"/>
      <c r="V165" s="8" t="s">
        <v>615</v>
      </c>
      <c r="W165" s="22"/>
      <c r="X165" s="22"/>
    </row>
    <row r="166" spans="1:24" s="18" customFormat="1">
      <c r="A166" s="32" t="s">
        <v>148</v>
      </c>
      <c r="B166" s="32" t="s">
        <v>273</v>
      </c>
      <c r="C166" s="32" t="s">
        <v>1571</v>
      </c>
      <c r="D166" s="31">
        <v>42917</v>
      </c>
      <c r="E166" s="1">
        <f>YEAR(D166)</f>
        <v>2017</v>
      </c>
      <c r="F166" s="1">
        <f>MONTH(D166)</f>
        <v>7</v>
      </c>
      <c r="G166" s="4">
        <f>DAY(D166)</f>
        <v>1</v>
      </c>
      <c r="H166" s="6">
        <v>0</v>
      </c>
      <c r="I166" s="28">
        <v>128.75143333333335</v>
      </c>
      <c r="J166" s="28">
        <v>31.748983333333335</v>
      </c>
      <c r="K166" s="33">
        <v>20</v>
      </c>
      <c r="L166" s="33">
        <v>20</v>
      </c>
      <c r="M166" s="33">
        <v>0</v>
      </c>
      <c r="N166" s="27">
        <v>23.770499999999998</v>
      </c>
      <c r="O166" s="30">
        <v>33.911288200653665</v>
      </c>
      <c r="P166" s="38">
        <v>0.11696275294117631</v>
      </c>
      <c r="Q166" s="38">
        <v>0.5819743482352937</v>
      </c>
      <c r="R166" s="32" t="s">
        <v>285</v>
      </c>
      <c r="S166" s="32">
        <v>1</v>
      </c>
      <c r="T166" s="8"/>
      <c r="U166" s="8"/>
      <c r="V166" s="8" t="s">
        <v>616</v>
      </c>
      <c r="W166" s="22"/>
      <c r="X166" s="22"/>
    </row>
    <row r="167" spans="1:24" s="18" customFormat="1">
      <c r="A167" s="32" t="s">
        <v>148</v>
      </c>
      <c r="B167" s="32" t="s">
        <v>273</v>
      </c>
      <c r="C167" s="32" t="s">
        <v>1571</v>
      </c>
      <c r="D167" s="31">
        <v>42917</v>
      </c>
      <c r="E167" s="1">
        <f>YEAR(D167)</f>
        <v>2017</v>
      </c>
      <c r="F167" s="1">
        <f>MONTH(D167)</f>
        <v>7</v>
      </c>
      <c r="G167" s="4">
        <f>DAY(D167)</f>
        <v>1</v>
      </c>
      <c r="H167" s="6">
        <v>0</v>
      </c>
      <c r="I167" s="28">
        <v>128.75143333333335</v>
      </c>
      <c r="J167" s="28">
        <v>31.748983333333335</v>
      </c>
      <c r="K167" s="33">
        <v>30</v>
      </c>
      <c r="L167" s="33">
        <v>30</v>
      </c>
      <c r="M167" s="33">
        <v>0</v>
      </c>
      <c r="N167" s="27">
        <v>22.718399999999999</v>
      </c>
      <c r="O167" s="30">
        <v>33.95353765290114</v>
      </c>
      <c r="P167" s="38">
        <v>8.3669388235293907E-2</v>
      </c>
      <c r="Q167" s="38">
        <v>0.46727700705882214</v>
      </c>
      <c r="R167" s="32" t="s">
        <v>285</v>
      </c>
      <c r="S167" s="32">
        <v>1</v>
      </c>
      <c r="T167" s="8"/>
      <c r="U167" s="8"/>
      <c r="V167" s="8" t="s">
        <v>617</v>
      </c>
      <c r="W167" s="22"/>
      <c r="X167" s="22"/>
    </row>
    <row r="168" spans="1:24" s="18" customFormat="1">
      <c r="A168" s="32" t="s">
        <v>148</v>
      </c>
      <c r="B168" s="32" t="s">
        <v>273</v>
      </c>
      <c r="C168" s="32" t="s">
        <v>1571</v>
      </c>
      <c r="D168" s="31">
        <v>42917</v>
      </c>
      <c r="E168" s="1">
        <f>YEAR(D168)</f>
        <v>2017</v>
      </c>
      <c r="F168" s="1">
        <f>MONTH(D168)</f>
        <v>7</v>
      </c>
      <c r="G168" s="4">
        <f>DAY(D168)</f>
        <v>1</v>
      </c>
      <c r="H168" s="6">
        <v>0</v>
      </c>
      <c r="I168" s="28">
        <v>128.75143333333335</v>
      </c>
      <c r="J168" s="28">
        <v>31.748983333333335</v>
      </c>
      <c r="K168" s="33">
        <v>50</v>
      </c>
      <c r="L168" s="33">
        <v>50</v>
      </c>
      <c r="M168" s="33">
        <v>0</v>
      </c>
      <c r="N168" s="27">
        <v>20.7514</v>
      </c>
      <c r="O168" s="30">
        <v>34.120225162635641</v>
      </c>
      <c r="P168" s="38">
        <v>0.11913327941176455</v>
      </c>
      <c r="Q168" s="38">
        <v>0.87112984901960822</v>
      </c>
      <c r="R168" s="32" t="s">
        <v>285</v>
      </c>
      <c r="S168" s="32">
        <v>1</v>
      </c>
      <c r="T168" s="8"/>
      <c r="U168" s="8"/>
      <c r="V168" s="8" t="s">
        <v>618</v>
      </c>
      <c r="W168" s="22"/>
      <c r="X168" s="22"/>
    </row>
    <row r="169" spans="1:24" s="18" customFormat="1">
      <c r="A169" s="32" t="s">
        <v>148</v>
      </c>
      <c r="B169" s="32" t="s">
        <v>273</v>
      </c>
      <c r="C169" s="32" t="s">
        <v>1571</v>
      </c>
      <c r="D169" s="31">
        <v>42917</v>
      </c>
      <c r="E169" s="1">
        <f>YEAR(D169)</f>
        <v>2017</v>
      </c>
      <c r="F169" s="1">
        <f>MONTH(D169)</f>
        <v>7</v>
      </c>
      <c r="G169" s="4">
        <f>DAY(D169)</f>
        <v>1</v>
      </c>
      <c r="H169" s="6">
        <v>0</v>
      </c>
      <c r="I169" s="28">
        <v>128.75143333333335</v>
      </c>
      <c r="J169" s="28">
        <v>31.748983333333335</v>
      </c>
      <c r="K169" s="33">
        <v>75</v>
      </c>
      <c r="L169" s="33">
        <v>75</v>
      </c>
      <c r="M169" s="33">
        <v>0</v>
      </c>
      <c r="N169" s="27">
        <v>19.7667</v>
      </c>
      <c r="O169" s="30">
        <v>34.621553982221947</v>
      </c>
      <c r="P169" s="38">
        <v>0.22560866470588237</v>
      </c>
      <c r="Q169" s="38">
        <v>1.6150820611764711</v>
      </c>
      <c r="R169" s="32" t="s">
        <v>285</v>
      </c>
      <c r="S169" s="32">
        <v>1</v>
      </c>
      <c r="T169" s="8"/>
      <c r="U169" s="8"/>
      <c r="V169" s="8" t="s">
        <v>619</v>
      </c>
      <c r="W169" s="22"/>
      <c r="X169" s="22"/>
    </row>
    <row r="170" spans="1:24" s="18" customFormat="1">
      <c r="A170" s="32" t="s">
        <v>148</v>
      </c>
      <c r="B170" s="32" t="s">
        <v>273</v>
      </c>
      <c r="C170" s="32" t="s">
        <v>1571</v>
      </c>
      <c r="D170" s="31">
        <v>42917</v>
      </c>
      <c r="E170" s="1">
        <f>YEAR(D170)</f>
        <v>2017</v>
      </c>
      <c r="F170" s="1">
        <f>MONTH(D170)</f>
        <v>7</v>
      </c>
      <c r="G170" s="4">
        <f>DAY(D170)</f>
        <v>1</v>
      </c>
      <c r="H170" s="6">
        <v>0</v>
      </c>
      <c r="I170" s="28">
        <v>128.75143333333335</v>
      </c>
      <c r="J170" s="28">
        <v>31.748983333333335</v>
      </c>
      <c r="K170" s="33">
        <v>100</v>
      </c>
      <c r="L170" s="33">
        <v>100</v>
      </c>
      <c r="M170" s="33">
        <v>0</v>
      </c>
      <c r="N170" s="27">
        <v>18.6218</v>
      </c>
      <c r="O170" s="30">
        <v>34.660011755128934</v>
      </c>
      <c r="P170" s="38">
        <v>0.27973429999999944</v>
      </c>
      <c r="Q170" s="38">
        <v>1.6904611999999997</v>
      </c>
      <c r="R170" s="32" t="s">
        <v>285</v>
      </c>
      <c r="S170" s="32">
        <v>1</v>
      </c>
      <c r="T170" s="8"/>
      <c r="U170" s="8"/>
      <c r="V170" s="8" t="s">
        <v>620</v>
      </c>
      <c r="W170" s="22"/>
      <c r="X170" s="22"/>
    </row>
    <row r="171" spans="1:24" s="18" customFormat="1">
      <c r="A171" s="32" t="s">
        <v>148</v>
      </c>
      <c r="B171" s="32" t="s">
        <v>273</v>
      </c>
      <c r="C171" s="32" t="s">
        <v>1571</v>
      </c>
      <c r="D171" s="31">
        <v>42917</v>
      </c>
      <c r="E171" s="1">
        <f>YEAR(D171)</f>
        <v>2017</v>
      </c>
      <c r="F171" s="1">
        <f>MONTH(D171)</f>
        <v>7</v>
      </c>
      <c r="G171" s="4">
        <f>DAY(D171)</f>
        <v>1</v>
      </c>
      <c r="H171" s="6">
        <v>0</v>
      </c>
      <c r="I171" s="28">
        <v>128.75143333333335</v>
      </c>
      <c r="J171" s="28">
        <v>31.748983333333335</v>
      </c>
      <c r="K171" s="33">
        <v>125</v>
      </c>
      <c r="L171" s="33">
        <v>125</v>
      </c>
      <c r="M171" s="33">
        <v>0</v>
      </c>
      <c r="N171" s="27">
        <v>17.142600000000002</v>
      </c>
      <c r="O171" s="30">
        <v>34.644044093335211</v>
      </c>
      <c r="P171" s="38">
        <v>0.26555113529411756</v>
      </c>
      <c r="Q171" s="38">
        <v>1.6140540588235304</v>
      </c>
      <c r="R171" s="32" t="s">
        <v>285</v>
      </c>
      <c r="S171" s="32">
        <v>1</v>
      </c>
      <c r="T171" s="8"/>
      <c r="U171" s="8"/>
      <c r="V171" s="8" t="s">
        <v>621</v>
      </c>
      <c r="W171" s="22"/>
      <c r="X171" s="22"/>
    </row>
    <row r="172" spans="1:24" s="18" customFormat="1">
      <c r="A172" s="32" t="s">
        <v>148</v>
      </c>
      <c r="B172" s="32" t="s">
        <v>273</v>
      </c>
      <c r="C172" s="32" t="s">
        <v>1571</v>
      </c>
      <c r="D172" s="31">
        <v>42917</v>
      </c>
      <c r="E172" s="1">
        <f>YEAR(D172)</f>
        <v>2017</v>
      </c>
      <c r="F172" s="1">
        <f>MONTH(D172)</f>
        <v>7</v>
      </c>
      <c r="G172" s="4">
        <f>DAY(D172)</f>
        <v>1</v>
      </c>
      <c r="H172" s="6">
        <v>0</v>
      </c>
      <c r="I172" s="28">
        <v>128.75143333333335</v>
      </c>
      <c r="J172" s="28">
        <v>31.748983333333335</v>
      </c>
      <c r="K172" s="33">
        <v>150</v>
      </c>
      <c r="L172" s="33">
        <v>150</v>
      </c>
      <c r="M172" s="33">
        <v>0</v>
      </c>
      <c r="N172" s="27">
        <v>16.0746</v>
      </c>
      <c r="O172" s="30">
        <v>34.626702342062472</v>
      </c>
      <c r="P172" s="38">
        <v>0.25096137058823498</v>
      </c>
      <c r="Q172" s="38">
        <v>1.3049603176470601</v>
      </c>
      <c r="R172" s="32" t="s">
        <v>285</v>
      </c>
      <c r="S172" s="32">
        <v>1</v>
      </c>
      <c r="T172" s="8"/>
      <c r="U172" s="8"/>
      <c r="V172" s="8" t="s">
        <v>622</v>
      </c>
      <c r="W172" s="22"/>
      <c r="X172" s="22"/>
    </row>
    <row r="173" spans="1:24" s="18" customFormat="1">
      <c r="A173" s="32" t="s">
        <v>148</v>
      </c>
      <c r="B173" s="32" t="s">
        <v>273</v>
      </c>
      <c r="C173" s="32" t="s">
        <v>1571</v>
      </c>
      <c r="D173" s="31">
        <v>42917</v>
      </c>
      <c r="E173" s="1">
        <f>YEAR(D173)</f>
        <v>2017</v>
      </c>
      <c r="F173" s="1">
        <f>MONTH(D173)</f>
        <v>7</v>
      </c>
      <c r="G173" s="4">
        <f>DAY(D173)</f>
        <v>1</v>
      </c>
      <c r="H173" s="6">
        <v>0</v>
      </c>
      <c r="I173" s="28">
        <v>128.75143333333335</v>
      </c>
      <c r="J173" s="28">
        <v>31.748983333333335</v>
      </c>
      <c r="K173" s="33">
        <v>200</v>
      </c>
      <c r="L173" s="33">
        <v>200</v>
      </c>
      <c r="M173" s="33">
        <v>0</v>
      </c>
      <c r="N173" s="27">
        <v>14.614000000000001</v>
      </c>
      <c r="O173" s="30">
        <v>34.570370089194341</v>
      </c>
      <c r="P173" s="38">
        <v>0.18920600588235259</v>
      </c>
      <c r="Q173" s="38">
        <v>1.0869776164705893</v>
      </c>
      <c r="R173" s="32" t="s">
        <v>285</v>
      </c>
      <c r="S173" s="32">
        <v>1</v>
      </c>
      <c r="T173" s="8"/>
      <c r="U173" s="8"/>
      <c r="V173" s="8" t="s">
        <v>623</v>
      </c>
      <c r="W173" s="22"/>
      <c r="X173" s="22"/>
    </row>
    <row r="174" spans="1:24" s="18" customFormat="1">
      <c r="A174" s="32" t="s">
        <v>148</v>
      </c>
      <c r="B174" s="32" t="s">
        <v>273</v>
      </c>
      <c r="C174" s="32" t="s">
        <v>1571</v>
      </c>
      <c r="D174" s="31">
        <v>42917</v>
      </c>
      <c r="E174" s="1">
        <f>YEAR(D174)</f>
        <v>2017</v>
      </c>
      <c r="F174" s="1">
        <f>MONTH(D174)</f>
        <v>7</v>
      </c>
      <c r="G174" s="4">
        <f>DAY(D174)</f>
        <v>1</v>
      </c>
      <c r="H174" s="6">
        <v>0</v>
      </c>
      <c r="I174" s="28">
        <v>128.75143333333335</v>
      </c>
      <c r="J174" s="28">
        <v>31.748983333333335</v>
      </c>
      <c r="K174" s="33">
        <v>300</v>
      </c>
      <c r="L174" s="33">
        <v>300</v>
      </c>
      <c r="M174" s="33">
        <v>0</v>
      </c>
      <c r="N174" s="27">
        <v>12.0878</v>
      </c>
      <c r="O174" s="30">
        <v>34.456819770669519</v>
      </c>
      <c r="P174" s="38">
        <v>0.16865277450980409</v>
      </c>
      <c r="Q174" s="38">
        <v>0.64750083529411739</v>
      </c>
      <c r="R174" s="32" t="s">
        <v>285</v>
      </c>
      <c r="S174" s="32">
        <v>1</v>
      </c>
      <c r="T174" s="8"/>
      <c r="U174" s="8"/>
      <c r="V174" s="8" t="s">
        <v>624</v>
      </c>
      <c r="W174" s="22"/>
      <c r="X174" s="22"/>
    </row>
    <row r="175" spans="1:24" s="18" customFormat="1">
      <c r="A175" s="32" t="s">
        <v>148</v>
      </c>
      <c r="B175" s="32" t="s">
        <v>273</v>
      </c>
      <c r="C175" s="32" t="s">
        <v>1571</v>
      </c>
      <c r="D175" s="31">
        <v>42917</v>
      </c>
      <c r="E175" s="1">
        <f>YEAR(D175)</f>
        <v>2017</v>
      </c>
      <c r="F175" s="1">
        <f>MONTH(D175)</f>
        <v>7</v>
      </c>
      <c r="G175" s="4">
        <f>DAY(D175)</f>
        <v>1</v>
      </c>
      <c r="H175" s="6">
        <v>0</v>
      </c>
      <c r="I175" s="28">
        <v>128.75143333333335</v>
      </c>
      <c r="J175" s="28">
        <v>31.748983333333335</v>
      </c>
      <c r="K175" s="33">
        <v>500</v>
      </c>
      <c r="L175" s="33">
        <v>500</v>
      </c>
      <c r="M175" s="33">
        <v>0</v>
      </c>
      <c r="N175" s="27">
        <v>7.7553999999999998</v>
      </c>
      <c r="O175" s="30">
        <v>34.346468130610468</v>
      </c>
      <c r="P175" s="38">
        <v>-5.0998923529411933E-2</v>
      </c>
      <c r="Q175" s="38">
        <v>-0.59096478588235257</v>
      </c>
      <c r="R175" s="32" t="s">
        <v>285</v>
      </c>
      <c r="S175" s="32">
        <v>1</v>
      </c>
      <c r="T175" s="8"/>
      <c r="U175" s="8"/>
      <c r="V175" s="8" t="s">
        <v>625</v>
      </c>
      <c r="W175" s="22"/>
      <c r="X175" s="22"/>
    </row>
    <row r="176" spans="1:24" s="18" customFormat="1">
      <c r="A176" s="32" t="s">
        <v>148</v>
      </c>
      <c r="B176" s="32">
        <v>33</v>
      </c>
      <c r="C176" s="32" t="s">
        <v>1571</v>
      </c>
      <c r="D176" s="31">
        <v>42917</v>
      </c>
      <c r="E176" s="1">
        <f>YEAR(D176)</f>
        <v>2017</v>
      </c>
      <c r="F176" s="1">
        <f>MONTH(D176)</f>
        <v>7</v>
      </c>
      <c r="G176" s="4">
        <f>DAY(D176)</f>
        <v>1</v>
      </c>
      <c r="H176" s="6">
        <v>0.4145833333333333</v>
      </c>
      <c r="I176" s="28">
        <v>129.24976666666666</v>
      </c>
      <c r="J176" s="28">
        <v>31.749083333333331</v>
      </c>
      <c r="K176" s="33">
        <v>0</v>
      </c>
      <c r="L176" s="33">
        <v>0</v>
      </c>
      <c r="M176" s="33">
        <v>0</v>
      </c>
      <c r="N176" s="27">
        <v>25.6</v>
      </c>
      <c r="O176" s="30">
        <v>34.036464443453646</v>
      </c>
      <c r="P176" s="38">
        <v>0.12131195411764728</v>
      </c>
      <c r="Q176" s="38">
        <v>0.14862355882353029</v>
      </c>
      <c r="R176" s="32" t="s">
        <v>285</v>
      </c>
      <c r="S176" s="32"/>
      <c r="T176" s="8"/>
      <c r="U176" s="8"/>
      <c r="V176" s="8" t="s">
        <v>626</v>
      </c>
      <c r="W176" s="22"/>
      <c r="X176" s="22"/>
    </row>
    <row r="177" spans="1:24" s="18" customFormat="1">
      <c r="A177" s="32" t="s">
        <v>148</v>
      </c>
      <c r="B177" s="32">
        <v>35</v>
      </c>
      <c r="C177" s="32" t="s">
        <v>1571</v>
      </c>
      <c r="D177" s="31">
        <v>42917</v>
      </c>
      <c r="E177" s="1">
        <f>YEAR(D177)</f>
        <v>2017</v>
      </c>
      <c r="F177" s="1">
        <f>MONTH(D177)</f>
        <v>7</v>
      </c>
      <c r="G177" s="4">
        <f>DAY(D177)</f>
        <v>1</v>
      </c>
      <c r="H177" s="6">
        <v>0.58472222222222225</v>
      </c>
      <c r="I177" s="28">
        <v>129.66651666666667</v>
      </c>
      <c r="J177" s="28">
        <v>31.750250000000001</v>
      </c>
      <c r="K177" s="33">
        <v>0</v>
      </c>
      <c r="L177" s="33">
        <v>0</v>
      </c>
      <c r="M177" s="33">
        <v>0</v>
      </c>
      <c r="N177" s="27">
        <v>24.3</v>
      </c>
      <c r="O177" s="30">
        <v>33.895444019565545</v>
      </c>
      <c r="P177" s="38">
        <v>0.13670327294117657</v>
      </c>
      <c r="Q177" s="38">
        <v>0.12455235058823533</v>
      </c>
      <c r="R177" s="32" t="s">
        <v>285</v>
      </c>
      <c r="S177" s="32"/>
      <c r="T177" s="8"/>
      <c r="U177" s="8"/>
      <c r="V177" s="8" t="s">
        <v>627</v>
      </c>
      <c r="W177" s="22"/>
      <c r="X177" s="22"/>
    </row>
    <row r="178" spans="1:24" s="18" customFormat="1">
      <c r="A178" s="1" t="s">
        <v>293</v>
      </c>
      <c r="B178" s="1">
        <v>73</v>
      </c>
      <c r="C178" s="1" t="s">
        <v>1571</v>
      </c>
      <c r="D178" s="5">
        <v>43217</v>
      </c>
      <c r="E178" s="1">
        <f>YEAR(D178)</f>
        <v>2018</v>
      </c>
      <c r="F178" s="1">
        <f>MONTH(D178)</f>
        <v>4</v>
      </c>
      <c r="G178" s="4">
        <f>DAY(D178)</f>
        <v>27</v>
      </c>
      <c r="H178" s="9">
        <v>0.43541666666666662</v>
      </c>
      <c r="I178" s="13">
        <v>126.72799999999999</v>
      </c>
      <c r="J178" s="13">
        <v>31.703166666666601</v>
      </c>
      <c r="K178" s="10">
        <v>5</v>
      </c>
      <c r="L178" s="10">
        <v>5</v>
      </c>
      <c r="M178" s="10">
        <v>0</v>
      </c>
      <c r="N178" s="14">
        <v>17.515000000000001</v>
      </c>
      <c r="O178" s="13">
        <v>34.3081866666666</v>
      </c>
      <c r="P178" s="38">
        <v>0.32161552117647108</v>
      </c>
      <c r="Q178" s="38">
        <v>1.1108187058823535</v>
      </c>
      <c r="R178" s="32" t="s">
        <v>285</v>
      </c>
      <c r="S178" s="32"/>
      <c r="T178" s="8"/>
      <c r="U178" s="8"/>
      <c r="V178" s="8" t="s">
        <v>818</v>
      </c>
      <c r="W178" s="22"/>
      <c r="X178" s="22"/>
    </row>
    <row r="179" spans="1:24" s="18" customFormat="1">
      <c r="A179" s="1" t="s">
        <v>293</v>
      </c>
      <c r="B179" s="1">
        <v>74</v>
      </c>
      <c r="C179" s="1" t="s">
        <v>1571</v>
      </c>
      <c r="D179" s="5">
        <v>43217</v>
      </c>
      <c r="E179" s="1">
        <f>YEAR(D179)</f>
        <v>2018</v>
      </c>
      <c r="F179" s="1">
        <f>MONTH(D179)</f>
        <v>4</v>
      </c>
      <c r="G179" s="4">
        <f>DAY(D179)</f>
        <v>27</v>
      </c>
      <c r="H179" s="9">
        <v>0.59583333333333333</v>
      </c>
      <c r="I179" s="13">
        <v>127.191</v>
      </c>
      <c r="J179" s="13">
        <v>31.748999999999999</v>
      </c>
      <c r="K179" s="10">
        <v>5</v>
      </c>
      <c r="L179" s="10">
        <v>5</v>
      </c>
      <c r="M179" s="10">
        <v>0</v>
      </c>
      <c r="N179" s="14">
        <v>18.758333333333301</v>
      </c>
      <c r="O179" s="13">
        <v>34.346020000000003</v>
      </c>
      <c r="P179" s="38">
        <v>0.26648417176470596</v>
      </c>
      <c r="Q179" s="38">
        <v>1.2070350588235303</v>
      </c>
      <c r="R179" s="32" t="s">
        <v>285</v>
      </c>
      <c r="S179" s="32"/>
      <c r="T179" s="8"/>
      <c r="U179" s="8"/>
      <c r="V179" s="8" t="s">
        <v>819</v>
      </c>
      <c r="W179" s="22"/>
      <c r="X179" s="22"/>
    </row>
    <row r="180" spans="1:24" s="18" customFormat="1">
      <c r="A180" s="1" t="s">
        <v>293</v>
      </c>
      <c r="B180" s="1">
        <v>75</v>
      </c>
      <c r="C180" s="1" t="s">
        <v>1571</v>
      </c>
      <c r="D180" s="5">
        <v>43217</v>
      </c>
      <c r="E180" s="1">
        <f>YEAR(D180)</f>
        <v>2018</v>
      </c>
      <c r="F180" s="1">
        <f>MONTH(D180)</f>
        <v>4</v>
      </c>
      <c r="G180" s="4">
        <f>DAY(D180)</f>
        <v>27</v>
      </c>
      <c r="H180" s="9">
        <v>0.83472222222222225</v>
      </c>
      <c r="I180" s="13">
        <v>127.691499999999</v>
      </c>
      <c r="J180" s="13">
        <v>31.75</v>
      </c>
      <c r="K180" s="10">
        <v>5</v>
      </c>
      <c r="L180" s="10">
        <v>5</v>
      </c>
      <c r="M180" s="10">
        <v>0</v>
      </c>
      <c r="N180" s="14">
        <v>18.788333333333298</v>
      </c>
      <c r="O180" s="13">
        <v>34.536853333333298</v>
      </c>
      <c r="P180" s="38">
        <v>0.24862796235294149</v>
      </c>
      <c r="Q180" s="38">
        <v>1.2583054117647077</v>
      </c>
      <c r="R180" s="32" t="s">
        <v>285</v>
      </c>
      <c r="S180" s="32"/>
      <c r="T180" s="8"/>
      <c r="U180" s="8"/>
      <c r="V180" s="8" t="s">
        <v>820</v>
      </c>
      <c r="W180" s="22"/>
      <c r="X180" s="22"/>
    </row>
    <row r="181" spans="1:24" s="18" customFormat="1">
      <c r="A181" s="1" t="s">
        <v>293</v>
      </c>
      <c r="B181" s="1">
        <v>76</v>
      </c>
      <c r="C181" s="1" t="s">
        <v>1571</v>
      </c>
      <c r="D181" s="5">
        <v>43217</v>
      </c>
      <c r="E181" s="1">
        <f>YEAR(D181)</f>
        <v>2018</v>
      </c>
      <c r="F181" s="1">
        <f>MONTH(D181)</f>
        <v>4</v>
      </c>
      <c r="G181" s="4">
        <f>DAY(D181)</f>
        <v>27</v>
      </c>
      <c r="H181" s="9">
        <v>0.98333333333333339</v>
      </c>
      <c r="I181" s="13">
        <v>128.191</v>
      </c>
      <c r="J181" s="13">
        <v>31.748999999999999</v>
      </c>
      <c r="K181" s="10">
        <v>5</v>
      </c>
      <c r="L181" s="10">
        <v>5</v>
      </c>
      <c r="M181" s="10">
        <v>0</v>
      </c>
      <c r="N181" s="14">
        <v>18.2633333333333</v>
      </c>
      <c r="O181" s="13">
        <v>34.3051866666666</v>
      </c>
      <c r="P181" s="38">
        <v>0.30573391294117624</v>
      </c>
      <c r="Q181" s="38">
        <v>1.2737377647058814</v>
      </c>
      <c r="R181" s="32" t="s">
        <v>285</v>
      </c>
      <c r="S181" s="32"/>
      <c r="T181" s="8"/>
      <c r="U181" s="8"/>
      <c r="V181" s="8" t="s">
        <v>821</v>
      </c>
      <c r="W181" s="22"/>
      <c r="X181" s="22"/>
    </row>
    <row r="182" spans="1:24" s="18" customFormat="1">
      <c r="A182" s="1" t="s">
        <v>293</v>
      </c>
      <c r="B182" s="1">
        <v>77</v>
      </c>
      <c r="C182" s="1" t="s">
        <v>1571</v>
      </c>
      <c r="D182" s="5">
        <v>43218</v>
      </c>
      <c r="E182" s="1">
        <f>YEAR(D182)</f>
        <v>2018</v>
      </c>
      <c r="F182" s="1">
        <f>MONTH(D182)</f>
        <v>4</v>
      </c>
      <c r="G182" s="4">
        <f>DAY(D182)</f>
        <v>28</v>
      </c>
      <c r="H182" s="9">
        <v>0.13472222222222222</v>
      </c>
      <c r="I182" s="13">
        <v>128.749333333333</v>
      </c>
      <c r="J182" s="13">
        <v>31.750166666666601</v>
      </c>
      <c r="K182" s="10">
        <v>5</v>
      </c>
      <c r="L182" s="10">
        <v>5</v>
      </c>
      <c r="M182" s="10">
        <v>0</v>
      </c>
      <c r="N182" s="14">
        <v>20.76</v>
      </c>
      <c r="O182" s="13">
        <v>34.517186666666603</v>
      </c>
      <c r="P182" s="38">
        <v>0.29238131294117675</v>
      </c>
      <c r="Q182" s="38">
        <v>1.5611345482352945</v>
      </c>
      <c r="R182" s="32" t="s">
        <v>285</v>
      </c>
      <c r="S182" s="32"/>
      <c r="T182" s="8"/>
      <c r="U182" s="8"/>
      <c r="V182" s="8" t="s">
        <v>822</v>
      </c>
      <c r="W182" s="22"/>
      <c r="X182" s="22"/>
    </row>
    <row r="183" spans="1:24" s="18" customFormat="1">
      <c r="A183" s="1" t="s">
        <v>293</v>
      </c>
      <c r="B183" s="1">
        <v>78</v>
      </c>
      <c r="C183" s="1" t="s">
        <v>1571</v>
      </c>
      <c r="D183" s="5">
        <v>43218</v>
      </c>
      <c r="E183" s="1">
        <f>YEAR(D183)</f>
        <v>2018</v>
      </c>
      <c r="F183" s="1">
        <f>MONTH(D183)</f>
        <v>4</v>
      </c>
      <c r="G183" s="4">
        <f>DAY(D183)</f>
        <v>28</v>
      </c>
      <c r="H183" s="9">
        <v>0.43263888888888885</v>
      </c>
      <c r="I183" s="13">
        <v>129.19133333333301</v>
      </c>
      <c r="J183" s="13">
        <v>31.748999999999999</v>
      </c>
      <c r="K183" s="10">
        <v>5</v>
      </c>
      <c r="L183" s="10">
        <v>5</v>
      </c>
      <c r="M183" s="10">
        <v>0</v>
      </c>
      <c r="N183" s="14">
        <v>19.801666666666598</v>
      </c>
      <c r="O183" s="13">
        <v>34.504519999999999</v>
      </c>
      <c r="P183" s="38">
        <v>0.40747188352941199</v>
      </c>
      <c r="Q183" s="38">
        <v>1.4992079858823537</v>
      </c>
      <c r="R183" s="32" t="s">
        <v>285</v>
      </c>
      <c r="S183" s="32"/>
      <c r="T183" s="8"/>
      <c r="U183" s="8"/>
      <c r="V183" s="8" t="s">
        <v>823</v>
      </c>
      <c r="W183" s="22"/>
      <c r="X183" s="22"/>
    </row>
    <row r="184" spans="1:24" s="18" customFormat="1">
      <c r="A184" s="1" t="s">
        <v>293</v>
      </c>
      <c r="B184" s="1">
        <v>79</v>
      </c>
      <c r="C184" s="1" t="s">
        <v>1571</v>
      </c>
      <c r="D184" s="5">
        <v>43218</v>
      </c>
      <c r="E184" s="1">
        <f>YEAR(D184)</f>
        <v>2018</v>
      </c>
      <c r="F184" s="1">
        <f>MONTH(D184)</f>
        <v>4</v>
      </c>
      <c r="G184" s="4">
        <f>DAY(D184)</f>
        <v>28</v>
      </c>
      <c r="H184" s="9">
        <v>0.58819444444444446</v>
      </c>
      <c r="I184" s="13">
        <v>129.61099999999999</v>
      </c>
      <c r="J184" s="13">
        <v>31.748999999999999</v>
      </c>
      <c r="K184" s="10">
        <v>5</v>
      </c>
      <c r="L184" s="10">
        <v>5</v>
      </c>
      <c r="M184" s="10">
        <v>0</v>
      </c>
      <c r="N184" s="14">
        <v>20.231666666666602</v>
      </c>
      <c r="O184" s="13">
        <v>34.564019999999999</v>
      </c>
      <c r="P184" s="38">
        <v>0.3090842941176466</v>
      </c>
      <c r="Q184" s="38">
        <v>1.5039841435294115</v>
      </c>
      <c r="R184" s="32" t="s">
        <v>285</v>
      </c>
      <c r="S184" s="32"/>
      <c r="T184" s="8"/>
      <c r="U184" s="8"/>
      <c r="V184" s="8" t="s">
        <v>824</v>
      </c>
      <c r="W184" s="22"/>
      <c r="X184" s="22"/>
    </row>
    <row r="185" spans="1:24" s="18" customFormat="1">
      <c r="A185" s="1" t="s">
        <v>293</v>
      </c>
      <c r="B185" s="1">
        <v>77</v>
      </c>
      <c r="C185" s="1" t="s">
        <v>1571</v>
      </c>
      <c r="D185" s="5">
        <v>43218</v>
      </c>
      <c r="E185" s="1">
        <f>YEAR(D185)</f>
        <v>2018</v>
      </c>
      <c r="F185" s="1">
        <f>MONTH(D185)</f>
        <v>4</v>
      </c>
      <c r="G185" s="4">
        <f>DAY(D185)</f>
        <v>28</v>
      </c>
      <c r="H185" s="9">
        <v>0.1388888888888889</v>
      </c>
      <c r="I185" s="13">
        <f>128+45.03/60</f>
        <v>128.75049999999999</v>
      </c>
      <c r="J185" s="13">
        <f>31+45.11/60</f>
        <v>31.751833333333334</v>
      </c>
      <c r="K185" s="10">
        <v>0</v>
      </c>
      <c r="L185" s="10">
        <v>0</v>
      </c>
      <c r="M185" s="33">
        <v>0</v>
      </c>
      <c r="N185" s="14">
        <v>20.399999999999999</v>
      </c>
      <c r="O185" s="13">
        <v>34.539070808994424</v>
      </c>
      <c r="P185" s="38">
        <v>0.23809677176470689</v>
      </c>
      <c r="Q185" s="38">
        <v>1.6143117070588247</v>
      </c>
      <c r="R185" s="32" t="s">
        <v>285</v>
      </c>
      <c r="S185" s="32">
        <v>1</v>
      </c>
      <c r="T185" s="8"/>
      <c r="U185" s="8"/>
      <c r="V185" s="8" t="s">
        <v>1163</v>
      </c>
      <c r="W185" s="22"/>
      <c r="X185" s="22"/>
    </row>
    <row r="186" spans="1:24" s="18" customFormat="1">
      <c r="A186" s="1" t="s">
        <v>293</v>
      </c>
      <c r="B186" s="1">
        <v>77</v>
      </c>
      <c r="C186" s="1" t="s">
        <v>1571</v>
      </c>
      <c r="D186" s="5">
        <v>43218</v>
      </c>
      <c r="E186" s="1">
        <f>YEAR(D186)</f>
        <v>2018</v>
      </c>
      <c r="F186" s="1">
        <f>MONTH(D186)</f>
        <v>4</v>
      </c>
      <c r="G186" s="4">
        <f>DAY(D186)</f>
        <v>28</v>
      </c>
      <c r="H186" s="9">
        <v>0.1388888888888889</v>
      </c>
      <c r="I186" s="13">
        <f>128+45.03/60</f>
        <v>128.75049999999999</v>
      </c>
      <c r="J186" s="13">
        <f>31+45.11/60</f>
        <v>31.751833333333334</v>
      </c>
      <c r="K186" s="10">
        <v>496.91899999999998</v>
      </c>
      <c r="L186" s="10">
        <v>500</v>
      </c>
      <c r="M186" s="10">
        <v>0</v>
      </c>
      <c r="N186" s="14">
        <v>7.5964</v>
      </c>
      <c r="O186" s="13">
        <v>34.348199999999999</v>
      </c>
      <c r="P186" s="38">
        <v>-2.0890804705882005E-2</v>
      </c>
      <c r="Q186" s="38">
        <v>-0.81595637882352889</v>
      </c>
      <c r="R186" s="32" t="s">
        <v>285</v>
      </c>
      <c r="S186" s="32">
        <v>1</v>
      </c>
      <c r="T186" s="8"/>
      <c r="U186" s="8"/>
      <c r="V186" s="8" t="s">
        <v>1164</v>
      </c>
      <c r="W186" s="22"/>
      <c r="X186" s="22"/>
    </row>
    <row r="187" spans="1:24" s="18" customFormat="1">
      <c r="A187" s="1" t="s">
        <v>293</v>
      </c>
      <c r="B187" s="1">
        <v>77</v>
      </c>
      <c r="C187" s="1" t="s">
        <v>1571</v>
      </c>
      <c r="D187" s="5">
        <v>43218</v>
      </c>
      <c r="E187" s="1">
        <f>YEAR(D187)</f>
        <v>2018</v>
      </c>
      <c r="F187" s="1">
        <f>MONTH(D187)</f>
        <v>4</v>
      </c>
      <c r="G187" s="4">
        <f>DAY(D187)</f>
        <v>28</v>
      </c>
      <c r="H187" s="9">
        <v>0.1388888888888889</v>
      </c>
      <c r="I187" s="13">
        <f>128+45.03/60</f>
        <v>128.75049999999999</v>
      </c>
      <c r="J187" s="13">
        <f>31+45.11/60</f>
        <v>31.751833333333334</v>
      </c>
      <c r="K187" s="10">
        <v>298.50299999999999</v>
      </c>
      <c r="L187" s="10">
        <v>300</v>
      </c>
      <c r="M187" s="10">
        <v>0</v>
      </c>
      <c r="N187" s="14">
        <v>10.964</v>
      </c>
      <c r="O187" s="13">
        <v>34.403300000000002</v>
      </c>
      <c r="P187" s="38">
        <v>6.4053138823529032E-2</v>
      </c>
      <c r="Q187" s="38">
        <v>-0.27926420470588198</v>
      </c>
      <c r="R187" s="32" t="s">
        <v>285</v>
      </c>
      <c r="S187" s="32">
        <v>1</v>
      </c>
      <c r="T187" s="8"/>
      <c r="U187" s="8"/>
      <c r="V187" s="8" t="s">
        <v>1165</v>
      </c>
      <c r="W187" s="22"/>
      <c r="X187" s="22"/>
    </row>
    <row r="188" spans="1:24" s="18" customFormat="1">
      <c r="A188" s="1" t="s">
        <v>293</v>
      </c>
      <c r="B188" s="1">
        <v>77</v>
      </c>
      <c r="C188" s="1" t="s">
        <v>1571</v>
      </c>
      <c r="D188" s="5">
        <v>43218</v>
      </c>
      <c r="E188" s="1">
        <f>YEAR(D188)</f>
        <v>2018</v>
      </c>
      <c r="F188" s="1">
        <f>MONTH(D188)</f>
        <v>4</v>
      </c>
      <c r="G188" s="4">
        <f>DAY(D188)</f>
        <v>28</v>
      </c>
      <c r="H188" s="9">
        <v>0.1388888888888889</v>
      </c>
      <c r="I188" s="13">
        <f>128+45.03/60</f>
        <v>128.75049999999999</v>
      </c>
      <c r="J188" s="13">
        <f>31+45.11/60</f>
        <v>31.751833333333334</v>
      </c>
      <c r="K188" s="10">
        <v>199.35900000000001</v>
      </c>
      <c r="L188" s="10">
        <v>200</v>
      </c>
      <c r="M188" s="10">
        <v>0</v>
      </c>
      <c r="N188" s="14">
        <v>13.787699999999999</v>
      </c>
      <c r="O188" s="13">
        <v>34.516100000000002</v>
      </c>
      <c r="P188" s="38">
        <v>0.14027499294117662</v>
      </c>
      <c r="Q188" s="38">
        <v>0.60621215176470677</v>
      </c>
      <c r="R188" s="32" t="s">
        <v>285</v>
      </c>
      <c r="S188" s="32">
        <v>1</v>
      </c>
      <c r="T188" s="8"/>
      <c r="U188" s="8"/>
      <c r="V188" s="8" t="s">
        <v>1166</v>
      </c>
      <c r="W188" s="22"/>
      <c r="X188" s="22"/>
    </row>
    <row r="189" spans="1:24" s="18" customFormat="1">
      <c r="A189" s="1" t="s">
        <v>293</v>
      </c>
      <c r="B189" s="1">
        <v>77</v>
      </c>
      <c r="C189" s="1" t="s">
        <v>1571</v>
      </c>
      <c r="D189" s="5">
        <v>43218</v>
      </c>
      <c r="E189" s="1">
        <f>YEAR(D189)</f>
        <v>2018</v>
      </c>
      <c r="F189" s="1">
        <f>MONTH(D189)</f>
        <v>4</v>
      </c>
      <c r="G189" s="4">
        <f>DAY(D189)</f>
        <v>28</v>
      </c>
      <c r="H189" s="9">
        <v>0.1388888888888889</v>
      </c>
      <c r="I189" s="13">
        <f>128+45.03/60</f>
        <v>128.75049999999999</v>
      </c>
      <c r="J189" s="13">
        <f>31+45.11/60</f>
        <v>31.751833333333334</v>
      </c>
      <c r="K189" s="10">
        <v>149.12799999999999</v>
      </c>
      <c r="L189" s="10">
        <v>150</v>
      </c>
      <c r="M189" s="10">
        <v>0</v>
      </c>
      <c r="N189" s="14">
        <v>15.886900000000001</v>
      </c>
      <c r="O189" s="13">
        <v>34.598599999999998</v>
      </c>
      <c r="P189" s="38">
        <v>0.2461594164705887</v>
      </c>
      <c r="Q189" s="38">
        <v>1.2358899658823521</v>
      </c>
      <c r="R189" s="32" t="s">
        <v>285</v>
      </c>
      <c r="S189" s="32">
        <v>1</v>
      </c>
      <c r="T189" s="8"/>
      <c r="U189" s="8"/>
      <c r="V189" s="8" t="s">
        <v>1167</v>
      </c>
      <c r="W189" s="22"/>
      <c r="X189" s="22"/>
    </row>
    <row r="190" spans="1:24" s="18" customFormat="1">
      <c r="A190" s="1" t="s">
        <v>293</v>
      </c>
      <c r="B190" s="1">
        <v>77</v>
      </c>
      <c r="C190" s="1" t="s">
        <v>1571</v>
      </c>
      <c r="D190" s="5">
        <v>43218</v>
      </c>
      <c r="E190" s="1">
        <f>YEAR(D190)</f>
        <v>2018</v>
      </c>
      <c r="F190" s="1">
        <f>MONTH(D190)</f>
        <v>4</v>
      </c>
      <c r="G190" s="4">
        <f>DAY(D190)</f>
        <v>28</v>
      </c>
      <c r="H190" s="9">
        <v>0.1388888888888889</v>
      </c>
      <c r="I190" s="13">
        <f>128+45.03/60</f>
        <v>128.75049999999999</v>
      </c>
      <c r="J190" s="13">
        <f>31+45.11/60</f>
        <v>31.751833333333334</v>
      </c>
      <c r="K190" s="10">
        <v>124.42700000000001</v>
      </c>
      <c r="L190" s="10">
        <v>125</v>
      </c>
      <c r="M190" s="10">
        <v>0</v>
      </c>
      <c r="N190" s="14">
        <v>16.661200000000001</v>
      </c>
      <c r="O190" s="13">
        <v>34.6053</v>
      </c>
      <c r="P190" s="38">
        <v>0.18452000000000002</v>
      </c>
      <c r="Q190" s="38">
        <v>1.1182904800000006</v>
      </c>
      <c r="R190" s="32" t="s">
        <v>285</v>
      </c>
      <c r="S190" s="32">
        <v>1</v>
      </c>
      <c r="T190" s="8"/>
      <c r="U190" s="8"/>
      <c r="V190" s="8" t="s">
        <v>1168</v>
      </c>
      <c r="W190" s="22"/>
      <c r="X190" s="22"/>
    </row>
    <row r="191" spans="1:24" s="18" customFormat="1">
      <c r="A191" s="1" t="s">
        <v>293</v>
      </c>
      <c r="B191" s="1">
        <v>77</v>
      </c>
      <c r="C191" s="1" t="s">
        <v>1571</v>
      </c>
      <c r="D191" s="5">
        <v>43218</v>
      </c>
      <c r="E191" s="1">
        <f>YEAR(D191)</f>
        <v>2018</v>
      </c>
      <c r="F191" s="1">
        <f>MONTH(D191)</f>
        <v>4</v>
      </c>
      <c r="G191" s="4">
        <f>DAY(D191)</f>
        <v>28</v>
      </c>
      <c r="H191" s="9">
        <v>0.1388888888888889</v>
      </c>
      <c r="I191" s="13">
        <f>128+45.03/60</f>
        <v>128.75049999999999</v>
      </c>
      <c r="J191" s="13">
        <f>31+45.11/60</f>
        <v>31.751833333333334</v>
      </c>
      <c r="K191" s="10">
        <v>99.552000000000007</v>
      </c>
      <c r="L191" s="10">
        <v>100</v>
      </c>
      <c r="M191" s="10">
        <v>0</v>
      </c>
      <c r="N191" s="14">
        <v>17.321999999999999</v>
      </c>
      <c r="O191" s="13">
        <v>34.571199999999997</v>
      </c>
      <c r="P191" s="38">
        <v>0.25085018352941191</v>
      </c>
      <c r="Q191" s="38">
        <v>1.3963788141176483</v>
      </c>
      <c r="R191" s="32" t="s">
        <v>285</v>
      </c>
      <c r="S191" s="32">
        <v>1</v>
      </c>
      <c r="T191" s="8"/>
      <c r="U191" s="8"/>
      <c r="V191" s="8" t="s">
        <v>1169</v>
      </c>
      <c r="W191" s="22"/>
      <c r="X191" s="22"/>
    </row>
    <row r="192" spans="1:24" s="18" customFormat="1">
      <c r="A192" s="1" t="s">
        <v>293</v>
      </c>
      <c r="B192" s="1">
        <v>77</v>
      </c>
      <c r="C192" s="1" t="s">
        <v>1571</v>
      </c>
      <c r="D192" s="5">
        <v>43218</v>
      </c>
      <c r="E192" s="1">
        <f>YEAR(D192)</f>
        <v>2018</v>
      </c>
      <c r="F192" s="1">
        <f>MONTH(D192)</f>
        <v>4</v>
      </c>
      <c r="G192" s="4">
        <f>DAY(D192)</f>
        <v>28</v>
      </c>
      <c r="H192" s="9">
        <v>0.1388888888888889</v>
      </c>
      <c r="I192" s="13">
        <f>128+45.03/60</f>
        <v>128.75049999999999</v>
      </c>
      <c r="J192" s="13">
        <f>31+45.11/60</f>
        <v>31.751833333333334</v>
      </c>
      <c r="K192" s="10">
        <v>74.632999999999996</v>
      </c>
      <c r="L192" s="10">
        <v>75</v>
      </c>
      <c r="M192" s="10">
        <v>0</v>
      </c>
      <c r="N192" s="14">
        <v>18.441500000000001</v>
      </c>
      <c r="O192" s="13">
        <v>34.5625</v>
      </c>
      <c r="P192" s="38">
        <v>0.2731842070588244</v>
      </c>
      <c r="Q192" s="38">
        <v>1.470337728235295</v>
      </c>
      <c r="R192" s="32" t="s">
        <v>285</v>
      </c>
      <c r="S192" s="32">
        <v>1</v>
      </c>
      <c r="T192" s="8"/>
      <c r="U192" s="8"/>
      <c r="V192" s="8" t="s">
        <v>1170</v>
      </c>
      <c r="W192" s="22"/>
      <c r="X192" s="22"/>
    </row>
    <row r="193" spans="1:24" s="18" customFormat="1">
      <c r="A193" s="1" t="s">
        <v>293</v>
      </c>
      <c r="B193" s="1">
        <v>77</v>
      </c>
      <c r="C193" s="1" t="s">
        <v>1571</v>
      </c>
      <c r="D193" s="5">
        <v>43218</v>
      </c>
      <c r="E193" s="1">
        <f>YEAR(D193)</f>
        <v>2018</v>
      </c>
      <c r="F193" s="1">
        <f>MONTH(D193)</f>
        <v>4</v>
      </c>
      <c r="G193" s="4">
        <f>DAY(D193)</f>
        <v>28</v>
      </c>
      <c r="H193" s="9">
        <v>0.1388888888888889</v>
      </c>
      <c r="I193" s="13">
        <f>128+45.03/60</f>
        <v>128.75049999999999</v>
      </c>
      <c r="J193" s="13">
        <f>31+45.11/60</f>
        <v>31.751833333333334</v>
      </c>
      <c r="K193" s="10">
        <v>49.737000000000002</v>
      </c>
      <c r="L193" s="10">
        <v>50</v>
      </c>
      <c r="M193" s="10">
        <v>0</v>
      </c>
      <c r="N193" s="14">
        <v>19.648</v>
      </c>
      <c r="O193" s="13">
        <v>34.568199999999997</v>
      </c>
      <c r="P193" s="38">
        <v>0.27352015058823564</v>
      </c>
      <c r="Q193" s="38">
        <v>1.5692391423529433</v>
      </c>
      <c r="R193" s="32" t="s">
        <v>285</v>
      </c>
      <c r="S193" s="32">
        <v>1</v>
      </c>
      <c r="T193" s="8"/>
      <c r="U193" s="8"/>
      <c r="V193" s="8" t="s">
        <v>1171</v>
      </c>
      <c r="W193" s="22"/>
      <c r="X193" s="22"/>
    </row>
    <row r="194" spans="1:24" s="18" customFormat="1">
      <c r="A194" s="1" t="s">
        <v>293</v>
      </c>
      <c r="B194" s="1">
        <v>77</v>
      </c>
      <c r="C194" s="1" t="s">
        <v>1571</v>
      </c>
      <c r="D194" s="5">
        <v>43218</v>
      </c>
      <c r="E194" s="1">
        <f>YEAR(D194)</f>
        <v>2018</v>
      </c>
      <c r="F194" s="1">
        <f>MONTH(D194)</f>
        <v>4</v>
      </c>
      <c r="G194" s="4">
        <f>DAY(D194)</f>
        <v>28</v>
      </c>
      <c r="H194" s="9">
        <v>0.1388888888888889</v>
      </c>
      <c r="I194" s="13">
        <f>128+45.03/60</f>
        <v>128.75049999999999</v>
      </c>
      <c r="J194" s="13">
        <f>31+45.11/60</f>
        <v>31.751833333333334</v>
      </c>
      <c r="K194" s="10">
        <v>30.356000000000002</v>
      </c>
      <c r="L194" s="10">
        <v>30</v>
      </c>
      <c r="M194" s="10">
        <v>0</v>
      </c>
      <c r="N194" s="14">
        <v>20.6648</v>
      </c>
      <c r="O194" s="13">
        <v>34.543399999999998</v>
      </c>
      <c r="P194" s="38">
        <v>0.26793353411764764</v>
      </c>
      <c r="Q194" s="38">
        <v>1.3227368164705897</v>
      </c>
      <c r="R194" s="32" t="s">
        <v>285</v>
      </c>
      <c r="S194" s="32">
        <v>1</v>
      </c>
      <c r="T194" s="8"/>
      <c r="U194" s="8"/>
      <c r="V194" s="8" t="s">
        <v>1172</v>
      </c>
      <c r="W194" s="22"/>
      <c r="X194" s="22"/>
    </row>
    <row r="195" spans="1:24" s="18" customFormat="1">
      <c r="A195" s="1" t="s">
        <v>293</v>
      </c>
      <c r="B195" s="1">
        <v>77</v>
      </c>
      <c r="C195" s="1" t="s">
        <v>1571</v>
      </c>
      <c r="D195" s="5">
        <v>43218</v>
      </c>
      <c r="E195" s="1">
        <f>YEAR(D195)</f>
        <v>2018</v>
      </c>
      <c r="F195" s="1">
        <f>MONTH(D195)</f>
        <v>4</v>
      </c>
      <c r="G195" s="4">
        <f>DAY(D195)</f>
        <v>28</v>
      </c>
      <c r="H195" s="9">
        <v>0.1388888888888889</v>
      </c>
      <c r="I195" s="13">
        <f>128+45.03/60</f>
        <v>128.75049999999999</v>
      </c>
      <c r="J195" s="13">
        <f>31+45.11/60</f>
        <v>31.751833333333334</v>
      </c>
      <c r="K195" s="10">
        <v>19.852</v>
      </c>
      <c r="L195" s="10">
        <v>20</v>
      </c>
      <c r="M195" s="10">
        <v>0</v>
      </c>
      <c r="N195" s="14">
        <v>20.7607</v>
      </c>
      <c r="O195" s="13">
        <v>34.5349</v>
      </c>
      <c r="P195" s="38">
        <v>0.28096067764705923</v>
      </c>
      <c r="Q195" s="38">
        <v>1.5599194505882359</v>
      </c>
      <c r="R195" s="32" t="s">
        <v>285</v>
      </c>
      <c r="S195" s="32">
        <v>1</v>
      </c>
      <c r="T195" s="8"/>
      <c r="U195" s="8"/>
      <c r="V195" s="8" t="s">
        <v>1173</v>
      </c>
      <c r="W195" s="22"/>
      <c r="X195" s="22"/>
    </row>
    <row r="196" spans="1:24" s="18" customFormat="1">
      <c r="A196" s="1" t="s">
        <v>293</v>
      </c>
      <c r="B196" s="1">
        <v>77</v>
      </c>
      <c r="C196" s="1" t="s">
        <v>1571</v>
      </c>
      <c r="D196" s="5">
        <v>43218</v>
      </c>
      <c r="E196" s="1">
        <f>YEAR(D196)</f>
        <v>2018</v>
      </c>
      <c r="F196" s="1">
        <f>MONTH(D196)</f>
        <v>4</v>
      </c>
      <c r="G196" s="4">
        <f>DAY(D196)</f>
        <v>28</v>
      </c>
      <c r="H196" s="9">
        <v>0.1388888888888889</v>
      </c>
      <c r="I196" s="13">
        <f>128+45.03/60</f>
        <v>128.75049999999999</v>
      </c>
      <c r="J196" s="13">
        <f>31+45.11/60</f>
        <v>31.751833333333334</v>
      </c>
      <c r="K196" s="10">
        <v>10.051</v>
      </c>
      <c r="L196" s="10">
        <v>10</v>
      </c>
      <c r="M196" s="10">
        <v>0</v>
      </c>
      <c r="N196" s="14">
        <v>20.765999999999998</v>
      </c>
      <c r="O196" s="13">
        <v>34.534799999999997</v>
      </c>
      <c r="P196" s="38">
        <v>0.22741221176470572</v>
      </c>
      <c r="Q196" s="38">
        <v>1.4157268137254899</v>
      </c>
      <c r="R196" s="32" t="s">
        <v>285</v>
      </c>
      <c r="S196" s="32">
        <v>1</v>
      </c>
      <c r="T196" s="8"/>
      <c r="U196" s="8"/>
      <c r="V196" s="8" t="s">
        <v>1174</v>
      </c>
      <c r="W196" s="22"/>
      <c r="X196" s="22"/>
    </row>
    <row r="197" spans="1:24" s="18" customFormat="1">
      <c r="A197" s="1" t="s">
        <v>293</v>
      </c>
      <c r="B197" s="1">
        <v>74</v>
      </c>
      <c r="C197" s="1" t="s">
        <v>1571</v>
      </c>
      <c r="D197" s="5">
        <v>43217</v>
      </c>
      <c r="E197" s="1">
        <f>YEAR(D197)</f>
        <v>2018</v>
      </c>
      <c r="F197" s="1">
        <f>MONTH(D197)</f>
        <v>4</v>
      </c>
      <c r="G197" s="4">
        <f>DAY(D197)</f>
        <v>27</v>
      </c>
      <c r="H197" s="9">
        <v>0.67291666666666661</v>
      </c>
      <c r="I197" s="13">
        <f>127+14.7/60</f>
        <v>127.245</v>
      </c>
      <c r="J197" s="13">
        <f>31+44.51/60</f>
        <v>31.741833333333332</v>
      </c>
      <c r="K197" s="10">
        <v>0</v>
      </c>
      <c r="L197" s="10">
        <v>0</v>
      </c>
      <c r="M197" s="33">
        <v>0</v>
      </c>
      <c r="N197" s="14">
        <v>18.5</v>
      </c>
      <c r="O197" s="13">
        <v>34.423077337816231</v>
      </c>
      <c r="P197" s="38">
        <v>0.29155665411764686</v>
      </c>
      <c r="Q197" s="38">
        <v>1.2402765764705901</v>
      </c>
      <c r="R197" s="32" t="s">
        <v>285</v>
      </c>
      <c r="S197" s="32">
        <v>1</v>
      </c>
      <c r="T197" s="8"/>
      <c r="U197" s="8"/>
      <c r="V197" s="8" t="s">
        <v>1175</v>
      </c>
      <c r="W197" s="22"/>
      <c r="X197" s="22"/>
    </row>
    <row r="198" spans="1:24" s="18" customFormat="1">
      <c r="A198" s="1" t="s">
        <v>293</v>
      </c>
      <c r="B198" s="1">
        <v>74</v>
      </c>
      <c r="C198" s="1" t="s">
        <v>1571</v>
      </c>
      <c r="D198" s="5">
        <v>43217</v>
      </c>
      <c r="E198" s="1">
        <f>YEAR(D198)</f>
        <v>2018</v>
      </c>
      <c r="F198" s="1">
        <f>MONTH(D198)</f>
        <v>4</v>
      </c>
      <c r="G198" s="4">
        <f>DAY(D198)</f>
        <v>27</v>
      </c>
      <c r="H198" s="9">
        <v>0.67291666666666661</v>
      </c>
      <c r="I198" s="13">
        <f>127+14.7/60</f>
        <v>127.245</v>
      </c>
      <c r="J198" s="13">
        <f>31+44.51/60</f>
        <v>31.741833333333332</v>
      </c>
      <c r="K198" s="10">
        <v>120.161</v>
      </c>
      <c r="L198" s="10">
        <v>120</v>
      </c>
      <c r="M198" s="10">
        <v>0</v>
      </c>
      <c r="N198" s="14">
        <v>14.1845</v>
      </c>
      <c r="O198" s="13">
        <v>34.536200000000001</v>
      </c>
      <c r="P198" s="38">
        <v>0.11924613647058835</v>
      </c>
      <c r="Q198" s="38">
        <v>0.76698190588235349</v>
      </c>
      <c r="R198" s="32" t="s">
        <v>285</v>
      </c>
      <c r="S198" s="32">
        <v>1</v>
      </c>
      <c r="T198" s="8"/>
      <c r="U198" s="8"/>
      <c r="V198" s="8" t="s">
        <v>1176</v>
      </c>
      <c r="W198" s="22"/>
      <c r="X198" s="22"/>
    </row>
    <row r="199" spans="1:24" s="18" customFormat="1">
      <c r="A199" s="1" t="s">
        <v>293</v>
      </c>
      <c r="B199" s="1">
        <v>74</v>
      </c>
      <c r="C199" s="1" t="s">
        <v>1571</v>
      </c>
      <c r="D199" s="5">
        <v>43217</v>
      </c>
      <c r="E199" s="1">
        <f>YEAR(D199)</f>
        <v>2018</v>
      </c>
      <c r="F199" s="1">
        <f>MONTH(D199)</f>
        <v>4</v>
      </c>
      <c r="G199" s="4">
        <f>DAY(D199)</f>
        <v>27</v>
      </c>
      <c r="H199" s="9">
        <v>0.67291666666666661</v>
      </c>
      <c r="I199" s="13">
        <f>127+14.7/60</f>
        <v>127.245</v>
      </c>
      <c r="J199" s="13">
        <f>31+44.51/60</f>
        <v>31.741833333333332</v>
      </c>
      <c r="K199" s="10">
        <v>100.437</v>
      </c>
      <c r="L199" s="10">
        <v>100</v>
      </c>
      <c r="M199" s="10">
        <v>0</v>
      </c>
      <c r="N199" s="14">
        <v>14.6144</v>
      </c>
      <c r="O199" s="13">
        <v>34.544499999999999</v>
      </c>
      <c r="P199" s="38">
        <v>0.24819223882352959</v>
      </c>
      <c r="Q199" s="38">
        <v>1.1027328352941197</v>
      </c>
      <c r="R199" s="32" t="s">
        <v>285</v>
      </c>
      <c r="S199" s="32">
        <v>1</v>
      </c>
      <c r="T199" s="8"/>
      <c r="U199" s="8"/>
      <c r="V199" s="8" t="s">
        <v>1177</v>
      </c>
      <c r="W199" s="22"/>
      <c r="X199" s="22"/>
    </row>
    <row r="200" spans="1:24" s="18" customFormat="1">
      <c r="A200" s="1" t="s">
        <v>293</v>
      </c>
      <c r="B200" s="1">
        <v>74</v>
      </c>
      <c r="C200" s="1" t="s">
        <v>1571</v>
      </c>
      <c r="D200" s="5">
        <v>43217</v>
      </c>
      <c r="E200" s="1">
        <f>YEAR(D200)</f>
        <v>2018</v>
      </c>
      <c r="F200" s="1">
        <f>MONTH(D200)</f>
        <v>4</v>
      </c>
      <c r="G200" s="4">
        <f>DAY(D200)</f>
        <v>27</v>
      </c>
      <c r="H200" s="9">
        <v>0.67291666666666661</v>
      </c>
      <c r="I200" s="13">
        <f>127+14.7/60</f>
        <v>127.245</v>
      </c>
      <c r="J200" s="13">
        <f>31+44.51/60</f>
        <v>31.741833333333332</v>
      </c>
      <c r="K200" s="10">
        <v>75.191999999999993</v>
      </c>
      <c r="L200" s="10">
        <v>75</v>
      </c>
      <c r="M200" s="10">
        <v>0</v>
      </c>
      <c r="N200" s="14">
        <v>15.2354</v>
      </c>
      <c r="O200" s="13">
        <v>34.563099999999999</v>
      </c>
      <c r="P200" s="38">
        <v>0.18699930117647034</v>
      </c>
      <c r="Q200" s="38">
        <v>1.0981833647058821</v>
      </c>
      <c r="R200" s="32" t="s">
        <v>285</v>
      </c>
      <c r="S200" s="32">
        <v>1</v>
      </c>
      <c r="T200" s="8"/>
      <c r="U200" s="8"/>
      <c r="V200" s="8" t="s">
        <v>1178</v>
      </c>
      <c r="W200" s="22"/>
      <c r="X200" s="22"/>
    </row>
    <row r="201" spans="1:24" s="18" customFormat="1">
      <c r="A201" s="1" t="s">
        <v>293</v>
      </c>
      <c r="B201" s="1">
        <v>74</v>
      </c>
      <c r="C201" s="1" t="s">
        <v>1571</v>
      </c>
      <c r="D201" s="5">
        <v>43217</v>
      </c>
      <c r="E201" s="1">
        <f>YEAR(D201)</f>
        <v>2018</v>
      </c>
      <c r="F201" s="1">
        <f>MONTH(D201)</f>
        <v>4</v>
      </c>
      <c r="G201" s="4">
        <f>DAY(D201)</f>
        <v>27</v>
      </c>
      <c r="H201" s="9">
        <v>0.67291666666666661</v>
      </c>
      <c r="I201" s="13">
        <f>127+14.7/60</f>
        <v>127.245</v>
      </c>
      <c r="J201" s="13">
        <f>31+44.51/60</f>
        <v>31.741833333333332</v>
      </c>
      <c r="K201" s="10">
        <v>50.343000000000004</v>
      </c>
      <c r="L201" s="10">
        <v>50</v>
      </c>
      <c r="M201" s="10">
        <v>0</v>
      </c>
      <c r="N201" s="14">
        <v>16.259399999999999</v>
      </c>
      <c r="O201" s="13">
        <v>34.591500000000003</v>
      </c>
      <c r="P201" s="38">
        <v>0.20970318352941208</v>
      </c>
      <c r="Q201" s="38">
        <v>1.2152256941176489</v>
      </c>
      <c r="R201" s="32" t="s">
        <v>285</v>
      </c>
      <c r="S201" s="32">
        <v>1</v>
      </c>
      <c r="T201" s="8"/>
      <c r="U201" s="8"/>
      <c r="V201" s="8" t="s">
        <v>1179</v>
      </c>
      <c r="W201" s="22"/>
      <c r="X201" s="22"/>
    </row>
    <row r="202" spans="1:24" s="18" customFormat="1">
      <c r="A202" s="1" t="s">
        <v>293</v>
      </c>
      <c r="B202" s="1">
        <v>74</v>
      </c>
      <c r="C202" s="1" t="s">
        <v>1571</v>
      </c>
      <c r="D202" s="5">
        <v>43217</v>
      </c>
      <c r="E202" s="1">
        <f>YEAR(D202)</f>
        <v>2018</v>
      </c>
      <c r="F202" s="1">
        <f>MONTH(D202)</f>
        <v>4</v>
      </c>
      <c r="G202" s="4">
        <f>DAY(D202)</f>
        <v>27</v>
      </c>
      <c r="H202" s="9">
        <v>0.67291666666666661</v>
      </c>
      <c r="I202" s="13">
        <f>127+14.7/60</f>
        <v>127.245</v>
      </c>
      <c r="J202" s="13">
        <f>31+44.51/60</f>
        <v>31.741833333333332</v>
      </c>
      <c r="K202" s="10">
        <v>29.709</v>
      </c>
      <c r="L202" s="10">
        <v>30</v>
      </c>
      <c r="M202" s="10">
        <v>0</v>
      </c>
      <c r="N202" s="14">
        <v>16.9588</v>
      </c>
      <c r="O202" s="13">
        <v>34.380800000000001</v>
      </c>
      <c r="P202" s="38">
        <v>0.18913824588235273</v>
      </c>
      <c r="Q202" s="38">
        <v>1.0117434235294134</v>
      </c>
      <c r="R202" s="32" t="s">
        <v>285</v>
      </c>
      <c r="S202" s="32">
        <v>1</v>
      </c>
      <c r="T202" s="8"/>
      <c r="U202" s="8"/>
      <c r="V202" s="8" t="s">
        <v>1180</v>
      </c>
      <c r="W202" s="22"/>
      <c r="X202" s="22"/>
    </row>
    <row r="203" spans="1:24" s="18" customFormat="1">
      <c r="A203" s="1" t="s">
        <v>293</v>
      </c>
      <c r="B203" s="1">
        <v>74</v>
      </c>
      <c r="C203" s="1" t="s">
        <v>1571</v>
      </c>
      <c r="D203" s="5">
        <v>43217</v>
      </c>
      <c r="E203" s="1">
        <f>YEAR(D203)</f>
        <v>2018</v>
      </c>
      <c r="F203" s="1">
        <f>MONTH(D203)</f>
        <v>4</v>
      </c>
      <c r="G203" s="4">
        <f>DAY(D203)</f>
        <v>27</v>
      </c>
      <c r="H203" s="9">
        <v>0.67291666666666661</v>
      </c>
      <c r="I203" s="13">
        <f>127+14.7/60</f>
        <v>127.245</v>
      </c>
      <c r="J203" s="13">
        <f>31+44.51/60</f>
        <v>31.741833333333332</v>
      </c>
      <c r="K203" s="10">
        <v>20.119</v>
      </c>
      <c r="L203" s="10">
        <v>20</v>
      </c>
      <c r="M203" s="10">
        <v>0</v>
      </c>
      <c r="N203" s="14">
        <v>18.5899</v>
      </c>
      <c r="O203" s="13">
        <v>34.436900000000001</v>
      </c>
      <c r="P203" s="38">
        <v>0.15888233529411777</v>
      </c>
      <c r="Q203" s="38">
        <v>1.0002027411764693</v>
      </c>
      <c r="R203" s="32" t="s">
        <v>285</v>
      </c>
      <c r="S203" s="32">
        <v>1</v>
      </c>
      <c r="T203" s="8"/>
      <c r="U203" s="8"/>
      <c r="V203" s="8" t="s">
        <v>1181</v>
      </c>
      <c r="W203" s="22"/>
      <c r="X203" s="22"/>
    </row>
    <row r="204" spans="1:24" s="18" customFormat="1">
      <c r="A204" s="1" t="s">
        <v>293</v>
      </c>
      <c r="B204" s="1">
        <v>74</v>
      </c>
      <c r="C204" s="1" t="s">
        <v>1571</v>
      </c>
      <c r="D204" s="5">
        <v>43217</v>
      </c>
      <c r="E204" s="1">
        <f>YEAR(D204)</f>
        <v>2018</v>
      </c>
      <c r="F204" s="1">
        <f>MONTH(D204)</f>
        <v>4</v>
      </c>
      <c r="G204" s="4">
        <f>DAY(D204)</f>
        <v>27</v>
      </c>
      <c r="H204" s="9">
        <v>0.67291666666666661</v>
      </c>
      <c r="I204" s="13">
        <f>127+14.7/60</f>
        <v>127.245</v>
      </c>
      <c r="J204" s="13">
        <f>31+44.51/60</f>
        <v>31.741833333333332</v>
      </c>
      <c r="K204" s="10">
        <v>10.151999999999999</v>
      </c>
      <c r="L204" s="10">
        <v>10</v>
      </c>
      <c r="M204" s="10">
        <v>0</v>
      </c>
      <c r="N204" s="14">
        <v>18.779800000000002</v>
      </c>
      <c r="O204" s="13">
        <v>34.408499999999997</v>
      </c>
      <c r="P204" s="38">
        <v>0.16797583764705903</v>
      </c>
      <c r="Q204" s="38">
        <v>1.0524352705882336</v>
      </c>
      <c r="R204" s="32" t="s">
        <v>285</v>
      </c>
      <c r="S204" s="32">
        <v>1</v>
      </c>
      <c r="T204" s="8"/>
      <c r="U204" s="8"/>
      <c r="V204" s="8" t="s">
        <v>1182</v>
      </c>
      <c r="W204" s="22"/>
      <c r="X204" s="22"/>
    </row>
    <row r="205" spans="1:24" s="18" customFormat="1">
      <c r="A205" s="1" t="s">
        <v>290</v>
      </c>
      <c r="B205" s="1">
        <v>81</v>
      </c>
      <c r="C205" s="1" t="s">
        <v>1571</v>
      </c>
      <c r="D205" s="5">
        <v>43169</v>
      </c>
      <c r="E205" s="1">
        <f>YEAR(D205)</f>
        <v>2018</v>
      </c>
      <c r="F205" s="1">
        <f>MONTH(D205)</f>
        <v>3</v>
      </c>
      <c r="G205" s="4">
        <f>DAY(D205)</f>
        <v>10</v>
      </c>
      <c r="H205" s="9">
        <v>0.22013888888888888</v>
      </c>
      <c r="I205" s="13">
        <f>127+25.01/60</f>
        <v>127.41683333333333</v>
      </c>
      <c r="J205" s="13">
        <f>31+41.99/60</f>
        <v>31.699833333333334</v>
      </c>
      <c r="K205" s="10">
        <v>0</v>
      </c>
      <c r="L205" s="10">
        <v>0</v>
      </c>
      <c r="M205" s="33">
        <v>0</v>
      </c>
      <c r="N205" s="14">
        <v>16.899999999999999</v>
      </c>
      <c r="O205" s="13">
        <v>34.678849704828004</v>
      </c>
      <c r="P205" s="38">
        <v>0.30004527411764714</v>
      </c>
      <c r="Q205" s="38">
        <v>1.6905158823529405</v>
      </c>
      <c r="R205" s="32" t="s">
        <v>285</v>
      </c>
      <c r="S205" s="32">
        <v>1</v>
      </c>
      <c r="T205" s="8"/>
      <c r="U205" s="8"/>
      <c r="V205" s="8" t="s">
        <v>1223</v>
      </c>
      <c r="W205" s="22"/>
      <c r="X205" s="22"/>
    </row>
    <row r="206" spans="1:24" s="18" customFormat="1">
      <c r="A206" s="1" t="s">
        <v>290</v>
      </c>
      <c r="B206" s="1">
        <v>81</v>
      </c>
      <c r="C206" s="1" t="s">
        <v>1571</v>
      </c>
      <c r="D206" s="5">
        <v>43169</v>
      </c>
      <c r="E206" s="1">
        <f>YEAR(D206)</f>
        <v>2018</v>
      </c>
      <c r="F206" s="1">
        <f>MONTH(D206)</f>
        <v>3</v>
      </c>
      <c r="G206" s="4">
        <f>DAY(D206)</f>
        <v>10</v>
      </c>
      <c r="H206" s="9">
        <v>0.22013888888888888</v>
      </c>
      <c r="I206" s="13">
        <f>127+25.01/60</f>
        <v>127.41683333333333</v>
      </c>
      <c r="J206" s="13">
        <f>31+41.99/60</f>
        <v>31.699833333333334</v>
      </c>
      <c r="K206" s="10">
        <v>127.925</v>
      </c>
      <c r="L206" s="10">
        <v>128</v>
      </c>
      <c r="M206" s="10">
        <v>0</v>
      </c>
      <c r="N206" s="14">
        <v>13.59</v>
      </c>
      <c r="O206" s="13">
        <v>34.371899999999997</v>
      </c>
      <c r="P206" s="38">
        <v>0.20593960470588257</v>
      </c>
      <c r="Q206" s="38">
        <v>0.88190041411764497</v>
      </c>
      <c r="R206" s="32" t="s">
        <v>285</v>
      </c>
      <c r="S206" s="32">
        <v>1</v>
      </c>
      <c r="T206" s="8"/>
      <c r="U206" s="8"/>
      <c r="V206" s="8" t="s">
        <v>1224</v>
      </c>
      <c r="W206" s="22"/>
      <c r="X206" s="22"/>
    </row>
    <row r="207" spans="1:24" s="18" customFormat="1">
      <c r="A207" s="1" t="s">
        <v>290</v>
      </c>
      <c r="B207" s="1">
        <v>81</v>
      </c>
      <c r="C207" s="1" t="s">
        <v>1571</v>
      </c>
      <c r="D207" s="5">
        <v>43169</v>
      </c>
      <c r="E207" s="1">
        <f>YEAR(D207)</f>
        <v>2018</v>
      </c>
      <c r="F207" s="1">
        <f>MONTH(D207)</f>
        <v>3</v>
      </c>
      <c r="G207" s="4">
        <f>DAY(D207)</f>
        <v>10</v>
      </c>
      <c r="H207" s="9">
        <v>0.22013888888888888</v>
      </c>
      <c r="I207" s="13">
        <f>127+25.01/60</f>
        <v>127.41683333333333</v>
      </c>
      <c r="J207" s="13">
        <f>31+41.99/60</f>
        <v>31.699833333333334</v>
      </c>
      <c r="K207" s="10">
        <v>98.825999999999993</v>
      </c>
      <c r="L207" s="10">
        <v>100</v>
      </c>
      <c r="M207" s="10">
        <v>0</v>
      </c>
      <c r="N207" s="14">
        <v>14.175000000000001</v>
      </c>
      <c r="O207" s="13">
        <v>34.446800000000003</v>
      </c>
      <c r="P207" s="38">
        <v>0.21104952235294094</v>
      </c>
      <c r="Q207" s="38">
        <v>1.0891296470588241</v>
      </c>
      <c r="R207" s="32" t="s">
        <v>285</v>
      </c>
      <c r="S207" s="32">
        <v>1</v>
      </c>
      <c r="T207" s="8"/>
      <c r="U207" s="8"/>
      <c r="V207" s="8" t="s">
        <v>1225</v>
      </c>
      <c r="W207" s="22"/>
      <c r="X207" s="22"/>
    </row>
    <row r="208" spans="1:24" s="18" customFormat="1">
      <c r="A208" s="1" t="s">
        <v>290</v>
      </c>
      <c r="B208" s="1">
        <v>81</v>
      </c>
      <c r="C208" s="1" t="s">
        <v>1571</v>
      </c>
      <c r="D208" s="5">
        <v>43169</v>
      </c>
      <c r="E208" s="1">
        <f>YEAR(D208)</f>
        <v>2018</v>
      </c>
      <c r="F208" s="1">
        <f>MONTH(D208)</f>
        <v>3</v>
      </c>
      <c r="G208" s="4">
        <f>DAY(D208)</f>
        <v>10</v>
      </c>
      <c r="H208" s="9">
        <v>0.22013888888888888</v>
      </c>
      <c r="I208" s="13">
        <f>127+25.01/60</f>
        <v>127.41683333333333</v>
      </c>
      <c r="J208" s="13">
        <f>31+41.99/60</f>
        <v>31.699833333333334</v>
      </c>
      <c r="K208" s="10">
        <v>75.406000000000006</v>
      </c>
      <c r="L208" s="10">
        <v>75</v>
      </c>
      <c r="M208" s="10">
        <v>0</v>
      </c>
      <c r="N208" s="14">
        <v>15.598000000000001</v>
      </c>
      <c r="O208" s="13">
        <v>34.590600000000002</v>
      </c>
      <c r="P208" s="38">
        <v>0.24888668000000003</v>
      </c>
      <c r="Q208" s="38">
        <v>1.3989371199999994</v>
      </c>
      <c r="R208" s="32" t="s">
        <v>285</v>
      </c>
      <c r="S208" s="32">
        <v>1</v>
      </c>
      <c r="T208" s="8"/>
      <c r="U208" s="8"/>
      <c r="V208" s="8" t="s">
        <v>1226</v>
      </c>
      <c r="W208" s="22"/>
      <c r="X208" s="22"/>
    </row>
    <row r="209" spans="1:24" s="18" customFormat="1">
      <c r="A209" s="1" t="s">
        <v>290</v>
      </c>
      <c r="B209" s="1">
        <v>81</v>
      </c>
      <c r="C209" s="1" t="s">
        <v>1571</v>
      </c>
      <c r="D209" s="5">
        <v>43169</v>
      </c>
      <c r="E209" s="1">
        <f>YEAR(D209)</f>
        <v>2018</v>
      </c>
      <c r="F209" s="1">
        <f>MONTH(D209)</f>
        <v>3</v>
      </c>
      <c r="G209" s="4">
        <f>DAY(D209)</f>
        <v>10</v>
      </c>
      <c r="H209" s="9">
        <v>0.22013888888888888</v>
      </c>
      <c r="I209" s="13">
        <f>127+25.01/60</f>
        <v>127.41683333333333</v>
      </c>
      <c r="J209" s="13">
        <f>31+41.99/60</f>
        <v>31.699833333333334</v>
      </c>
      <c r="K209" s="10">
        <v>49.612000000000002</v>
      </c>
      <c r="L209" s="10">
        <v>50</v>
      </c>
      <c r="M209" s="10">
        <v>0</v>
      </c>
      <c r="N209" s="14">
        <v>15.9863</v>
      </c>
      <c r="O209" s="13">
        <v>34.5974</v>
      </c>
      <c r="P209" s="38">
        <v>0.25197639764705881</v>
      </c>
      <c r="Q209" s="38">
        <v>1.446621952941177</v>
      </c>
      <c r="R209" s="32" t="s">
        <v>285</v>
      </c>
      <c r="S209" s="32">
        <v>1</v>
      </c>
      <c r="T209" s="8"/>
      <c r="U209" s="8"/>
      <c r="V209" s="8" t="s">
        <v>1227</v>
      </c>
      <c r="W209" s="22"/>
      <c r="X209" s="22"/>
    </row>
    <row r="210" spans="1:24" s="18" customFormat="1">
      <c r="A210" s="1" t="s">
        <v>290</v>
      </c>
      <c r="B210" s="1">
        <v>81</v>
      </c>
      <c r="C210" s="1" t="s">
        <v>1571</v>
      </c>
      <c r="D210" s="5">
        <v>43169</v>
      </c>
      <c r="E210" s="1">
        <f>YEAR(D210)</f>
        <v>2018</v>
      </c>
      <c r="F210" s="1">
        <f>MONTH(D210)</f>
        <v>3</v>
      </c>
      <c r="G210" s="4">
        <f>DAY(D210)</f>
        <v>10</v>
      </c>
      <c r="H210" s="9">
        <v>0.22013888888888888</v>
      </c>
      <c r="I210" s="13">
        <f>127+25.01/60</f>
        <v>127.41683333333333</v>
      </c>
      <c r="J210" s="13">
        <f>31+41.99/60</f>
        <v>31.699833333333334</v>
      </c>
      <c r="K210" s="10">
        <v>30.087</v>
      </c>
      <c r="L210" s="10">
        <v>30</v>
      </c>
      <c r="M210" s="10">
        <v>0</v>
      </c>
      <c r="N210" s="14">
        <v>16.8459</v>
      </c>
      <c r="O210" s="13">
        <v>34.671300000000002</v>
      </c>
      <c r="P210" s="38">
        <v>0.34895491029411829</v>
      </c>
      <c r="Q210" s="38">
        <v>1.6373584058823543</v>
      </c>
      <c r="R210" s="32" t="s">
        <v>285</v>
      </c>
      <c r="S210" s="32">
        <v>1</v>
      </c>
      <c r="T210" s="8"/>
      <c r="U210" s="8"/>
      <c r="V210" s="8" t="s">
        <v>1228</v>
      </c>
      <c r="W210" s="22"/>
      <c r="X210" s="22"/>
    </row>
    <row r="211" spans="1:24" s="18" customFormat="1">
      <c r="A211" s="1" t="s">
        <v>290</v>
      </c>
      <c r="B211" s="1">
        <v>81</v>
      </c>
      <c r="C211" s="1" t="s">
        <v>1571</v>
      </c>
      <c r="D211" s="5">
        <v>43169</v>
      </c>
      <c r="E211" s="1">
        <f>YEAR(D211)</f>
        <v>2018</v>
      </c>
      <c r="F211" s="1">
        <f>MONTH(D211)</f>
        <v>3</v>
      </c>
      <c r="G211" s="4">
        <f>DAY(D211)</f>
        <v>10</v>
      </c>
      <c r="H211" s="9">
        <v>0.22013888888888888</v>
      </c>
      <c r="I211" s="13">
        <f>127+25.01/60</f>
        <v>127.41683333333333</v>
      </c>
      <c r="J211" s="13">
        <f>31+41.99/60</f>
        <v>31.699833333333334</v>
      </c>
      <c r="K211" s="10">
        <v>19.48</v>
      </c>
      <c r="L211" s="10">
        <v>20</v>
      </c>
      <c r="M211" s="10">
        <v>0</v>
      </c>
      <c r="N211" s="14">
        <v>16.8506</v>
      </c>
      <c r="O211" s="13">
        <v>34.672400000000003</v>
      </c>
      <c r="P211" s="38">
        <v>0.28239823294117716</v>
      </c>
      <c r="Q211" s="38">
        <v>1.5053844988235294</v>
      </c>
      <c r="R211" s="32" t="s">
        <v>285</v>
      </c>
      <c r="S211" s="32">
        <v>1</v>
      </c>
      <c r="T211" s="8"/>
      <c r="U211" s="8"/>
      <c r="V211" s="8" t="s">
        <v>1229</v>
      </c>
      <c r="W211" s="22"/>
      <c r="X211" s="22"/>
    </row>
    <row r="212" spans="1:24" s="22" customFormat="1">
      <c r="A212" s="1" t="s">
        <v>290</v>
      </c>
      <c r="B212" s="1">
        <v>81</v>
      </c>
      <c r="C212" s="1" t="s">
        <v>1571</v>
      </c>
      <c r="D212" s="5">
        <v>43169</v>
      </c>
      <c r="E212" s="1">
        <f>YEAR(D212)</f>
        <v>2018</v>
      </c>
      <c r="F212" s="1">
        <f>MONTH(D212)</f>
        <v>3</v>
      </c>
      <c r="G212" s="4">
        <f>DAY(D212)</f>
        <v>10</v>
      </c>
      <c r="H212" s="9">
        <v>0.22013888888888888</v>
      </c>
      <c r="I212" s="13">
        <f>127+25.01/60</f>
        <v>127.41683333333333</v>
      </c>
      <c r="J212" s="13">
        <f>31+41.99/60</f>
        <v>31.699833333333334</v>
      </c>
      <c r="K212" s="10">
        <v>10.099</v>
      </c>
      <c r="L212" s="10">
        <v>10</v>
      </c>
      <c r="M212" s="10">
        <v>0</v>
      </c>
      <c r="N212" s="14">
        <v>16.8474</v>
      </c>
      <c r="O212" s="13">
        <v>34.6721</v>
      </c>
      <c r="P212" s="38">
        <v>0.27619503058823547</v>
      </c>
      <c r="Q212" s="38">
        <v>1.652515411764707</v>
      </c>
      <c r="R212" s="32" t="s">
        <v>285</v>
      </c>
      <c r="S212" s="32">
        <v>1</v>
      </c>
      <c r="T212" s="8"/>
      <c r="U212" s="8"/>
      <c r="V212" s="8" t="s">
        <v>1230</v>
      </c>
    </row>
    <row r="213" spans="1:24" s="22" customFormat="1">
      <c r="A213" s="1" t="s">
        <v>290</v>
      </c>
      <c r="B213" s="1" t="s">
        <v>296</v>
      </c>
      <c r="C213" s="1" t="s">
        <v>1571</v>
      </c>
      <c r="D213" s="5">
        <v>43170</v>
      </c>
      <c r="E213" s="1">
        <f>YEAR(D213)</f>
        <v>2018</v>
      </c>
      <c r="F213" s="1">
        <f>MONTH(D213)</f>
        <v>3</v>
      </c>
      <c r="G213" s="4">
        <f>DAY(D213)</f>
        <v>11</v>
      </c>
      <c r="H213" s="9">
        <v>0.33263888888888887</v>
      </c>
      <c r="I213" s="13">
        <f>128+44.94/60</f>
        <v>128.749</v>
      </c>
      <c r="J213" s="13">
        <f>31+44.96/60</f>
        <v>31.749333333333333</v>
      </c>
      <c r="K213" s="10">
        <v>0</v>
      </c>
      <c r="L213" s="10">
        <v>0</v>
      </c>
      <c r="M213" s="33">
        <v>0</v>
      </c>
      <c r="N213" s="14">
        <v>16.8</v>
      </c>
      <c r="O213" s="13">
        <v>34.727415113292814</v>
      </c>
      <c r="P213" s="38">
        <v>0.30746653823529391</v>
      </c>
      <c r="Q213" s="38">
        <v>1.7107060313725491</v>
      </c>
      <c r="R213" s="32" t="s">
        <v>285</v>
      </c>
      <c r="S213" s="32">
        <v>1</v>
      </c>
      <c r="T213" s="8"/>
      <c r="U213" s="8"/>
      <c r="V213" s="8" t="s">
        <v>1231</v>
      </c>
    </row>
    <row r="214" spans="1:24" s="22" customFormat="1">
      <c r="A214" s="1" t="s">
        <v>290</v>
      </c>
      <c r="B214" s="1" t="s">
        <v>296</v>
      </c>
      <c r="C214" s="1" t="s">
        <v>1571</v>
      </c>
      <c r="D214" s="5">
        <v>43170</v>
      </c>
      <c r="E214" s="1">
        <f>YEAR(D214)</f>
        <v>2018</v>
      </c>
      <c r="F214" s="1">
        <f>MONTH(D214)</f>
        <v>3</v>
      </c>
      <c r="G214" s="4">
        <f>DAY(D214)</f>
        <v>11</v>
      </c>
      <c r="H214" s="9">
        <v>0.33263888888888887</v>
      </c>
      <c r="I214" s="13">
        <f>128+44.94/60</f>
        <v>128.749</v>
      </c>
      <c r="J214" s="13">
        <f>31+44.96/60</f>
        <v>31.749333333333333</v>
      </c>
      <c r="K214" s="10">
        <v>496.58600000000001</v>
      </c>
      <c r="L214" s="10">
        <v>500</v>
      </c>
      <c r="M214" s="10">
        <v>0</v>
      </c>
      <c r="N214" s="14">
        <v>7.3901000000000003</v>
      </c>
      <c r="O214" s="13">
        <v>34.34330169995355</v>
      </c>
      <c r="P214" s="38">
        <v>-3.3176167058823314E-2</v>
      </c>
      <c r="Q214" s="38">
        <v>-0.70024767647058894</v>
      </c>
      <c r="R214" s="32" t="s">
        <v>285</v>
      </c>
      <c r="S214" s="32">
        <v>1</v>
      </c>
      <c r="T214" s="8"/>
      <c r="U214" s="8"/>
      <c r="V214" s="8" t="s">
        <v>1232</v>
      </c>
    </row>
    <row r="215" spans="1:24" s="22" customFormat="1">
      <c r="A215" s="1" t="s">
        <v>290</v>
      </c>
      <c r="B215" s="1" t="s">
        <v>296</v>
      </c>
      <c r="C215" s="1" t="s">
        <v>1571</v>
      </c>
      <c r="D215" s="5">
        <v>43170</v>
      </c>
      <c r="E215" s="1">
        <f>YEAR(D215)</f>
        <v>2018</v>
      </c>
      <c r="F215" s="1">
        <f>MONTH(D215)</f>
        <v>3</v>
      </c>
      <c r="G215" s="4">
        <f>DAY(D215)</f>
        <v>11</v>
      </c>
      <c r="H215" s="9">
        <v>0.33263888888888887</v>
      </c>
      <c r="I215" s="13">
        <f>128+44.94/60</f>
        <v>128.749</v>
      </c>
      <c r="J215" s="13">
        <f>31+44.96/60</f>
        <v>31.749333333333333</v>
      </c>
      <c r="K215" s="10">
        <v>298.53800000000001</v>
      </c>
      <c r="L215" s="10">
        <v>300</v>
      </c>
      <c r="M215" s="10">
        <v>0</v>
      </c>
      <c r="N215" s="14">
        <v>11.1081</v>
      </c>
      <c r="O215" s="13">
        <v>34.405783367344952</v>
      </c>
      <c r="P215" s="38">
        <v>0.13155462352941183</v>
      </c>
      <c r="Q215" s="38">
        <v>0.25797988823529394</v>
      </c>
      <c r="R215" s="32" t="s">
        <v>285</v>
      </c>
      <c r="S215" s="32">
        <v>1</v>
      </c>
      <c r="T215" s="8"/>
      <c r="U215" s="8"/>
      <c r="V215" s="8" t="s">
        <v>1233</v>
      </c>
    </row>
    <row r="216" spans="1:24" s="22" customFormat="1">
      <c r="A216" s="1" t="s">
        <v>290</v>
      </c>
      <c r="B216" s="1" t="s">
        <v>296</v>
      </c>
      <c r="C216" s="1" t="s">
        <v>1571</v>
      </c>
      <c r="D216" s="5">
        <v>43170</v>
      </c>
      <c r="E216" s="1">
        <f>YEAR(D216)</f>
        <v>2018</v>
      </c>
      <c r="F216" s="1">
        <f>MONTH(D216)</f>
        <v>3</v>
      </c>
      <c r="G216" s="4">
        <f>DAY(D216)</f>
        <v>11</v>
      </c>
      <c r="H216" s="9">
        <v>0.33263888888888887</v>
      </c>
      <c r="I216" s="13">
        <f>128+44.94/60</f>
        <v>128.749</v>
      </c>
      <c r="J216" s="13">
        <f>31+44.96/60</f>
        <v>31.749333333333333</v>
      </c>
      <c r="K216" s="10">
        <v>199.60900000000001</v>
      </c>
      <c r="L216" s="10">
        <v>200</v>
      </c>
      <c r="M216" s="10">
        <v>0</v>
      </c>
      <c r="N216" s="14">
        <v>14.760300000000001</v>
      </c>
      <c r="O216" s="13">
        <v>34.650874602854145</v>
      </c>
      <c r="P216" s="38">
        <v>0.22548133411764737</v>
      </c>
      <c r="Q216" s="38">
        <v>1.1317745529411756</v>
      </c>
      <c r="R216" s="32" t="s">
        <v>285</v>
      </c>
      <c r="S216" s="32">
        <v>1</v>
      </c>
      <c r="T216" s="8"/>
      <c r="U216" s="8"/>
      <c r="V216" s="8" t="s">
        <v>1234</v>
      </c>
    </row>
    <row r="217" spans="1:24" s="22" customFormat="1">
      <c r="A217" s="1" t="s">
        <v>290</v>
      </c>
      <c r="B217" s="1" t="s">
        <v>296</v>
      </c>
      <c r="C217" s="1" t="s">
        <v>1571</v>
      </c>
      <c r="D217" s="5">
        <v>43170</v>
      </c>
      <c r="E217" s="1">
        <f>YEAR(D217)</f>
        <v>2018</v>
      </c>
      <c r="F217" s="1">
        <f>MONTH(D217)</f>
        <v>3</v>
      </c>
      <c r="G217" s="4">
        <f>DAY(D217)</f>
        <v>11</v>
      </c>
      <c r="H217" s="9">
        <v>0.33263888888888887</v>
      </c>
      <c r="I217" s="13">
        <f>128+44.94/60</f>
        <v>128.749</v>
      </c>
      <c r="J217" s="13">
        <f>31+44.96/60</f>
        <v>31.749333333333333</v>
      </c>
      <c r="K217" s="10">
        <v>149.482</v>
      </c>
      <c r="L217" s="10">
        <v>150</v>
      </c>
      <c r="M217" s="10">
        <v>0</v>
      </c>
      <c r="N217" s="14">
        <v>15.733599999999999</v>
      </c>
      <c r="O217" s="13">
        <v>34.680100282236843</v>
      </c>
      <c r="P217" s="38">
        <v>0.30882812470588283</v>
      </c>
      <c r="Q217" s="38">
        <v>1.5056324176470621</v>
      </c>
      <c r="R217" s="32" t="s">
        <v>285</v>
      </c>
      <c r="S217" s="32">
        <v>1</v>
      </c>
      <c r="T217" s="8"/>
      <c r="U217" s="8"/>
      <c r="V217" s="8" t="s">
        <v>1235</v>
      </c>
    </row>
    <row r="218" spans="1:24" s="22" customFormat="1">
      <c r="A218" s="1" t="s">
        <v>290</v>
      </c>
      <c r="B218" s="1" t="s">
        <v>296</v>
      </c>
      <c r="C218" s="1" t="s">
        <v>1571</v>
      </c>
      <c r="D218" s="5">
        <v>43170</v>
      </c>
      <c r="E218" s="1">
        <f>YEAR(D218)</f>
        <v>2018</v>
      </c>
      <c r="F218" s="1">
        <f>MONTH(D218)</f>
        <v>3</v>
      </c>
      <c r="G218" s="4">
        <f>DAY(D218)</f>
        <v>11</v>
      </c>
      <c r="H218" s="9">
        <v>0.33263888888888887</v>
      </c>
      <c r="I218" s="13">
        <f>128+44.94/60</f>
        <v>128.749</v>
      </c>
      <c r="J218" s="13">
        <f>31+44.96/60</f>
        <v>31.749333333333333</v>
      </c>
      <c r="K218" s="10">
        <v>124.471</v>
      </c>
      <c r="L218" s="10">
        <v>125</v>
      </c>
      <c r="M218" s="10">
        <v>0</v>
      </c>
      <c r="N218" s="14">
        <v>16.468900000000001</v>
      </c>
      <c r="O218" s="13">
        <v>34.663147756936503</v>
      </c>
      <c r="P218" s="38">
        <v>0.29695563529411806</v>
      </c>
      <c r="Q218" s="38">
        <v>1.5734944823529435</v>
      </c>
      <c r="R218" s="32" t="s">
        <v>285</v>
      </c>
      <c r="S218" s="32">
        <v>1</v>
      </c>
      <c r="T218" s="8"/>
      <c r="U218" s="8"/>
      <c r="V218" s="8" t="s">
        <v>1236</v>
      </c>
    </row>
    <row r="219" spans="1:24" s="22" customFormat="1">
      <c r="A219" s="1" t="s">
        <v>290</v>
      </c>
      <c r="B219" s="1" t="s">
        <v>296</v>
      </c>
      <c r="C219" s="1" t="s">
        <v>1571</v>
      </c>
      <c r="D219" s="5">
        <v>43170</v>
      </c>
      <c r="E219" s="1">
        <f>YEAR(D219)</f>
        <v>2018</v>
      </c>
      <c r="F219" s="1">
        <f>MONTH(D219)</f>
        <v>3</v>
      </c>
      <c r="G219" s="4">
        <f>DAY(D219)</f>
        <v>11</v>
      </c>
      <c r="H219" s="9">
        <v>0.33263888888888887</v>
      </c>
      <c r="I219" s="13">
        <f>128+44.94/60</f>
        <v>128.749</v>
      </c>
      <c r="J219" s="13">
        <f>31+44.96/60</f>
        <v>31.749333333333333</v>
      </c>
      <c r="K219" s="10">
        <v>99.811999999999998</v>
      </c>
      <c r="L219" s="10">
        <v>100</v>
      </c>
      <c r="M219" s="10">
        <v>0</v>
      </c>
      <c r="N219" s="14">
        <v>16.562100000000001</v>
      </c>
      <c r="O219" s="13">
        <v>34.666697303705384</v>
      </c>
      <c r="P219" s="38">
        <v>0.29952880588235309</v>
      </c>
      <c r="Q219" s="38">
        <v>1.6488007470588233</v>
      </c>
      <c r="R219" s="32" t="s">
        <v>285</v>
      </c>
      <c r="S219" s="32">
        <v>1</v>
      </c>
      <c r="T219" s="8"/>
      <c r="U219" s="8"/>
      <c r="V219" s="8" t="s">
        <v>1237</v>
      </c>
    </row>
    <row r="220" spans="1:24" s="22" customFormat="1">
      <c r="A220" s="1" t="s">
        <v>290</v>
      </c>
      <c r="B220" s="1" t="s">
        <v>296</v>
      </c>
      <c r="C220" s="1" t="s">
        <v>1571</v>
      </c>
      <c r="D220" s="5">
        <v>43170</v>
      </c>
      <c r="E220" s="1">
        <f>YEAR(D220)</f>
        <v>2018</v>
      </c>
      <c r="F220" s="1">
        <f>MONTH(D220)</f>
        <v>3</v>
      </c>
      <c r="G220" s="4">
        <f>DAY(D220)</f>
        <v>11</v>
      </c>
      <c r="H220" s="9">
        <v>0.33263888888888887</v>
      </c>
      <c r="I220" s="13">
        <f>128+44.94/60</f>
        <v>128.749</v>
      </c>
      <c r="J220" s="13">
        <f>31+44.96/60</f>
        <v>31.749333333333333</v>
      </c>
      <c r="K220" s="10">
        <v>75.048000000000002</v>
      </c>
      <c r="L220" s="10">
        <v>75</v>
      </c>
      <c r="M220" s="10">
        <v>0</v>
      </c>
      <c r="N220" s="14">
        <v>16.660900000000002</v>
      </c>
      <c r="O220" s="13">
        <v>34.667561352548788</v>
      </c>
      <c r="P220" s="38">
        <v>0.26527571647058834</v>
      </c>
      <c r="Q220" s="38">
        <v>1.6318381117647061</v>
      </c>
      <c r="R220" s="32" t="s">
        <v>285</v>
      </c>
      <c r="S220" s="32">
        <v>1</v>
      </c>
      <c r="T220" s="8"/>
      <c r="U220" s="8"/>
      <c r="V220" s="8" t="s">
        <v>1238</v>
      </c>
    </row>
    <row r="221" spans="1:24" s="22" customFormat="1">
      <c r="A221" s="1" t="s">
        <v>290</v>
      </c>
      <c r="B221" s="1" t="s">
        <v>296</v>
      </c>
      <c r="C221" s="1" t="s">
        <v>1571</v>
      </c>
      <c r="D221" s="5">
        <v>43170</v>
      </c>
      <c r="E221" s="1">
        <f>YEAR(D221)</f>
        <v>2018</v>
      </c>
      <c r="F221" s="1">
        <f>MONTH(D221)</f>
        <v>3</v>
      </c>
      <c r="G221" s="4">
        <f>DAY(D221)</f>
        <v>11</v>
      </c>
      <c r="H221" s="9">
        <v>0.33263888888888887</v>
      </c>
      <c r="I221" s="13">
        <f>128+44.94/60</f>
        <v>128.749</v>
      </c>
      <c r="J221" s="13">
        <f>31+44.96/60</f>
        <v>31.749333333333333</v>
      </c>
      <c r="K221" s="10">
        <v>49.814</v>
      </c>
      <c r="L221" s="10">
        <v>50</v>
      </c>
      <c r="M221" s="10">
        <v>0</v>
      </c>
      <c r="N221" s="14">
        <v>16.809699999999999</v>
      </c>
      <c r="O221" s="13">
        <v>34.711136418331755</v>
      </c>
      <c r="P221" s="38">
        <v>0.21880305882353013</v>
      </c>
      <c r="Q221" s="38">
        <v>1.4623154705882335</v>
      </c>
      <c r="R221" s="32" t="s">
        <v>285</v>
      </c>
      <c r="S221" s="32">
        <v>1</v>
      </c>
      <c r="T221" s="8"/>
      <c r="U221" s="8"/>
      <c r="V221" s="8" t="s">
        <v>1239</v>
      </c>
    </row>
    <row r="222" spans="1:24" s="22" customFormat="1">
      <c r="A222" s="1" t="s">
        <v>290</v>
      </c>
      <c r="B222" s="1" t="s">
        <v>296</v>
      </c>
      <c r="C222" s="1" t="s">
        <v>1571</v>
      </c>
      <c r="D222" s="5">
        <v>43170</v>
      </c>
      <c r="E222" s="1">
        <f>YEAR(D222)</f>
        <v>2018</v>
      </c>
      <c r="F222" s="1">
        <f>MONTH(D222)</f>
        <v>3</v>
      </c>
      <c r="G222" s="4">
        <f>DAY(D222)</f>
        <v>11</v>
      </c>
      <c r="H222" s="9">
        <v>0.33263888888888887</v>
      </c>
      <c r="I222" s="13">
        <f>128+44.94/60</f>
        <v>128.749</v>
      </c>
      <c r="J222" s="13">
        <f>31+44.96/60</f>
        <v>31.749333333333333</v>
      </c>
      <c r="K222" s="10">
        <v>30.137</v>
      </c>
      <c r="L222" s="10">
        <v>30</v>
      </c>
      <c r="M222" s="10">
        <v>0</v>
      </c>
      <c r="N222" s="14">
        <v>16.819099999999999</v>
      </c>
      <c r="O222" s="13">
        <v>34.692740277409229</v>
      </c>
      <c r="P222" s="38">
        <v>0.274886209411765</v>
      </c>
      <c r="Q222" s="38">
        <v>1.5726878352941203</v>
      </c>
      <c r="R222" s="32" t="s">
        <v>285</v>
      </c>
      <c r="S222" s="32">
        <v>1</v>
      </c>
      <c r="T222" s="8"/>
      <c r="U222" s="8"/>
      <c r="V222" s="8" t="s">
        <v>1240</v>
      </c>
    </row>
    <row r="223" spans="1:24" s="22" customFormat="1">
      <c r="A223" s="1" t="s">
        <v>290</v>
      </c>
      <c r="B223" s="1" t="s">
        <v>296</v>
      </c>
      <c r="C223" s="1" t="s">
        <v>1571</v>
      </c>
      <c r="D223" s="5">
        <v>43170</v>
      </c>
      <c r="E223" s="1">
        <f>YEAR(D223)</f>
        <v>2018</v>
      </c>
      <c r="F223" s="1">
        <f>MONTH(D223)</f>
        <v>3</v>
      </c>
      <c r="G223" s="4">
        <f>DAY(D223)</f>
        <v>11</v>
      </c>
      <c r="H223" s="9">
        <v>0.33263888888888887</v>
      </c>
      <c r="I223" s="13">
        <f>128+44.94/60</f>
        <v>128.749</v>
      </c>
      <c r="J223" s="13">
        <f>31+44.96/60</f>
        <v>31.749333333333333</v>
      </c>
      <c r="K223" s="10">
        <v>20.126999999999999</v>
      </c>
      <c r="L223" s="10">
        <v>20</v>
      </c>
      <c r="M223" s="10">
        <v>0</v>
      </c>
      <c r="N223" s="14">
        <v>16.815300000000001</v>
      </c>
      <c r="O223" s="13">
        <v>34.690263509701062</v>
      </c>
      <c r="P223" s="38">
        <v>0.30794931428571481</v>
      </c>
      <c r="Q223" s="38">
        <v>1.5404450000000018</v>
      </c>
      <c r="R223" s="32" t="s">
        <v>285</v>
      </c>
      <c r="S223" s="32">
        <v>1</v>
      </c>
      <c r="T223" s="8"/>
      <c r="U223" s="8"/>
      <c r="V223" s="8" t="s">
        <v>1241</v>
      </c>
    </row>
    <row r="224" spans="1:24" s="22" customFormat="1">
      <c r="A224" s="1" t="s">
        <v>290</v>
      </c>
      <c r="B224" s="1" t="s">
        <v>296</v>
      </c>
      <c r="C224" s="1" t="s">
        <v>1571</v>
      </c>
      <c r="D224" s="5">
        <v>43170</v>
      </c>
      <c r="E224" s="1">
        <f>YEAR(D224)</f>
        <v>2018</v>
      </c>
      <c r="F224" s="1">
        <f>MONTH(D224)</f>
        <v>3</v>
      </c>
      <c r="G224" s="4">
        <f>DAY(D224)</f>
        <v>11</v>
      </c>
      <c r="H224" s="9">
        <v>0.33263888888888887</v>
      </c>
      <c r="I224" s="13">
        <f>128+44.94/60</f>
        <v>128.749</v>
      </c>
      <c r="J224" s="13">
        <f>31+44.96/60</f>
        <v>31.749333333333333</v>
      </c>
      <c r="K224" s="10">
        <v>10.316000000000001</v>
      </c>
      <c r="L224" s="10">
        <v>10</v>
      </c>
      <c r="M224" s="10">
        <v>0</v>
      </c>
      <c r="N224" s="14">
        <v>16.816299999999998</v>
      </c>
      <c r="O224" s="13">
        <v>34.70914314153729</v>
      </c>
      <c r="P224" s="38">
        <v>0.31584151058823573</v>
      </c>
      <c r="Q224" s="38">
        <v>1.7520976647058841</v>
      </c>
      <c r="R224" s="32" t="s">
        <v>285</v>
      </c>
      <c r="S224" s="32">
        <v>1</v>
      </c>
      <c r="T224" s="8"/>
      <c r="U224" s="8"/>
      <c r="V224" s="8" t="s">
        <v>1242</v>
      </c>
    </row>
    <row r="225" spans="1:22" s="22" customFormat="1">
      <c r="A225" s="1" t="s">
        <v>1407</v>
      </c>
      <c r="B225" s="1">
        <v>6</v>
      </c>
      <c r="C225" s="1" t="s">
        <v>1571</v>
      </c>
      <c r="D225" s="5">
        <v>43277</v>
      </c>
      <c r="E225" s="1">
        <v>2018</v>
      </c>
      <c r="F225" s="1">
        <v>6</v>
      </c>
      <c r="G225" s="4">
        <v>26</v>
      </c>
      <c r="H225" s="9">
        <v>0.71250000000000002</v>
      </c>
      <c r="I225" s="13">
        <v>126.00088333333333</v>
      </c>
      <c r="J225" s="13">
        <v>30.998116666666668</v>
      </c>
      <c r="K225" s="10">
        <v>0</v>
      </c>
      <c r="L225" s="10">
        <v>0</v>
      </c>
      <c r="M225" s="33">
        <v>0</v>
      </c>
      <c r="N225" s="40">
        <v>23.2</v>
      </c>
      <c r="O225" s="13">
        <v>31.584846168433998</v>
      </c>
      <c r="P225" s="41">
        <v>-0.52723648941176493</v>
      </c>
      <c r="Q225" s="41">
        <v>-3.9235428941176478</v>
      </c>
      <c r="R225" s="1" t="s">
        <v>285</v>
      </c>
      <c r="S225" s="1"/>
      <c r="T225" s="8"/>
      <c r="U225" s="8"/>
      <c r="V225" s="1" t="s">
        <v>1472</v>
      </c>
    </row>
    <row r="226" spans="1:22" s="22" customFormat="1">
      <c r="A226" s="1" t="s">
        <v>1407</v>
      </c>
      <c r="B226" s="1">
        <v>7</v>
      </c>
      <c r="C226" s="1" t="s">
        <v>1571</v>
      </c>
      <c r="D226" s="5">
        <v>43277</v>
      </c>
      <c r="E226" s="1">
        <v>2018</v>
      </c>
      <c r="F226" s="1">
        <v>6</v>
      </c>
      <c r="G226" s="4">
        <v>26</v>
      </c>
      <c r="H226" s="9">
        <v>0.85416666666666663</v>
      </c>
      <c r="I226" s="13">
        <v>125.99908333333335</v>
      </c>
      <c r="J226" s="13">
        <v>30.502633333333335</v>
      </c>
      <c r="K226" s="10">
        <v>0</v>
      </c>
      <c r="L226" s="10">
        <v>0</v>
      </c>
      <c r="M226" s="33">
        <v>0</v>
      </c>
      <c r="N226" s="40">
        <v>23.7</v>
      </c>
      <c r="O226" s="13">
        <v>31.21836993903079</v>
      </c>
      <c r="P226" s="41">
        <v>-0.61201263529411754</v>
      </c>
      <c r="Q226" s="41">
        <v>-4.4839399929411758</v>
      </c>
      <c r="R226" s="1" t="s">
        <v>285</v>
      </c>
      <c r="S226" s="1"/>
      <c r="T226" s="8"/>
      <c r="U226" s="8"/>
      <c r="V226" s="1" t="s">
        <v>1473</v>
      </c>
    </row>
    <row r="227" spans="1:22" s="22" customFormat="1">
      <c r="A227" s="1" t="s">
        <v>1407</v>
      </c>
      <c r="B227" s="1">
        <v>8</v>
      </c>
      <c r="C227" s="1" t="s">
        <v>1571</v>
      </c>
      <c r="D227" s="5">
        <v>43277</v>
      </c>
      <c r="E227" s="1">
        <v>2018</v>
      </c>
      <c r="F227" s="1">
        <v>6</v>
      </c>
      <c r="G227" s="4">
        <v>26</v>
      </c>
      <c r="H227" s="9">
        <v>0.99305555555555547</v>
      </c>
      <c r="I227" s="13">
        <v>125.50178333333332</v>
      </c>
      <c r="J227" s="13">
        <v>30.501100000000001</v>
      </c>
      <c r="K227" s="10">
        <v>0</v>
      </c>
      <c r="L227" s="10">
        <v>0</v>
      </c>
      <c r="M227" s="33">
        <v>0</v>
      </c>
      <c r="N227" s="40">
        <v>23.599999999999998</v>
      </c>
      <c r="O227" s="13">
        <v>31.646936262644918</v>
      </c>
      <c r="P227" s="41">
        <v>-0.46409486117647059</v>
      </c>
      <c r="Q227" s="41">
        <v>-3.7706201317647068</v>
      </c>
      <c r="R227" s="1" t="s">
        <v>285</v>
      </c>
      <c r="S227" s="1"/>
      <c r="T227" s="8"/>
      <c r="U227" s="8"/>
      <c r="V227" s="1" t="s">
        <v>1474</v>
      </c>
    </row>
    <row r="228" spans="1:22" s="22" customFormat="1">
      <c r="A228" s="1" t="s">
        <v>1407</v>
      </c>
      <c r="B228" s="1">
        <v>9</v>
      </c>
      <c r="C228" s="1" t="s">
        <v>1571</v>
      </c>
      <c r="D228" s="5">
        <v>43278</v>
      </c>
      <c r="E228" s="1">
        <v>2018</v>
      </c>
      <c r="F228" s="1">
        <v>6</v>
      </c>
      <c r="G228" s="4">
        <v>27</v>
      </c>
      <c r="H228" s="9">
        <v>0.14166666666666666</v>
      </c>
      <c r="I228" s="13">
        <v>125.00319999999999</v>
      </c>
      <c r="J228" s="13">
        <v>30.500183333333332</v>
      </c>
      <c r="K228" s="10">
        <v>0</v>
      </c>
      <c r="L228" s="10">
        <v>0</v>
      </c>
      <c r="M228" s="33">
        <v>0</v>
      </c>
      <c r="N228" s="40">
        <v>25</v>
      </c>
      <c r="O228" s="13">
        <v>33.039715990138149</v>
      </c>
      <c r="P228" s="41">
        <v>-0.16682100705882408</v>
      </c>
      <c r="Q228" s="41">
        <v>-1.574374710588236</v>
      </c>
      <c r="R228" s="1" t="s">
        <v>285</v>
      </c>
      <c r="S228" s="1"/>
      <c r="T228" s="8"/>
      <c r="U228" s="8"/>
      <c r="V228" s="1" t="s">
        <v>1475</v>
      </c>
    </row>
    <row r="229" spans="1:22">
      <c r="A229" s="1" t="s">
        <v>1407</v>
      </c>
      <c r="B229" s="1">
        <v>10</v>
      </c>
      <c r="C229" s="1" t="s">
        <v>1571</v>
      </c>
      <c r="D229" s="5">
        <v>43278</v>
      </c>
      <c r="E229" s="1">
        <v>2018</v>
      </c>
      <c r="F229" s="1">
        <v>6</v>
      </c>
      <c r="G229" s="4">
        <v>27</v>
      </c>
      <c r="H229" s="9">
        <v>0.28055555555555556</v>
      </c>
      <c r="I229" s="13">
        <v>124.50005000000002</v>
      </c>
      <c r="J229" s="13">
        <v>30.500800000000002</v>
      </c>
      <c r="K229" s="10">
        <v>0</v>
      </c>
      <c r="L229" s="10">
        <v>0</v>
      </c>
      <c r="M229" s="33">
        <v>0</v>
      </c>
      <c r="N229" s="40">
        <v>25</v>
      </c>
      <c r="O229" s="13">
        <v>33.28549901338544</v>
      </c>
      <c r="P229" s="41">
        <v>-0.11528171294117673</v>
      </c>
      <c r="Q229" s="41">
        <v>-1.0392259294117654</v>
      </c>
      <c r="R229" s="1" t="s">
        <v>285</v>
      </c>
      <c r="V229" s="1" t="s">
        <v>1476</v>
      </c>
    </row>
    <row r="230" spans="1:22">
      <c r="A230" s="1" t="s">
        <v>1407</v>
      </c>
      <c r="B230" s="1">
        <v>11</v>
      </c>
      <c r="C230" s="1" t="s">
        <v>1571</v>
      </c>
      <c r="D230" s="5">
        <v>43278</v>
      </c>
      <c r="E230" s="1">
        <v>2018</v>
      </c>
      <c r="F230" s="1">
        <v>6</v>
      </c>
      <c r="G230" s="4">
        <v>27</v>
      </c>
      <c r="H230" s="9">
        <v>0.36736111111111108</v>
      </c>
      <c r="I230" s="13">
        <v>124.25164999999998</v>
      </c>
      <c r="J230" s="13">
        <v>30.502083333333331</v>
      </c>
      <c r="K230" s="10">
        <v>0</v>
      </c>
      <c r="L230" s="10">
        <v>0</v>
      </c>
      <c r="M230" s="33">
        <v>0</v>
      </c>
      <c r="N230" s="40">
        <v>25.099999999999998</v>
      </c>
      <c r="O230" s="13">
        <v>33.543683640623634</v>
      </c>
      <c r="P230" s="41">
        <v>-3.9494978823529259E-2</v>
      </c>
      <c r="Q230" s="41">
        <v>-0.666729468235296</v>
      </c>
      <c r="R230" s="1" t="s">
        <v>285</v>
      </c>
      <c r="S230" s="32">
        <v>1</v>
      </c>
      <c r="V230" s="1" t="s">
        <v>1477</v>
      </c>
    </row>
    <row r="231" spans="1:22">
      <c r="A231" s="1" t="s">
        <v>1407</v>
      </c>
      <c r="B231" s="1">
        <v>11</v>
      </c>
      <c r="C231" s="1" t="s">
        <v>1571</v>
      </c>
      <c r="D231" s="5">
        <v>43278</v>
      </c>
      <c r="E231" s="1">
        <v>2018</v>
      </c>
      <c r="F231" s="1">
        <v>6</v>
      </c>
      <c r="G231" s="4">
        <v>27</v>
      </c>
      <c r="H231" s="9">
        <v>0.36736111111111108</v>
      </c>
      <c r="I231" s="13">
        <v>124.25164999999998</v>
      </c>
      <c r="J231" s="13">
        <v>30.502083333333331</v>
      </c>
      <c r="K231" s="10">
        <v>56.079000000000001</v>
      </c>
      <c r="L231" s="10">
        <v>56</v>
      </c>
      <c r="M231" s="10">
        <v>0</v>
      </c>
      <c r="N231" s="14">
        <v>21.344000000000001</v>
      </c>
      <c r="O231" s="13">
        <v>34.038899999999998</v>
      </c>
      <c r="P231" s="41">
        <v>0.10230999529411777</v>
      </c>
      <c r="Q231" s="41">
        <v>0.3881995529411757</v>
      </c>
      <c r="R231" s="1" t="s">
        <v>285</v>
      </c>
      <c r="S231" s="32">
        <v>1</v>
      </c>
      <c r="V231" s="1" t="s">
        <v>1478</v>
      </c>
    </row>
    <row r="232" spans="1:22">
      <c r="A232" s="1" t="s">
        <v>1407</v>
      </c>
      <c r="B232" s="1">
        <v>11</v>
      </c>
      <c r="C232" s="1" t="s">
        <v>1571</v>
      </c>
      <c r="D232" s="5">
        <v>43278</v>
      </c>
      <c r="E232" s="1">
        <v>2018</v>
      </c>
      <c r="F232" s="1">
        <v>6</v>
      </c>
      <c r="G232" s="4">
        <v>27</v>
      </c>
      <c r="H232" s="9">
        <v>0.36736111111111108</v>
      </c>
      <c r="I232" s="13">
        <v>124.25164999999998</v>
      </c>
      <c r="J232" s="13">
        <v>30.502083333333331</v>
      </c>
      <c r="K232" s="10">
        <v>30.486000000000001</v>
      </c>
      <c r="L232" s="10">
        <v>30</v>
      </c>
      <c r="M232" s="10">
        <v>0</v>
      </c>
      <c r="N232" s="14">
        <v>21.435300000000002</v>
      </c>
      <c r="O232" s="13">
        <v>34.022500000000001</v>
      </c>
      <c r="P232" s="41">
        <v>2.8500931764705584E-2</v>
      </c>
      <c r="Q232" s="41">
        <v>0.13831631764705854</v>
      </c>
      <c r="R232" s="1" t="s">
        <v>285</v>
      </c>
      <c r="S232" s="32">
        <v>1</v>
      </c>
      <c r="V232" s="1" t="s">
        <v>1479</v>
      </c>
    </row>
    <row r="233" spans="1:22">
      <c r="A233" s="1" t="s">
        <v>1407</v>
      </c>
      <c r="B233" s="1">
        <v>11</v>
      </c>
      <c r="C233" s="1" t="s">
        <v>1571</v>
      </c>
      <c r="D233" s="5">
        <v>43278</v>
      </c>
      <c r="E233" s="1">
        <v>2018</v>
      </c>
      <c r="F233" s="1">
        <v>6</v>
      </c>
      <c r="G233" s="4">
        <v>27</v>
      </c>
      <c r="H233" s="9">
        <v>0.36736111111111108</v>
      </c>
      <c r="I233" s="13">
        <v>124.25164999999998</v>
      </c>
      <c r="J233" s="13">
        <v>30.502083333333331</v>
      </c>
      <c r="K233" s="10">
        <v>20.36</v>
      </c>
      <c r="L233" s="10">
        <v>20</v>
      </c>
      <c r="M233" s="10">
        <v>0</v>
      </c>
      <c r="N233" s="14">
        <v>25.136500000000002</v>
      </c>
      <c r="O233" s="13">
        <v>33.543100000000003</v>
      </c>
      <c r="P233" s="41">
        <v>-0.10680769411764701</v>
      </c>
      <c r="Q233" s="41">
        <v>-0.93537850117647103</v>
      </c>
      <c r="R233" s="1" t="s">
        <v>285</v>
      </c>
      <c r="S233" s="32">
        <v>1</v>
      </c>
      <c r="V233" s="1" t="s">
        <v>1480</v>
      </c>
    </row>
    <row r="234" spans="1:22">
      <c r="A234" s="1" t="s">
        <v>1407</v>
      </c>
      <c r="B234" s="1">
        <v>11</v>
      </c>
      <c r="C234" s="1" t="s">
        <v>1571</v>
      </c>
      <c r="D234" s="5">
        <v>43278</v>
      </c>
      <c r="E234" s="1">
        <v>2018</v>
      </c>
      <c r="F234" s="1">
        <v>6</v>
      </c>
      <c r="G234" s="4">
        <v>27</v>
      </c>
      <c r="H234" s="9">
        <v>0.36736111111111108</v>
      </c>
      <c r="I234" s="13">
        <v>124.25164999999998</v>
      </c>
      <c r="J234" s="13">
        <v>30.502083333333331</v>
      </c>
      <c r="K234" s="10">
        <v>9.9819999999999993</v>
      </c>
      <c r="L234" s="10">
        <v>10</v>
      </c>
      <c r="M234" s="10">
        <v>0</v>
      </c>
      <c r="N234" s="14">
        <v>25.1569</v>
      </c>
      <c r="O234" s="13">
        <v>33.544499999999999</v>
      </c>
      <c r="P234" s="41">
        <v>-0.11150616000000002</v>
      </c>
      <c r="Q234" s="41">
        <v>-0.82709383999999986</v>
      </c>
      <c r="R234" s="1" t="s">
        <v>285</v>
      </c>
      <c r="S234" s="32">
        <v>1</v>
      </c>
      <c r="V234" s="1" t="s">
        <v>1481</v>
      </c>
    </row>
    <row r="235" spans="1:22">
      <c r="A235" s="1" t="s">
        <v>1407</v>
      </c>
      <c r="B235" s="1">
        <v>12</v>
      </c>
      <c r="C235" s="1" t="s">
        <v>1571</v>
      </c>
      <c r="D235" s="5">
        <v>43278</v>
      </c>
      <c r="E235" s="1">
        <v>2018</v>
      </c>
      <c r="F235" s="1">
        <v>6</v>
      </c>
      <c r="G235" s="4">
        <v>27</v>
      </c>
      <c r="H235" s="9">
        <v>0.57430555555555551</v>
      </c>
      <c r="I235" s="13">
        <v>124.00256666666668</v>
      </c>
      <c r="J235" s="13">
        <v>29.999983333333329</v>
      </c>
      <c r="K235" s="10">
        <v>0</v>
      </c>
      <c r="L235" s="10">
        <v>0</v>
      </c>
      <c r="M235" s="33">
        <v>0</v>
      </c>
      <c r="N235" s="40">
        <v>26.099999999999998</v>
      </c>
      <c r="O235" s="13">
        <v>34.119348058154763</v>
      </c>
      <c r="P235" s="41">
        <v>-5.3591858823534011E-3</v>
      </c>
      <c r="Q235" s="41">
        <v>6.911166117646772E-2</v>
      </c>
      <c r="R235" s="1" t="s">
        <v>285</v>
      </c>
      <c r="V235" s="1" t="s">
        <v>1482</v>
      </c>
    </row>
    <row r="236" spans="1:22">
      <c r="A236" s="1" t="s">
        <v>1407</v>
      </c>
      <c r="B236" s="1">
        <v>13</v>
      </c>
      <c r="C236" s="1" t="s">
        <v>1571</v>
      </c>
      <c r="D236" s="5">
        <v>43278</v>
      </c>
      <c r="E236" s="1">
        <v>2018</v>
      </c>
      <c r="F236" s="1">
        <v>6</v>
      </c>
      <c r="G236" s="4">
        <v>27</v>
      </c>
      <c r="H236" s="9">
        <v>0.69861111111111107</v>
      </c>
      <c r="I236" s="13">
        <v>124.50233333333334</v>
      </c>
      <c r="J236" s="13">
        <v>29.995883333333332</v>
      </c>
      <c r="K236" s="10">
        <v>0</v>
      </c>
      <c r="L236" s="10">
        <v>0</v>
      </c>
      <c r="M236" s="33">
        <v>0</v>
      </c>
      <c r="N236" s="40">
        <v>25.8</v>
      </c>
      <c r="O236" s="13">
        <v>34.008892705856873</v>
      </c>
      <c r="P236" s="41">
        <v>3.8233468235293611E-2</v>
      </c>
      <c r="Q236" s="41">
        <v>1.4940442352941119E-2</v>
      </c>
      <c r="R236" s="1" t="s">
        <v>285</v>
      </c>
      <c r="V236" s="1" t="s">
        <v>1483</v>
      </c>
    </row>
    <row r="237" spans="1:22">
      <c r="A237" s="1" t="s">
        <v>1407</v>
      </c>
      <c r="B237" s="1">
        <v>14</v>
      </c>
      <c r="C237" s="1" t="s">
        <v>1571</v>
      </c>
      <c r="D237" s="5">
        <v>43278</v>
      </c>
      <c r="E237" s="1">
        <v>2018</v>
      </c>
      <c r="F237" s="1">
        <v>6</v>
      </c>
      <c r="G237" s="4">
        <v>27</v>
      </c>
      <c r="H237" s="9">
        <v>0.83680555555555547</v>
      </c>
      <c r="I237" s="13">
        <v>124.99823333333333</v>
      </c>
      <c r="J237" s="13">
        <v>30.000616666666666</v>
      </c>
      <c r="K237" s="10">
        <v>0</v>
      </c>
      <c r="L237" s="10">
        <v>0</v>
      </c>
      <c r="M237" s="33">
        <v>0</v>
      </c>
      <c r="N237" s="40">
        <v>25.3</v>
      </c>
      <c r="O237" s="13">
        <v>33.378658915544158</v>
      </c>
      <c r="P237" s="41">
        <v>-4.0226117647058857E-2</v>
      </c>
      <c r="Q237" s="41">
        <v>-0.77175553647058948</v>
      </c>
      <c r="R237" s="1" t="s">
        <v>285</v>
      </c>
      <c r="V237" s="1" t="s">
        <v>1484</v>
      </c>
    </row>
    <row r="238" spans="1:22">
      <c r="A238" s="1" t="s">
        <v>1407</v>
      </c>
      <c r="B238" s="1">
        <v>15</v>
      </c>
      <c r="C238" s="1" t="s">
        <v>1571</v>
      </c>
      <c r="D238" s="5">
        <v>43278</v>
      </c>
      <c r="E238" s="1">
        <v>2018</v>
      </c>
      <c r="F238" s="1">
        <v>6</v>
      </c>
      <c r="G238" s="4">
        <v>27</v>
      </c>
      <c r="H238" s="9">
        <v>0.96458333333333324</v>
      </c>
      <c r="I238" s="13">
        <v>125.50108333333334</v>
      </c>
      <c r="J238" s="13">
        <v>30.000916666666669</v>
      </c>
      <c r="K238" s="10">
        <v>0</v>
      </c>
      <c r="L238" s="10">
        <v>0</v>
      </c>
      <c r="M238" s="33">
        <v>0</v>
      </c>
      <c r="N238" s="40">
        <v>25.099999999999998</v>
      </c>
      <c r="O238" s="13">
        <v>33.160991416517028</v>
      </c>
      <c r="P238" s="41">
        <v>-0.16188282352941163</v>
      </c>
      <c r="Q238" s="41">
        <v>-1.2577018752941171</v>
      </c>
      <c r="R238" s="1" t="s">
        <v>285</v>
      </c>
      <c r="V238" s="1" t="s">
        <v>1485</v>
      </c>
    </row>
    <row r="239" spans="1:22">
      <c r="A239" s="1" t="s">
        <v>1407</v>
      </c>
      <c r="B239" s="1">
        <v>16</v>
      </c>
      <c r="C239" s="1" t="s">
        <v>1571</v>
      </c>
      <c r="D239" s="5">
        <v>43279</v>
      </c>
      <c r="E239" s="1">
        <v>2018</v>
      </c>
      <c r="F239" s="1">
        <v>6</v>
      </c>
      <c r="G239" s="4">
        <v>28</v>
      </c>
      <c r="H239" s="9">
        <v>8.6111111111111124E-2</v>
      </c>
      <c r="I239" s="13">
        <v>126.00436666666666</v>
      </c>
      <c r="J239" s="13">
        <v>30.018416666666667</v>
      </c>
      <c r="K239" s="10">
        <v>0</v>
      </c>
      <c r="L239" s="10">
        <v>0</v>
      </c>
      <c r="M239" s="33">
        <v>0</v>
      </c>
      <c r="N239" s="40">
        <v>24.7</v>
      </c>
      <c r="O239" s="13">
        <v>32.505120678097065</v>
      </c>
      <c r="P239" s="41">
        <v>-0.3100283294117645</v>
      </c>
      <c r="Q239" s="41">
        <v>-2.2276763741176477</v>
      </c>
      <c r="R239" s="1" t="s">
        <v>285</v>
      </c>
      <c r="V239" s="1" t="s">
        <v>1486</v>
      </c>
    </row>
    <row r="240" spans="1:22">
      <c r="A240" s="1" t="s">
        <v>1407</v>
      </c>
      <c r="B240" s="1">
        <v>17</v>
      </c>
      <c r="C240" s="1" t="s">
        <v>1571</v>
      </c>
      <c r="D240" s="5">
        <v>43280</v>
      </c>
      <c r="E240" s="1">
        <v>2018</v>
      </c>
      <c r="F240" s="1">
        <v>6</v>
      </c>
      <c r="G240" s="4">
        <v>29</v>
      </c>
      <c r="H240" s="9">
        <v>0.55069444444444449</v>
      </c>
      <c r="I240" s="13">
        <v>126.46005000000001</v>
      </c>
      <c r="J240" s="13">
        <v>29.995150000000002</v>
      </c>
      <c r="K240" s="10">
        <v>0</v>
      </c>
      <c r="L240" s="10">
        <v>0</v>
      </c>
      <c r="M240" s="33">
        <v>0</v>
      </c>
      <c r="N240" s="40">
        <v>25.3</v>
      </c>
      <c r="O240" s="13">
        <v>32.560161798541408</v>
      </c>
      <c r="P240" s="41">
        <v>-0.27681125647058802</v>
      </c>
      <c r="Q240" s="41">
        <v>-2.1101902129411769</v>
      </c>
      <c r="R240" s="1" t="s">
        <v>285</v>
      </c>
      <c r="V240" s="1" t="s">
        <v>1503</v>
      </c>
    </row>
    <row r="241" spans="1:22">
      <c r="A241" s="1" t="s">
        <v>1407</v>
      </c>
      <c r="B241" s="1">
        <v>18</v>
      </c>
      <c r="C241" s="1" t="s">
        <v>1571</v>
      </c>
      <c r="D241" s="5">
        <v>43280</v>
      </c>
      <c r="E241" s="1">
        <v>2018</v>
      </c>
      <c r="F241" s="1">
        <v>6</v>
      </c>
      <c r="G241" s="4">
        <v>29</v>
      </c>
      <c r="H241" s="9">
        <v>0.7090277777777777</v>
      </c>
      <c r="I241" s="13">
        <v>126.50051666666666</v>
      </c>
      <c r="J241" s="13">
        <v>30.49966666666667</v>
      </c>
      <c r="K241" s="10">
        <v>0</v>
      </c>
      <c r="L241" s="10">
        <v>0</v>
      </c>
      <c r="M241" s="33">
        <v>0</v>
      </c>
      <c r="N241" s="40">
        <v>24.2</v>
      </c>
      <c r="O241" s="13">
        <v>31.229813626017449</v>
      </c>
      <c r="P241" s="41">
        <v>-0.56842885176470581</v>
      </c>
      <c r="Q241" s="41">
        <v>-4.2926991035294115</v>
      </c>
      <c r="R241" s="1" t="s">
        <v>285</v>
      </c>
      <c r="V241" s="1" t="s">
        <v>1504</v>
      </c>
    </row>
    <row r="242" spans="1:22">
      <c r="A242" s="1" t="s">
        <v>1407</v>
      </c>
      <c r="B242" s="1">
        <v>19</v>
      </c>
      <c r="C242" s="1" t="s">
        <v>1571</v>
      </c>
      <c r="D242" s="5">
        <v>43280</v>
      </c>
      <c r="E242" s="1">
        <v>2018</v>
      </c>
      <c r="F242" s="1">
        <v>6</v>
      </c>
      <c r="G242" s="4">
        <v>29</v>
      </c>
      <c r="H242" s="9">
        <v>0.85902777777777783</v>
      </c>
      <c r="I242" s="13">
        <v>126.52151666666667</v>
      </c>
      <c r="J242" s="13">
        <v>30.968299999999999</v>
      </c>
      <c r="K242" s="10">
        <v>0</v>
      </c>
      <c r="L242" s="10">
        <v>0</v>
      </c>
      <c r="M242" s="33">
        <v>0</v>
      </c>
      <c r="N242" s="40">
        <v>23.5</v>
      </c>
      <c r="O242" s="13">
        <v>31.794483086542904</v>
      </c>
      <c r="P242" s="41">
        <v>-0.41703024705882363</v>
      </c>
      <c r="Q242" s="41">
        <v>-3.3597249441176471</v>
      </c>
      <c r="R242" s="1" t="s">
        <v>285</v>
      </c>
      <c r="V242" s="1" t="s">
        <v>1505</v>
      </c>
    </row>
    <row r="243" spans="1:22">
      <c r="A243" s="1" t="s">
        <v>1407</v>
      </c>
      <c r="B243" s="1">
        <v>20</v>
      </c>
      <c r="C243" s="1" t="s">
        <v>1571</v>
      </c>
      <c r="D243" s="5">
        <v>43280</v>
      </c>
      <c r="E243" s="1">
        <v>2018</v>
      </c>
      <c r="F243" s="1">
        <v>6</v>
      </c>
      <c r="G243" s="4">
        <v>29</v>
      </c>
      <c r="H243" s="9">
        <v>0.99861111111111101</v>
      </c>
      <c r="I243" s="13">
        <v>126.50049999999999</v>
      </c>
      <c r="J243" s="13">
        <v>31.501883333333335</v>
      </c>
      <c r="K243" s="10">
        <v>0</v>
      </c>
      <c r="L243" s="10">
        <v>0</v>
      </c>
      <c r="M243" s="33">
        <v>0</v>
      </c>
      <c r="N243" s="40">
        <v>22.7</v>
      </c>
      <c r="O243" s="13">
        <v>32.490898560311173</v>
      </c>
      <c r="P243" s="41">
        <v>-0.28255700235294157</v>
      </c>
      <c r="Q243" s="41">
        <v>-2.2829215247058823</v>
      </c>
      <c r="R243" s="1" t="s">
        <v>285</v>
      </c>
      <c r="V243" s="1" t="s">
        <v>1506</v>
      </c>
    </row>
    <row r="244" spans="1:22">
      <c r="A244" s="1" t="s">
        <v>1407</v>
      </c>
      <c r="B244" s="1">
        <v>21</v>
      </c>
      <c r="C244" s="1" t="s">
        <v>1571</v>
      </c>
      <c r="D244" s="5">
        <v>43281</v>
      </c>
      <c r="E244" s="1">
        <v>2018</v>
      </c>
      <c r="F244" s="1">
        <v>6</v>
      </c>
      <c r="G244" s="4">
        <v>30</v>
      </c>
      <c r="H244" s="9">
        <v>9.375E-2</v>
      </c>
      <c r="I244" s="13">
        <v>126.98206666666667</v>
      </c>
      <c r="J244" s="13">
        <v>32.002266666666664</v>
      </c>
      <c r="K244" s="10">
        <v>0</v>
      </c>
      <c r="L244" s="10">
        <v>0</v>
      </c>
      <c r="M244" s="33">
        <v>0</v>
      </c>
      <c r="N244" s="40">
        <v>23.7</v>
      </c>
      <c r="O244" s="13">
        <v>32.319301168352879</v>
      </c>
      <c r="P244" s="41">
        <v>-0.29908651764705874</v>
      </c>
      <c r="Q244" s="41">
        <v>-2.4754652852941179</v>
      </c>
      <c r="R244" s="1" t="s">
        <v>285</v>
      </c>
      <c r="V244" s="1" t="s">
        <v>1507</v>
      </c>
    </row>
    <row r="245" spans="1:22">
      <c r="A245" s="1" t="s">
        <v>1407</v>
      </c>
      <c r="B245" s="1">
        <v>22</v>
      </c>
      <c r="C245" s="1" t="s">
        <v>1571</v>
      </c>
      <c r="D245" s="5">
        <v>43281</v>
      </c>
      <c r="E245" s="1">
        <v>2018</v>
      </c>
      <c r="F245" s="1">
        <v>6</v>
      </c>
      <c r="G245" s="4">
        <v>30</v>
      </c>
      <c r="H245" s="9">
        <v>0.19583333333333333</v>
      </c>
      <c r="I245" s="13">
        <v>126.74973333333332</v>
      </c>
      <c r="J245" s="13">
        <v>31.751233333333332</v>
      </c>
      <c r="K245" s="10">
        <v>0</v>
      </c>
      <c r="L245" s="10">
        <v>0</v>
      </c>
      <c r="M245" s="33">
        <v>0</v>
      </c>
      <c r="N245" s="40">
        <v>23.8</v>
      </c>
      <c r="O245" s="13">
        <v>32.20007039418747</v>
      </c>
      <c r="P245" s="41">
        <v>-0.35619611294117659</v>
      </c>
      <c r="Q245" s="41">
        <v>-2.6413231258823524</v>
      </c>
      <c r="R245" s="1" t="s">
        <v>285</v>
      </c>
      <c r="V245" s="1" t="s">
        <v>1508</v>
      </c>
    </row>
    <row r="246" spans="1:22">
      <c r="A246" s="1" t="s">
        <v>1407</v>
      </c>
      <c r="B246" s="1">
        <v>23</v>
      </c>
      <c r="C246" s="1" t="s">
        <v>1571</v>
      </c>
      <c r="D246" s="5">
        <v>43281</v>
      </c>
      <c r="E246" s="1">
        <v>2018</v>
      </c>
      <c r="F246" s="1">
        <v>6</v>
      </c>
      <c r="G246" s="4">
        <v>30</v>
      </c>
      <c r="H246" s="9">
        <v>0.28680555555555554</v>
      </c>
      <c r="I246" s="13">
        <v>127.00004999999999</v>
      </c>
      <c r="J246" s="13">
        <v>31.749249999999996</v>
      </c>
      <c r="K246" s="10">
        <v>0</v>
      </c>
      <c r="L246" s="10">
        <v>0</v>
      </c>
      <c r="M246" s="33">
        <v>0</v>
      </c>
      <c r="N246" s="40">
        <v>24.5</v>
      </c>
      <c r="O246" s="13">
        <v>32.723183828650782</v>
      </c>
      <c r="P246" s="41">
        <v>-0.24457647394957949</v>
      </c>
      <c r="Q246" s="41">
        <v>-1.960449619327731</v>
      </c>
      <c r="R246" s="1" t="s">
        <v>285</v>
      </c>
      <c r="V246" s="1" t="s">
        <v>1509</v>
      </c>
    </row>
    <row r="247" spans="1:22">
      <c r="A247" s="1" t="s">
        <v>1407</v>
      </c>
      <c r="B247" s="1">
        <v>24</v>
      </c>
      <c r="C247" s="1" t="s">
        <v>1571</v>
      </c>
      <c r="D247" s="5">
        <v>43281</v>
      </c>
      <c r="E247" s="1">
        <v>2018</v>
      </c>
      <c r="F247" s="1">
        <v>6</v>
      </c>
      <c r="G247" s="4">
        <v>30</v>
      </c>
      <c r="H247" s="9">
        <v>0.34861111111111115</v>
      </c>
      <c r="I247" s="13">
        <v>127.27674999999999</v>
      </c>
      <c r="J247" s="13">
        <v>31.74798333333333</v>
      </c>
      <c r="K247" s="10">
        <v>0</v>
      </c>
      <c r="L247" s="10">
        <v>0</v>
      </c>
      <c r="M247" s="33">
        <v>0</v>
      </c>
      <c r="N247" s="40">
        <v>24.3</v>
      </c>
      <c r="O247" s="13">
        <v>32.176263803678658</v>
      </c>
      <c r="P247" s="41">
        <v>-0.35278944941176449</v>
      </c>
      <c r="Q247" s="41">
        <v>-2.7282139588235284</v>
      </c>
      <c r="R247" s="1" t="s">
        <v>285</v>
      </c>
      <c r="S247" s="32">
        <v>1</v>
      </c>
      <c r="V247" s="1" t="s">
        <v>1510</v>
      </c>
    </row>
    <row r="248" spans="1:22">
      <c r="A248" s="1" t="s">
        <v>1407</v>
      </c>
      <c r="B248" s="1">
        <v>24</v>
      </c>
      <c r="C248" s="1" t="s">
        <v>1571</v>
      </c>
      <c r="D248" s="5">
        <v>43281</v>
      </c>
      <c r="E248" s="1">
        <v>2018</v>
      </c>
      <c r="F248" s="1">
        <v>6</v>
      </c>
      <c r="G248" s="4">
        <v>30</v>
      </c>
      <c r="H248" s="9">
        <v>0.34861111111111115</v>
      </c>
      <c r="I248" s="13">
        <v>127.27674999999999</v>
      </c>
      <c r="J248" s="13">
        <v>31.74798333333333</v>
      </c>
      <c r="K248" s="10">
        <v>123.065</v>
      </c>
      <c r="L248" s="10">
        <v>123</v>
      </c>
      <c r="M248" s="10">
        <v>0</v>
      </c>
      <c r="N248" s="14">
        <v>12.8096</v>
      </c>
      <c r="O248" s="13">
        <v>34.152500000000003</v>
      </c>
      <c r="P248" s="41">
        <v>0.13375167529411724</v>
      </c>
      <c r="Q248" s="41">
        <v>0.66388735058823656</v>
      </c>
      <c r="R248" s="1" t="s">
        <v>285</v>
      </c>
      <c r="S248" s="32">
        <v>1</v>
      </c>
      <c r="V248" s="1" t="s">
        <v>1511</v>
      </c>
    </row>
    <row r="249" spans="1:22">
      <c r="A249" s="1" t="s">
        <v>1407</v>
      </c>
      <c r="B249" s="1">
        <v>24</v>
      </c>
      <c r="C249" s="1" t="s">
        <v>1571</v>
      </c>
      <c r="D249" s="5">
        <v>43281</v>
      </c>
      <c r="E249" s="1">
        <v>2018</v>
      </c>
      <c r="F249" s="1">
        <v>6</v>
      </c>
      <c r="G249" s="4">
        <v>30</v>
      </c>
      <c r="H249" s="9">
        <v>0.34861111111111115</v>
      </c>
      <c r="I249" s="13">
        <v>127.27674999999999</v>
      </c>
      <c r="J249" s="13">
        <v>31.74798333333333</v>
      </c>
      <c r="K249" s="10">
        <v>100.03700000000001</v>
      </c>
      <c r="L249" s="10">
        <v>100</v>
      </c>
      <c r="M249" s="10">
        <v>0</v>
      </c>
      <c r="N249" s="14">
        <v>12.7903</v>
      </c>
      <c r="O249" s="13">
        <v>34.143799999999999</v>
      </c>
      <c r="P249" s="41">
        <v>0.18594320000000009</v>
      </c>
      <c r="Q249" s="41">
        <v>0.7632208399999989</v>
      </c>
      <c r="R249" s="1" t="s">
        <v>285</v>
      </c>
      <c r="S249" s="32">
        <v>1</v>
      </c>
      <c r="V249" s="1" t="s">
        <v>1512</v>
      </c>
    </row>
    <row r="250" spans="1:22">
      <c r="A250" s="1" t="s">
        <v>1407</v>
      </c>
      <c r="B250" s="1">
        <v>24</v>
      </c>
      <c r="C250" s="1" t="s">
        <v>1571</v>
      </c>
      <c r="D250" s="5">
        <v>43281</v>
      </c>
      <c r="E250" s="1">
        <v>2018</v>
      </c>
      <c r="F250" s="1">
        <v>6</v>
      </c>
      <c r="G250" s="4">
        <v>30</v>
      </c>
      <c r="H250" s="9">
        <v>0.34861111111111115</v>
      </c>
      <c r="I250" s="13">
        <v>127.27674999999999</v>
      </c>
      <c r="J250" s="13">
        <v>31.74798333333333</v>
      </c>
      <c r="K250" s="10">
        <v>75.141000000000005</v>
      </c>
      <c r="L250" s="10">
        <v>75</v>
      </c>
      <c r="M250" s="10">
        <v>0</v>
      </c>
      <c r="N250" s="14">
        <v>12.769</v>
      </c>
      <c r="O250" s="13">
        <v>34.016500000000001</v>
      </c>
      <c r="P250" s="41">
        <v>6.174392470588197E-2</v>
      </c>
      <c r="Q250" s="41">
        <v>0.3296208094117663</v>
      </c>
      <c r="R250" s="1" t="s">
        <v>285</v>
      </c>
      <c r="S250" s="32">
        <v>1</v>
      </c>
      <c r="V250" s="1" t="s">
        <v>1513</v>
      </c>
    </row>
    <row r="251" spans="1:22">
      <c r="A251" s="1" t="s">
        <v>1407</v>
      </c>
      <c r="B251" s="1">
        <v>24</v>
      </c>
      <c r="C251" s="1" t="s">
        <v>1571</v>
      </c>
      <c r="D251" s="5">
        <v>43281</v>
      </c>
      <c r="E251" s="1">
        <v>2018</v>
      </c>
      <c r="F251" s="1">
        <v>6</v>
      </c>
      <c r="G251" s="4">
        <v>30</v>
      </c>
      <c r="H251" s="9">
        <v>0.34861111111111115</v>
      </c>
      <c r="I251" s="13">
        <v>127.27674999999999</v>
      </c>
      <c r="J251" s="13">
        <v>31.74798333333333</v>
      </c>
      <c r="K251" s="10">
        <v>50.256</v>
      </c>
      <c r="L251" s="10">
        <v>50</v>
      </c>
      <c r="M251" s="10">
        <v>0</v>
      </c>
      <c r="N251" s="14">
        <v>12.0692</v>
      </c>
      <c r="O251" s="13">
        <v>33.730800000000002</v>
      </c>
      <c r="P251" s="41">
        <v>4.7661449411764423E-2</v>
      </c>
      <c r="Q251" s="41">
        <v>2.140535882352701E-2</v>
      </c>
      <c r="R251" s="1" t="s">
        <v>285</v>
      </c>
      <c r="S251" s="32">
        <v>1</v>
      </c>
      <c r="V251" s="1" t="s">
        <v>1514</v>
      </c>
    </row>
    <row r="252" spans="1:22">
      <c r="A252" s="1" t="s">
        <v>1407</v>
      </c>
      <c r="B252" s="1">
        <v>24</v>
      </c>
      <c r="C252" s="1" t="s">
        <v>1571</v>
      </c>
      <c r="D252" s="5">
        <v>43281</v>
      </c>
      <c r="E252" s="1">
        <v>2018</v>
      </c>
      <c r="F252" s="1">
        <v>6</v>
      </c>
      <c r="G252" s="4">
        <v>30</v>
      </c>
      <c r="H252" s="9">
        <v>0.34861111111111115</v>
      </c>
      <c r="I252" s="13">
        <v>127.27674999999999</v>
      </c>
      <c r="J252" s="13">
        <v>31.74798333333333</v>
      </c>
      <c r="K252" s="10">
        <v>30.145</v>
      </c>
      <c r="L252" s="10">
        <v>30</v>
      </c>
      <c r="M252" s="10">
        <v>0</v>
      </c>
      <c r="N252" s="14">
        <v>16.067900000000002</v>
      </c>
      <c r="O252" s="13">
        <v>33.165700000000001</v>
      </c>
      <c r="P252" s="41">
        <v>-4.8396865882352369E-2</v>
      </c>
      <c r="Q252" s="41">
        <v>-0.63824011176470563</v>
      </c>
      <c r="R252" s="1" t="s">
        <v>285</v>
      </c>
      <c r="S252" s="32">
        <v>1</v>
      </c>
      <c r="V252" s="1" t="s">
        <v>1515</v>
      </c>
    </row>
    <row r="253" spans="1:22">
      <c r="A253" s="1" t="s">
        <v>1407</v>
      </c>
      <c r="B253" s="1">
        <v>24</v>
      </c>
      <c r="C253" s="1" t="s">
        <v>1571</v>
      </c>
      <c r="D253" s="5">
        <v>43281</v>
      </c>
      <c r="E253" s="1">
        <v>2018</v>
      </c>
      <c r="F253" s="1">
        <v>6</v>
      </c>
      <c r="G253" s="4">
        <v>30</v>
      </c>
      <c r="H253" s="9">
        <v>0.34861111111111115</v>
      </c>
      <c r="I253" s="13">
        <v>127.27674999999999</v>
      </c>
      <c r="J253" s="13">
        <v>31.74798333333333</v>
      </c>
      <c r="K253" s="10">
        <v>20.216999999999999</v>
      </c>
      <c r="L253" s="10">
        <v>20</v>
      </c>
      <c r="M253" s="10">
        <v>0</v>
      </c>
      <c r="N253" s="14">
        <v>20.498000000000001</v>
      </c>
      <c r="O253" s="13">
        <v>32.553699999999999</v>
      </c>
      <c r="P253" s="41">
        <v>-0.10836134117647034</v>
      </c>
      <c r="Q253" s="41">
        <v>-1.2919989823529399</v>
      </c>
      <c r="R253" s="1" t="s">
        <v>285</v>
      </c>
      <c r="S253" s="32">
        <v>1</v>
      </c>
      <c r="V253" s="1" t="s">
        <v>1516</v>
      </c>
    </row>
    <row r="254" spans="1:22">
      <c r="A254" s="1" t="s">
        <v>1407</v>
      </c>
      <c r="B254" s="1">
        <v>24</v>
      </c>
      <c r="C254" s="1" t="s">
        <v>1571</v>
      </c>
      <c r="D254" s="5">
        <v>43281</v>
      </c>
      <c r="E254" s="1">
        <v>2018</v>
      </c>
      <c r="F254" s="1">
        <v>6</v>
      </c>
      <c r="G254" s="4">
        <v>30</v>
      </c>
      <c r="H254" s="9">
        <v>0.34861111111111115</v>
      </c>
      <c r="I254" s="13">
        <v>127.27674999999999</v>
      </c>
      <c r="J254" s="13">
        <v>31.74798333333333</v>
      </c>
      <c r="K254" s="10">
        <v>10.228</v>
      </c>
      <c r="L254" s="10">
        <v>10</v>
      </c>
      <c r="M254" s="10">
        <v>0</v>
      </c>
      <c r="N254" s="14">
        <v>24.103899999999999</v>
      </c>
      <c r="O254" s="13">
        <v>32.524000000000001</v>
      </c>
      <c r="P254" s="41">
        <v>-0.16424741647058827</v>
      </c>
      <c r="Q254" s="41">
        <v>-1.9846094129411771</v>
      </c>
      <c r="R254" s="1" t="s">
        <v>285</v>
      </c>
      <c r="S254" s="32">
        <v>1</v>
      </c>
      <c r="V254" s="1" t="s">
        <v>1517</v>
      </c>
    </row>
    <row r="255" spans="1:22">
      <c r="A255" s="1" t="s">
        <v>1407</v>
      </c>
      <c r="B255" s="1">
        <v>26</v>
      </c>
      <c r="C255" s="1" t="s">
        <v>1571</v>
      </c>
      <c r="D255" s="5">
        <v>43281</v>
      </c>
      <c r="E255" s="1">
        <v>2018</v>
      </c>
      <c r="F255" s="1">
        <v>6</v>
      </c>
      <c r="G255" s="4">
        <v>30</v>
      </c>
      <c r="H255" s="9">
        <v>0.55208333333333337</v>
      </c>
      <c r="I255" s="13">
        <v>127.75135</v>
      </c>
      <c r="J255" s="13">
        <v>31.749833333333331</v>
      </c>
      <c r="K255" s="10">
        <v>0</v>
      </c>
      <c r="L255" s="10">
        <v>0</v>
      </c>
      <c r="M255" s="33">
        <v>0</v>
      </c>
      <c r="N255" s="40">
        <v>24.2</v>
      </c>
      <c r="O255" s="13">
        <v>31.222152243835545</v>
      </c>
      <c r="P255" s="41">
        <v>-0.66947569882352975</v>
      </c>
      <c r="Q255" s="41">
        <v>-4.370195934117648</v>
      </c>
      <c r="R255" s="1" t="s">
        <v>285</v>
      </c>
      <c r="V255" s="1" t="s">
        <v>1487</v>
      </c>
    </row>
    <row r="256" spans="1:22">
      <c r="A256" s="1" t="s">
        <v>1407</v>
      </c>
      <c r="B256" s="1">
        <v>28</v>
      </c>
      <c r="C256" s="1" t="s">
        <v>1571</v>
      </c>
      <c r="D256" s="5">
        <v>43281</v>
      </c>
      <c r="E256" s="1">
        <v>2018</v>
      </c>
      <c r="F256" s="1">
        <v>6</v>
      </c>
      <c r="G256" s="4">
        <v>30</v>
      </c>
      <c r="H256" s="9">
        <v>0.78263888888888899</v>
      </c>
      <c r="I256" s="13">
        <v>128.25098333333332</v>
      </c>
      <c r="J256" s="13">
        <v>31.74881666666667</v>
      </c>
      <c r="K256" s="10">
        <v>0</v>
      </c>
      <c r="L256" s="10">
        <v>0</v>
      </c>
      <c r="M256" s="33">
        <v>0</v>
      </c>
      <c r="N256" s="40">
        <v>25.5</v>
      </c>
      <c r="O256" s="13">
        <v>32.485532406566271</v>
      </c>
      <c r="P256" s="41">
        <v>-0.40159549058823529</v>
      </c>
      <c r="Q256" s="41">
        <v>-2.4852027329411763</v>
      </c>
      <c r="R256" s="1" t="s">
        <v>285</v>
      </c>
      <c r="V256" s="1" t="s">
        <v>1488</v>
      </c>
    </row>
    <row r="257" spans="1:22">
      <c r="A257" s="1" t="s">
        <v>1407</v>
      </c>
      <c r="B257" s="1">
        <v>30</v>
      </c>
      <c r="C257" s="1" t="s">
        <v>1571</v>
      </c>
      <c r="D257" s="5">
        <v>43281</v>
      </c>
      <c r="E257" s="1">
        <v>2018</v>
      </c>
      <c r="F257" s="1">
        <v>6</v>
      </c>
      <c r="G257" s="4">
        <v>30</v>
      </c>
      <c r="H257" s="9">
        <v>0.84791666666666676</v>
      </c>
      <c r="I257" s="13">
        <v>128.74896666666666</v>
      </c>
      <c r="J257" s="13">
        <v>31.749183333333335</v>
      </c>
      <c r="K257" s="10">
        <v>0</v>
      </c>
      <c r="L257" s="10">
        <v>0</v>
      </c>
      <c r="M257" s="33">
        <v>0</v>
      </c>
      <c r="N257" s="40">
        <v>25.9</v>
      </c>
      <c r="O257" s="13">
        <v>33.903213609154115</v>
      </c>
      <c r="P257" s="41">
        <v>-2.3868482352941367E-2</v>
      </c>
      <c r="Q257" s="41">
        <v>-3.6861911764708211E-2</v>
      </c>
      <c r="R257" s="1" t="s">
        <v>285</v>
      </c>
      <c r="S257" s="32">
        <v>1</v>
      </c>
      <c r="V257" s="1" t="s">
        <v>1489</v>
      </c>
    </row>
    <row r="258" spans="1:22">
      <c r="A258" s="1" t="s">
        <v>1407</v>
      </c>
      <c r="B258" s="1">
        <v>30</v>
      </c>
      <c r="C258" s="1" t="s">
        <v>1571</v>
      </c>
      <c r="D258" s="5">
        <v>43281</v>
      </c>
      <c r="E258" s="1">
        <v>2018</v>
      </c>
      <c r="F258" s="1">
        <v>6</v>
      </c>
      <c r="G258" s="4">
        <v>30</v>
      </c>
      <c r="H258" s="9">
        <v>0.84791666666666676</v>
      </c>
      <c r="I258" s="13">
        <v>128.74896666666666</v>
      </c>
      <c r="J258" s="13">
        <v>31.749183333333335</v>
      </c>
      <c r="K258" s="10">
        <v>496.91399999999999</v>
      </c>
      <c r="L258" s="10">
        <v>500</v>
      </c>
      <c r="M258" s="10">
        <v>0</v>
      </c>
      <c r="N258" s="14">
        <v>8.6141000000000005</v>
      </c>
      <c r="O258" s="13">
        <v>34.358699999999999</v>
      </c>
      <c r="P258" s="41">
        <v>-5.4812254117647452E-2</v>
      </c>
      <c r="Q258" s="41">
        <v>-0.5706726505882358</v>
      </c>
      <c r="R258" s="1" t="s">
        <v>285</v>
      </c>
      <c r="S258" s="32">
        <v>1</v>
      </c>
      <c r="V258" s="1" t="s">
        <v>1490</v>
      </c>
    </row>
    <row r="259" spans="1:22">
      <c r="A259" s="1" t="s">
        <v>1407</v>
      </c>
      <c r="B259" s="1">
        <v>30</v>
      </c>
      <c r="C259" s="1" t="s">
        <v>1571</v>
      </c>
      <c r="D259" s="5">
        <v>43281</v>
      </c>
      <c r="E259" s="1">
        <v>2018</v>
      </c>
      <c r="F259" s="1">
        <v>6</v>
      </c>
      <c r="G259" s="4">
        <v>30</v>
      </c>
      <c r="H259" s="9">
        <v>0.84791666666666676</v>
      </c>
      <c r="I259" s="13">
        <v>128.74896666666666</v>
      </c>
      <c r="J259" s="13">
        <v>31.749183333333335</v>
      </c>
      <c r="K259" s="10">
        <v>298.517</v>
      </c>
      <c r="L259" s="10">
        <v>300</v>
      </c>
      <c r="M259" s="10">
        <v>0</v>
      </c>
      <c r="N259" s="14">
        <v>12.2849</v>
      </c>
      <c r="O259" s="13">
        <v>34.443199999999997</v>
      </c>
      <c r="P259" s="41">
        <v>9.610145411764659E-2</v>
      </c>
      <c r="Q259" s="41">
        <v>0.2525741305882363</v>
      </c>
      <c r="R259" s="1" t="s">
        <v>285</v>
      </c>
      <c r="S259" s="32">
        <v>1</v>
      </c>
      <c r="V259" s="1" t="s">
        <v>1491</v>
      </c>
    </row>
    <row r="260" spans="1:22">
      <c r="A260" s="1" t="s">
        <v>1407</v>
      </c>
      <c r="B260" s="1">
        <v>30</v>
      </c>
      <c r="C260" s="1" t="s">
        <v>1571</v>
      </c>
      <c r="D260" s="5">
        <v>43281</v>
      </c>
      <c r="E260" s="1">
        <v>2018</v>
      </c>
      <c r="F260" s="1">
        <v>6</v>
      </c>
      <c r="G260" s="4">
        <v>30</v>
      </c>
      <c r="H260" s="9">
        <v>0.84791666666666676</v>
      </c>
      <c r="I260" s="13">
        <v>128.74896666666666</v>
      </c>
      <c r="J260" s="13">
        <v>31.749183333333335</v>
      </c>
      <c r="K260" s="10">
        <v>199.36799999999999</v>
      </c>
      <c r="L260" s="10">
        <v>200</v>
      </c>
      <c r="M260" s="10">
        <v>0</v>
      </c>
      <c r="N260" s="14">
        <v>15.190899999999999</v>
      </c>
      <c r="O260" s="13">
        <v>34.552599999999998</v>
      </c>
      <c r="P260" s="41">
        <v>0.20409354235294064</v>
      </c>
      <c r="Q260" s="41">
        <v>1.0830810517647045</v>
      </c>
      <c r="R260" s="1" t="s">
        <v>285</v>
      </c>
      <c r="S260" s="32">
        <v>1</v>
      </c>
      <c r="V260" s="1" t="s">
        <v>1492</v>
      </c>
    </row>
    <row r="261" spans="1:22">
      <c r="A261" s="1" t="s">
        <v>1407</v>
      </c>
      <c r="B261" s="1">
        <v>30</v>
      </c>
      <c r="C261" s="1" t="s">
        <v>1571</v>
      </c>
      <c r="D261" s="5">
        <v>43281</v>
      </c>
      <c r="E261" s="1">
        <v>2018</v>
      </c>
      <c r="F261" s="1">
        <v>6</v>
      </c>
      <c r="G261" s="4">
        <v>30</v>
      </c>
      <c r="H261" s="9">
        <v>0.84791666666666676</v>
      </c>
      <c r="I261" s="13">
        <v>128.74896666666666</v>
      </c>
      <c r="J261" s="13">
        <v>31.749183333333335</v>
      </c>
      <c r="K261" s="10">
        <v>149.102</v>
      </c>
      <c r="L261" s="10">
        <v>150</v>
      </c>
      <c r="M261" s="10">
        <v>0</v>
      </c>
      <c r="N261" s="14">
        <v>16.531300000000002</v>
      </c>
      <c r="O261" s="13">
        <v>34.5886</v>
      </c>
      <c r="P261" s="41">
        <v>0.23865101058823512</v>
      </c>
      <c r="Q261" s="41">
        <v>1.0986863129411741</v>
      </c>
      <c r="R261" s="1" t="s">
        <v>285</v>
      </c>
      <c r="S261" s="32">
        <v>1</v>
      </c>
      <c r="V261" s="1" t="s">
        <v>1493</v>
      </c>
    </row>
    <row r="262" spans="1:22">
      <c r="A262" s="1" t="s">
        <v>1407</v>
      </c>
      <c r="B262" s="1">
        <v>30</v>
      </c>
      <c r="C262" s="1" t="s">
        <v>1571</v>
      </c>
      <c r="D262" s="5">
        <v>43281</v>
      </c>
      <c r="E262" s="1">
        <v>2018</v>
      </c>
      <c r="F262" s="1">
        <v>6</v>
      </c>
      <c r="G262" s="4">
        <v>30</v>
      </c>
      <c r="H262" s="9">
        <v>0.84791666666666676</v>
      </c>
      <c r="I262" s="13">
        <v>128.74896666666666</v>
      </c>
      <c r="J262" s="13">
        <v>31.749183333333335</v>
      </c>
      <c r="K262" s="10">
        <v>124.11</v>
      </c>
      <c r="L262" s="10">
        <v>125</v>
      </c>
      <c r="M262" s="10">
        <v>0</v>
      </c>
      <c r="N262" s="14">
        <v>16.997900000000001</v>
      </c>
      <c r="O262" s="13">
        <v>34.543599999999998</v>
      </c>
      <c r="P262" s="41">
        <v>0.15047442352941198</v>
      </c>
      <c r="Q262" s="41">
        <v>1.0496543976470569</v>
      </c>
      <c r="R262" s="1" t="s">
        <v>285</v>
      </c>
      <c r="S262" s="32">
        <v>1</v>
      </c>
      <c r="V262" s="1" t="s">
        <v>1494</v>
      </c>
    </row>
    <row r="263" spans="1:22">
      <c r="A263" s="1" t="s">
        <v>1407</v>
      </c>
      <c r="B263" s="1">
        <v>30</v>
      </c>
      <c r="C263" s="1" t="s">
        <v>1571</v>
      </c>
      <c r="D263" s="5">
        <v>43281</v>
      </c>
      <c r="E263" s="1">
        <v>2018</v>
      </c>
      <c r="F263" s="1">
        <v>6</v>
      </c>
      <c r="G263" s="4">
        <v>30</v>
      </c>
      <c r="H263" s="9">
        <v>0.84791666666666676</v>
      </c>
      <c r="I263" s="13">
        <v>128.74896666666666</v>
      </c>
      <c r="J263" s="13">
        <v>31.749183333333335</v>
      </c>
      <c r="K263" s="10">
        <v>100.316</v>
      </c>
      <c r="L263" s="10">
        <v>100</v>
      </c>
      <c r="M263" s="10">
        <v>0</v>
      </c>
      <c r="N263" s="14">
        <v>18.539899999999999</v>
      </c>
      <c r="O263" s="13">
        <v>34.415799999999997</v>
      </c>
      <c r="P263" s="41">
        <v>0.20639099176470577</v>
      </c>
      <c r="Q263" s="41">
        <v>1.0122802588235302</v>
      </c>
      <c r="R263" s="1" t="s">
        <v>285</v>
      </c>
      <c r="S263" s="32">
        <v>1</v>
      </c>
      <c r="V263" s="1" t="s">
        <v>1495</v>
      </c>
    </row>
    <row r="264" spans="1:22">
      <c r="A264" s="1" t="s">
        <v>1407</v>
      </c>
      <c r="B264" s="1">
        <v>30</v>
      </c>
      <c r="C264" s="1" t="s">
        <v>1571</v>
      </c>
      <c r="D264" s="5">
        <v>43281</v>
      </c>
      <c r="E264" s="1">
        <v>2018</v>
      </c>
      <c r="F264" s="1">
        <v>6</v>
      </c>
      <c r="G264" s="4">
        <v>30</v>
      </c>
      <c r="H264" s="9">
        <v>0.84791666666666676</v>
      </c>
      <c r="I264" s="13">
        <v>128.74896666666666</v>
      </c>
      <c r="J264" s="13">
        <v>31.749183333333335</v>
      </c>
      <c r="K264" s="10">
        <v>75.275999999999996</v>
      </c>
      <c r="L264" s="10">
        <v>75</v>
      </c>
      <c r="M264" s="10">
        <v>0</v>
      </c>
      <c r="N264" s="14">
        <v>19.803799999999999</v>
      </c>
      <c r="O264" s="13">
        <v>34.377200000000002</v>
      </c>
      <c r="P264" s="41">
        <v>0.14717183999999994</v>
      </c>
      <c r="Q264" s="41">
        <v>0.99236970000000113</v>
      </c>
      <c r="R264" s="1" t="s">
        <v>285</v>
      </c>
      <c r="S264" s="32">
        <v>1</v>
      </c>
      <c r="V264" s="1" t="s">
        <v>1496</v>
      </c>
    </row>
    <row r="265" spans="1:22">
      <c r="A265" s="1" t="s">
        <v>1407</v>
      </c>
      <c r="B265" s="1">
        <v>30</v>
      </c>
      <c r="C265" s="1" t="s">
        <v>1571</v>
      </c>
      <c r="D265" s="5">
        <v>43281</v>
      </c>
      <c r="E265" s="1">
        <v>2018</v>
      </c>
      <c r="F265" s="1">
        <v>6</v>
      </c>
      <c r="G265" s="4">
        <v>30</v>
      </c>
      <c r="H265" s="9">
        <v>0.84791666666666676</v>
      </c>
      <c r="I265" s="13">
        <v>128.74896666666666</v>
      </c>
      <c r="J265" s="13">
        <v>31.749183333333335</v>
      </c>
      <c r="K265" s="10">
        <v>49.128999999999998</v>
      </c>
      <c r="L265" s="10">
        <v>50</v>
      </c>
      <c r="M265" s="10">
        <v>0</v>
      </c>
      <c r="N265" s="14">
        <v>21.387</v>
      </c>
      <c r="O265" s="13">
        <v>34.28</v>
      </c>
      <c r="P265" s="41">
        <v>0.20939442823529397</v>
      </c>
      <c r="Q265" s="41">
        <v>0.99698664117646807</v>
      </c>
      <c r="R265" s="1" t="s">
        <v>285</v>
      </c>
      <c r="S265" s="32">
        <v>1</v>
      </c>
      <c r="V265" s="1" t="s">
        <v>1497</v>
      </c>
    </row>
    <row r="266" spans="1:22">
      <c r="A266" s="1" t="s">
        <v>1407</v>
      </c>
      <c r="B266" s="1">
        <v>30</v>
      </c>
      <c r="C266" s="1" t="s">
        <v>1571</v>
      </c>
      <c r="D266" s="5">
        <v>43281</v>
      </c>
      <c r="E266" s="1">
        <v>2018</v>
      </c>
      <c r="F266" s="1">
        <v>6</v>
      </c>
      <c r="G266" s="4">
        <v>30</v>
      </c>
      <c r="H266" s="9">
        <v>0.84791666666666676</v>
      </c>
      <c r="I266" s="13">
        <v>128.74896666666666</v>
      </c>
      <c r="J266" s="13">
        <v>31.749183333333335</v>
      </c>
      <c r="K266" s="10">
        <v>30.338000000000001</v>
      </c>
      <c r="L266" s="10">
        <v>30</v>
      </c>
      <c r="M266" s="10">
        <v>0</v>
      </c>
      <c r="N266" s="14">
        <v>23.250399999999999</v>
      </c>
      <c r="O266" s="13">
        <v>34.102600000000002</v>
      </c>
      <c r="P266" s="41">
        <v>0.18557035647058795</v>
      </c>
      <c r="Q266" s="41">
        <v>0.71610348235293841</v>
      </c>
      <c r="R266" s="1" t="s">
        <v>285</v>
      </c>
      <c r="S266" s="32">
        <v>1</v>
      </c>
      <c r="V266" s="1" t="s">
        <v>1498</v>
      </c>
    </row>
    <row r="267" spans="1:22">
      <c r="A267" s="1" t="s">
        <v>1407</v>
      </c>
      <c r="B267" s="1">
        <v>30</v>
      </c>
      <c r="C267" s="1" t="s">
        <v>1571</v>
      </c>
      <c r="D267" s="5">
        <v>43281</v>
      </c>
      <c r="E267" s="1">
        <v>2018</v>
      </c>
      <c r="F267" s="1">
        <v>6</v>
      </c>
      <c r="G267" s="4">
        <v>30</v>
      </c>
      <c r="H267" s="9">
        <v>0.84791666666666676</v>
      </c>
      <c r="I267" s="13">
        <v>128.74896666666666</v>
      </c>
      <c r="J267" s="13">
        <v>31.749183333333335</v>
      </c>
      <c r="K267" s="10">
        <v>20.524000000000001</v>
      </c>
      <c r="L267" s="10">
        <v>20</v>
      </c>
      <c r="M267" s="10">
        <v>0</v>
      </c>
      <c r="N267" s="14">
        <v>24.815100000000001</v>
      </c>
      <c r="O267" s="13">
        <v>33.933300000000003</v>
      </c>
      <c r="P267" s="41">
        <v>7.0003864705882268E-2</v>
      </c>
      <c r="Q267" s="41">
        <v>0.21977076352941083</v>
      </c>
      <c r="R267" s="1" t="s">
        <v>285</v>
      </c>
      <c r="S267" s="32">
        <v>1</v>
      </c>
      <c r="V267" s="1" t="s">
        <v>1499</v>
      </c>
    </row>
    <row r="268" spans="1:22">
      <c r="A268" s="1" t="s">
        <v>1407</v>
      </c>
      <c r="B268" s="1">
        <v>30</v>
      </c>
      <c r="C268" s="1" t="s">
        <v>1571</v>
      </c>
      <c r="D268" s="5">
        <v>43281</v>
      </c>
      <c r="E268" s="1">
        <v>2018</v>
      </c>
      <c r="F268" s="1">
        <v>6</v>
      </c>
      <c r="G268" s="4">
        <v>30</v>
      </c>
      <c r="H268" s="9">
        <v>0.84791666666666676</v>
      </c>
      <c r="I268" s="13">
        <v>128.74896666666666</v>
      </c>
      <c r="J268" s="13">
        <v>31.749183333333335</v>
      </c>
      <c r="K268" s="10">
        <v>10.826000000000001</v>
      </c>
      <c r="L268" s="10">
        <v>10</v>
      </c>
      <c r="M268" s="10">
        <v>0</v>
      </c>
      <c r="N268" s="14">
        <v>25.598800000000001</v>
      </c>
      <c r="O268" s="13">
        <v>33.8613</v>
      </c>
      <c r="P268" s="41">
        <v>-2.989928705882372E-2</v>
      </c>
      <c r="Q268" s="41">
        <v>-0.12821963529411917</v>
      </c>
      <c r="R268" s="1" t="s">
        <v>285</v>
      </c>
      <c r="S268" s="32">
        <v>1</v>
      </c>
      <c r="V268" s="1" t="s">
        <v>1500</v>
      </c>
    </row>
    <row r="269" spans="1:22">
      <c r="A269" s="1" t="s">
        <v>1407</v>
      </c>
      <c r="B269" s="1">
        <v>32</v>
      </c>
      <c r="C269" s="1" t="s">
        <v>1571</v>
      </c>
      <c r="D269" s="5">
        <v>43282</v>
      </c>
      <c r="E269" s="1">
        <v>2018</v>
      </c>
      <c r="F269" s="1">
        <v>7</v>
      </c>
      <c r="G269" s="4">
        <v>1</v>
      </c>
      <c r="H269" s="9">
        <v>9.5138888888888884E-2</v>
      </c>
      <c r="I269" s="13">
        <v>129.24946666666665</v>
      </c>
      <c r="J269" s="13">
        <v>31.750566666666668</v>
      </c>
      <c r="K269" s="10">
        <v>0</v>
      </c>
      <c r="L269" s="10">
        <v>0</v>
      </c>
      <c r="M269" s="33">
        <v>0</v>
      </c>
      <c r="N269" s="40">
        <v>25</v>
      </c>
      <c r="O269" s="13">
        <v>33.644475286566347</v>
      </c>
      <c r="P269" s="41">
        <v>2.5203601176469803E-2</v>
      </c>
      <c r="Q269" s="41">
        <v>-0.39203165411764829</v>
      </c>
      <c r="R269" s="1" t="s">
        <v>285</v>
      </c>
      <c r="U269" s="8" t="s">
        <v>1624</v>
      </c>
      <c r="V269" s="1" t="s">
        <v>1501</v>
      </c>
    </row>
    <row r="270" spans="1:22">
      <c r="A270" s="1" t="s">
        <v>1407</v>
      </c>
      <c r="B270" s="1">
        <v>34</v>
      </c>
      <c r="C270" s="1" t="s">
        <v>1571</v>
      </c>
      <c r="D270" s="5">
        <v>43282</v>
      </c>
      <c r="E270" s="1">
        <v>2018</v>
      </c>
      <c r="F270" s="1">
        <v>7</v>
      </c>
      <c r="G270" s="4">
        <v>1</v>
      </c>
      <c r="H270" s="9">
        <v>0.26944444444444443</v>
      </c>
      <c r="I270" s="13">
        <v>129.66828333333333</v>
      </c>
      <c r="J270" s="13">
        <v>31.749199999999998</v>
      </c>
      <c r="K270" s="10">
        <v>0</v>
      </c>
      <c r="L270" s="10">
        <v>0</v>
      </c>
      <c r="M270" s="33">
        <v>0</v>
      </c>
      <c r="N270" s="40">
        <v>25</v>
      </c>
      <c r="O270" s="13">
        <v>33.62925868531935</v>
      </c>
      <c r="P270" s="38">
        <v>-5.3324694117646843E-2</v>
      </c>
      <c r="Q270" s="38">
        <v>-0.43820823294117517</v>
      </c>
      <c r="R270" s="1" t="s">
        <v>285</v>
      </c>
      <c r="U270" s="8" t="s">
        <v>1625</v>
      </c>
      <c r="V270" s="42" t="str">
        <f>A270&amp;" St."&amp;B270&amp;" "&amp;K270&amp;"m"&amp;" Bt."&amp;M270</f>
        <v>YK1805 St.34 0m Bt.0</v>
      </c>
    </row>
    <row r="271" spans="1:22">
      <c r="A271" s="1" t="s">
        <v>1533</v>
      </c>
      <c r="B271" s="1" t="s">
        <v>1537</v>
      </c>
      <c r="C271" s="1" t="s">
        <v>1571</v>
      </c>
      <c r="D271" s="5">
        <v>43532</v>
      </c>
      <c r="E271" s="1">
        <f>YEAR(D271)</f>
        <v>2019</v>
      </c>
      <c r="F271" s="1">
        <f>MONTH(D271)</f>
        <v>3</v>
      </c>
      <c r="G271" s="4">
        <f>DAY(D271)</f>
        <v>8</v>
      </c>
      <c r="H271" s="9">
        <v>0.53055555555555556</v>
      </c>
      <c r="I271" s="13">
        <f>127+1477/6000</f>
        <v>127.24616666666667</v>
      </c>
      <c r="J271" s="13">
        <f>31+4164/6000</f>
        <v>31.693999999999999</v>
      </c>
      <c r="K271" s="10">
        <v>0</v>
      </c>
      <c r="L271" s="10">
        <v>0</v>
      </c>
      <c r="M271" s="33">
        <v>0</v>
      </c>
      <c r="N271" s="14">
        <v>18.63</v>
      </c>
      <c r="O271" s="13">
        <v>34.608446400001455</v>
      </c>
      <c r="P271" s="41">
        <v>0.18774911764705848</v>
      </c>
      <c r="Q271" s="41">
        <v>1.3874037976470603</v>
      </c>
      <c r="R271" s="1" t="s">
        <v>285</v>
      </c>
      <c r="S271" s="1">
        <v>1</v>
      </c>
      <c r="U271" s="8" t="s">
        <v>1637</v>
      </c>
      <c r="V271" s="42" t="str">
        <f>A271&amp;" St."&amp;B271&amp;" "&amp;K271&amp;"m"&amp;" Bt."&amp;M271</f>
        <v>YK1812 St.89_2 0m Bt.0</v>
      </c>
    </row>
    <row r="272" spans="1:22">
      <c r="A272" s="1" t="s">
        <v>1533</v>
      </c>
      <c r="B272" s="1" t="s">
        <v>1537</v>
      </c>
      <c r="C272" s="1" t="s">
        <v>1571</v>
      </c>
      <c r="D272" s="5">
        <v>43532</v>
      </c>
      <c r="E272" s="1">
        <f>YEAR(D272)</f>
        <v>2019</v>
      </c>
      <c r="F272" s="1">
        <f>MONTH(D272)</f>
        <v>3</v>
      </c>
      <c r="G272" s="4">
        <f>DAY(D272)</f>
        <v>8</v>
      </c>
      <c r="H272" s="9">
        <v>0.53055555555555556</v>
      </c>
      <c r="I272" s="13">
        <f>127+1477/6000</f>
        <v>127.24616666666667</v>
      </c>
      <c r="J272" s="13">
        <f>31+4164/6000</f>
        <v>31.693999999999999</v>
      </c>
      <c r="K272" s="10">
        <v>10.111000000000001</v>
      </c>
      <c r="L272" s="10">
        <v>10</v>
      </c>
      <c r="M272" s="10">
        <v>0</v>
      </c>
      <c r="N272" s="14">
        <v>18.463200000000001</v>
      </c>
      <c r="O272" s="13">
        <v>34.5946</v>
      </c>
      <c r="P272" s="41">
        <v>0.25890220588235291</v>
      </c>
      <c r="Q272" s="41">
        <v>1.4751915058823535</v>
      </c>
      <c r="R272" s="1" t="s">
        <v>285</v>
      </c>
      <c r="S272" s="1">
        <v>1</v>
      </c>
      <c r="U272" s="8" t="s">
        <v>1637</v>
      </c>
      <c r="V272" s="42" t="str">
        <f>A272&amp;" St."&amp;B272&amp;" "&amp;K272&amp;"m"&amp;" Bt."&amp;M272</f>
        <v>YK1812 St.89_2 10.111m Bt.0</v>
      </c>
    </row>
    <row r="273" spans="1:22">
      <c r="A273" s="1" t="s">
        <v>1533</v>
      </c>
      <c r="B273" s="1" t="s">
        <v>1537</v>
      </c>
      <c r="C273" s="1" t="s">
        <v>1571</v>
      </c>
      <c r="D273" s="5">
        <v>43532</v>
      </c>
      <c r="E273" s="1">
        <f>YEAR(D273)</f>
        <v>2019</v>
      </c>
      <c r="F273" s="1">
        <f>MONTH(D273)</f>
        <v>3</v>
      </c>
      <c r="G273" s="4">
        <f>DAY(D273)</f>
        <v>8</v>
      </c>
      <c r="H273" s="9">
        <v>0.53055555555555556</v>
      </c>
      <c r="I273" s="13">
        <f>127+1477/6000</f>
        <v>127.24616666666667</v>
      </c>
      <c r="J273" s="13">
        <f>31+4164/6000</f>
        <v>31.693999999999999</v>
      </c>
      <c r="K273" s="10">
        <v>19.613</v>
      </c>
      <c r="L273" s="10">
        <v>20</v>
      </c>
      <c r="M273" s="10">
        <v>0</v>
      </c>
      <c r="N273" s="14">
        <v>18.454999999999998</v>
      </c>
      <c r="O273" s="13">
        <v>34.594999999999999</v>
      </c>
      <c r="P273" s="41">
        <v>0.1898352941176471</v>
      </c>
      <c r="Q273" s="41">
        <v>1.4639940941176466</v>
      </c>
      <c r="R273" s="1" t="s">
        <v>285</v>
      </c>
      <c r="S273" s="1">
        <v>1</v>
      </c>
      <c r="U273" s="8" t="s">
        <v>1637</v>
      </c>
      <c r="V273" s="42" t="str">
        <f>A273&amp;" St."&amp;B273&amp;" "&amp;K273&amp;"m"&amp;" Bt."&amp;M273</f>
        <v>YK1812 St.89_2 19.613m Bt.0</v>
      </c>
    </row>
    <row r="274" spans="1:22">
      <c r="A274" s="1" t="s">
        <v>1533</v>
      </c>
      <c r="B274" s="1" t="s">
        <v>1537</v>
      </c>
      <c r="C274" s="1" t="s">
        <v>1571</v>
      </c>
      <c r="D274" s="5">
        <v>43532</v>
      </c>
      <c r="E274" s="1">
        <f>YEAR(D274)</f>
        <v>2019</v>
      </c>
      <c r="F274" s="1">
        <f>MONTH(D274)</f>
        <v>3</v>
      </c>
      <c r="G274" s="4">
        <f>DAY(D274)</f>
        <v>8</v>
      </c>
      <c r="H274" s="9">
        <v>0.53055555555555556</v>
      </c>
      <c r="I274" s="13">
        <f>127+1477/6000</f>
        <v>127.24616666666667</v>
      </c>
      <c r="J274" s="13">
        <f>31+4164/6000</f>
        <v>31.693999999999999</v>
      </c>
      <c r="K274" s="10">
        <v>30.117000000000001</v>
      </c>
      <c r="L274" s="10">
        <v>30</v>
      </c>
      <c r="M274" s="10">
        <v>0</v>
      </c>
      <c r="N274" s="14">
        <v>18.411799999999999</v>
      </c>
      <c r="O274" s="13">
        <v>34.591500000000003</v>
      </c>
      <c r="P274" s="41">
        <v>0.33311421568627431</v>
      </c>
      <c r="Q274" s="41">
        <v>1.804298882352942</v>
      </c>
      <c r="R274" s="1" t="s">
        <v>285</v>
      </c>
      <c r="S274" s="1">
        <v>1</v>
      </c>
      <c r="U274" s="8" t="s">
        <v>1637</v>
      </c>
      <c r="V274" s="42" t="str">
        <f>A274&amp;" St."&amp;B274&amp;" "&amp;K274&amp;"m"&amp;" Bt."&amp;M274</f>
        <v>YK1812 St.89_2 30.117m Bt.0</v>
      </c>
    </row>
    <row r="275" spans="1:22">
      <c r="A275" s="1" t="s">
        <v>1533</v>
      </c>
      <c r="B275" s="1" t="s">
        <v>1537</v>
      </c>
      <c r="C275" s="1" t="s">
        <v>1571</v>
      </c>
      <c r="D275" s="5">
        <v>43532</v>
      </c>
      <c r="E275" s="1">
        <f>YEAR(D275)</f>
        <v>2019</v>
      </c>
      <c r="F275" s="1">
        <f>MONTH(D275)</f>
        <v>3</v>
      </c>
      <c r="G275" s="4">
        <f>DAY(D275)</f>
        <v>8</v>
      </c>
      <c r="H275" s="9">
        <v>0.53055555555555556</v>
      </c>
      <c r="I275" s="13">
        <f>127+1477/6000</f>
        <v>127.24616666666667</v>
      </c>
      <c r="J275" s="13">
        <f>31+4164/6000</f>
        <v>31.693999999999999</v>
      </c>
      <c r="K275" s="10">
        <v>49.954000000000001</v>
      </c>
      <c r="L275" s="10">
        <v>50</v>
      </c>
      <c r="M275" s="10">
        <v>0</v>
      </c>
      <c r="N275" s="14">
        <v>17.301400000000001</v>
      </c>
      <c r="O275" s="13">
        <v>34.547600000000003</v>
      </c>
      <c r="P275" s="41">
        <v>0.23579147058823491</v>
      </c>
      <c r="Q275" s="41">
        <v>1.466739390588236</v>
      </c>
      <c r="R275" s="1" t="s">
        <v>285</v>
      </c>
      <c r="S275" s="1">
        <v>1</v>
      </c>
      <c r="U275" s="8" t="s">
        <v>1637</v>
      </c>
      <c r="V275" s="42" t="str">
        <f>A275&amp;" St."&amp;B275&amp;" "&amp;K275&amp;"m"&amp;" Bt."&amp;M275</f>
        <v>YK1812 St.89_2 49.954m Bt.0</v>
      </c>
    </row>
    <row r="276" spans="1:22">
      <c r="A276" s="1" t="s">
        <v>1533</v>
      </c>
      <c r="B276" s="1" t="s">
        <v>1537</v>
      </c>
      <c r="C276" s="1" t="s">
        <v>1571</v>
      </c>
      <c r="D276" s="5">
        <v>43532</v>
      </c>
      <c r="E276" s="1">
        <f>YEAR(D276)</f>
        <v>2019</v>
      </c>
      <c r="F276" s="1">
        <f>MONTH(D276)</f>
        <v>3</v>
      </c>
      <c r="G276" s="4">
        <f>DAY(D276)</f>
        <v>8</v>
      </c>
      <c r="H276" s="9">
        <v>0.53055555555555556</v>
      </c>
      <c r="I276" s="13">
        <f>127+1477/6000</f>
        <v>127.24616666666667</v>
      </c>
      <c r="J276" s="13">
        <f>31+4164/6000</f>
        <v>31.693999999999999</v>
      </c>
      <c r="K276" s="10">
        <v>74.302000000000007</v>
      </c>
      <c r="L276" s="10">
        <v>75</v>
      </c>
      <c r="M276" s="10">
        <v>0</v>
      </c>
      <c r="N276" s="14">
        <v>16.613499999999998</v>
      </c>
      <c r="O276" s="13">
        <v>34.487699999999997</v>
      </c>
      <c r="P276" s="41">
        <v>0.13008382352941128</v>
      </c>
      <c r="Q276" s="41">
        <v>1.0455043435294105</v>
      </c>
      <c r="R276" s="1" t="s">
        <v>285</v>
      </c>
      <c r="S276" s="1">
        <v>1</v>
      </c>
      <c r="U276" s="8" t="s">
        <v>1637</v>
      </c>
      <c r="V276" s="42" t="str">
        <f>A276&amp;" St."&amp;B276&amp;" "&amp;K276&amp;"m"&amp;" Bt."&amp;M276</f>
        <v>YK1812 St.89_2 74.302m Bt.0</v>
      </c>
    </row>
    <row r="277" spans="1:22">
      <c r="A277" s="1" t="s">
        <v>1533</v>
      </c>
      <c r="B277" s="1" t="s">
        <v>1537</v>
      </c>
      <c r="C277" s="1" t="s">
        <v>1571</v>
      </c>
      <c r="D277" s="5">
        <v>43532</v>
      </c>
      <c r="E277" s="1">
        <f>YEAR(D277)</f>
        <v>2019</v>
      </c>
      <c r="F277" s="1">
        <f>MONTH(D277)</f>
        <v>3</v>
      </c>
      <c r="G277" s="4">
        <f>DAY(D277)</f>
        <v>8</v>
      </c>
      <c r="H277" s="9">
        <v>0.53055555555555556</v>
      </c>
      <c r="I277" s="13">
        <f>127+1477/6000</f>
        <v>127.24616666666667</v>
      </c>
      <c r="J277" s="13">
        <f>31+4164/6000</f>
        <v>31.693999999999999</v>
      </c>
      <c r="K277" s="10">
        <v>100.21299999999999</v>
      </c>
      <c r="L277" s="10">
        <v>100</v>
      </c>
      <c r="M277" s="10">
        <v>0</v>
      </c>
      <c r="N277" s="14">
        <v>15.8241</v>
      </c>
      <c r="O277" s="13">
        <v>34.533900000000003</v>
      </c>
      <c r="P277" s="41">
        <v>0.18273566176470535</v>
      </c>
      <c r="Q277" s="41">
        <v>0.96879821176470671</v>
      </c>
      <c r="R277" s="1" t="s">
        <v>285</v>
      </c>
      <c r="S277" s="1">
        <v>1</v>
      </c>
      <c r="U277" s="8" t="s">
        <v>1637</v>
      </c>
      <c r="V277" s="42" t="str">
        <f>A277&amp;" St."&amp;B277&amp;" "&amp;K277&amp;"m"&amp;" Bt."&amp;M277</f>
        <v>YK1812 St.89_2 100.213m Bt.0</v>
      </c>
    </row>
    <row r="278" spans="1:22">
      <c r="A278" s="1" t="s">
        <v>1533</v>
      </c>
      <c r="B278" s="1" t="s">
        <v>1537</v>
      </c>
      <c r="C278" s="1" t="s">
        <v>1571</v>
      </c>
      <c r="D278" s="5">
        <v>43532</v>
      </c>
      <c r="E278" s="1">
        <f>YEAR(D278)</f>
        <v>2019</v>
      </c>
      <c r="F278" s="1">
        <f>MONTH(D278)</f>
        <v>3</v>
      </c>
      <c r="G278" s="4">
        <f>DAY(D278)</f>
        <v>8</v>
      </c>
      <c r="H278" s="9">
        <v>0.53055555555555556</v>
      </c>
      <c r="I278" s="13">
        <f>127+1477/6000</f>
        <v>127.24616666666667</v>
      </c>
      <c r="J278" s="13">
        <f>31+4164/6000</f>
        <v>31.693999999999999</v>
      </c>
      <c r="K278" s="10">
        <v>119.92100000000001</v>
      </c>
      <c r="L278" s="10">
        <v>120</v>
      </c>
      <c r="M278" s="10">
        <v>0</v>
      </c>
      <c r="N278" s="14">
        <v>15.527900000000001</v>
      </c>
      <c r="O278" s="13">
        <v>34.567300000000003</v>
      </c>
      <c r="P278" s="41">
        <v>8.9837499999999793E-2</v>
      </c>
      <c r="Q278" s="41">
        <v>0.79645460000000057</v>
      </c>
      <c r="R278" s="1" t="s">
        <v>285</v>
      </c>
      <c r="S278" s="1">
        <v>1</v>
      </c>
      <c r="U278" s="8" t="s">
        <v>1637</v>
      </c>
      <c r="V278" s="42" t="str">
        <f>A278&amp;" St."&amp;B278&amp;" "&amp;K278&amp;"m"&amp;" Bt."&amp;M278</f>
        <v>YK1812 St.89_2 119.921m Bt.0</v>
      </c>
    </row>
    <row r="279" spans="1:22">
      <c r="A279" s="1" t="s">
        <v>1533</v>
      </c>
      <c r="B279" s="1">
        <v>95</v>
      </c>
      <c r="C279" s="1" t="s">
        <v>1571</v>
      </c>
      <c r="D279" s="5">
        <v>43533</v>
      </c>
      <c r="E279" s="1">
        <f>YEAR(D279)</f>
        <v>2019</v>
      </c>
      <c r="F279" s="1">
        <f>MONTH(D279)</f>
        <v>3</v>
      </c>
      <c r="G279" s="4">
        <f>DAY(D279)</f>
        <v>9</v>
      </c>
      <c r="H279" s="9">
        <v>0.63194444444444442</v>
      </c>
      <c r="I279" s="13">
        <f>128+44.75/60</f>
        <v>128.74583333333334</v>
      </c>
      <c r="J279" s="13">
        <f>31+44.86/60</f>
        <v>31.747666666666667</v>
      </c>
      <c r="K279" s="10">
        <v>0</v>
      </c>
      <c r="L279" s="10">
        <v>0</v>
      </c>
      <c r="M279" s="33">
        <v>0</v>
      </c>
      <c r="N279" s="14">
        <v>19.510000000000002</v>
      </c>
      <c r="O279" s="13">
        <v>34.667003288194984</v>
      </c>
      <c r="P279" s="41">
        <v>0.19707058823529344</v>
      </c>
      <c r="Q279" s="41">
        <v>1.2347270882352941</v>
      </c>
      <c r="R279" s="1" t="s">
        <v>285</v>
      </c>
      <c r="S279" s="1">
        <v>1</v>
      </c>
      <c r="U279" s="8" t="s">
        <v>1637</v>
      </c>
      <c r="V279" s="42" t="str">
        <f>A279&amp;" St."&amp;B279&amp;" "&amp;K279&amp;"m"&amp;" Bt."&amp;M279</f>
        <v>YK1812 St.95 0m Bt.0</v>
      </c>
    </row>
    <row r="280" spans="1:22">
      <c r="A280" s="1" t="s">
        <v>1533</v>
      </c>
      <c r="B280" s="1">
        <v>95</v>
      </c>
      <c r="C280" s="1" t="s">
        <v>1571</v>
      </c>
      <c r="D280" s="5">
        <v>43533</v>
      </c>
      <c r="E280" s="1">
        <f>YEAR(D280)</f>
        <v>2019</v>
      </c>
      <c r="F280" s="1">
        <f>MONTH(D280)</f>
        <v>3</v>
      </c>
      <c r="G280" s="4">
        <f>DAY(D280)</f>
        <v>9</v>
      </c>
      <c r="H280" s="9">
        <v>0.63194444444444442</v>
      </c>
      <c r="I280" s="13">
        <f>128+44.75/60</f>
        <v>128.74583333333334</v>
      </c>
      <c r="J280" s="13">
        <f>31+44.86/60</f>
        <v>31.747666666666667</v>
      </c>
      <c r="K280" s="10">
        <v>9.35</v>
      </c>
      <c r="L280" s="10">
        <v>10</v>
      </c>
      <c r="M280" s="10">
        <v>0</v>
      </c>
      <c r="N280" s="14">
        <v>19.392499999999998</v>
      </c>
      <c r="O280" s="13">
        <v>34.656300000000002</v>
      </c>
      <c r="P280" s="41">
        <v>0.20088117647058779</v>
      </c>
      <c r="Q280" s="41">
        <v>1.394620336470588</v>
      </c>
      <c r="R280" s="1" t="s">
        <v>285</v>
      </c>
      <c r="S280" s="1">
        <v>1</v>
      </c>
      <c r="U280" s="8" t="s">
        <v>1637</v>
      </c>
      <c r="V280" s="42" t="str">
        <f>A280&amp;" St."&amp;B280&amp;" "&amp;K280&amp;"m"&amp;" Bt."&amp;M280</f>
        <v>YK1812 St.95 9.35m Bt.0</v>
      </c>
    </row>
    <row r="281" spans="1:22">
      <c r="A281" s="1" t="s">
        <v>1533</v>
      </c>
      <c r="B281" s="1">
        <v>95</v>
      </c>
      <c r="C281" s="1" t="s">
        <v>1571</v>
      </c>
      <c r="D281" s="5">
        <v>43533</v>
      </c>
      <c r="E281" s="1">
        <f>YEAR(D281)</f>
        <v>2019</v>
      </c>
      <c r="F281" s="1">
        <f>MONTH(D281)</f>
        <v>3</v>
      </c>
      <c r="G281" s="4">
        <f>DAY(D281)</f>
        <v>9</v>
      </c>
      <c r="H281" s="9">
        <v>0.63194444444444442</v>
      </c>
      <c r="I281" s="13">
        <f>128+44.75/60</f>
        <v>128.74583333333334</v>
      </c>
      <c r="J281" s="13">
        <f>31+44.86/60</f>
        <v>31.747666666666667</v>
      </c>
      <c r="K281" s="10">
        <v>19.390999999999998</v>
      </c>
      <c r="L281" s="10">
        <v>20</v>
      </c>
      <c r="M281" s="10">
        <v>0</v>
      </c>
      <c r="N281" s="14">
        <v>19.400400000000001</v>
      </c>
      <c r="O281" s="13">
        <v>34.655900000000003</v>
      </c>
      <c r="P281" s="41">
        <v>0.1510159313725481</v>
      </c>
      <c r="Q281" s="41">
        <v>1.3027513647058822</v>
      </c>
      <c r="R281" s="1" t="s">
        <v>285</v>
      </c>
      <c r="S281" s="1">
        <v>1</v>
      </c>
      <c r="U281" s="8" t="s">
        <v>1637</v>
      </c>
      <c r="V281" s="42" t="str">
        <f>A281&amp;" St."&amp;B281&amp;" "&amp;K281&amp;"m"&amp;" Bt."&amp;M281</f>
        <v>YK1812 St.95 19.391m Bt.0</v>
      </c>
    </row>
    <row r="282" spans="1:22">
      <c r="A282" s="1" t="s">
        <v>1533</v>
      </c>
      <c r="B282" s="1">
        <v>95</v>
      </c>
      <c r="C282" s="1" t="s">
        <v>1571</v>
      </c>
      <c r="D282" s="5">
        <v>43533</v>
      </c>
      <c r="E282" s="1">
        <f>YEAR(D282)</f>
        <v>2019</v>
      </c>
      <c r="F282" s="1">
        <f>MONTH(D282)</f>
        <v>3</v>
      </c>
      <c r="G282" s="4">
        <f>DAY(D282)</f>
        <v>9</v>
      </c>
      <c r="H282" s="9">
        <v>0.63194444444444442</v>
      </c>
      <c r="I282" s="13">
        <f>128+44.75/60</f>
        <v>128.74583333333334</v>
      </c>
      <c r="J282" s="13">
        <f>31+44.86/60</f>
        <v>31.747666666666667</v>
      </c>
      <c r="K282" s="10">
        <v>29.117999999999999</v>
      </c>
      <c r="L282" s="10">
        <v>30</v>
      </c>
      <c r="M282" s="10">
        <v>0</v>
      </c>
      <c r="N282" s="14">
        <v>19.403300000000002</v>
      </c>
      <c r="O282" s="13">
        <v>34.655200000000001</v>
      </c>
      <c r="P282" s="41">
        <v>0.1980473529411757</v>
      </c>
      <c r="Q282" s="41">
        <v>1.3540432329411765</v>
      </c>
      <c r="R282" s="1" t="s">
        <v>285</v>
      </c>
      <c r="S282" s="1">
        <v>1</v>
      </c>
      <c r="U282" s="8" t="s">
        <v>1637</v>
      </c>
      <c r="V282" s="42" t="str">
        <f>A282&amp;" St."&amp;B282&amp;" "&amp;K282&amp;"m"&amp;" Bt."&amp;M282</f>
        <v>YK1812 St.95 29.118m Bt.0</v>
      </c>
    </row>
    <row r="283" spans="1:22">
      <c r="A283" s="1" t="s">
        <v>1533</v>
      </c>
      <c r="B283" s="1">
        <v>95</v>
      </c>
      <c r="C283" s="1" t="s">
        <v>1571</v>
      </c>
      <c r="D283" s="5">
        <v>43533</v>
      </c>
      <c r="E283" s="1">
        <f>YEAR(D283)</f>
        <v>2019</v>
      </c>
      <c r="F283" s="1">
        <f>MONTH(D283)</f>
        <v>3</v>
      </c>
      <c r="G283" s="4">
        <f>DAY(D283)</f>
        <v>9</v>
      </c>
      <c r="H283" s="9">
        <v>0.63194444444444442</v>
      </c>
      <c r="I283" s="13">
        <f>128+44.75/60</f>
        <v>128.74583333333334</v>
      </c>
      <c r="J283" s="13">
        <f>31+44.86/60</f>
        <v>31.747666666666667</v>
      </c>
      <c r="K283" s="10">
        <v>49.845999999999997</v>
      </c>
      <c r="L283" s="10">
        <v>50</v>
      </c>
      <c r="M283" s="10">
        <v>0</v>
      </c>
      <c r="N283" s="14">
        <v>18.369599999999998</v>
      </c>
      <c r="O283" s="13">
        <v>34.640599999999999</v>
      </c>
      <c r="P283" s="41">
        <v>0.14896794117646994</v>
      </c>
      <c r="Q283" s="41">
        <v>1.190692301176469</v>
      </c>
      <c r="R283" s="1" t="s">
        <v>285</v>
      </c>
      <c r="S283" s="1">
        <v>1</v>
      </c>
      <c r="U283" s="8" t="s">
        <v>1637</v>
      </c>
      <c r="V283" s="42" t="str">
        <f>A283&amp;" St."&amp;B283&amp;" "&amp;K283&amp;"m"&amp;" Bt."&amp;M283</f>
        <v>YK1812 St.95 49.846m Bt.0</v>
      </c>
    </row>
    <row r="284" spans="1:22">
      <c r="A284" s="1" t="s">
        <v>1533</v>
      </c>
      <c r="B284" s="1">
        <v>95</v>
      </c>
      <c r="C284" s="1" t="s">
        <v>1571</v>
      </c>
      <c r="D284" s="5">
        <v>43533</v>
      </c>
      <c r="E284" s="1">
        <f>YEAR(D284)</f>
        <v>2019</v>
      </c>
      <c r="F284" s="1">
        <f>MONTH(D284)</f>
        <v>3</v>
      </c>
      <c r="G284" s="4">
        <f>DAY(D284)</f>
        <v>9</v>
      </c>
      <c r="H284" s="9">
        <v>0.63194444444444442</v>
      </c>
      <c r="I284" s="13">
        <f>128+44.75/60</f>
        <v>128.74583333333334</v>
      </c>
      <c r="J284" s="13">
        <f>31+44.86/60</f>
        <v>31.747666666666667</v>
      </c>
      <c r="K284" s="10">
        <v>74.474999999999994</v>
      </c>
      <c r="L284" s="10">
        <v>75</v>
      </c>
      <c r="M284" s="10">
        <v>0</v>
      </c>
      <c r="N284" s="14">
        <v>18.0166</v>
      </c>
      <c r="O284" s="13">
        <v>34.653799999999997</v>
      </c>
      <c r="P284" s="41">
        <v>0.29333534705882336</v>
      </c>
      <c r="Q284" s="41">
        <v>1.5306370223529395</v>
      </c>
      <c r="R284" s="1" t="s">
        <v>285</v>
      </c>
      <c r="S284" s="1">
        <v>1</v>
      </c>
      <c r="V284" s="42" t="str">
        <f>A284&amp;" St."&amp;B284&amp;" "&amp;K284&amp;"m"&amp;" Bt."&amp;M284</f>
        <v>YK1812 St.95 74.475m Bt.0</v>
      </c>
    </row>
    <row r="285" spans="1:22">
      <c r="A285" s="1" t="s">
        <v>1533</v>
      </c>
      <c r="B285" s="1">
        <v>95</v>
      </c>
      <c r="C285" s="1" t="s">
        <v>1571</v>
      </c>
      <c r="D285" s="5">
        <v>43533</v>
      </c>
      <c r="E285" s="1">
        <f>YEAR(D285)</f>
        <v>2019</v>
      </c>
      <c r="F285" s="1">
        <f>MONTH(D285)</f>
        <v>3</v>
      </c>
      <c r="G285" s="4">
        <f>DAY(D285)</f>
        <v>9</v>
      </c>
      <c r="H285" s="9">
        <v>0.63194444444444442</v>
      </c>
      <c r="I285" s="13">
        <f>128+44.75/60</f>
        <v>128.74583333333334</v>
      </c>
      <c r="J285" s="13">
        <f>31+44.86/60</f>
        <v>31.747666666666667</v>
      </c>
      <c r="K285" s="10">
        <v>98.992000000000004</v>
      </c>
      <c r="L285" s="10">
        <v>100</v>
      </c>
      <c r="M285" s="10">
        <v>0</v>
      </c>
      <c r="N285" s="14">
        <v>17.4253</v>
      </c>
      <c r="O285" s="13">
        <v>34.655200000000001</v>
      </c>
      <c r="P285" s="41">
        <v>0.23021989647058749</v>
      </c>
      <c r="Q285" s="41">
        <v>1.4582928188235282</v>
      </c>
      <c r="R285" s="1" t="s">
        <v>285</v>
      </c>
      <c r="S285" s="1">
        <v>1</v>
      </c>
      <c r="V285" s="42" t="str">
        <f>A285&amp;" St."&amp;B285&amp;" "&amp;K285&amp;"m"&amp;" Bt."&amp;M285</f>
        <v>YK1812 St.95 98.992m Bt.0</v>
      </c>
    </row>
    <row r="286" spans="1:22">
      <c r="A286" s="1" t="s">
        <v>1533</v>
      </c>
      <c r="B286" s="1">
        <v>95</v>
      </c>
      <c r="C286" s="1" t="s">
        <v>1571</v>
      </c>
      <c r="D286" s="5">
        <v>43533</v>
      </c>
      <c r="E286" s="1">
        <f>YEAR(D286)</f>
        <v>2019</v>
      </c>
      <c r="F286" s="1">
        <f>MONTH(D286)</f>
        <v>3</v>
      </c>
      <c r="G286" s="4">
        <f>DAY(D286)</f>
        <v>9</v>
      </c>
      <c r="H286" s="9">
        <v>0.63194444444444442</v>
      </c>
      <c r="I286" s="13">
        <f>128+44.75/60</f>
        <v>128.74583333333334</v>
      </c>
      <c r="J286" s="13">
        <f>31+44.86/60</f>
        <v>31.747666666666667</v>
      </c>
      <c r="K286" s="10">
        <v>124.691</v>
      </c>
      <c r="L286" s="10">
        <v>125</v>
      </c>
      <c r="M286" s="10">
        <v>0</v>
      </c>
      <c r="N286" s="14">
        <v>16.756799999999998</v>
      </c>
      <c r="O286" s="13">
        <v>34.641199999999998</v>
      </c>
      <c r="P286" s="41">
        <v>0.30465318588235268</v>
      </c>
      <c r="Q286" s="41">
        <v>1.5390642352941164</v>
      </c>
      <c r="R286" s="1" t="s">
        <v>285</v>
      </c>
      <c r="S286" s="1">
        <v>1</v>
      </c>
      <c r="V286" s="42" t="str">
        <f>A286&amp;" St."&amp;B286&amp;" "&amp;K286&amp;"m"&amp;" Bt."&amp;M286</f>
        <v>YK1812 St.95 124.691m Bt.0</v>
      </c>
    </row>
    <row r="287" spans="1:22">
      <c r="A287" s="1" t="s">
        <v>1533</v>
      </c>
      <c r="B287" s="1">
        <v>95</v>
      </c>
      <c r="C287" s="1" t="s">
        <v>1571</v>
      </c>
      <c r="D287" s="5">
        <v>43533</v>
      </c>
      <c r="E287" s="1">
        <f>YEAR(D287)</f>
        <v>2019</v>
      </c>
      <c r="F287" s="1">
        <f>MONTH(D287)</f>
        <v>3</v>
      </c>
      <c r="G287" s="4">
        <f>DAY(D287)</f>
        <v>9</v>
      </c>
      <c r="H287" s="9">
        <v>0.63194444444444442</v>
      </c>
      <c r="I287" s="13">
        <f>128+44.75/60</f>
        <v>128.74583333333334</v>
      </c>
      <c r="J287" s="13">
        <f>31+44.86/60</f>
        <v>31.747666666666667</v>
      </c>
      <c r="K287" s="10">
        <v>147.953</v>
      </c>
      <c r="L287" s="10">
        <v>150</v>
      </c>
      <c r="M287" s="10">
        <v>0</v>
      </c>
      <c r="N287" s="14">
        <v>16.173200000000001</v>
      </c>
      <c r="O287" s="13">
        <v>34.606900000000003</v>
      </c>
      <c r="P287" s="41">
        <v>0.22050329529411661</v>
      </c>
      <c r="Q287" s="41">
        <v>1.3658253117647057</v>
      </c>
      <c r="R287" s="1" t="s">
        <v>285</v>
      </c>
      <c r="S287" s="1">
        <v>1</v>
      </c>
      <c r="V287" s="42" t="str">
        <f>A287&amp;" St."&amp;B287&amp;" "&amp;K287&amp;"m"&amp;" Bt."&amp;M287</f>
        <v>YK1812 St.95 147.953m Bt.0</v>
      </c>
    </row>
    <row r="288" spans="1:22">
      <c r="A288" s="1" t="s">
        <v>1533</v>
      </c>
      <c r="B288" s="1">
        <v>95</v>
      </c>
      <c r="C288" s="1" t="s">
        <v>1571</v>
      </c>
      <c r="D288" s="5">
        <v>43533</v>
      </c>
      <c r="E288" s="1">
        <f>YEAR(D288)</f>
        <v>2019</v>
      </c>
      <c r="F288" s="1">
        <f>MONTH(D288)</f>
        <v>3</v>
      </c>
      <c r="G288" s="4">
        <f>DAY(D288)</f>
        <v>9</v>
      </c>
      <c r="H288" s="9">
        <v>0.63194444444444442</v>
      </c>
      <c r="I288" s="13">
        <f>128+44.75/60</f>
        <v>128.74583333333334</v>
      </c>
      <c r="J288" s="13">
        <f>31+44.86/60</f>
        <v>31.747666666666667</v>
      </c>
      <c r="K288" s="10">
        <v>197.38300000000001</v>
      </c>
      <c r="L288" s="10">
        <v>200</v>
      </c>
      <c r="M288" s="10">
        <v>0</v>
      </c>
      <c r="N288" s="14">
        <v>14.2576</v>
      </c>
      <c r="O288" s="13">
        <v>34.527799999999999</v>
      </c>
      <c r="P288" s="41">
        <v>0.17223568470588235</v>
      </c>
      <c r="Q288" s="41">
        <v>0.93345248823529303</v>
      </c>
      <c r="R288" s="1" t="s">
        <v>285</v>
      </c>
      <c r="S288" s="1">
        <v>1</v>
      </c>
      <c r="V288" s="42" t="str">
        <f>A288&amp;" St."&amp;B288&amp;" "&amp;K288&amp;"m"&amp;" Bt."&amp;M288</f>
        <v>YK1812 St.95 197.383m Bt.0</v>
      </c>
    </row>
    <row r="289" spans="1:22">
      <c r="A289" s="1" t="s">
        <v>1533</v>
      </c>
      <c r="B289" s="1">
        <v>95</v>
      </c>
      <c r="C289" s="1" t="s">
        <v>1571</v>
      </c>
      <c r="D289" s="5">
        <v>43533</v>
      </c>
      <c r="E289" s="1">
        <f>YEAR(D289)</f>
        <v>2019</v>
      </c>
      <c r="F289" s="1">
        <f>MONTH(D289)</f>
        <v>3</v>
      </c>
      <c r="G289" s="4">
        <f>DAY(D289)</f>
        <v>9</v>
      </c>
      <c r="H289" s="9">
        <v>0.63194444444444442</v>
      </c>
      <c r="I289" s="13">
        <f>128+44.75/60</f>
        <v>128.74583333333334</v>
      </c>
      <c r="J289" s="13">
        <f>31+44.86/60</f>
        <v>31.747666666666667</v>
      </c>
      <c r="K289" s="10">
        <v>297.87599999999998</v>
      </c>
      <c r="L289" s="10">
        <v>300</v>
      </c>
      <c r="M289" s="10">
        <v>0</v>
      </c>
      <c r="N289" s="14">
        <v>11.1622</v>
      </c>
      <c r="O289" s="13">
        <v>34.386099999999999</v>
      </c>
      <c r="P289" s="41">
        <v>5.24097341176466E-2</v>
      </c>
      <c r="Q289" s="41">
        <v>0.11050674470588184</v>
      </c>
      <c r="R289" s="1" t="s">
        <v>285</v>
      </c>
      <c r="S289" s="1">
        <v>1</v>
      </c>
      <c r="V289" s="42" t="str">
        <f>A289&amp;" St."&amp;B289&amp;" "&amp;K289&amp;"m"&amp;" Bt."&amp;M289</f>
        <v>YK1812 St.95 297.876m Bt.0</v>
      </c>
    </row>
    <row r="290" spans="1:22">
      <c r="A290" s="1" t="s">
        <v>1533</v>
      </c>
      <c r="B290" s="1">
        <v>95</v>
      </c>
      <c r="C290" s="1" t="s">
        <v>1571</v>
      </c>
      <c r="D290" s="5">
        <v>43533</v>
      </c>
      <c r="E290" s="1">
        <f>YEAR(D290)</f>
        <v>2019</v>
      </c>
      <c r="F290" s="1">
        <f>MONTH(D290)</f>
        <v>3</v>
      </c>
      <c r="G290" s="4">
        <f>DAY(D290)</f>
        <v>9</v>
      </c>
      <c r="H290" s="9">
        <v>0.63194444444444442</v>
      </c>
      <c r="I290" s="13">
        <f>128+44.75/60</f>
        <v>128.74583333333334</v>
      </c>
      <c r="J290" s="13">
        <f>31+44.86/60</f>
        <v>31.747666666666667</v>
      </c>
      <c r="K290" s="10">
        <v>495.43299999999999</v>
      </c>
      <c r="L290" s="10">
        <v>500</v>
      </c>
      <c r="M290" s="10">
        <v>0</v>
      </c>
      <c r="N290" s="14">
        <v>7.5490000000000004</v>
      </c>
      <c r="O290" s="13">
        <v>34.3491</v>
      </c>
      <c r="P290" s="41">
        <v>-7.3190376470588348E-2</v>
      </c>
      <c r="Q290" s="41">
        <v>-0.75244217882353048</v>
      </c>
      <c r="R290" s="1" t="s">
        <v>285</v>
      </c>
      <c r="S290" s="1">
        <v>1</v>
      </c>
      <c r="U290" s="8" t="s">
        <v>1638</v>
      </c>
      <c r="V290" s="42" t="str">
        <f>A290&amp;" St."&amp;B290&amp;" "&amp;K290&amp;"m"&amp;" Bt."&amp;M290</f>
        <v>YK1812 St.95 495.433m Bt.0</v>
      </c>
    </row>
    <row r="291" spans="1:22">
      <c r="A291" s="1" t="s">
        <v>1538</v>
      </c>
      <c r="B291" s="1">
        <v>73</v>
      </c>
      <c r="C291" s="1" t="s">
        <v>1571</v>
      </c>
      <c r="D291" s="5">
        <v>43582</v>
      </c>
      <c r="E291" s="1">
        <f>YEAR(D291)</f>
        <v>2019</v>
      </c>
      <c r="F291" s="1">
        <f>MONTH(D291)</f>
        <v>4</v>
      </c>
      <c r="G291" s="4">
        <f>DAY(D291)</f>
        <v>27</v>
      </c>
      <c r="H291" s="9">
        <v>0.61736111111111114</v>
      </c>
      <c r="I291" s="13">
        <v>126.746</v>
      </c>
      <c r="J291" s="13">
        <v>31.754000000000001</v>
      </c>
      <c r="K291" s="10">
        <v>5</v>
      </c>
      <c r="L291" s="10">
        <v>5</v>
      </c>
      <c r="M291" s="10">
        <v>0</v>
      </c>
      <c r="N291" s="14">
        <v>17.277666666666601</v>
      </c>
      <c r="O291" s="13">
        <v>34.2083333333333</v>
      </c>
      <c r="P291" s="41">
        <v>7.3999999999999996E-2</v>
      </c>
      <c r="Q291" s="41">
        <v>0.83299999999999996</v>
      </c>
      <c r="R291" s="1" t="s">
        <v>285</v>
      </c>
      <c r="V291" s="42" t="str">
        <f>A291&amp;" St."&amp;B291&amp;" "&amp;K291&amp;"m"&amp;" Bt."&amp;M291</f>
        <v>YK1901 St.73 5m Bt.0</v>
      </c>
    </row>
    <row r="292" spans="1:22">
      <c r="A292" s="1" t="s">
        <v>1538</v>
      </c>
      <c r="B292" s="1">
        <v>74</v>
      </c>
      <c r="C292" s="1" t="s">
        <v>1571</v>
      </c>
      <c r="D292" s="5">
        <v>43582</v>
      </c>
      <c r="E292" s="1">
        <f>YEAR(D292)</f>
        <v>2019</v>
      </c>
      <c r="F292" s="1">
        <f>MONTH(D292)</f>
        <v>4</v>
      </c>
      <c r="G292" s="4">
        <f>DAY(D292)</f>
        <v>27</v>
      </c>
      <c r="H292" s="9">
        <v>0.78819444444444453</v>
      </c>
      <c r="I292" s="13">
        <v>127.251</v>
      </c>
      <c r="J292" s="13">
        <v>31.753</v>
      </c>
      <c r="K292" s="10">
        <v>0</v>
      </c>
      <c r="L292" s="10">
        <v>0</v>
      </c>
      <c r="M292" s="33">
        <v>0</v>
      </c>
      <c r="N292" s="40">
        <v>20</v>
      </c>
      <c r="O292" s="13">
        <v>34.480580582624398</v>
      </c>
      <c r="P292" s="41">
        <v>0.16200000000000001</v>
      </c>
      <c r="Q292" s="41">
        <v>1.133</v>
      </c>
      <c r="R292" s="1" t="s">
        <v>285</v>
      </c>
      <c r="S292" s="1">
        <v>1</v>
      </c>
      <c r="V292" s="42" t="str">
        <f>A292&amp;" St."&amp;B292&amp;" "&amp;K292&amp;"m"&amp;" Bt."&amp;M292</f>
        <v>YK1901 St.74 0m Bt.0</v>
      </c>
    </row>
    <row r="293" spans="1:22">
      <c r="A293" s="1" t="s">
        <v>1538</v>
      </c>
      <c r="B293" s="1">
        <v>74</v>
      </c>
      <c r="C293" s="1" t="s">
        <v>1571</v>
      </c>
      <c r="D293" s="5">
        <v>43582</v>
      </c>
      <c r="E293" s="1">
        <f>YEAR(D293)</f>
        <v>2019</v>
      </c>
      <c r="F293" s="1">
        <f>MONTH(D293)</f>
        <v>4</v>
      </c>
      <c r="G293" s="4">
        <f>DAY(D293)</f>
        <v>27</v>
      </c>
      <c r="H293" s="9">
        <v>0.78819444444444453</v>
      </c>
      <c r="I293" s="13">
        <v>127.251</v>
      </c>
      <c r="J293" s="13">
        <v>31.753</v>
      </c>
      <c r="K293" s="10">
        <v>10.500999999999999</v>
      </c>
      <c r="L293" s="10">
        <v>10</v>
      </c>
      <c r="M293" s="10">
        <v>0</v>
      </c>
      <c r="N293" s="14">
        <v>20.258400000000002</v>
      </c>
      <c r="O293" s="13">
        <v>34.462200000000003</v>
      </c>
      <c r="P293" s="41">
        <v>0.16500000000000001</v>
      </c>
      <c r="Q293" s="41">
        <v>1.1559999999999999</v>
      </c>
      <c r="R293" s="1" t="s">
        <v>285</v>
      </c>
      <c r="S293" s="1">
        <v>1</v>
      </c>
      <c r="V293" s="42" t="str">
        <f>A293&amp;" St."&amp;B293&amp;" "&amp;K293&amp;"m"&amp;" Bt."&amp;M293</f>
        <v>YK1901 St.74 10.501m Bt.0</v>
      </c>
    </row>
    <row r="294" spans="1:22">
      <c r="A294" s="1" t="s">
        <v>1538</v>
      </c>
      <c r="B294" s="1">
        <v>74</v>
      </c>
      <c r="C294" s="1" t="s">
        <v>1571</v>
      </c>
      <c r="D294" s="5">
        <v>43582</v>
      </c>
      <c r="E294" s="1">
        <f>YEAR(D294)</f>
        <v>2019</v>
      </c>
      <c r="F294" s="1">
        <f>MONTH(D294)</f>
        <v>4</v>
      </c>
      <c r="G294" s="4">
        <f>DAY(D294)</f>
        <v>27</v>
      </c>
      <c r="H294" s="9">
        <v>0.78819444444444453</v>
      </c>
      <c r="I294" s="13">
        <v>127.251</v>
      </c>
      <c r="J294" s="13">
        <v>31.753</v>
      </c>
      <c r="K294" s="10">
        <v>20.268999999999998</v>
      </c>
      <c r="L294" s="10">
        <v>20</v>
      </c>
      <c r="M294" s="10">
        <v>0</v>
      </c>
      <c r="N294" s="14">
        <v>19.384699999999999</v>
      </c>
      <c r="O294" s="13">
        <v>34.341700000000003</v>
      </c>
      <c r="P294" s="41">
        <v>0.15900486470588238</v>
      </c>
      <c r="Q294" s="41">
        <v>1.0328288752941184</v>
      </c>
      <c r="R294" s="1" t="s">
        <v>285</v>
      </c>
      <c r="S294" s="1">
        <v>1</v>
      </c>
      <c r="V294" s="42" t="str">
        <f>A294&amp;" St."&amp;B294&amp;" "&amp;K294&amp;"m"&amp;" Bt."&amp;M294</f>
        <v>YK1901 St.74 20.269m Bt.0</v>
      </c>
    </row>
    <row r="295" spans="1:22">
      <c r="A295" s="1" t="s">
        <v>1538</v>
      </c>
      <c r="B295" s="1">
        <v>74</v>
      </c>
      <c r="C295" s="1" t="s">
        <v>1571</v>
      </c>
      <c r="D295" s="5">
        <v>43582</v>
      </c>
      <c r="E295" s="1">
        <f>YEAR(D295)</f>
        <v>2019</v>
      </c>
      <c r="F295" s="1">
        <f>MONTH(D295)</f>
        <v>4</v>
      </c>
      <c r="G295" s="4">
        <f>DAY(D295)</f>
        <v>27</v>
      </c>
      <c r="H295" s="9">
        <v>0.78819444444444453</v>
      </c>
      <c r="I295" s="13">
        <v>127.251</v>
      </c>
      <c r="J295" s="13">
        <v>31.753</v>
      </c>
      <c r="K295" s="10">
        <v>29.695</v>
      </c>
      <c r="L295" s="10">
        <v>30</v>
      </c>
      <c r="M295" s="10">
        <v>0</v>
      </c>
      <c r="N295" s="14">
        <v>18.356100000000001</v>
      </c>
      <c r="O295" s="13">
        <v>34.479199999999999</v>
      </c>
      <c r="P295" s="41">
        <v>0.18896980514705852</v>
      </c>
      <c r="Q295" s="41">
        <v>1.1153000823529418</v>
      </c>
      <c r="R295" s="1" t="s">
        <v>285</v>
      </c>
      <c r="S295" s="1">
        <v>1</v>
      </c>
      <c r="V295" s="42" t="str">
        <f>A295&amp;" St."&amp;B295&amp;" "&amp;K295&amp;"m"&amp;" Bt."&amp;M295</f>
        <v>YK1901 St.74 29.695m Bt.0</v>
      </c>
    </row>
    <row r="296" spans="1:22">
      <c r="A296" s="1" t="s">
        <v>1538</v>
      </c>
      <c r="B296" s="1">
        <v>74</v>
      </c>
      <c r="C296" s="1" t="s">
        <v>1571</v>
      </c>
      <c r="D296" s="5">
        <v>43582</v>
      </c>
      <c r="E296" s="1">
        <f>YEAR(D296)</f>
        <v>2019</v>
      </c>
      <c r="F296" s="1">
        <f>MONTH(D296)</f>
        <v>4</v>
      </c>
      <c r="G296" s="4">
        <f>DAY(D296)</f>
        <v>27</v>
      </c>
      <c r="H296" s="9">
        <v>0.78819444444444453</v>
      </c>
      <c r="I296" s="13">
        <v>127.251</v>
      </c>
      <c r="J296" s="13">
        <v>31.753</v>
      </c>
      <c r="K296" s="10">
        <v>50.015000000000001</v>
      </c>
      <c r="L296" s="10">
        <v>50</v>
      </c>
      <c r="M296" s="10">
        <v>0</v>
      </c>
      <c r="N296" s="14">
        <v>16.840900000000001</v>
      </c>
      <c r="O296" s="13">
        <v>34.2896</v>
      </c>
      <c r="P296" s="41">
        <v>0.14551499058823536</v>
      </c>
      <c r="Q296" s="41">
        <v>1.0107577694117662</v>
      </c>
      <c r="R296" s="1" t="s">
        <v>285</v>
      </c>
      <c r="S296" s="1">
        <v>1</v>
      </c>
      <c r="V296" s="42" t="str">
        <f>A296&amp;" St."&amp;B296&amp;" "&amp;K296&amp;"m"&amp;" Bt."&amp;M296</f>
        <v>YK1901 St.74 50.015m Bt.0</v>
      </c>
    </row>
    <row r="297" spans="1:22">
      <c r="A297" s="1" t="s">
        <v>1538</v>
      </c>
      <c r="B297" s="1">
        <v>74</v>
      </c>
      <c r="C297" s="1" t="s">
        <v>1571</v>
      </c>
      <c r="D297" s="5">
        <v>43582</v>
      </c>
      <c r="E297" s="1">
        <f>YEAR(D297)</f>
        <v>2019</v>
      </c>
      <c r="F297" s="1">
        <f>MONTH(D297)</f>
        <v>4</v>
      </c>
      <c r="G297" s="4">
        <f>DAY(D297)</f>
        <v>27</v>
      </c>
      <c r="H297" s="9">
        <v>0.78819444444444453</v>
      </c>
      <c r="I297" s="13">
        <v>127.251</v>
      </c>
      <c r="J297" s="13">
        <v>31.753</v>
      </c>
      <c r="K297" s="10">
        <v>75.304000000000002</v>
      </c>
      <c r="L297" s="10">
        <v>75</v>
      </c>
      <c r="M297" s="10">
        <v>0</v>
      </c>
      <c r="N297" s="14">
        <v>16.6035</v>
      </c>
      <c r="O297" s="13">
        <v>34.520899999999997</v>
      </c>
      <c r="P297" s="41">
        <v>0.16387520352941154</v>
      </c>
      <c r="Q297" s="41">
        <v>1.2444450164705891</v>
      </c>
      <c r="R297" s="1" t="s">
        <v>285</v>
      </c>
      <c r="S297" s="1">
        <v>1</v>
      </c>
      <c r="V297" s="42" t="str">
        <f>A297&amp;" St."&amp;B297&amp;" "&amp;K297&amp;"m"&amp;" Bt."&amp;M297</f>
        <v>YK1901 St.74 75.304m Bt.0</v>
      </c>
    </row>
    <row r="298" spans="1:22">
      <c r="A298" s="1" t="s">
        <v>1538</v>
      </c>
      <c r="B298" s="1">
        <v>74</v>
      </c>
      <c r="C298" s="1" t="s">
        <v>1571</v>
      </c>
      <c r="D298" s="5">
        <v>43582</v>
      </c>
      <c r="E298" s="1">
        <f>YEAR(D298)</f>
        <v>2019</v>
      </c>
      <c r="F298" s="1">
        <f>MONTH(D298)</f>
        <v>4</v>
      </c>
      <c r="G298" s="4">
        <f>DAY(D298)</f>
        <v>27</v>
      </c>
      <c r="H298" s="9">
        <v>0.78819444444444453</v>
      </c>
      <c r="I298" s="13">
        <v>127.251</v>
      </c>
      <c r="J298" s="13">
        <v>31.753</v>
      </c>
      <c r="K298" s="10">
        <v>100.233</v>
      </c>
      <c r="L298" s="10">
        <v>100</v>
      </c>
      <c r="M298" s="10">
        <v>0</v>
      </c>
      <c r="N298" s="14">
        <v>16.052</v>
      </c>
      <c r="O298" s="13">
        <v>34.471400000000003</v>
      </c>
      <c r="P298" s="41">
        <v>0.1605117764705879</v>
      </c>
      <c r="Q298" s="41">
        <v>1.096620743529412</v>
      </c>
      <c r="R298" s="1" t="s">
        <v>285</v>
      </c>
      <c r="S298" s="1">
        <v>1</v>
      </c>
      <c r="V298" s="42" t="str">
        <f>A298&amp;" St."&amp;B298&amp;" "&amp;K298&amp;"m"&amp;" Bt."&amp;M298</f>
        <v>YK1901 St.74 100.233m Bt.0</v>
      </c>
    </row>
    <row r="299" spans="1:22">
      <c r="A299" s="1" t="s">
        <v>1538</v>
      </c>
      <c r="B299" s="1">
        <v>74</v>
      </c>
      <c r="C299" s="1" t="s">
        <v>1571</v>
      </c>
      <c r="D299" s="5">
        <v>43582</v>
      </c>
      <c r="E299" s="1">
        <f>YEAR(D299)</f>
        <v>2019</v>
      </c>
      <c r="F299" s="1">
        <f>MONTH(D299)</f>
        <v>4</v>
      </c>
      <c r="G299" s="4">
        <f>DAY(D299)</f>
        <v>27</v>
      </c>
      <c r="H299" s="9">
        <v>0.78819444444444453</v>
      </c>
      <c r="I299" s="13">
        <v>127.251</v>
      </c>
      <c r="J299" s="13">
        <v>31.753</v>
      </c>
      <c r="K299" s="10">
        <v>121.319</v>
      </c>
      <c r="L299" s="10">
        <v>121</v>
      </c>
      <c r="M299" s="10">
        <v>0</v>
      </c>
      <c r="N299" s="14">
        <v>16.090800000000002</v>
      </c>
      <c r="O299" s="13">
        <v>34.529499999999999</v>
      </c>
      <c r="P299" s="41">
        <v>0.16555088941176477</v>
      </c>
      <c r="Q299" s="41">
        <v>1.2048444705882364</v>
      </c>
      <c r="R299" s="1" t="s">
        <v>285</v>
      </c>
      <c r="S299" s="1">
        <v>1</v>
      </c>
      <c r="V299" s="42" t="str">
        <f>A299&amp;" St."&amp;B299&amp;" "&amp;K299&amp;"m"&amp;" Bt."&amp;M299</f>
        <v>YK1901 St.74 121.319m Bt.0</v>
      </c>
    </row>
    <row r="300" spans="1:22">
      <c r="A300" s="1" t="s">
        <v>1538</v>
      </c>
      <c r="B300" s="1">
        <v>75</v>
      </c>
      <c r="C300" s="1" t="s">
        <v>1571</v>
      </c>
      <c r="D300" s="5">
        <v>43582</v>
      </c>
      <c r="E300" s="1">
        <f>YEAR(D300)</f>
        <v>2019</v>
      </c>
      <c r="F300" s="1">
        <f>MONTH(D300)</f>
        <v>4</v>
      </c>
      <c r="G300" s="4">
        <f>DAY(D300)</f>
        <v>27</v>
      </c>
      <c r="H300" s="9">
        <v>0.96597222222222223</v>
      </c>
      <c r="I300" s="13">
        <v>127.75</v>
      </c>
      <c r="J300" s="13">
        <v>31.748000000000001</v>
      </c>
      <c r="K300" s="10">
        <v>5</v>
      </c>
      <c r="L300" s="10">
        <v>5</v>
      </c>
      <c r="M300" s="10">
        <v>0</v>
      </c>
      <c r="N300" s="14">
        <v>20.620999999999999</v>
      </c>
      <c r="O300" s="13">
        <v>34.501333333333299</v>
      </c>
      <c r="P300" s="41">
        <v>0.22059536235294086</v>
      </c>
      <c r="Q300" s="41">
        <v>1.3829889976470575</v>
      </c>
      <c r="R300" s="1" t="s">
        <v>285</v>
      </c>
      <c r="V300" s="42" t="str">
        <f>A300&amp;" St."&amp;B300&amp;" "&amp;K300&amp;"m"&amp;" Bt."&amp;M300</f>
        <v>YK1901 St.75 5m Bt.0</v>
      </c>
    </row>
    <row r="301" spans="1:22">
      <c r="A301" s="1" t="s">
        <v>1538</v>
      </c>
      <c r="B301" s="1">
        <v>76</v>
      </c>
      <c r="C301" s="1" t="s">
        <v>1571</v>
      </c>
      <c r="D301" s="5">
        <v>43583</v>
      </c>
      <c r="E301" s="1">
        <f>YEAR(D301)</f>
        <v>2019</v>
      </c>
      <c r="F301" s="1">
        <f>MONTH(D301)</f>
        <v>4</v>
      </c>
      <c r="G301" s="4">
        <f>DAY(D301)</f>
        <v>28</v>
      </c>
      <c r="H301" s="9">
        <v>0.15138888888888888</v>
      </c>
      <c r="I301" s="13">
        <v>128.24600000000001</v>
      </c>
      <c r="J301" s="13">
        <v>31.751999999999999</v>
      </c>
      <c r="K301" s="10">
        <v>5</v>
      </c>
      <c r="L301" s="10">
        <v>5</v>
      </c>
      <c r="M301" s="10">
        <v>0</v>
      </c>
      <c r="N301" s="14">
        <v>19.920999999999999</v>
      </c>
      <c r="O301" s="13">
        <v>34.497999999999998</v>
      </c>
      <c r="P301" s="41">
        <v>0.1733265541176463</v>
      </c>
      <c r="Q301" s="41">
        <v>1.3790266258823518</v>
      </c>
      <c r="R301" s="1" t="s">
        <v>285</v>
      </c>
      <c r="V301" s="42" t="str">
        <f>A301&amp;" St."&amp;B301&amp;" "&amp;K301&amp;"m"&amp;" Bt."&amp;M301</f>
        <v>YK1901 St.76 5m Bt.0</v>
      </c>
    </row>
    <row r="302" spans="1:22">
      <c r="A302" s="1" t="s">
        <v>1538</v>
      </c>
      <c r="B302" s="1">
        <v>77</v>
      </c>
      <c r="C302" s="1" t="s">
        <v>1571</v>
      </c>
      <c r="D302" s="5">
        <v>43583</v>
      </c>
      <c r="E302" s="1">
        <f>YEAR(D302)</f>
        <v>2019</v>
      </c>
      <c r="F302" s="1">
        <f>MONTH(D302)</f>
        <v>4</v>
      </c>
      <c r="G302" s="4">
        <f>DAY(D302)</f>
        <v>28</v>
      </c>
      <c r="H302" s="9">
        <v>0.3263888888888889</v>
      </c>
      <c r="I302" s="13">
        <v>128.74799999999999</v>
      </c>
      <c r="J302" s="13">
        <v>31.751000000000001</v>
      </c>
      <c r="K302" s="10">
        <v>0</v>
      </c>
      <c r="L302" s="10">
        <v>0</v>
      </c>
      <c r="M302" s="10">
        <v>0</v>
      </c>
      <c r="N302" s="14">
        <v>20.125</v>
      </c>
      <c r="O302" s="13">
        <v>34.5416666666666</v>
      </c>
      <c r="P302" s="41">
        <v>0.16893842705882323</v>
      </c>
      <c r="Q302" s="41">
        <v>1.4419495529411783</v>
      </c>
      <c r="R302" s="1" t="s">
        <v>285</v>
      </c>
      <c r="S302" s="1">
        <v>1</v>
      </c>
      <c r="V302" s="42" t="str">
        <f>A302&amp;" St."&amp;B302&amp;" "&amp;K302&amp;"m"&amp;" Bt."&amp;M302</f>
        <v>YK1901 St.77 0m Bt.0</v>
      </c>
    </row>
    <row r="303" spans="1:22">
      <c r="A303" s="1" t="s">
        <v>1538</v>
      </c>
      <c r="B303" s="1">
        <v>77</v>
      </c>
      <c r="C303" s="1" t="s">
        <v>1571</v>
      </c>
      <c r="D303" s="5">
        <v>43583</v>
      </c>
      <c r="E303" s="1">
        <f>YEAR(D303)</f>
        <v>2019</v>
      </c>
      <c r="F303" s="1">
        <f>MONTH(D303)</f>
        <v>4</v>
      </c>
      <c r="G303" s="4">
        <f>DAY(D303)</f>
        <v>28</v>
      </c>
      <c r="H303" s="9">
        <v>0.3263888888888889</v>
      </c>
      <c r="I303" s="13">
        <v>128.74799999999999</v>
      </c>
      <c r="J303" s="13">
        <v>31.751000000000001</v>
      </c>
      <c r="K303" s="10">
        <v>9.5459999999999994</v>
      </c>
      <c r="L303" s="10">
        <v>10</v>
      </c>
      <c r="M303" s="10">
        <v>0</v>
      </c>
      <c r="N303" s="14">
        <v>20.165199999999999</v>
      </c>
      <c r="O303" s="13">
        <v>34.547400000000003</v>
      </c>
      <c r="P303" s="41">
        <v>0.14897485999999915</v>
      </c>
      <c r="Q303" s="41">
        <v>1.2194774400000004</v>
      </c>
      <c r="R303" s="1" t="s">
        <v>285</v>
      </c>
      <c r="S303" s="1">
        <v>1</v>
      </c>
      <c r="V303" s="42" t="str">
        <f>A303&amp;" St."&amp;B303&amp;" "&amp;K303&amp;"m"&amp;" Bt."&amp;M303</f>
        <v>YK1901 St.77 9.546m Bt.0</v>
      </c>
    </row>
    <row r="304" spans="1:22">
      <c r="A304" s="1" t="s">
        <v>1538</v>
      </c>
      <c r="B304" s="1">
        <v>77</v>
      </c>
      <c r="C304" s="1" t="s">
        <v>1571</v>
      </c>
      <c r="D304" s="5">
        <v>43583</v>
      </c>
      <c r="E304" s="1">
        <f>YEAR(D304)</f>
        <v>2019</v>
      </c>
      <c r="F304" s="1">
        <f>MONTH(D304)</f>
        <v>4</v>
      </c>
      <c r="G304" s="4">
        <f>DAY(D304)</f>
        <v>28</v>
      </c>
      <c r="H304" s="9">
        <v>0.3263888888888889</v>
      </c>
      <c r="I304" s="13">
        <v>128.74799999999999</v>
      </c>
      <c r="J304" s="13">
        <v>31.751000000000001</v>
      </c>
      <c r="K304" s="10">
        <v>19.63</v>
      </c>
      <c r="L304" s="10">
        <v>20</v>
      </c>
      <c r="M304" s="10">
        <v>0</v>
      </c>
      <c r="N304" s="14">
        <v>20.093699999999998</v>
      </c>
      <c r="O304" s="13">
        <v>34.541200000000003</v>
      </c>
      <c r="P304" s="41">
        <v>0.20094523294117606</v>
      </c>
      <c r="Q304" s="41">
        <v>1.1943592470588218</v>
      </c>
      <c r="R304" s="1" t="s">
        <v>285</v>
      </c>
      <c r="S304" s="1">
        <v>1</v>
      </c>
      <c r="V304" s="42" t="str">
        <f>A304&amp;" St."&amp;B304&amp;" "&amp;K304&amp;"m"&amp;" Bt."&amp;M304</f>
        <v>YK1901 St.77 19.63m Bt.0</v>
      </c>
    </row>
    <row r="305" spans="1:22">
      <c r="A305" s="1" t="s">
        <v>1538</v>
      </c>
      <c r="B305" s="1">
        <v>77</v>
      </c>
      <c r="C305" s="1" t="s">
        <v>1571</v>
      </c>
      <c r="D305" s="5">
        <v>43583</v>
      </c>
      <c r="E305" s="1">
        <f>YEAR(D305)</f>
        <v>2019</v>
      </c>
      <c r="F305" s="1">
        <f>MONTH(D305)</f>
        <v>4</v>
      </c>
      <c r="G305" s="4">
        <f>DAY(D305)</f>
        <v>28</v>
      </c>
      <c r="H305" s="9">
        <v>0.3263888888888889</v>
      </c>
      <c r="I305" s="13">
        <v>128.74799999999999</v>
      </c>
      <c r="J305" s="13">
        <v>31.751000000000001</v>
      </c>
      <c r="K305" s="10">
        <v>30.033999999999999</v>
      </c>
      <c r="L305" s="10">
        <v>30</v>
      </c>
      <c r="M305" s="10">
        <v>0</v>
      </c>
      <c r="N305" s="14">
        <v>19.713200000000001</v>
      </c>
      <c r="O305" s="13">
        <v>34.551099999999998</v>
      </c>
      <c r="P305" s="41">
        <v>0.20741892588235311</v>
      </c>
      <c r="Q305" s="41">
        <v>1.3975176941176475</v>
      </c>
      <c r="R305" s="1" t="s">
        <v>285</v>
      </c>
      <c r="S305" s="1">
        <v>1</v>
      </c>
      <c r="V305" s="42" t="str">
        <f>A305&amp;" St."&amp;B305&amp;" "&amp;K305&amp;"m"&amp;" Bt."&amp;M305</f>
        <v>YK1901 St.77 30.034m Bt.0</v>
      </c>
    </row>
    <row r="306" spans="1:22">
      <c r="A306" s="1" t="s">
        <v>1538</v>
      </c>
      <c r="B306" s="1">
        <v>77</v>
      </c>
      <c r="C306" s="1" t="s">
        <v>1571</v>
      </c>
      <c r="D306" s="5">
        <v>43583</v>
      </c>
      <c r="E306" s="1">
        <f>YEAR(D306)</f>
        <v>2019</v>
      </c>
      <c r="F306" s="1">
        <f>MONTH(D306)</f>
        <v>4</v>
      </c>
      <c r="G306" s="4">
        <f>DAY(D306)</f>
        <v>28</v>
      </c>
      <c r="H306" s="9">
        <v>0.3263888888888889</v>
      </c>
      <c r="I306" s="13">
        <v>128.74799999999999</v>
      </c>
      <c r="J306" s="13">
        <v>31.751000000000001</v>
      </c>
      <c r="K306" s="10">
        <v>49.372</v>
      </c>
      <c r="L306" s="10">
        <v>50</v>
      </c>
      <c r="M306" s="10">
        <v>0</v>
      </c>
      <c r="N306" s="14">
        <v>18.715199999999999</v>
      </c>
      <c r="O306" s="13">
        <v>34.6081</v>
      </c>
      <c r="P306" s="41">
        <v>0.19216897882352946</v>
      </c>
      <c r="Q306" s="41">
        <v>1.4639859011764695</v>
      </c>
      <c r="R306" s="1" t="s">
        <v>285</v>
      </c>
      <c r="S306" s="1">
        <v>1</v>
      </c>
      <c r="V306" s="42" t="str">
        <f>A306&amp;" St."&amp;B306&amp;" "&amp;K306&amp;"m"&amp;" Bt."&amp;M306</f>
        <v>YK1901 St.77 49.372m Bt.0</v>
      </c>
    </row>
    <row r="307" spans="1:22">
      <c r="A307" s="1" t="s">
        <v>1538</v>
      </c>
      <c r="B307" s="1">
        <v>77</v>
      </c>
      <c r="C307" s="1" t="s">
        <v>1571</v>
      </c>
      <c r="D307" s="5">
        <v>43583</v>
      </c>
      <c r="E307" s="1">
        <f>YEAR(D307)</f>
        <v>2019</v>
      </c>
      <c r="F307" s="1">
        <f>MONTH(D307)</f>
        <v>4</v>
      </c>
      <c r="G307" s="4">
        <f>DAY(D307)</f>
        <v>28</v>
      </c>
      <c r="H307" s="9">
        <v>0.3263888888888889</v>
      </c>
      <c r="I307" s="13">
        <v>128.74799999999999</v>
      </c>
      <c r="J307" s="13">
        <v>31.751000000000001</v>
      </c>
      <c r="K307" s="10">
        <v>74.494</v>
      </c>
      <c r="L307" s="10">
        <v>75</v>
      </c>
      <c r="M307" s="10">
        <v>0</v>
      </c>
      <c r="N307" s="14">
        <v>18.300799999999999</v>
      </c>
      <c r="O307" s="13">
        <v>34.643500000000003</v>
      </c>
      <c r="P307" s="41">
        <v>0.23799115176470576</v>
      </c>
      <c r="Q307" s="41">
        <v>1.5529075482352948</v>
      </c>
      <c r="R307" s="1" t="s">
        <v>285</v>
      </c>
      <c r="S307" s="1">
        <v>1</v>
      </c>
      <c r="V307" s="42" t="str">
        <f>A307&amp;" St."&amp;B307&amp;" "&amp;K307&amp;"m"&amp;" Bt."&amp;M307</f>
        <v>YK1901 St.77 74.494m Bt.0</v>
      </c>
    </row>
    <row r="308" spans="1:22">
      <c r="A308" s="1" t="s">
        <v>1538</v>
      </c>
      <c r="B308" s="1">
        <v>77</v>
      </c>
      <c r="C308" s="1" t="s">
        <v>1571</v>
      </c>
      <c r="D308" s="5">
        <v>43583</v>
      </c>
      <c r="E308" s="1">
        <f>YEAR(D308)</f>
        <v>2019</v>
      </c>
      <c r="F308" s="1">
        <f>MONTH(D308)</f>
        <v>4</v>
      </c>
      <c r="G308" s="4">
        <f>DAY(D308)</f>
        <v>28</v>
      </c>
      <c r="H308" s="9">
        <v>0.3263888888888889</v>
      </c>
      <c r="I308" s="13">
        <v>128.74799999999999</v>
      </c>
      <c r="J308" s="13">
        <v>31.751000000000001</v>
      </c>
      <c r="K308" s="10">
        <v>99.649000000000001</v>
      </c>
      <c r="L308" s="10">
        <v>100</v>
      </c>
      <c r="M308" s="10">
        <v>0</v>
      </c>
      <c r="N308" s="14">
        <v>17.350100000000001</v>
      </c>
      <c r="O308" s="13">
        <v>34.613700000000001</v>
      </c>
      <c r="P308" s="41">
        <v>0.20019780470588255</v>
      </c>
      <c r="Q308" s="41">
        <v>1.2095019952941186</v>
      </c>
      <c r="R308" s="1" t="s">
        <v>285</v>
      </c>
      <c r="S308" s="1">
        <v>1</v>
      </c>
      <c r="V308" s="42" t="str">
        <f>A308&amp;" St."&amp;B308&amp;" "&amp;K308&amp;"m"&amp;" Bt."&amp;M308</f>
        <v>YK1901 St.77 99.649m Bt.0</v>
      </c>
    </row>
    <row r="309" spans="1:22">
      <c r="A309" s="1" t="s">
        <v>1538</v>
      </c>
      <c r="B309" s="1">
        <v>77</v>
      </c>
      <c r="C309" s="1" t="s">
        <v>1571</v>
      </c>
      <c r="D309" s="5">
        <v>43583</v>
      </c>
      <c r="E309" s="1">
        <f>YEAR(D309)</f>
        <v>2019</v>
      </c>
      <c r="F309" s="1">
        <f>MONTH(D309)</f>
        <v>4</v>
      </c>
      <c r="G309" s="4">
        <f>DAY(D309)</f>
        <v>28</v>
      </c>
      <c r="H309" s="9">
        <v>0.3263888888888889</v>
      </c>
      <c r="I309" s="13">
        <v>128.74799999999999</v>
      </c>
      <c r="J309" s="13">
        <v>31.751000000000001</v>
      </c>
      <c r="K309" s="10">
        <v>124.244</v>
      </c>
      <c r="L309" s="10">
        <v>125</v>
      </c>
      <c r="M309" s="10">
        <v>0</v>
      </c>
      <c r="N309" s="14">
        <v>16.573499999999999</v>
      </c>
      <c r="O309" s="13">
        <v>34.6126</v>
      </c>
      <c r="P309" s="41">
        <v>0.20537248470588265</v>
      </c>
      <c r="Q309" s="41">
        <v>1.1345096823529417</v>
      </c>
      <c r="R309" s="1" t="s">
        <v>285</v>
      </c>
      <c r="S309" s="1">
        <v>1</v>
      </c>
      <c r="V309" s="42" t="str">
        <f>A309&amp;" St."&amp;B309&amp;" "&amp;K309&amp;"m"&amp;" Bt."&amp;M309</f>
        <v>YK1901 St.77 124.244m Bt.0</v>
      </c>
    </row>
    <row r="310" spans="1:22">
      <c r="A310" s="1" t="s">
        <v>1538</v>
      </c>
      <c r="B310" s="1">
        <v>77</v>
      </c>
      <c r="C310" s="1" t="s">
        <v>1571</v>
      </c>
      <c r="D310" s="5">
        <v>43583</v>
      </c>
      <c r="E310" s="1">
        <f>YEAR(D310)</f>
        <v>2019</v>
      </c>
      <c r="F310" s="1">
        <f>MONTH(D310)</f>
        <v>4</v>
      </c>
      <c r="G310" s="4">
        <f>DAY(D310)</f>
        <v>28</v>
      </c>
      <c r="H310" s="9">
        <v>0.3263888888888889</v>
      </c>
      <c r="I310" s="13">
        <v>128.74799999999999</v>
      </c>
      <c r="J310" s="13">
        <v>31.751000000000001</v>
      </c>
      <c r="K310" s="10">
        <v>148.786</v>
      </c>
      <c r="L310" s="10">
        <v>150</v>
      </c>
      <c r="M310" s="10">
        <v>0</v>
      </c>
      <c r="N310" s="14">
        <v>15.6172</v>
      </c>
      <c r="O310" s="13">
        <v>34.584200000000003</v>
      </c>
      <c r="P310" s="41">
        <v>0.17838522875817064</v>
      </c>
      <c r="Q310" s="41">
        <v>1.0337998366013057</v>
      </c>
      <c r="R310" s="1" t="s">
        <v>285</v>
      </c>
      <c r="S310" s="1">
        <v>1</v>
      </c>
      <c r="V310" s="42" t="str">
        <f>A310&amp;" St."&amp;B310&amp;" "&amp;K310&amp;"m"&amp;" Bt."&amp;M310</f>
        <v>YK1901 St.77 148.786m Bt.0</v>
      </c>
    </row>
    <row r="311" spans="1:22">
      <c r="A311" s="1" t="s">
        <v>1538</v>
      </c>
      <c r="B311" s="1">
        <v>77</v>
      </c>
      <c r="C311" s="1" t="s">
        <v>1571</v>
      </c>
      <c r="D311" s="5">
        <v>43583</v>
      </c>
      <c r="E311" s="1">
        <f>YEAR(D311)</f>
        <v>2019</v>
      </c>
      <c r="F311" s="1">
        <f>MONTH(D311)</f>
        <v>4</v>
      </c>
      <c r="G311" s="4">
        <f>DAY(D311)</f>
        <v>28</v>
      </c>
      <c r="H311" s="9">
        <v>0.3263888888888889</v>
      </c>
      <c r="I311" s="13">
        <v>128.74799999999999</v>
      </c>
      <c r="J311" s="13">
        <v>31.751000000000001</v>
      </c>
      <c r="K311" s="10">
        <v>198.589</v>
      </c>
      <c r="L311" s="10">
        <v>200</v>
      </c>
      <c r="M311" s="10">
        <v>0</v>
      </c>
      <c r="N311" s="14">
        <v>13.5777</v>
      </c>
      <c r="O311" s="13">
        <v>34.491</v>
      </c>
      <c r="P311" s="41">
        <v>0.11991731058823518</v>
      </c>
      <c r="Q311" s="41">
        <v>0.51069573529411727</v>
      </c>
      <c r="R311" s="1" t="s">
        <v>285</v>
      </c>
      <c r="S311" s="1">
        <v>1</v>
      </c>
      <c r="V311" s="42" t="str">
        <f>A311&amp;" St."&amp;B311&amp;" "&amp;K311&amp;"m"&amp;" Bt."&amp;M311</f>
        <v>YK1901 St.77 198.589m Bt.0</v>
      </c>
    </row>
    <row r="312" spans="1:22">
      <c r="A312" s="1" t="s">
        <v>1538</v>
      </c>
      <c r="B312" s="1">
        <v>77</v>
      </c>
      <c r="C312" s="1" t="s">
        <v>1571</v>
      </c>
      <c r="D312" s="5">
        <v>43583</v>
      </c>
      <c r="E312" s="1">
        <f>YEAR(D312)</f>
        <v>2019</v>
      </c>
      <c r="F312" s="1">
        <f>MONTH(D312)</f>
        <v>4</v>
      </c>
      <c r="G312" s="4">
        <f>DAY(D312)</f>
        <v>28</v>
      </c>
      <c r="H312" s="9">
        <v>0.3263888888888889</v>
      </c>
      <c r="I312" s="13">
        <v>128.74799999999999</v>
      </c>
      <c r="J312" s="13">
        <v>31.751000000000001</v>
      </c>
      <c r="K312" s="10">
        <v>297.73099999999999</v>
      </c>
      <c r="L312" s="10">
        <v>300</v>
      </c>
      <c r="M312" s="10">
        <v>0</v>
      </c>
      <c r="N312" s="14">
        <v>11.281700000000001</v>
      </c>
      <c r="O312" s="13">
        <v>34.3857</v>
      </c>
      <c r="P312" s="41">
        <v>3.9337703529411794E-2</v>
      </c>
      <c r="Q312" s="41">
        <v>-9.8037988235294193E-2</v>
      </c>
      <c r="R312" s="1" t="s">
        <v>285</v>
      </c>
      <c r="S312" s="1">
        <v>1</v>
      </c>
      <c r="V312" s="42" t="str">
        <f>A312&amp;" St."&amp;B312&amp;" "&amp;K312&amp;"m"&amp;" Bt."&amp;M312</f>
        <v>YK1901 St.77 297.731m Bt.0</v>
      </c>
    </row>
    <row r="313" spans="1:22">
      <c r="A313" s="1" t="s">
        <v>1538</v>
      </c>
      <c r="B313" s="1">
        <v>77</v>
      </c>
      <c r="C313" s="1" t="s">
        <v>1571</v>
      </c>
      <c r="D313" s="5">
        <v>43583</v>
      </c>
      <c r="E313" s="1">
        <f>YEAR(D313)</f>
        <v>2019</v>
      </c>
      <c r="F313" s="1">
        <f>MONTH(D313)</f>
        <v>4</v>
      </c>
      <c r="G313" s="4">
        <f>DAY(D313)</f>
        <v>28</v>
      </c>
      <c r="H313" s="9">
        <v>0.3263888888888889</v>
      </c>
      <c r="I313" s="13">
        <v>128.74799999999999</v>
      </c>
      <c r="J313" s="13">
        <v>31.751000000000001</v>
      </c>
      <c r="K313" s="10">
        <v>497.08600000000001</v>
      </c>
      <c r="L313" s="10">
        <v>500</v>
      </c>
      <c r="M313" s="10">
        <v>0</v>
      </c>
      <c r="N313" s="14">
        <v>7.3460000000000001</v>
      </c>
      <c r="O313" s="13">
        <v>34.3489</v>
      </c>
      <c r="P313" s="41">
        <v>-0.1025847435294116</v>
      </c>
      <c r="Q313" s="41">
        <v>-1.0448490117647076</v>
      </c>
      <c r="R313" s="1" t="s">
        <v>285</v>
      </c>
      <c r="S313" s="1">
        <v>1</v>
      </c>
      <c r="V313" s="42" t="str">
        <f>A313&amp;" St."&amp;B313&amp;" "&amp;K313&amp;"m"&amp;" Bt."&amp;M313</f>
        <v>YK1901 St.77 497.086m Bt.0</v>
      </c>
    </row>
    <row r="314" spans="1:22">
      <c r="A314" s="1" t="s">
        <v>1538</v>
      </c>
      <c r="B314" s="1">
        <v>78</v>
      </c>
      <c r="C314" s="1" t="s">
        <v>1571</v>
      </c>
      <c r="D314" s="5">
        <v>43583</v>
      </c>
      <c r="E314" s="1">
        <f>YEAR(D314)</f>
        <v>2019</v>
      </c>
      <c r="F314" s="1">
        <f>MONTH(D314)</f>
        <v>4</v>
      </c>
      <c r="G314" s="4">
        <f>DAY(D314)</f>
        <v>28</v>
      </c>
      <c r="H314" s="9">
        <v>0.5229166666666667</v>
      </c>
      <c r="I314" s="13">
        <v>129.255</v>
      </c>
      <c r="J314" s="13">
        <v>31.751999999999999</v>
      </c>
      <c r="K314" s="10">
        <v>5</v>
      </c>
      <c r="L314" s="10">
        <v>5</v>
      </c>
      <c r="M314" s="10">
        <v>0</v>
      </c>
      <c r="N314" s="14">
        <v>19.100999999999999</v>
      </c>
      <c r="O314" s="13">
        <v>34.600999999999999</v>
      </c>
      <c r="P314" s="41">
        <v>0.20540868941176482</v>
      </c>
      <c r="Q314" s="41">
        <v>1.3215762647058842</v>
      </c>
      <c r="R314" s="1" t="s">
        <v>285</v>
      </c>
      <c r="V314" s="42" t="str">
        <f>A314&amp;" St."&amp;B314&amp;" "&amp;K314&amp;"m"&amp;" Bt."&amp;M314</f>
        <v>YK1901 St.78 5m Bt.0</v>
      </c>
    </row>
    <row r="315" spans="1:22">
      <c r="A315" s="1" t="s">
        <v>1538</v>
      </c>
      <c r="B315" s="1">
        <v>79</v>
      </c>
      <c r="C315" s="1" t="s">
        <v>1571</v>
      </c>
      <c r="D315" s="5">
        <v>43583</v>
      </c>
      <c r="E315" s="1">
        <f>YEAR(D315)</f>
        <v>2019</v>
      </c>
      <c r="F315" s="1">
        <f>MONTH(D315)</f>
        <v>4</v>
      </c>
      <c r="G315" s="4">
        <f>DAY(D315)</f>
        <v>28</v>
      </c>
      <c r="H315" s="9">
        <v>0.70000000000000007</v>
      </c>
      <c r="I315" s="13">
        <v>129.666</v>
      </c>
      <c r="J315" s="13">
        <v>31.745166666666599</v>
      </c>
      <c r="K315" s="10">
        <v>5</v>
      </c>
      <c r="L315" s="10">
        <v>5</v>
      </c>
      <c r="M315" s="10">
        <v>0</v>
      </c>
      <c r="N315" s="14">
        <v>18.375999999999998</v>
      </c>
      <c r="O315" s="13">
        <v>34.650833333333296</v>
      </c>
      <c r="P315" s="41">
        <v>0.23848772235294158</v>
      </c>
      <c r="Q315" s="41">
        <v>1.4557462411764703</v>
      </c>
      <c r="R315" s="1" t="s">
        <v>285</v>
      </c>
      <c r="V315" s="42" t="str">
        <f>A315&amp;" St."&amp;B315&amp;" "&amp;K315&amp;"m"&amp;" Bt."&amp;M315</f>
        <v>YK1901 St.79 5m Bt.0</v>
      </c>
    </row>
    <row r="316" spans="1:22">
      <c r="A316" s="1" t="s">
        <v>1540</v>
      </c>
      <c r="B316" s="1">
        <v>6</v>
      </c>
      <c r="C316" s="1" t="s">
        <v>1571</v>
      </c>
      <c r="D316" s="5">
        <v>43641.691701388889</v>
      </c>
      <c r="E316" s="1">
        <v>2019</v>
      </c>
      <c r="F316" s="1">
        <v>6</v>
      </c>
      <c r="G316" s="4">
        <v>25</v>
      </c>
      <c r="H316" s="9">
        <v>43641.691701388889</v>
      </c>
      <c r="I316" s="13">
        <v>126.021</v>
      </c>
      <c r="J316" s="13">
        <v>30.998999999999999</v>
      </c>
      <c r="K316" s="10">
        <v>0</v>
      </c>
      <c r="L316" s="10">
        <v>0</v>
      </c>
      <c r="M316" s="33">
        <v>0</v>
      </c>
      <c r="N316" s="40">
        <v>22.5</v>
      </c>
      <c r="O316" s="13">
        <v>33.22047662359109</v>
      </c>
      <c r="P316" s="41">
        <v>-0.11198406117647064</v>
      </c>
      <c r="Q316" s="41">
        <v>-0.68065721176470539</v>
      </c>
      <c r="R316" s="1" t="s">
        <v>285</v>
      </c>
      <c r="V316" s="42" t="str">
        <f>A316&amp;" St."&amp;B316&amp;" "&amp;K316&amp;"m"&amp;" Bt."&amp;M316</f>
        <v>YK1905 St.6 0m Bt.0</v>
      </c>
    </row>
    <row r="317" spans="1:22">
      <c r="A317" s="1" t="s">
        <v>1540</v>
      </c>
      <c r="B317" s="1">
        <v>7</v>
      </c>
      <c r="C317" s="1" t="s">
        <v>1571</v>
      </c>
      <c r="D317" s="5">
        <v>43641.829004629632</v>
      </c>
      <c r="E317" s="1">
        <v>2019</v>
      </c>
      <c r="F317" s="1">
        <v>6</v>
      </c>
      <c r="G317" s="4">
        <v>25</v>
      </c>
      <c r="H317" s="9">
        <v>43641.829004629632</v>
      </c>
      <c r="I317" s="13">
        <v>126</v>
      </c>
      <c r="J317" s="13">
        <v>30.5</v>
      </c>
      <c r="K317" s="10">
        <v>0</v>
      </c>
      <c r="L317" s="10">
        <v>0</v>
      </c>
      <c r="M317" s="33">
        <v>0</v>
      </c>
      <c r="N317" s="40">
        <v>22.9</v>
      </c>
      <c r="O317" s="13">
        <v>32.647642903978173</v>
      </c>
      <c r="P317" s="41">
        <v>-0.22317313176470588</v>
      </c>
      <c r="Q317" s="41">
        <v>-1.4525077176470589</v>
      </c>
      <c r="R317" s="1" t="s">
        <v>285</v>
      </c>
      <c r="V317" s="42" t="str">
        <f>A317&amp;" St."&amp;B317&amp;" "&amp;K317&amp;"m"&amp;" Bt."&amp;M317</f>
        <v>YK1905 St.7 0m Bt.0</v>
      </c>
    </row>
    <row r="318" spans="1:22">
      <c r="A318" s="1" t="s">
        <v>1540</v>
      </c>
      <c r="B318" s="1">
        <v>8</v>
      </c>
      <c r="C318" s="1" t="s">
        <v>1571</v>
      </c>
      <c r="D318" s="5">
        <v>43641.953460648147</v>
      </c>
      <c r="E318" s="1">
        <v>2019</v>
      </c>
      <c r="F318" s="1">
        <v>6</v>
      </c>
      <c r="G318" s="4">
        <v>25</v>
      </c>
      <c r="H318" s="9">
        <v>43641.953460648147</v>
      </c>
      <c r="I318" s="13">
        <v>125.499</v>
      </c>
      <c r="J318" s="13">
        <v>30.5</v>
      </c>
      <c r="K318" s="10">
        <v>0</v>
      </c>
      <c r="L318" s="10">
        <v>0</v>
      </c>
      <c r="M318" s="33">
        <v>0</v>
      </c>
      <c r="N318" s="40">
        <v>22.9</v>
      </c>
      <c r="O318" s="13">
        <v>32.109094251731953</v>
      </c>
      <c r="P318" s="41">
        <v>-0.35919260235294126</v>
      </c>
      <c r="Q318" s="41">
        <v>-2.3293900235294105</v>
      </c>
      <c r="R318" s="1" t="s">
        <v>285</v>
      </c>
      <c r="U318" s="8" t="s">
        <v>1642</v>
      </c>
      <c r="V318" s="42" t="str">
        <f>A318&amp;" St."&amp;B318&amp;" "&amp;K318&amp;"m"&amp;" Bt."&amp;M318</f>
        <v>YK1905 St.8 0m Bt.0</v>
      </c>
    </row>
    <row r="319" spans="1:22">
      <c r="A319" s="1" t="s">
        <v>1540</v>
      </c>
      <c r="B319" s="1">
        <v>9</v>
      </c>
      <c r="C319" s="1" t="s">
        <v>1571</v>
      </c>
      <c r="D319" s="5">
        <v>43642.066874999997</v>
      </c>
      <c r="E319" s="1">
        <v>2019</v>
      </c>
      <c r="F319" s="1">
        <v>6</v>
      </c>
      <c r="G319" s="4">
        <v>26</v>
      </c>
      <c r="H319" s="9">
        <v>43642.066874999997</v>
      </c>
      <c r="I319" s="13">
        <v>124.997</v>
      </c>
      <c r="J319" s="13">
        <v>30.501000000000001</v>
      </c>
      <c r="K319" s="10">
        <v>0</v>
      </c>
      <c r="L319" s="10">
        <v>0</v>
      </c>
      <c r="M319" s="33">
        <v>0</v>
      </c>
      <c r="N319" s="40">
        <v>23.1</v>
      </c>
      <c r="O319" s="13">
        <v>31.798385182868085</v>
      </c>
      <c r="P319" s="41">
        <v>-0.42630771294117631</v>
      </c>
      <c r="Q319" s="41">
        <v>-2.7386731294117643</v>
      </c>
      <c r="R319" s="1" t="s">
        <v>285</v>
      </c>
      <c r="U319" s="8" t="s">
        <v>1642</v>
      </c>
      <c r="V319" s="42" t="str">
        <f>A319&amp;" St."&amp;B319&amp;" "&amp;K319&amp;"m"&amp;" Bt."&amp;M319</f>
        <v>YK1905 St.9 0m Bt.0</v>
      </c>
    </row>
    <row r="320" spans="1:22">
      <c r="A320" s="1" t="s">
        <v>1540</v>
      </c>
      <c r="B320" s="1">
        <v>10</v>
      </c>
      <c r="C320" s="1" t="s">
        <v>1571</v>
      </c>
      <c r="D320" s="5">
        <v>43642.199687499997</v>
      </c>
      <c r="E320" s="1">
        <v>2019</v>
      </c>
      <c r="F320" s="1">
        <v>6</v>
      </c>
      <c r="G320" s="4">
        <v>26</v>
      </c>
      <c r="H320" s="9">
        <v>43642.199687499997</v>
      </c>
      <c r="I320" s="13">
        <v>124.499</v>
      </c>
      <c r="J320" s="13">
        <v>30.5</v>
      </c>
      <c r="K320" s="10">
        <v>0</v>
      </c>
      <c r="L320" s="10">
        <v>0</v>
      </c>
      <c r="M320" s="33">
        <v>0</v>
      </c>
      <c r="N320" s="40">
        <v>23.3</v>
      </c>
      <c r="O320" s="13">
        <v>31.701272043172835</v>
      </c>
      <c r="P320" s="41">
        <v>-0.40402121176470596</v>
      </c>
      <c r="Q320" s="41">
        <v>-2.7089385294117649</v>
      </c>
      <c r="R320" s="1" t="s">
        <v>285</v>
      </c>
      <c r="U320" s="8" t="s">
        <v>1642</v>
      </c>
      <c r="V320" s="42" t="str">
        <f>A320&amp;" St."&amp;B320&amp;" "&amp;K320&amp;"m"&amp;" Bt."&amp;M320</f>
        <v>YK1905 St.10 0m Bt.0</v>
      </c>
    </row>
    <row r="321" spans="1:22">
      <c r="A321" s="1" t="s">
        <v>1540</v>
      </c>
      <c r="B321" s="1">
        <v>11</v>
      </c>
      <c r="C321" s="1" t="s">
        <v>1571</v>
      </c>
      <c r="D321" s="5">
        <v>43642.290497685186</v>
      </c>
      <c r="E321" s="1">
        <v>2019</v>
      </c>
      <c r="F321" s="1">
        <v>6</v>
      </c>
      <c r="G321" s="4">
        <v>26</v>
      </c>
      <c r="H321" s="9">
        <v>43642.290497685186</v>
      </c>
      <c r="I321" s="13">
        <v>124.252</v>
      </c>
      <c r="J321" s="13">
        <v>30.5</v>
      </c>
      <c r="K321" s="10">
        <v>0</v>
      </c>
      <c r="L321" s="10">
        <v>0</v>
      </c>
      <c r="M321" s="33">
        <v>0</v>
      </c>
      <c r="N321" s="40">
        <v>23.6</v>
      </c>
      <c r="O321" s="13">
        <v>32.108911475526114</v>
      </c>
      <c r="P321" s="41">
        <v>-0.31669749411764725</v>
      </c>
      <c r="Q321" s="41">
        <v>-2.3172446638655471</v>
      </c>
      <c r="R321" s="1" t="s">
        <v>285</v>
      </c>
      <c r="U321" s="8" t="s">
        <v>1642</v>
      </c>
      <c r="V321" s="42" t="str">
        <f>A321&amp;" St."&amp;B321&amp;" "&amp;K321&amp;"m"&amp;" Bt."&amp;M321</f>
        <v>YK1905 St.11 0m Bt.0</v>
      </c>
    </row>
    <row r="322" spans="1:22">
      <c r="A322" s="1" t="s">
        <v>1540</v>
      </c>
      <c r="B322" s="1">
        <v>12</v>
      </c>
      <c r="C322" s="1" t="s">
        <v>1571</v>
      </c>
      <c r="D322" s="5">
        <v>43642.438020833331</v>
      </c>
      <c r="E322" s="1">
        <v>2019</v>
      </c>
      <c r="F322" s="1">
        <v>6</v>
      </c>
      <c r="G322" s="4">
        <v>26</v>
      </c>
      <c r="H322" s="9">
        <v>43642.438020833331</v>
      </c>
      <c r="I322" s="13">
        <v>123.999</v>
      </c>
      <c r="J322" s="13">
        <v>29.998999999999999</v>
      </c>
      <c r="K322" s="10">
        <v>0</v>
      </c>
      <c r="L322" s="10">
        <v>0</v>
      </c>
      <c r="M322" s="33">
        <v>0</v>
      </c>
      <c r="N322" s="40">
        <v>24.6</v>
      </c>
      <c r="O322" s="13">
        <v>33.330613809851009</v>
      </c>
      <c r="P322" s="41">
        <v>-0.10374377647058797</v>
      </c>
      <c r="Q322" s="41">
        <v>-0.77531554117646984</v>
      </c>
      <c r="R322" s="1" t="s">
        <v>285</v>
      </c>
      <c r="U322" s="8" t="s">
        <v>1642</v>
      </c>
      <c r="V322" s="42" t="str">
        <f>A322&amp;" St."&amp;B322&amp;" "&amp;K322&amp;"m"&amp;" Bt."&amp;M322</f>
        <v>YK1905 St.12 0m Bt.0</v>
      </c>
    </row>
    <row r="323" spans="1:22">
      <c r="A323" s="1" t="s">
        <v>1540</v>
      </c>
      <c r="B323" s="1">
        <v>13</v>
      </c>
      <c r="C323" s="1" t="s">
        <v>1571</v>
      </c>
      <c r="D323" s="5">
        <v>43642.567141203705</v>
      </c>
      <c r="E323" s="1">
        <v>2019</v>
      </c>
      <c r="F323" s="1">
        <v>6</v>
      </c>
      <c r="G323" s="4">
        <v>26</v>
      </c>
      <c r="H323" s="9">
        <v>43642.567141203705</v>
      </c>
      <c r="I323" s="13">
        <v>124.48699999999999</v>
      </c>
      <c r="J323" s="13">
        <v>30</v>
      </c>
      <c r="K323" s="10">
        <v>0</v>
      </c>
      <c r="L323" s="10">
        <v>0</v>
      </c>
      <c r="M323" s="33">
        <v>0</v>
      </c>
      <c r="N323" s="40">
        <v>23.9</v>
      </c>
      <c r="O323" s="13">
        <v>32.088337407892034</v>
      </c>
      <c r="P323" s="41">
        <v>-0.34675305882352969</v>
      </c>
      <c r="Q323" s="41">
        <v>-2.3403440470588235</v>
      </c>
      <c r="R323" s="1" t="s">
        <v>285</v>
      </c>
      <c r="U323" s="8" t="s">
        <v>1642</v>
      </c>
      <c r="V323" s="42" t="str">
        <f>A323&amp;" St."&amp;B323&amp;" "&amp;K323&amp;"m"&amp;" Bt."&amp;M323</f>
        <v>YK1905 St.13 0m Bt.0</v>
      </c>
    </row>
    <row r="324" spans="1:22">
      <c r="A324" s="1" t="s">
        <v>1540</v>
      </c>
      <c r="B324" s="1">
        <v>14</v>
      </c>
      <c r="C324" s="1" t="s">
        <v>1571</v>
      </c>
      <c r="D324" s="5">
        <v>43642.703275462962</v>
      </c>
      <c r="E324" s="1">
        <v>2019</v>
      </c>
      <c r="F324" s="1">
        <v>6</v>
      </c>
      <c r="G324" s="4">
        <v>26</v>
      </c>
      <c r="H324" s="9">
        <v>43642.703275462962</v>
      </c>
      <c r="I324" s="13">
        <v>125</v>
      </c>
      <c r="J324" s="13">
        <v>30</v>
      </c>
      <c r="K324" s="10">
        <v>0</v>
      </c>
      <c r="L324" s="10">
        <v>0</v>
      </c>
      <c r="M324" s="33">
        <v>0</v>
      </c>
      <c r="N324" s="40">
        <v>24.2</v>
      </c>
      <c r="O324" s="13">
        <v>32.218142712855766</v>
      </c>
      <c r="P324" s="41">
        <v>-0.3892568611764704</v>
      </c>
      <c r="Q324" s="41">
        <v>-2.3645105529411774</v>
      </c>
      <c r="R324" s="1" t="s">
        <v>285</v>
      </c>
      <c r="U324" s="8" t="s">
        <v>1642</v>
      </c>
      <c r="V324" s="42" t="str">
        <f>A324&amp;" St."&amp;B324&amp;" "&amp;K324&amp;"m"&amp;" Bt."&amp;M324</f>
        <v>YK1905 St.14 0m Bt.0</v>
      </c>
    </row>
    <row r="325" spans="1:22">
      <c r="A325" s="1" t="s">
        <v>1540</v>
      </c>
      <c r="B325" s="1">
        <v>15</v>
      </c>
      <c r="C325" s="1" t="s">
        <v>1571</v>
      </c>
      <c r="D325" s="5">
        <v>43642.833726851852</v>
      </c>
      <c r="E325" s="1">
        <v>2019</v>
      </c>
      <c r="F325" s="1">
        <v>6</v>
      </c>
      <c r="G325" s="4">
        <v>26</v>
      </c>
      <c r="H325" s="9">
        <v>43642.833726851852</v>
      </c>
      <c r="I325" s="13">
        <v>125.501</v>
      </c>
      <c r="J325" s="13">
        <v>30.007999999999999</v>
      </c>
      <c r="K325" s="10">
        <v>0</v>
      </c>
      <c r="L325" s="10">
        <v>0</v>
      </c>
      <c r="M325" s="33">
        <v>0</v>
      </c>
      <c r="N325" s="40">
        <v>23.9</v>
      </c>
      <c r="O325" s="13">
        <v>33.029305303313578</v>
      </c>
      <c r="P325" s="41">
        <v>-0.13896886352941173</v>
      </c>
      <c r="Q325" s="41">
        <v>-1.0932848588235284</v>
      </c>
      <c r="R325" s="1" t="s">
        <v>285</v>
      </c>
      <c r="U325" s="8" t="s">
        <v>1642</v>
      </c>
      <c r="V325" s="42" t="str">
        <f>A325&amp;" St."&amp;B325&amp;" "&amp;K325&amp;"m"&amp;" Bt."&amp;M325</f>
        <v>YK1905 St.15 0m Bt.0</v>
      </c>
    </row>
    <row r="326" spans="1:22">
      <c r="A326" s="1" t="s">
        <v>1540</v>
      </c>
      <c r="B326" s="1">
        <v>16</v>
      </c>
      <c r="C326" s="1" t="s">
        <v>1571</v>
      </c>
      <c r="D326" s="5">
        <v>43642.961793981478</v>
      </c>
      <c r="E326" s="1">
        <v>2019</v>
      </c>
      <c r="F326" s="1">
        <v>6</v>
      </c>
      <c r="G326" s="4">
        <v>26</v>
      </c>
      <c r="H326" s="9">
        <v>43642.961793981478</v>
      </c>
      <c r="I326" s="13">
        <v>126</v>
      </c>
      <c r="J326" s="13">
        <v>30</v>
      </c>
      <c r="K326" s="10">
        <v>0</v>
      </c>
      <c r="L326" s="10">
        <v>0</v>
      </c>
      <c r="M326" s="33">
        <v>0</v>
      </c>
      <c r="N326" s="40">
        <v>23.4</v>
      </c>
      <c r="O326" s="13">
        <v>32.523642573768619</v>
      </c>
      <c r="P326" s="41">
        <v>-0.29031258588235276</v>
      </c>
      <c r="Q326" s="41">
        <v>-1.8977723647058831</v>
      </c>
      <c r="R326" s="1" t="s">
        <v>285</v>
      </c>
      <c r="U326" s="8" t="s">
        <v>1642</v>
      </c>
      <c r="V326" s="42" t="str">
        <f>A326&amp;" St."&amp;B326&amp;" "&amp;K326&amp;"m"&amp;" Bt."&amp;M326</f>
        <v>YK1905 St.16 0m Bt.0</v>
      </c>
    </row>
    <row r="327" spans="1:22">
      <c r="A327" s="1" t="s">
        <v>1540</v>
      </c>
      <c r="B327" s="1">
        <v>17</v>
      </c>
      <c r="C327" s="1" t="s">
        <v>1571</v>
      </c>
      <c r="D327" s="5">
        <v>43643.104224537034</v>
      </c>
      <c r="E327" s="1">
        <v>2019</v>
      </c>
      <c r="F327" s="1">
        <v>6</v>
      </c>
      <c r="G327" s="4">
        <v>27</v>
      </c>
      <c r="H327" s="9">
        <v>43643.104224537034</v>
      </c>
      <c r="I327" s="13">
        <v>126.5</v>
      </c>
      <c r="J327" s="13">
        <v>30.001999999999999</v>
      </c>
      <c r="K327" s="10">
        <v>0</v>
      </c>
      <c r="L327" s="10">
        <v>0</v>
      </c>
      <c r="M327" s="33">
        <v>0</v>
      </c>
      <c r="N327" s="40">
        <v>23.2</v>
      </c>
      <c r="O327" s="13">
        <v>33.056681532543742</v>
      </c>
      <c r="P327" s="41">
        <v>-0.17477819529411742</v>
      </c>
      <c r="Q327" s="41">
        <v>-1.0649761882352937</v>
      </c>
      <c r="R327" s="1" t="s">
        <v>285</v>
      </c>
      <c r="U327" s="8" t="s">
        <v>1642</v>
      </c>
      <c r="V327" s="42" t="str">
        <f>A327&amp;" St."&amp;B327&amp;" "&amp;K327&amp;"m"&amp;" Bt."&amp;M327</f>
        <v>YK1905 St.17 0m Bt.0</v>
      </c>
    </row>
    <row r="328" spans="1:22">
      <c r="A328" s="1" t="s">
        <v>1540</v>
      </c>
      <c r="B328" s="1">
        <v>18</v>
      </c>
      <c r="C328" s="1" t="s">
        <v>1571</v>
      </c>
      <c r="D328" s="5">
        <v>43643.247743055559</v>
      </c>
      <c r="E328" s="1">
        <v>2019</v>
      </c>
      <c r="F328" s="1">
        <v>6</v>
      </c>
      <c r="G328" s="4">
        <v>27</v>
      </c>
      <c r="H328" s="9">
        <v>43643.247743055559</v>
      </c>
      <c r="I328" s="13">
        <v>126.502</v>
      </c>
      <c r="J328" s="13">
        <v>30.498999999999999</v>
      </c>
      <c r="K328" s="10">
        <v>0</v>
      </c>
      <c r="L328" s="10">
        <v>0</v>
      </c>
      <c r="M328" s="33">
        <v>0</v>
      </c>
      <c r="N328" s="40">
        <v>23.3</v>
      </c>
      <c r="O328" s="13">
        <v>32.903046913903594</v>
      </c>
      <c r="P328" s="41">
        <v>-0.2192132509803919</v>
      </c>
      <c r="Q328" s="41">
        <v>-1.3249202941176463</v>
      </c>
      <c r="R328" s="1" t="s">
        <v>285</v>
      </c>
      <c r="U328" s="8" t="s">
        <v>1642</v>
      </c>
      <c r="V328" s="42" t="str">
        <f>A328&amp;" St."&amp;B328&amp;" "&amp;K328&amp;"m"&amp;" Bt."&amp;M328</f>
        <v>YK1905 St.18 0m Bt.0</v>
      </c>
    </row>
    <row r="329" spans="1:22">
      <c r="A329" s="1" t="s">
        <v>1540</v>
      </c>
      <c r="B329" s="1">
        <v>19</v>
      </c>
      <c r="C329" s="1" t="s">
        <v>1571</v>
      </c>
      <c r="D329" s="5">
        <v>43644.079583333332</v>
      </c>
      <c r="E329" s="1">
        <v>2019</v>
      </c>
      <c r="F329" s="1">
        <v>6</v>
      </c>
      <c r="G329" s="4">
        <v>28</v>
      </c>
      <c r="H329" s="9">
        <v>43644.079583333332</v>
      </c>
      <c r="I329" s="13">
        <v>126.5</v>
      </c>
      <c r="J329" s="13">
        <v>31</v>
      </c>
      <c r="K329" s="10">
        <v>0</v>
      </c>
      <c r="L329" s="10">
        <v>0</v>
      </c>
      <c r="M329" s="33">
        <v>0</v>
      </c>
      <c r="N329" s="40">
        <v>22.7</v>
      </c>
      <c r="O329" s="13">
        <v>32.918773157924321</v>
      </c>
      <c r="P329" s="41">
        <v>-0.19129527999999985</v>
      </c>
      <c r="Q329" s="41">
        <v>-1.4274156000000016</v>
      </c>
      <c r="R329" s="1" t="s">
        <v>285</v>
      </c>
      <c r="U329" s="8" t="s">
        <v>1642</v>
      </c>
      <c r="V329" s="42" t="str">
        <f>A329&amp;" St."&amp;B329&amp;" "&amp;K329&amp;"m"&amp;" Bt."&amp;M329</f>
        <v>YK1905 St.19 0m Bt.0</v>
      </c>
    </row>
    <row r="330" spans="1:22">
      <c r="A330" s="1" t="s">
        <v>1540</v>
      </c>
      <c r="B330" s="1">
        <v>20</v>
      </c>
      <c r="C330" s="1" t="s">
        <v>1571</v>
      </c>
      <c r="D330" s="5">
        <v>43644.227511574078</v>
      </c>
      <c r="E330" s="1">
        <v>2019</v>
      </c>
      <c r="F330" s="1">
        <v>6</v>
      </c>
      <c r="G330" s="4">
        <v>28</v>
      </c>
      <c r="H330" s="9">
        <v>43644.227511574078</v>
      </c>
      <c r="I330" s="13">
        <v>126.498</v>
      </c>
      <c r="J330" s="13">
        <v>31.5</v>
      </c>
      <c r="K330" s="10">
        <v>0</v>
      </c>
      <c r="L330" s="10">
        <v>0</v>
      </c>
      <c r="M330" s="33">
        <v>0</v>
      </c>
      <c r="N330" s="40">
        <v>22.7</v>
      </c>
      <c r="O330" s="13">
        <v>32.970305833032178</v>
      </c>
      <c r="P330" s="41">
        <v>-0.20007112235294122</v>
      </c>
      <c r="Q330" s="41">
        <v>-1.264661105882352</v>
      </c>
      <c r="R330" s="1" t="s">
        <v>285</v>
      </c>
      <c r="U330" s="8" t="s">
        <v>1642</v>
      </c>
      <c r="V330" s="42" t="str">
        <f>A330&amp;" St."&amp;B330&amp;" "&amp;K330&amp;"m"&amp;" Bt."&amp;M330</f>
        <v>YK1905 St.20 0m Bt.0</v>
      </c>
    </row>
    <row r="331" spans="1:22">
      <c r="A331" s="1" t="s">
        <v>1540</v>
      </c>
      <c r="B331" s="1">
        <v>21</v>
      </c>
      <c r="C331" s="1" t="s">
        <v>1571</v>
      </c>
      <c r="D331" s="5">
        <v>43645.052835648145</v>
      </c>
      <c r="E331" s="1">
        <v>2019</v>
      </c>
      <c r="F331" s="1">
        <v>6</v>
      </c>
      <c r="G331" s="4">
        <v>29</v>
      </c>
      <c r="H331" s="9">
        <v>43645.052835648145</v>
      </c>
      <c r="I331" s="13">
        <v>127.45099999999999</v>
      </c>
      <c r="J331" s="13">
        <v>32.116999999999997</v>
      </c>
      <c r="K331" s="10">
        <v>0</v>
      </c>
      <c r="L331" s="10">
        <v>0</v>
      </c>
      <c r="M331" s="33">
        <v>0</v>
      </c>
      <c r="N331" s="40">
        <v>24</v>
      </c>
      <c r="O331" s="13">
        <v>33.445636582132806</v>
      </c>
      <c r="P331" s="41">
        <v>-0.13258216470588247</v>
      </c>
      <c r="Q331" s="41">
        <v>-0.75463574509804054</v>
      </c>
      <c r="R331" s="1" t="s">
        <v>285</v>
      </c>
      <c r="U331" s="8" t="s">
        <v>1642</v>
      </c>
      <c r="V331" s="42" t="str">
        <f>A331&amp;" St."&amp;B331&amp;" "&amp;K331&amp;"m"&amp;" Bt."&amp;M331</f>
        <v>YK1905 St.21 0m Bt.0</v>
      </c>
    </row>
    <row r="332" spans="1:22">
      <c r="A332" s="1" t="s">
        <v>1540</v>
      </c>
      <c r="B332" s="1">
        <v>22</v>
      </c>
      <c r="C332" s="1" t="s">
        <v>1571</v>
      </c>
      <c r="D332" s="5">
        <v>43644.392476851855</v>
      </c>
      <c r="E332" s="1">
        <v>2019</v>
      </c>
      <c r="F332" s="1">
        <v>6</v>
      </c>
      <c r="G332" s="4">
        <v>28</v>
      </c>
      <c r="H332" s="9">
        <v>43644.392476851855</v>
      </c>
      <c r="I332" s="13">
        <v>127</v>
      </c>
      <c r="J332" s="13">
        <v>31.75</v>
      </c>
      <c r="K332" s="10">
        <v>0</v>
      </c>
      <c r="L332" s="10">
        <v>0</v>
      </c>
      <c r="M332" s="33">
        <v>0</v>
      </c>
      <c r="N332" s="40">
        <v>22.6</v>
      </c>
      <c r="O332" s="13">
        <v>32.356927400830756</v>
      </c>
      <c r="P332" s="41">
        <v>-0.38191728705882322</v>
      </c>
      <c r="Q332" s="41">
        <v>-2.5197719176470592</v>
      </c>
      <c r="R332" s="1" t="s">
        <v>285</v>
      </c>
      <c r="U332" s="8" t="s">
        <v>1642</v>
      </c>
      <c r="V332" s="42" t="str">
        <f>A332&amp;" St."&amp;B332&amp;" "&amp;K332&amp;"m"&amp;" Bt."&amp;M332</f>
        <v>YK1905 St.22 0m Bt.0</v>
      </c>
    </row>
    <row r="333" spans="1:22">
      <c r="A333" s="1" t="s">
        <v>1540</v>
      </c>
      <c r="B333" s="1">
        <v>24</v>
      </c>
      <c r="C333" s="1" t="s">
        <v>1571</v>
      </c>
      <c r="D333" s="5">
        <v>43644.919976851852</v>
      </c>
      <c r="E333" s="1">
        <v>2019</v>
      </c>
      <c r="F333" s="1">
        <v>6</v>
      </c>
      <c r="G333" s="4">
        <v>28</v>
      </c>
      <c r="H333" s="9">
        <v>43644.919976851852</v>
      </c>
      <c r="I333" s="13">
        <v>127.253</v>
      </c>
      <c r="J333" s="13">
        <v>31.751000000000001</v>
      </c>
      <c r="K333" s="10">
        <v>0</v>
      </c>
      <c r="L333" s="10">
        <v>0</v>
      </c>
      <c r="M333" s="33">
        <v>0</v>
      </c>
      <c r="N333" s="40">
        <v>23.5</v>
      </c>
      <c r="O333" s="13">
        <v>33.23687054234486</v>
      </c>
      <c r="P333" s="41">
        <v>-0.12687012941176512</v>
      </c>
      <c r="Q333" s="41">
        <v>-0.91742902352941336</v>
      </c>
      <c r="R333" s="1" t="s">
        <v>285</v>
      </c>
      <c r="U333" s="8" t="s">
        <v>1642</v>
      </c>
      <c r="V333" s="42" t="str">
        <f>A333&amp;" St."&amp;B333&amp;" "&amp;K333&amp;"m"&amp;" Bt."&amp;M333</f>
        <v>YK1905 St.24 0m Bt.0</v>
      </c>
    </row>
    <row r="334" spans="1:22">
      <c r="A334" s="1" t="s">
        <v>1540</v>
      </c>
      <c r="B334" s="1">
        <v>24</v>
      </c>
      <c r="C334" s="1" t="s">
        <v>1571</v>
      </c>
      <c r="D334" s="5">
        <v>43644.919976851852</v>
      </c>
      <c r="E334" s="1">
        <v>2019</v>
      </c>
      <c r="F334" s="1">
        <v>6</v>
      </c>
      <c r="G334" s="4">
        <v>28</v>
      </c>
      <c r="H334" s="9">
        <v>43644.919976851852</v>
      </c>
      <c r="I334" s="13">
        <v>127.253</v>
      </c>
      <c r="J334" s="13">
        <v>31.751000000000001</v>
      </c>
      <c r="K334" s="10">
        <v>9</v>
      </c>
      <c r="L334" s="10">
        <v>10</v>
      </c>
      <c r="M334" s="10">
        <v>7</v>
      </c>
      <c r="N334" s="14">
        <v>23.44</v>
      </c>
      <c r="O334" s="13">
        <v>33.672791758590989</v>
      </c>
      <c r="P334" s="41">
        <v>1.4198105882352596E-2</v>
      </c>
      <c r="Q334" s="41">
        <v>-2.0070298823528177E-2</v>
      </c>
      <c r="R334" s="1" t="s">
        <v>285</v>
      </c>
      <c r="S334" s="1">
        <v>1</v>
      </c>
      <c r="U334" s="8" t="s">
        <v>1645</v>
      </c>
      <c r="V334" s="42" t="str">
        <f>A334&amp;" St."&amp;B334&amp;" "&amp;K334&amp;"m"&amp;" Bt."&amp;M334</f>
        <v>YK1905 St.24 9m Bt.7</v>
      </c>
    </row>
    <row r="335" spans="1:22">
      <c r="A335" s="1" t="s">
        <v>1540</v>
      </c>
      <c r="B335" s="1">
        <v>24</v>
      </c>
      <c r="C335" s="1" t="s">
        <v>1571</v>
      </c>
      <c r="D335" s="5">
        <v>43644.919976851852</v>
      </c>
      <c r="E335" s="1">
        <v>2019</v>
      </c>
      <c r="F335" s="1">
        <v>6</v>
      </c>
      <c r="G335" s="4">
        <v>28</v>
      </c>
      <c r="H335" s="9">
        <v>43644.919976851852</v>
      </c>
      <c r="I335" s="13">
        <v>127.253</v>
      </c>
      <c r="J335" s="13">
        <v>31.751000000000001</v>
      </c>
      <c r="K335" s="10">
        <v>20</v>
      </c>
      <c r="L335" s="10">
        <v>20</v>
      </c>
      <c r="M335" s="10">
        <v>6</v>
      </c>
      <c r="N335" s="14">
        <v>22.48</v>
      </c>
      <c r="O335" s="13">
        <v>33.906256305771535</v>
      </c>
      <c r="P335" s="41">
        <v>6.3009715294116919E-2</v>
      </c>
      <c r="Q335" s="41">
        <v>0.36625904705882384</v>
      </c>
      <c r="R335" s="1" t="s">
        <v>285</v>
      </c>
      <c r="S335" s="1">
        <v>1</v>
      </c>
      <c r="U335" s="8" t="s">
        <v>1645</v>
      </c>
      <c r="V335" s="42" t="str">
        <f>A335&amp;" St."&amp;B335&amp;" "&amp;K335&amp;"m"&amp;" Bt."&amp;M335</f>
        <v>YK1905 St.24 20m Bt.6</v>
      </c>
    </row>
    <row r="336" spans="1:22">
      <c r="A336" s="1" t="s">
        <v>1540</v>
      </c>
      <c r="B336" s="1">
        <v>24</v>
      </c>
      <c r="C336" s="1" t="s">
        <v>1571</v>
      </c>
      <c r="D336" s="5">
        <v>43644.919976851852</v>
      </c>
      <c r="E336" s="1">
        <v>2019</v>
      </c>
      <c r="F336" s="1">
        <v>6</v>
      </c>
      <c r="G336" s="4">
        <v>28</v>
      </c>
      <c r="H336" s="9">
        <v>43644.919976851852</v>
      </c>
      <c r="I336" s="13">
        <v>127.253</v>
      </c>
      <c r="J336" s="13">
        <v>31.751000000000001</v>
      </c>
      <c r="K336" s="10">
        <v>30</v>
      </c>
      <c r="L336" s="10">
        <v>30</v>
      </c>
      <c r="M336" s="10">
        <v>5</v>
      </c>
      <c r="N336" s="14">
        <v>19.11</v>
      </c>
      <c r="O336" s="13">
        <v>33.712859838159218</v>
      </c>
      <c r="P336" s="41">
        <v>1.0626524705881657E-2</v>
      </c>
      <c r="Q336" s="41">
        <v>-0.10792412705882093</v>
      </c>
      <c r="R336" s="1" t="s">
        <v>285</v>
      </c>
      <c r="S336" s="1">
        <v>1</v>
      </c>
      <c r="U336" s="8" t="s">
        <v>1645</v>
      </c>
      <c r="V336" s="42" t="str">
        <f>A336&amp;" St."&amp;B336&amp;" "&amp;K336&amp;"m"&amp;" Bt."&amp;M336</f>
        <v>YK1905 St.24 30m Bt.5</v>
      </c>
    </row>
    <row r="337" spans="1:22">
      <c r="A337" s="1" t="s">
        <v>1540</v>
      </c>
      <c r="B337" s="1">
        <v>24</v>
      </c>
      <c r="C337" s="1" t="s">
        <v>1571</v>
      </c>
      <c r="D337" s="5">
        <v>43644.919976851852</v>
      </c>
      <c r="E337" s="1">
        <v>2019</v>
      </c>
      <c r="F337" s="1">
        <v>6</v>
      </c>
      <c r="G337" s="4">
        <v>28</v>
      </c>
      <c r="H337" s="9">
        <v>43644.919976851852</v>
      </c>
      <c r="I337" s="13">
        <v>127.253</v>
      </c>
      <c r="J337" s="13">
        <v>31.751000000000001</v>
      </c>
      <c r="K337" s="10">
        <v>50</v>
      </c>
      <c r="L337" s="10">
        <v>50</v>
      </c>
      <c r="M337" s="10">
        <v>4</v>
      </c>
      <c r="N337" s="14">
        <v>17.84</v>
      </c>
      <c r="O337" s="13">
        <v>33.806444004380502</v>
      </c>
      <c r="P337" s="41">
        <v>-1.0365625882353235E-2</v>
      </c>
      <c r="Q337" s="41">
        <v>-2.7757811764708151E-3</v>
      </c>
      <c r="R337" s="1" t="s">
        <v>285</v>
      </c>
      <c r="S337" s="1">
        <v>1</v>
      </c>
      <c r="U337" s="8" t="s">
        <v>1645</v>
      </c>
      <c r="V337" s="42" t="str">
        <f>A337&amp;" St."&amp;B337&amp;" "&amp;K337&amp;"m"&amp;" Bt."&amp;M337</f>
        <v>YK1905 St.24 50m Bt.4</v>
      </c>
    </row>
    <row r="338" spans="1:22">
      <c r="A338" s="1" t="s">
        <v>1540</v>
      </c>
      <c r="B338" s="1">
        <v>24</v>
      </c>
      <c r="C338" s="1" t="s">
        <v>1571</v>
      </c>
      <c r="D338" s="5">
        <v>43644.919976851852</v>
      </c>
      <c r="E338" s="1">
        <v>2019</v>
      </c>
      <c r="F338" s="1">
        <v>6</v>
      </c>
      <c r="G338" s="4">
        <v>28</v>
      </c>
      <c r="H338" s="9">
        <v>43644.919976851852</v>
      </c>
      <c r="I338" s="13">
        <v>127.253</v>
      </c>
      <c r="J338" s="13">
        <v>31.751000000000001</v>
      </c>
      <c r="K338" s="10">
        <v>75</v>
      </c>
      <c r="L338" s="10">
        <v>75</v>
      </c>
      <c r="M338" s="10">
        <v>3</v>
      </c>
      <c r="N338" s="14">
        <v>17.670000000000002</v>
      </c>
      <c r="O338" s="13">
        <v>34.047236839582531</v>
      </c>
      <c r="P338" s="41">
        <v>4.5767035294113079E-3</v>
      </c>
      <c r="Q338" s="41">
        <v>0.26437228470588181</v>
      </c>
      <c r="R338" s="1" t="s">
        <v>285</v>
      </c>
      <c r="S338" s="1">
        <v>1</v>
      </c>
      <c r="U338" s="8" t="s">
        <v>1645</v>
      </c>
      <c r="V338" s="42" t="str">
        <f>A338&amp;" St."&amp;B338&amp;" "&amp;K338&amp;"m"&amp;" Bt."&amp;M338</f>
        <v>YK1905 St.24 75m Bt.3</v>
      </c>
    </row>
    <row r="339" spans="1:22">
      <c r="A339" s="1" t="s">
        <v>1540</v>
      </c>
      <c r="B339" s="1">
        <v>24</v>
      </c>
      <c r="C339" s="1" t="s">
        <v>1571</v>
      </c>
      <c r="D339" s="5">
        <v>43644.919976851852</v>
      </c>
      <c r="E339" s="1">
        <v>2019</v>
      </c>
      <c r="F339" s="1">
        <v>6</v>
      </c>
      <c r="G339" s="4">
        <v>28</v>
      </c>
      <c r="H339" s="9">
        <v>43644.919976851852</v>
      </c>
      <c r="I339" s="13">
        <v>127.253</v>
      </c>
      <c r="J339" s="13">
        <v>31.751000000000001</v>
      </c>
      <c r="K339" s="10">
        <v>100</v>
      </c>
      <c r="L339" s="10">
        <v>100</v>
      </c>
      <c r="M339" s="10">
        <v>2</v>
      </c>
      <c r="N339" s="14">
        <v>14.47</v>
      </c>
      <c r="O339" s="13">
        <v>33.952403865737516</v>
      </c>
      <c r="P339" s="41">
        <v>2.9845032941175909E-2</v>
      </c>
      <c r="Q339" s="41">
        <v>0.10807163058823832</v>
      </c>
      <c r="R339" s="1" t="s">
        <v>285</v>
      </c>
      <c r="S339" s="1">
        <v>1</v>
      </c>
      <c r="U339" s="8" t="s">
        <v>1645</v>
      </c>
      <c r="V339" s="42" t="str">
        <f>A339&amp;" St."&amp;B339&amp;" "&amp;K339&amp;"m"&amp;" Bt."&amp;M339</f>
        <v>YK1905 St.24 100m Bt.2</v>
      </c>
    </row>
    <row r="340" spans="1:22">
      <c r="A340" s="1" t="s">
        <v>1540</v>
      </c>
      <c r="B340" s="1">
        <v>24</v>
      </c>
      <c r="C340" s="1" t="s">
        <v>1571</v>
      </c>
      <c r="D340" s="5">
        <v>43644.919976851852</v>
      </c>
      <c r="E340" s="1">
        <v>2019</v>
      </c>
      <c r="F340" s="1">
        <v>6</v>
      </c>
      <c r="G340" s="4">
        <v>28</v>
      </c>
      <c r="H340" s="9">
        <v>43644.919976851852</v>
      </c>
      <c r="I340" s="13">
        <v>127.253</v>
      </c>
      <c r="J340" s="13">
        <v>31.751000000000001</v>
      </c>
      <c r="K340" s="10">
        <v>121</v>
      </c>
      <c r="L340" s="10">
        <v>121</v>
      </c>
      <c r="M340" s="10">
        <v>1</v>
      </c>
      <c r="N340" s="14">
        <v>14.88</v>
      </c>
      <c r="O340" s="13">
        <v>34.155060442330445</v>
      </c>
      <c r="P340" s="41">
        <v>6.6928708235293843E-2</v>
      </c>
      <c r="Q340" s="41">
        <v>0.29346767058823531</v>
      </c>
      <c r="R340" s="1" t="s">
        <v>285</v>
      </c>
      <c r="S340" s="1">
        <v>1</v>
      </c>
      <c r="V340" s="42" t="str">
        <f>A340&amp;" St."&amp;B340&amp;" "&amp;K340&amp;"m"&amp;" Bt."&amp;M340</f>
        <v>YK1905 St.24 121m Bt.1</v>
      </c>
    </row>
    <row r="341" spans="1:22">
      <c r="A341" s="1" t="s">
        <v>1540</v>
      </c>
      <c r="B341" s="1">
        <v>26</v>
      </c>
      <c r="C341" s="1" t="s">
        <v>1571</v>
      </c>
      <c r="D341" s="5">
        <v>43645.230694444443</v>
      </c>
      <c r="E341" s="1">
        <v>2019</v>
      </c>
      <c r="F341" s="1">
        <v>6</v>
      </c>
      <c r="G341" s="4">
        <v>29</v>
      </c>
      <c r="H341" s="9">
        <v>43645.230694444443</v>
      </c>
      <c r="I341" s="13">
        <v>127.748</v>
      </c>
      <c r="J341" s="13">
        <v>31.75</v>
      </c>
      <c r="K341" s="10">
        <v>0</v>
      </c>
      <c r="L341" s="10">
        <v>0</v>
      </c>
      <c r="M341" s="33">
        <v>0</v>
      </c>
      <c r="N341" s="40">
        <v>23.5</v>
      </c>
      <c r="O341" s="13">
        <v>32.561365531143991</v>
      </c>
      <c r="P341" s="41">
        <v>-0.27872014352941221</v>
      </c>
      <c r="Q341" s="41">
        <v>-1.696675124705882</v>
      </c>
      <c r="R341" s="1" t="s">
        <v>285</v>
      </c>
      <c r="V341" s="42" t="str">
        <f>A341&amp;" St."&amp;B341&amp;" "&amp;K341&amp;"m"&amp;" Bt."&amp;M341</f>
        <v>YK1905 St.26 0m Bt.0</v>
      </c>
    </row>
    <row r="342" spans="1:22">
      <c r="A342" s="1" t="s">
        <v>1540</v>
      </c>
      <c r="B342" s="1">
        <v>28</v>
      </c>
      <c r="C342" s="1" t="s">
        <v>1571</v>
      </c>
      <c r="D342" s="5">
        <v>43645.361909722225</v>
      </c>
      <c r="E342" s="1">
        <v>2019</v>
      </c>
      <c r="F342" s="1">
        <v>6</v>
      </c>
      <c r="G342" s="4">
        <v>29</v>
      </c>
      <c r="H342" s="9">
        <v>43645.361909722225</v>
      </c>
      <c r="I342" s="13">
        <v>128.25200000000001</v>
      </c>
      <c r="J342" s="13">
        <v>31.75</v>
      </c>
      <c r="K342" s="10">
        <v>0</v>
      </c>
      <c r="L342" s="10">
        <v>0</v>
      </c>
      <c r="M342" s="33">
        <v>0</v>
      </c>
      <c r="N342" s="40">
        <v>26</v>
      </c>
      <c r="O342" s="13">
        <v>34.295173258422828</v>
      </c>
      <c r="P342" s="41">
        <v>0.12266969882352896</v>
      </c>
      <c r="Q342" s="41">
        <v>0.7859006517647078</v>
      </c>
      <c r="R342" s="1" t="s">
        <v>285</v>
      </c>
      <c r="V342" s="42" t="str">
        <f>A342&amp;" St."&amp;B342&amp;" "&amp;K342&amp;"m"&amp;" Bt."&amp;M342</f>
        <v>YK1905 St.28 0m Bt.0</v>
      </c>
    </row>
    <row r="343" spans="1:22">
      <c r="A343" s="1" t="s">
        <v>1540</v>
      </c>
      <c r="B343" s="1">
        <v>32</v>
      </c>
      <c r="C343" s="1" t="s">
        <v>1571</v>
      </c>
      <c r="D343" s="5">
        <v>43646.15457175926</v>
      </c>
      <c r="E343" s="1">
        <v>2019</v>
      </c>
      <c r="F343" s="1">
        <v>6</v>
      </c>
      <c r="G343" s="4">
        <v>30</v>
      </c>
      <c r="H343" s="9">
        <v>43646.15457175926</v>
      </c>
      <c r="I343" s="13">
        <v>129.255</v>
      </c>
      <c r="J343" s="13">
        <v>31.748999999999999</v>
      </c>
      <c r="K343" s="10">
        <v>0</v>
      </c>
      <c r="L343" s="10">
        <v>0</v>
      </c>
      <c r="M343" s="33">
        <v>0</v>
      </c>
      <c r="N343" s="40">
        <v>25.6</v>
      </c>
      <c r="O343" s="13">
        <v>34.277863377048575</v>
      </c>
      <c r="P343" s="41">
        <v>0.13085760941176483</v>
      </c>
      <c r="Q343" s="41">
        <v>0.70048430588235178</v>
      </c>
      <c r="R343" s="1" t="s">
        <v>285</v>
      </c>
      <c r="V343" s="42" t="str">
        <f>A343&amp;" St."&amp;B343&amp;" "&amp;K343&amp;"m"&amp;" Bt."&amp;M343</f>
        <v>YK1905 St.32 0m Bt.0</v>
      </c>
    </row>
    <row r="344" spans="1:22">
      <c r="A344" s="1" t="s">
        <v>1540</v>
      </c>
      <c r="B344" s="1">
        <v>34</v>
      </c>
      <c r="C344" s="1" t="s">
        <v>1571</v>
      </c>
      <c r="D344" s="5">
        <v>43646.311574074076</v>
      </c>
      <c r="E344" s="1">
        <v>2019</v>
      </c>
      <c r="F344" s="1">
        <v>6</v>
      </c>
      <c r="G344" s="4">
        <v>30</v>
      </c>
      <c r="H344" s="9">
        <v>43646.311574074076</v>
      </c>
      <c r="I344" s="13">
        <v>129.666</v>
      </c>
      <c r="J344" s="13">
        <v>31.747</v>
      </c>
      <c r="K344" s="10">
        <v>0</v>
      </c>
      <c r="L344" s="10">
        <v>0</v>
      </c>
      <c r="M344" s="33">
        <v>0</v>
      </c>
      <c r="N344" s="40">
        <v>25.1</v>
      </c>
      <c r="O344" s="13">
        <v>33.881919288589906</v>
      </c>
      <c r="P344" s="41">
        <v>-1.8735760000000212E-2</v>
      </c>
      <c r="Q344" s="41">
        <v>-7.7525240000001716E-2</v>
      </c>
      <c r="R344" s="1" t="s">
        <v>285</v>
      </c>
      <c r="V344" s="42" t="str">
        <f>A344&amp;" St."&amp;B344&amp;" "&amp;K344&amp;"m"&amp;" Bt."&amp;M344</f>
        <v>YK1905 St.34 0m Bt.0</v>
      </c>
    </row>
    <row r="345" spans="1:22">
      <c r="A345" s="1" t="s">
        <v>1540</v>
      </c>
      <c r="B345" s="1" t="s">
        <v>1541</v>
      </c>
      <c r="C345" s="1" t="s">
        <v>1571</v>
      </c>
      <c r="D345" s="5">
        <v>43645.922696759262</v>
      </c>
      <c r="E345" s="1">
        <v>2019</v>
      </c>
      <c r="F345" s="1">
        <v>6</v>
      </c>
      <c r="G345" s="4">
        <v>29</v>
      </c>
      <c r="H345" s="9">
        <v>43645.922696759262</v>
      </c>
      <c r="I345" s="13">
        <v>128.75200000000001</v>
      </c>
      <c r="J345" s="13">
        <v>31.751999999999999</v>
      </c>
      <c r="K345" s="10">
        <v>0</v>
      </c>
      <c r="L345" s="10">
        <v>0</v>
      </c>
      <c r="M345" s="33">
        <v>0</v>
      </c>
      <c r="N345" s="40">
        <v>25.9</v>
      </c>
      <c r="O345" s="13">
        <v>34.210247961511918</v>
      </c>
      <c r="P345" s="41">
        <v>0.10066317058823504</v>
      </c>
      <c r="Q345" s="41">
        <v>0.56858942745098062</v>
      </c>
      <c r="R345" s="1" t="s">
        <v>285</v>
      </c>
      <c r="S345" s="1">
        <v>1</v>
      </c>
      <c r="U345" s="8" t="s">
        <v>1645</v>
      </c>
      <c r="V345" s="42" t="str">
        <f>A345&amp;" St."&amp;B345&amp;" "&amp;K345&amp;"m"&amp;" Bt."&amp;M345</f>
        <v>YK1905 St.30_3 0m Bt.0</v>
      </c>
    </row>
    <row r="346" spans="1:22">
      <c r="A346" s="1" t="s">
        <v>1540</v>
      </c>
      <c r="B346" s="1" t="s">
        <v>1541</v>
      </c>
      <c r="C346" s="1" t="s">
        <v>1571</v>
      </c>
      <c r="D346" s="5">
        <v>43645.922696759262</v>
      </c>
      <c r="E346" s="1">
        <v>2019</v>
      </c>
      <c r="F346" s="1">
        <v>6</v>
      </c>
      <c r="G346" s="4">
        <v>29</v>
      </c>
      <c r="H346" s="9">
        <v>43645.922696759262</v>
      </c>
      <c r="I346" s="13">
        <v>128.75200000000001</v>
      </c>
      <c r="J346" s="13">
        <v>31.751999999999999</v>
      </c>
      <c r="K346" s="10">
        <v>9</v>
      </c>
      <c r="L346" s="10">
        <v>10</v>
      </c>
      <c r="M346" s="10">
        <v>11</v>
      </c>
      <c r="N346" s="14">
        <v>25.94</v>
      </c>
      <c r="O346" s="13">
        <v>34.302010505239636</v>
      </c>
      <c r="P346" s="41">
        <v>0.12091467764705888</v>
      </c>
      <c r="Q346" s="41">
        <v>0.77750817882353118</v>
      </c>
      <c r="R346" s="1" t="s">
        <v>285</v>
      </c>
      <c r="S346" s="1">
        <v>1</v>
      </c>
      <c r="U346" s="8" t="s">
        <v>1645</v>
      </c>
      <c r="V346" s="42" t="str">
        <f>A346&amp;" St."&amp;B346&amp;" "&amp;K346&amp;"m"&amp;" Bt."&amp;M346</f>
        <v>YK1905 St.30_3 9m Bt.11</v>
      </c>
    </row>
    <row r="347" spans="1:22">
      <c r="A347" s="1" t="s">
        <v>1540</v>
      </c>
      <c r="B347" s="1" t="s">
        <v>1541</v>
      </c>
      <c r="C347" s="1" t="s">
        <v>1571</v>
      </c>
      <c r="D347" s="5">
        <v>43645.922696759262</v>
      </c>
      <c r="E347" s="1">
        <v>2019</v>
      </c>
      <c r="F347" s="1">
        <v>6</v>
      </c>
      <c r="G347" s="4">
        <v>29</v>
      </c>
      <c r="H347" s="9">
        <v>43645.922696759262</v>
      </c>
      <c r="I347" s="13">
        <v>128.75200000000001</v>
      </c>
      <c r="J347" s="13">
        <v>31.751999999999999</v>
      </c>
      <c r="K347" s="10">
        <v>19</v>
      </c>
      <c r="L347" s="10">
        <v>20</v>
      </c>
      <c r="M347" s="10">
        <v>10</v>
      </c>
      <c r="N347" s="14">
        <v>25.55</v>
      </c>
      <c r="O347" s="13">
        <v>34.361169963522599</v>
      </c>
      <c r="P347" s="41">
        <v>0.10801399058823558</v>
      </c>
      <c r="Q347" s="41">
        <v>0.7644343552941173</v>
      </c>
      <c r="R347" s="1" t="s">
        <v>285</v>
      </c>
      <c r="S347" s="1">
        <v>1</v>
      </c>
      <c r="U347" s="8" t="s">
        <v>1645</v>
      </c>
      <c r="V347" s="42" t="str">
        <f>A347&amp;" St."&amp;B347&amp;" "&amp;K347&amp;"m"&amp;" Bt."&amp;M347</f>
        <v>YK1905 St.30_3 19m Bt.10</v>
      </c>
    </row>
    <row r="348" spans="1:22">
      <c r="A348" s="1" t="s">
        <v>1540</v>
      </c>
      <c r="B348" s="1" t="s">
        <v>1541</v>
      </c>
      <c r="C348" s="1" t="s">
        <v>1571</v>
      </c>
      <c r="D348" s="5">
        <v>43645.922696759262</v>
      </c>
      <c r="E348" s="1">
        <v>2019</v>
      </c>
      <c r="F348" s="1">
        <v>6</v>
      </c>
      <c r="G348" s="4">
        <v>29</v>
      </c>
      <c r="H348" s="9">
        <v>43645.922696759262</v>
      </c>
      <c r="I348" s="13">
        <v>128.75200000000001</v>
      </c>
      <c r="J348" s="13">
        <v>31.751999999999999</v>
      </c>
      <c r="K348" s="10">
        <v>30</v>
      </c>
      <c r="L348" s="10">
        <v>30</v>
      </c>
      <c r="M348" s="10">
        <v>9</v>
      </c>
      <c r="N348" s="14">
        <v>25.08</v>
      </c>
      <c r="O348" s="13">
        <v>34.578343929797342</v>
      </c>
      <c r="P348" s="41">
        <v>0.17611846352941241</v>
      </c>
      <c r="Q348" s="41">
        <v>1.0601468117647066</v>
      </c>
      <c r="R348" s="1" t="s">
        <v>285</v>
      </c>
      <c r="S348" s="1">
        <v>1</v>
      </c>
      <c r="U348" s="8" t="s">
        <v>1645</v>
      </c>
      <c r="V348" s="42" t="str">
        <f>A348&amp;" St."&amp;B348&amp;" "&amp;K348&amp;"m"&amp;" Bt."&amp;M348</f>
        <v>YK1905 St.30_3 30m Bt.9</v>
      </c>
    </row>
    <row r="349" spans="1:22">
      <c r="A349" s="1" t="s">
        <v>1540</v>
      </c>
      <c r="B349" s="1" t="s">
        <v>1541</v>
      </c>
      <c r="C349" s="1" t="s">
        <v>1571</v>
      </c>
      <c r="D349" s="5">
        <v>43645.922696759262</v>
      </c>
      <c r="E349" s="1">
        <v>2019</v>
      </c>
      <c r="F349" s="1">
        <v>6</v>
      </c>
      <c r="G349" s="4">
        <v>29</v>
      </c>
      <c r="H349" s="9">
        <v>43645.922696759262</v>
      </c>
      <c r="I349" s="13">
        <v>128.75200000000001</v>
      </c>
      <c r="J349" s="13">
        <v>31.751999999999999</v>
      </c>
      <c r="K349" s="10">
        <v>50</v>
      </c>
      <c r="L349" s="10">
        <v>50</v>
      </c>
      <c r="M349" s="10">
        <v>8</v>
      </c>
      <c r="N349" s="14">
        <v>23.04</v>
      </c>
      <c r="O349" s="13">
        <v>34.58081393326492</v>
      </c>
      <c r="P349" s="41">
        <v>0.22471024313725518</v>
      </c>
      <c r="Q349" s="41">
        <v>1.430833288235295</v>
      </c>
      <c r="R349" s="1" t="s">
        <v>285</v>
      </c>
      <c r="S349" s="1">
        <v>1</v>
      </c>
      <c r="U349" s="8" t="s">
        <v>1645</v>
      </c>
      <c r="V349" s="42" t="str">
        <f>A349&amp;" St."&amp;B349&amp;" "&amp;K349&amp;"m"&amp;" Bt."&amp;M349</f>
        <v>YK1905 St.30_3 50m Bt.8</v>
      </c>
    </row>
    <row r="350" spans="1:22">
      <c r="A350" s="1" t="s">
        <v>1540</v>
      </c>
      <c r="B350" s="1" t="s">
        <v>1541</v>
      </c>
      <c r="C350" s="1" t="s">
        <v>1571</v>
      </c>
      <c r="D350" s="5">
        <v>43645.922696759262</v>
      </c>
      <c r="E350" s="1">
        <v>2019</v>
      </c>
      <c r="F350" s="1">
        <v>6</v>
      </c>
      <c r="G350" s="4">
        <v>29</v>
      </c>
      <c r="H350" s="9">
        <v>43645.922696759262</v>
      </c>
      <c r="I350" s="13">
        <v>128.75200000000001</v>
      </c>
      <c r="J350" s="13">
        <v>31.751999999999999</v>
      </c>
      <c r="K350" s="10">
        <v>56</v>
      </c>
      <c r="L350" s="10">
        <v>60</v>
      </c>
      <c r="M350" s="10">
        <v>12</v>
      </c>
      <c r="N350" s="14">
        <v>22.69</v>
      </c>
      <c r="O350" s="13">
        <v>34.643538176432969</v>
      </c>
      <c r="P350" s="41">
        <v>0.17787654588235302</v>
      </c>
      <c r="Q350" s="41">
        <v>1.3444472729411778</v>
      </c>
      <c r="R350" s="1" t="s">
        <v>285</v>
      </c>
      <c r="S350" s="1">
        <v>1</v>
      </c>
      <c r="U350" s="8" t="s">
        <v>1645</v>
      </c>
      <c r="V350" s="42" t="str">
        <f>A350&amp;" St."&amp;B350&amp;" "&amp;K350&amp;"m"&amp;" Bt."&amp;M350</f>
        <v>YK1905 St.30_3 56m Bt.12</v>
      </c>
    </row>
    <row r="351" spans="1:22">
      <c r="A351" s="1" t="s">
        <v>1540</v>
      </c>
      <c r="B351" s="1" t="s">
        <v>1541</v>
      </c>
      <c r="C351" s="1" t="s">
        <v>1571</v>
      </c>
      <c r="D351" s="5">
        <v>43645.922696759262</v>
      </c>
      <c r="E351" s="1">
        <v>2019</v>
      </c>
      <c r="F351" s="1">
        <v>6</v>
      </c>
      <c r="G351" s="4">
        <v>29</v>
      </c>
      <c r="H351" s="9">
        <v>43645.922696759262</v>
      </c>
      <c r="I351" s="13">
        <v>128.75200000000001</v>
      </c>
      <c r="J351" s="13">
        <v>31.751999999999999</v>
      </c>
      <c r="K351" s="10">
        <v>74</v>
      </c>
      <c r="L351" s="10">
        <v>75</v>
      </c>
      <c r="M351" s="10">
        <v>7</v>
      </c>
      <c r="N351" s="14">
        <v>21.51</v>
      </c>
      <c r="O351" s="13">
        <v>34.765297522268362</v>
      </c>
      <c r="P351" s="41">
        <v>0.22781820941176489</v>
      </c>
      <c r="Q351" s="41">
        <v>1.4953017647058839</v>
      </c>
      <c r="R351" s="1" t="s">
        <v>285</v>
      </c>
      <c r="S351" s="1">
        <v>1</v>
      </c>
      <c r="U351" s="8" t="s">
        <v>1645</v>
      </c>
      <c r="V351" s="42" t="str">
        <f>A351&amp;" St."&amp;B351&amp;" "&amp;K351&amp;"m"&amp;" Bt."&amp;M351</f>
        <v>YK1905 St.30_3 74m Bt.7</v>
      </c>
    </row>
    <row r="352" spans="1:22">
      <c r="A352" s="1" t="s">
        <v>1540</v>
      </c>
      <c r="B352" s="1" t="s">
        <v>1541</v>
      </c>
      <c r="C352" s="1" t="s">
        <v>1571</v>
      </c>
      <c r="D352" s="5">
        <v>43645.922696759262</v>
      </c>
      <c r="E352" s="1">
        <v>2019</v>
      </c>
      <c r="F352" s="1">
        <v>6</v>
      </c>
      <c r="G352" s="4">
        <v>29</v>
      </c>
      <c r="H352" s="9">
        <v>43645.922696759262</v>
      </c>
      <c r="I352" s="13">
        <v>128.75200000000001</v>
      </c>
      <c r="J352" s="13">
        <v>31.751999999999999</v>
      </c>
      <c r="K352" s="10">
        <v>99</v>
      </c>
      <c r="L352" s="10">
        <v>100</v>
      </c>
      <c r="M352" s="10">
        <v>6</v>
      </c>
      <c r="N352" s="14">
        <v>19.61</v>
      </c>
      <c r="O352" s="13">
        <v>34.731654485262368</v>
      </c>
      <c r="P352" s="41">
        <v>0.20997064235294172</v>
      </c>
      <c r="Q352" s="41">
        <v>1.5100839011764702</v>
      </c>
      <c r="R352" s="1" t="s">
        <v>285</v>
      </c>
      <c r="S352" s="1">
        <v>1</v>
      </c>
      <c r="U352" s="8" t="s">
        <v>1645</v>
      </c>
      <c r="V352" s="42" t="str">
        <f>A352&amp;" St."&amp;B352&amp;" "&amp;K352&amp;"m"&amp;" Bt."&amp;M352</f>
        <v>YK1905 St.30_3 99m Bt.6</v>
      </c>
    </row>
    <row r="353" spans="1:22">
      <c r="A353" s="1" t="s">
        <v>1540</v>
      </c>
      <c r="B353" s="1" t="s">
        <v>1541</v>
      </c>
      <c r="C353" s="1" t="s">
        <v>1571</v>
      </c>
      <c r="D353" s="5">
        <v>43645.922696759262</v>
      </c>
      <c r="E353" s="1">
        <v>2019</v>
      </c>
      <c r="F353" s="1">
        <v>6</v>
      </c>
      <c r="G353" s="4">
        <v>29</v>
      </c>
      <c r="H353" s="9">
        <v>43645.922696759262</v>
      </c>
      <c r="I353" s="13">
        <v>128.75200000000001</v>
      </c>
      <c r="J353" s="13">
        <v>31.751999999999999</v>
      </c>
      <c r="K353" s="10">
        <v>125</v>
      </c>
      <c r="L353" s="10">
        <v>125</v>
      </c>
      <c r="M353" s="10">
        <v>5</v>
      </c>
      <c r="N353" s="14">
        <v>17.399999999999999</v>
      </c>
      <c r="O353" s="13">
        <v>34.638410349633311</v>
      </c>
      <c r="P353" s="41">
        <v>0.21582687529411748</v>
      </c>
      <c r="Q353" s="41">
        <v>1.5141977976470589</v>
      </c>
      <c r="R353" s="1" t="s">
        <v>285</v>
      </c>
      <c r="S353" s="1">
        <v>1</v>
      </c>
      <c r="U353" s="8" t="s">
        <v>1645</v>
      </c>
      <c r="V353" s="42" t="str">
        <f>A353&amp;" St."&amp;B353&amp;" "&amp;K353&amp;"m"&amp;" Bt."&amp;M353</f>
        <v>YK1905 St.30_3 125m Bt.5</v>
      </c>
    </row>
    <row r="354" spans="1:22">
      <c r="A354" s="1" t="s">
        <v>1540</v>
      </c>
      <c r="B354" s="1" t="s">
        <v>1541</v>
      </c>
      <c r="C354" s="1" t="s">
        <v>1571</v>
      </c>
      <c r="D354" s="5">
        <v>43645.922696759262</v>
      </c>
      <c r="E354" s="1">
        <v>2019</v>
      </c>
      <c r="F354" s="1">
        <v>6</v>
      </c>
      <c r="G354" s="4">
        <v>29</v>
      </c>
      <c r="H354" s="9">
        <v>43645.922696759262</v>
      </c>
      <c r="I354" s="13">
        <v>128.75200000000001</v>
      </c>
      <c r="J354" s="13">
        <v>31.751999999999999</v>
      </c>
      <c r="K354" s="10">
        <v>148</v>
      </c>
      <c r="L354" s="10">
        <v>150</v>
      </c>
      <c r="M354" s="10">
        <v>4</v>
      </c>
      <c r="N354" s="14">
        <v>15.89</v>
      </c>
      <c r="O354" s="13">
        <v>34.484660038377434</v>
      </c>
      <c r="P354" s="41">
        <v>0.16596752794117631</v>
      </c>
      <c r="Q354" s="41">
        <v>1.0004759955882339</v>
      </c>
      <c r="R354" s="1" t="s">
        <v>285</v>
      </c>
      <c r="S354" s="1">
        <v>1</v>
      </c>
      <c r="U354" s="8" t="s">
        <v>1645</v>
      </c>
      <c r="V354" s="42" t="str">
        <f>A354&amp;" St."&amp;B354&amp;" "&amp;K354&amp;"m"&amp;" Bt."&amp;M354</f>
        <v>YK1905 St.30_3 148m Bt.4</v>
      </c>
    </row>
    <row r="355" spans="1:22">
      <c r="A355" s="1" t="s">
        <v>1540</v>
      </c>
      <c r="B355" s="1" t="s">
        <v>1541</v>
      </c>
      <c r="C355" s="1" t="s">
        <v>1571</v>
      </c>
      <c r="D355" s="5">
        <v>43645.922696759262</v>
      </c>
      <c r="E355" s="1">
        <v>2019</v>
      </c>
      <c r="F355" s="1">
        <v>6</v>
      </c>
      <c r="G355" s="4">
        <v>29</v>
      </c>
      <c r="H355" s="9">
        <v>43645.922696759262</v>
      </c>
      <c r="I355" s="13">
        <v>128.75200000000001</v>
      </c>
      <c r="J355" s="13">
        <v>31.751999999999999</v>
      </c>
      <c r="K355" s="10">
        <v>199</v>
      </c>
      <c r="L355" s="10">
        <v>200</v>
      </c>
      <c r="M355" s="10">
        <v>3</v>
      </c>
      <c r="N355" s="14">
        <v>13.41</v>
      </c>
      <c r="O355" s="13">
        <v>34.368953817548928</v>
      </c>
      <c r="P355" s="41">
        <v>5.9450282352941475E-2</v>
      </c>
      <c r="Q355" s="41">
        <v>0.42810145647058917</v>
      </c>
      <c r="R355" s="1" t="s">
        <v>285</v>
      </c>
      <c r="S355" s="1">
        <v>1</v>
      </c>
      <c r="U355" s="8" t="s">
        <v>1645</v>
      </c>
      <c r="V355" s="42" t="str">
        <f>A355&amp;" St."&amp;B355&amp;" "&amp;K355&amp;"m"&amp;" Bt."&amp;M355</f>
        <v>YK1905 St.30_3 199m Bt.3</v>
      </c>
    </row>
    <row r="356" spans="1:22">
      <c r="A356" s="1" t="s">
        <v>1540</v>
      </c>
      <c r="B356" s="1" t="s">
        <v>1541</v>
      </c>
      <c r="C356" s="1" t="s">
        <v>1571</v>
      </c>
      <c r="D356" s="5">
        <v>43645.922696759262</v>
      </c>
      <c r="E356" s="1">
        <v>2019</v>
      </c>
      <c r="F356" s="1">
        <v>6</v>
      </c>
      <c r="G356" s="4">
        <v>29</v>
      </c>
      <c r="H356" s="9">
        <v>43645.922696759262</v>
      </c>
      <c r="I356" s="13">
        <v>128.75200000000001</v>
      </c>
      <c r="J356" s="13">
        <v>31.751999999999999</v>
      </c>
      <c r="K356" s="10">
        <v>299</v>
      </c>
      <c r="L356" s="10">
        <v>300</v>
      </c>
      <c r="M356" s="10">
        <v>2</v>
      </c>
      <c r="N356" s="14">
        <v>10.57</v>
      </c>
      <c r="O356" s="13">
        <v>34.348714627341749</v>
      </c>
      <c r="P356" s="41">
        <v>-1.8426654901960937E-2</v>
      </c>
      <c r="Q356" s="41">
        <v>-0.35427089264705813</v>
      </c>
      <c r="R356" s="1" t="s">
        <v>285</v>
      </c>
      <c r="S356" s="1">
        <v>1</v>
      </c>
      <c r="U356" s="8" t="s">
        <v>1645</v>
      </c>
      <c r="V356" s="42" t="str">
        <f>A356&amp;" St."&amp;B356&amp;" "&amp;K356&amp;"m"&amp;" Bt."&amp;M356</f>
        <v>YK1905 St.30_3 299m Bt.2</v>
      </c>
    </row>
    <row r="357" spans="1:22">
      <c r="A357" s="1" t="s">
        <v>1540</v>
      </c>
      <c r="B357" s="1" t="s">
        <v>1541</v>
      </c>
      <c r="C357" s="1" t="s">
        <v>1571</v>
      </c>
      <c r="D357" s="5">
        <v>43645.922696759262</v>
      </c>
      <c r="E357" s="1">
        <v>2019</v>
      </c>
      <c r="F357" s="1">
        <v>6</v>
      </c>
      <c r="G357" s="4">
        <v>29</v>
      </c>
      <c r="H357" s="9">
        <v>43645.922696759262</v>
      </c>
      <c r="I357" s="13">
        <v>128.75200000000001</v>
      </c>
      <c r="J357" s="13">
        <v>31.751999999999999</v>
      </c>
      <c r="K357" s="10">
        <v>496</v>
      </c>
      <c r="L357" s="10">
        <v>500</v>
      </c>
      <c r="M357" s="10">
        <v>1</v>
      </c>
      <c r="N357" s="14">
        <v>7.45</v>
      </c>
      <c r="O357" s="13">
        <v>34.222818137030075</v>
      </c>
      <c r="P357" s="41">
        <v>-3.7468338823530178E-2</v>
      </c>
      <c r="Q357" s="41">
        <v>-0.88353101176470616</v>
      </c>
      <c r="R357" s="1" t="s">
        <v>285</v>
      </c>
      <c r="S357" s="1">
        <v>1</v>
      </c>
      <c r="U357" s="8" t="s">
        <v>1645</v>
      </c>
      <c r="V357" s="42" t="str">
        <f>A357&amp;" St."&amp;B357&amp;" "&amp;K357&amp;"m"&amp;" Bt."&amp;M357</f>
        <v>YK1905 St.30_3 496m Bt.1</v>
      </c>
    </row>
    <row r="358" spans="1:22">
      <c r="A358" s="32" t="s">
        <v>90</v>
      </c>
      <c r="B358" s="32" t="s">
        <v>92</v>
      </c>
      <c r="C358" s="32" t="s">
        <v>1829</v>
      </c>
      <c r="D358" s="31">
        <v>42238</v>
      </c>
      <c r="E358" s="1">
        <f>YEAR(D358)</f>
        <v>2015</v>
      </c>
      <c r="F358" s="1">
        <f>MONTH(D358)</f>
        <v>8</v>
      </c>
      <c r="G358" s="4">
        <f>DAY(D358)</f>
        <v>22</v>
      </c>
      <c r="H358" s="9">
        <v>0.29166666666666669</v>
      </c>
      <c r="I358" s="28">
        <v>131.30799999999999</v>
      </c>
      <c r="J358" s="28">
        <v>35.19</v>
      </c>
      <c r="K358" s="33">
        <v>4.5</v>
      </c>
      <c r="L358" s="33">
        <v>5</v>
      </c>
      <c r="M358" s="10" t="s">
        <v>1565</v>
      </c>
      <c r="N358" s="27">
        <v>26.76558</v>
      </c>
      <c r="O358" s="30">
        <v>32.187539999999998</v>
      </c>
      <c r="P358" s="38">
        <v>-0.24</v>
      </c>
      <c r="Q358" s="38">
        <v>-2.1</v>
      </c>
      <c r="R358" s="32" t="s">
        <v>285</v>
      </c>
      <c r="S358" s="32"/>
    </row>
    <row r="359" spans="1:22">
      <c r="A359" s="32" t="s">
        <v>90</v>
      </c>
      <c r="B359" s="32" t="s">
        <v>93</v>
      </c>
      <c r="C359" s="32" t="s">
        <v>1829</v>
      </c>
      <c r="D359" s="31">
        <v>42238</v>
      </c>
      <c r="E359" s="1">
        <f>YEAR(D359)</f>
        <v>2015</v>
      </c>
      <c r="F359" s="1">
        <f>MONTH(D359)</f>
        <v>8</v>
      </c>
      <c r="G359" s="4">
        <f>DAY(D359)</f>
        <v>22</v>
      </c>
      <c r="H359" s="9">
        <v>0.47986111111111113</v>
      </c>
      <c r="I359" s="28">
        <v>132.161</v>
      </c>
      <c r="J359" s="28">
        <v>35.747999999999998</v>
      </c>
      <c r="K359" s="33">
        <v>4.5</v>
      </c>
      <c r="L359" s="33">
        <v>5</v>
      </c>
      <c r="M359" s="10" t="s">
        <v>1565</v>
      </c>
      <c r="N359" s="27">
        <v>26.2089133333333</v>
      </c>
      <c r="O359" s="30">
        <v>31.997540000000001</v>
      </c>
      <c r="P359" s="38">
        <v>-0.34</v>
      </c>
      <c r="Q359" s="38">
        <v>-2.8</v>
      </c>
      <c r="R359" s="32" t="s">
        <v>285</v>
      </c>
      <c r="S359" s="32"/>
    </row>
    <row r="360" spans="1:22">
      <c r="A360" s="32" t="s">
        <v>90</v>
      </c>
      <c r="B360" s="32" t="s">
        <v>94</v>
      </c>
      <c r="C360" s="32" t="s">
        <v>1829</v>
      </c>
      <c r="D360" s="31">
        <v>42238</v>
      </c>
      <c r="E360" s="1">
        <f>YEAR(D360)</f>
        <v>2015</v>
      </c>
      <c r="F360" s="1">
        <f>MONTH(D360)</f>
        <v>8</v>
      </c>
      <c r="G360" s="4">
        <f>DAY(D360)</f>
        <v>22</v>
      </c>
      <c r="H360" s="9">
        <v>0.69027777777777777</v>
      </c>
      <c r="I360" s="28">
        <v>133.25</v>
      </c>
      <c r="J360" s="28">
        <v>36.445999999999998</v>
      </c>
      <c r="K360" s="33">
        <v>4.5</v>
      </c>
      <c r="L360" s="33">
        <v>5</v>
      </c>
      <c r="M360" s="10" t="s">
        <v>1565</v>
      </c>
      <c r="N360" s="27">
        <v>27.35558</v>
      </c>
      <c r="O360" s="30">
        <v>32.161706666666603</v>
      </c>
      <c r="P360" s="38">
        <v>-0.35</v>
      </c>
      <c r="Q360" s="38">
        <v>-2.56</v>
      </c>
      <c r="R360" s="32" t="s">
        <v>285</v>
      </c>
      <c r="S360" s="32"/>
    </row>
    <row r="361" spans="1:22">
      <c r="A361" s="32" t="s">
        <v>90</v>
      </c>
      <c r="B361" s="32" t="s">
        <v>102</v>
      </c>
      <c r="C361" s="32" t="s">
        <v>1829</v>
      </c>
      <c r="D361" s="31">
        <v>42246</v>
      </c>
      <c r="E361" s="1">
        <f>YEAR(D361)</f>
        <v>2015</v>
      </c>
      <c r="F361" s="1">
        <f>MONTH(D361)</f>
        <v>8</v>
      </c>
      <c r="G361" s="4">
        <f>DAY(D361)</f>
        <v>30</v>
      </c>
      <c r="H361" s="9">
        <v>0.69444444444444453</v>
      </c>
      <c r="I361" s="28">
        <v>136.05699999999999</v>
      </c>
      <c r="J361" s="28">
        <v>36.515999999999998</v>
      </c>
      <c r="K361" s="33">
        <v>4.5</v>
      </c>
      <c r="L361" s="33">
        <v>5</v>
      </c>
      <c r="M361" s="10" t="s">
        <v>1565</v>
      </c>
      <c r="N361" s="27">
        <v>24.657246666666602</v>
      </c>
      <c r="O361" s="30">
        <v>33.1267066666666</v>
      </c>
      <c r="P361" s="38">
        <v>-0.15</v>
      </c>
      <c r="Q361" s="38">
        <v>-1.61</v>
      </c>
      <c r="R361" s="32" t="s">
        <v>285</v>
      </c>
      <c r="S361" s="32"/>
      <c r="T361" s="8" t="s">
        <v>1597</v>
      </c>
    </row>
    <row r="362" spans="1:22">
      <c r="A362" s="32" t="s">
        <v>90</v>
      </c>
      <c r="B362" s="32" t="s">
        <v>103</v>
      </c>
      <c r="C362" s="32" t="s">
        <v>1829</v>
      </c>
      <c r="D362" s="31">
        <v>42246</v>
      </c>
      <c r="E362" s="1">
        <f>YEAR(D362)</f>
        <v>2015</v>
      </c>
      <c r="F362" s="1">
        <f>MONTH(D362)</f>
        <v>8</v>
      </c>
      <c r="G362" s="4">
        <f>DAY(D362)</f>
        <v>30</v>
      </c>
      <c r="H362" s="9">
        <v>0.86736111111111114</v>
      </c>
      <c r="I362" s="28">
        <v>135.107</v>
      </c>
      <c r="J362" s="28">
        <v>36.279000000000003</v>
      </c>
      <c r="K362" s="33">
        <v>4.5</v>
      </c>
      <c r="L362" s="33">
        <v>5</v>
      </c>
      <c r="M362" s="10" t="s">
        <v>1565</v>
      </c>
      <c r="N362" s="27">
        <v>24.283913333333302</v>
      </c>
      <c r="O362" s="30">
        <v>33.0018733333333</v>
      </c>
      <c r="P362" s="38">
        <v>-0.14000000000000001</v>
      </c>
      <c r="Q362" s="38">
        <v>-1.54</v>
      </c>
      <c r="R362" s="32" t="s">
        <v>285</v>
      </c>
      <c r="S362" s="32"/>
    </row>
    <row r="363" spans="1:22">
      <c r="A363" s="32" t="s">
        <v>145</v>
      </c>
      <c r="B363" s="32" t="s">
        <v>91</v>
      </c>
      <c r="C363" s="32" t="s">
        <v>1829</v>
      </c>
      <c r="D363" s="31">
        <v>42605</v>
      </c>
      <c r="E363" s="1">
        <f>YEAR(D363)</f>
        <v>2016</v>
      </c>
      <c r="F363" s="1">
        <f>MONTH(D363)</f>
        <v>8</v>
      </c>
      <c r="G363" s="4">
        <f>DAY(D363)</f>
        <v>23</v>
      </c>
      <c r="H363" s="9">
        <v>0.72013888888888899</v>
      </c>
      <c r="I363" s="28">
        <v>129.37</v>
      </c>
      <c r="J363" s="28">
        <v>33.049999999999997</v>
      </c>
      <c r="K363" s="33">
        <v>5</v>
      </c>
      <c r="L363" s="33">
        <v>5</v>
      </c>
      <c r="M363" s="10">
        <v>0</v>
      </c>
      <c r="N363" s="27">
        <v>26.3960956666666</v>
      </c>
      <c r="O363" s="30">
        <v>33.133193333333303</v>
      </c>
      <c r="P363" s="38">
        <v>-8.7927764705882483E-2</v>
      </c>
      <c r="Q363" s="38">
        <v>-0.74159716705882417</v>
      </c>
      <c r="R363" s="32" t="s">
        <v>285</v>
      </c>
      <c r="S363" s="32"/>
      <c r="V363" s="8" t="s">
        <v>332</v>
      </c>
    </row>
    <row r="364" spans="1:22">
      <c r="A364" s="32" t="s">
        <v>145</v>
      </c>
      <c r="B364" s="32" t="s">
        <v>92</v>
      </c>
      <c r="C364" s="32" t="s">
        <v>1829</v>
      </c>
      <c r="D364" s="31">
        <v>42606</v>
      </c>
      <c r="E364" s="1">
        <f>YEAR(D364)</f>
        <v>2016</v>
      </c>
      <c r="F364" s="1">
        <f>MONTH(D364)</f>
        <v>8</v>
      </c>
      <c r="G364" s="4">
        <f>DAY(D364)</f>
        <v>24</v>
      </c>
      <c r="H364" s="9">
        <v>0.28750000000000003</v>
      </c>
      <c r="I364" s="28">
        <v>131.1</v>
      </c>
      <c r="J364" s="28">
        <v>35.14</v>
      </c>
      <c r="K364" s="33">
        <v>5</v>
      </c>
      <c r="L364" s="33">
        <v>5</v>
      </c>
      <c r="M364" s="10">
        <v>0</v>
      </c>
      <c r="N364" s="27">
        <v>27.864429000000001</v>
      </c>
      <c r="O364" s="30">
        <v>32.5641933333333</v>
      </c>
      <c r="P364" s="38">
        <v>-0.21433905882352944</v>
      </c>
      <c r="Q364" s="38">
        <v>-1.6740136282352944</v>
      </c>
      <c r="R364" s="32" t="s">
        <v>285</v>
      </c>
      <c r="S364" s="32"/>
      <c r="V364" s="8" t="s">
        <v>333</v>
      </c>
    </row>
    <row r="365" spans="1:22">
      <c r="A365" s="32" t="s">
        <v>145</v>
      </c>
      <c r="B365" s="32" t="s">
        <v>93</v>
      </c>
      <c r="C365" s="32" t="s">
        <v>1829</v>
      </c>
      <c r="D365" s="31">
        <v>42606</v>
      </c>
      <c r="E365" s="1">
        <f>YEAR(D365)</f>
        <v>2016</v>
      </c>
      <c r="F365" s="1">
        <f>MONTH(D365)</f>
        <v>8</v>
      </c>
      <c r="G365" s="4">
        <f>DAY(D365)</f>
        <v>24</v>
      </c>
      <c r="H365" s="9">
        <v>0.49652777777777773</v>
      </c>
      <c r="I365" s="28">
        <v>131.94999999999999</v>
      </c>
      <c r="J365" s="28">
        <v>35.89</v>
      </c>
      <c r="K365" s="33">
        <v>5</v>
      </c>
      <c r="L365" s="33">
        <v>5</v>
      </c>
      <c r="M365" s="10">
        <v>0</v>
      </c>
      <c r="N365" s="27">
        <v>27.211095666666601</v>
      </c>
      <c r="O365" s="30">
        <v>32.405526666666603</v>
      </c>
      <c r="P365" s="38">
        <v>-0.32859635294117662</v>
      </c>
      <c r="Q365" s="38">
        <v>-2.4686991294117657</v>
      </c>
      <c r="R365" s="32" t="s">
        <v>285</v>
      </c>
      <c r="S365" s="32"/>
      <c r="V365" s="8" t="s">
        <v>334</v>
      </c>
    </row>
    <row r="366" spans="1:22">
      <c r="A366" s="32" t="s">
        <v>145</v>
      </c>
      <c r="B366" s="32" t="s">
        <v>94</v>
      </c>
      <c r="C366" s="32" t="s">
        <v>1829</v>
      </c>
      <c r="D366" s="31">
        <v>42606</v>
      </c>
      <c r="E366" s="1">
        <f>YEAR(D366)</f>
        <v>2016</v>
      </c>
      <c r="F366" s="1">
        <f>MONTH(D366)</f>
        <v>8</v>
      </c>
      <c r="G366" s="4">
        <f>DAY(D366)</f>
        <v>24</v>
      </c>
      <c r="H366" s="9">
        <v>0.7090277777777777</v>
      </c>
      <c r="I366" s="28">
        <v>132.85</v>
      </c>
      <c r="J366" s="28">
        <v>36.729999999999997</v>
      </c>
      <c r="K366" s="33">
        <v>5</v>
      </c>
      <c r="L366" s="33">
        <v>5</v>
      </c>
      <c r="M366" s="10">
        <v>0</v>
      </c>
      <c r="N366" s="27">
        <v>28.184429000000002</v>
      </c>
      <c r="O366" s="30">
        <v>32.641026666666605</v>
      </c>
      <c r="P366" s="38">
        <v>-0.23520564705882352</v>
      </c>
      <c r="Q366" s="38">
        <v>-1.7930721505882365</v>
      </c>
      <c r="R366" s="32" t="s">
        <v>285</v>
      </c>
      <c r="S366" s="32"/>
      <c r="V366" s="8" t="s">
        <v>335</v>
      </c>
    </row>
    <row r="367" spans="1:22">
      <c r="A367" s="32" t="s">
        <v>145</v>
      </c>
      <c r="B367" s="32" t="s">
        <v>95</v>
      </c>
      <c r="C367" s="32" t="s">
        <v>1829</v>
      </c>
      <c r="D367" s="31">
        <v>42607</v>
      </c>
      <c r="E367" s="1">
        <f>YEAR(D367)</f>
        <v>2016</v>
      </c>
      <c r="F367" s="1">
        <f>MONTH(D367)</f>
        <v>8</v>
      </c>
      <c r="G367" s="4">
        <f>DAY(D367)</f>
        <v>25</v>
      </c>
      <c r="H367" s="9">
        <v>6.9444444444444441E-3</v>
      </c>
      <c r="I367" s="28">
        <v>134.07</v>
      </c>
      <c r="J367" s="28">
        <v>37.82</v>
      </c>
      <c r="K367" s="33">
        <v>5</v>
      </c>
      <c r="L367" s="33">
        <v>5</v>
      </c>
      <c r="M367" s="10">
        <v>0</v>
      </c>
      <c r="N367" s="27">
        <v>27.329429000000001</v>
      </c>
      <c r="O367" s="30">
        <v>33.079193333333301</v>
      </c>
      <c r="P367" s="38">
        <v>-0.15994294117647057</v>
      </c>
      <c r="Q367" s="38">
        <v>-1.5038406117647067</v>
      </c>
      <c r="R367" s="32" t="s">
        <v>285</v>
      </c>
      <c r="S367" s="32"/>
      <c r="V367" s="8" t="s">
        <v>336</v>
      </c>
    </row>
    <row r="368" spans="1:22">
      <c r="A368" s="32" t="s">
        <v>145</v>
      </c>
      <c r="B368" s="32" t="s">
        <v>96</v>
      </c>
      <c r="C368" s="32" t="s">
        <v>1829</v>
      </c>
      <c r="D368" s="31">
        <v>42607</v>
      </c>
      <c r="E368" s="1">
        <f>YEAR(D368)</f>
        <v>2016</v>
      </c>
      <c r="F368" s="1">
        <f>MONTH(D368)</f>
        <v>8</v>
      </c>
      <c r="G368" s="4">
        <f>DAY(D368)</f>
        <v>25</v>
      </c>
      <c r="H368" s="9">
        <v>0.27291666666666664</v>
      </c>
      <c r="I368" s="28">
        <v>135.16</v>
      </c>
      <c r="J368" s="28">
        <v>38.83</v>
      </c>
      <c r="K368" s="33">
        <v>5</v>
      </c>
      <c r="L368" s="33">
        <v>5</v>
      </c>
      <c r="M368" s="10">
        <v>0</v>
      </c>
      <c r="N368" s="27">
        <v>27.4860956666666</v>
      </c>
      <c r="O368" s="30">
        <v>32.806526666666606</v>
      </c>
      <c r="P368" s="38">
        <v>-0.21116423529411765</v>
      </c>
      <c r="Q368" s="38">
        <v>-1.829767952941177</v>
      </c>
      <c r="R368" s="32" t="s">
        <v>285</v>
      </c>
      <c r="S368" s="32"/>
      <c r="V368" s="8" t="s">
        <v>337</v>
      </c>
    </row>
    <row r="369" spans="1:22">
      <c r="A369" s="32" t="s">
        <v>145</v>
      </c>
      <c r="B369" s="32" t="s">
        <v>97</v>
      </c>
      <c r="C369" s="32" t="s">
        <v>1829</v>
      </c>
      <c r="D369" s="31">
        <v>42614</v>
      </c>
      <c r="E369" s="1">
        <f>YEAR(D369)</f>
        <v>2016</v>
      </c>
      <c r="F369" s="1">
        <f>MONTH(D369)</f>
        <v>9</v>
      </c>
      <c r="G369" s="4">
        <f>DAY(D369)</f>
        <v>1</v>
      </c>
      <c r="H369" s="9">
        <v>0.65625</v>
      </c>
      <c r="I369" s="28">
        <v>136.29</v>
      </c>
      <c r="J369" s="28">
        <v>36.57</v>
      </c>
      <c r="K369" s="33">
        <v>5</v>
      </c>
      <c r="L369" s="33">
        <v>5</v>
      </c>
      <c r="M369" s="10">
        <v>0</v>
      </c>
      <c r="N369" s="27">
        <v>26.009429000000001</v>
      </c>
      <c r="O369" s="30">
        <v>32.730693333333299</v>
      </c>
      <c r="P369" s="38">
        <v>-0.1107574117647061</v>
      </c>
      <c r="Q369" s="38">
        <v>-1.6891741176470605</v>
      </c>
      <c r="R369" s="32" t="s">
        <v>285</v>
      </c>
      <c r="S369" s="32"/>
      <c r="V369" s="8" t="s">
        <v>338</v>
      </c>
    </row>
    <row r="370" spans="1:22">
      <c r="A370" s="32" t="s">
        <v>145</v>
      </c>
      <c r="B370" s="32" t="s">
        <v>98</v>
      </c>
      <c r="C370" s="32" t="s">
        <v>1829</v>
      </c>
      <c r="D370" s="31">
        <v>42614</v>
      </c>
      <c r="E370" s="1">
        <f>YEAR(D370)</f>
        <v>2016</v>
      </c>
      <c r="F370" s="1">
        <f>MONTH(D370)</f>
        <v>9</v>
      </c>
      <c r="G370" s="4">
        <f>DAY(D370)</f>
        <v>1</v>
      </c>
      <c r="H370" s="9">
        <v>0.82291666666666663</v>
      </c>
      <c r="I370" s="28">
        <v>135.41</v>
      </c>
      <c r="J370" s="28">
        <v>36.36</v>
      </c>
      <c r="K370" s="33">
        <v>5</v>
      </c>
      <c r="L370" s="33">
        <v>5</v>
      </c>
      <c r="M370" s="10">
        <v>0</v>
      </c>
      <c r="N370" s="27">
        <v>25.009429000000001</v>
      </c>
      <c r="O370" s="30">
        <v>33.651360000000004</v>
      </c>
      <c r="P370" s="38">
        <v>-3.4808039215686426E-2</v>
      </c>
      <c r="Q370" s="38">
        <v>-0.83253305882352979</v>
      </c>
      <c r="R370" s="32" t="s">
        <v>285</v>
      </c>
      <c r="S370" s="32"/>
      <c r="V370" s="8" t="s">
        <v>339</v>
      </c>
    </row>
    <row r="371" spans="1:22">
      <c r="A371" s="32" t="s">
        <v>145</v>
      </c>
      <c r="B371" s="32" t="s">
        <v>99</v>
      </c>
      <c r="C371" s="32" t="s">
        <v>1829</v>
      </c>
      <c r="D371" s="31">
        <v>42614</v>
      </c>
      <c r="E371" s="1">
        <f>YEAR(D371)</f>
        <v>2016</v>
      </c>
      <c r="F371" s="1">
        <f>MONTH(D371)</f>
        <v>9</v>
      </c>
      <c r="G371" s="4">
        <f>DAY(D371)</f>
        <v>1</v>
      </c>
      <c r="H371" s="9">
        <v>0.95138888888888884</v>
      </c>
      <c r="I371" s="28">
        <v>134.66999999999999</v>
      </c>
      <c r="J371" s="28">
        <v>36.17</v>
      </c>
      <c r="K371" s="33">
        <v>5</v>
      </c>
      <c r="L371" s="33">
        <v>5</v>
      </c>
      <c r="M371" s="10">
        <v>0</v>
      </c>
      <c r="N371" s="27">
        <v>24.464429000000003</v>
      </c>
      <c r="O371" s="30">
        <v>33.764360000000003</v>
      </c>
      <c r="P371" s="38">
        <v>-4.7163999999999984E-2</v>
      </c>
      <c r="Q371" s="38">
        <v>-0.61988440000000189</v>
      </c>
      <c r="R371" s="32" t="s">
        <v>285</v>
      </c>
      <c r="S371" s="32"/>
      <c r="V371" s="8" t="s">
        <v>340</v>
      </c>
    </row>
    <row r="372" spans="1:22">
      <c r="A372" s="32" t="s">
        <v>145</v>
      </c>
      <c r="B372" s="32" t="s">
        <v>100</v>
      </c>
      <c r="C372" s="32" t="s">
        <v>1829</v>
      </c>
      <c r="D372" s="31">
        <v>42615</v>
      </c>
      <c r="E372" s="1">
        <f>YEAR(D372)</f>
        <v>2016</v>
      </c>
      <c r="F372" s="1">
        <f>MONTH(D372)</f>
        <v>9</v>
      </c>
      <c r="G372" s="4">
        <f>DAY(D372)</f>
        <v>2</v>
      </c>
      <c r="H372" s="9">
        <v>8.5416666666666655E-2</v>
      </c>
      <c r="I372" s="28">
        <v>133.91</v>
      </c>
      <c r="J372" s="28">
        <v>35.99</v>
      </c>
      <c r="K372" s="33">
        <v>5</v>
      </c>
      <c r="L372" s="33">
        <v>5</v>
      </c>
      <c r="M372" s="10">
        <v>0</v>
      </c>
      <c r="N372" s="27">
        <v>25.319429</v>
      </c>
      <c r="O372" s="30">
        <v>32.796026666666606</v>
      </c>
      <c r="P372" s="38">
        <v>-0.16574729411764677</v>
      </c>
      <c r="Q372" s="38">
        <v>-1.4650121411764729</v>
      </c>
      <c r="R372" s="32" t="s">
        <v>285</v>
      </c>
      <c r="S372" s="32"/>
      <c r="V372" s="8" t="s">
        <v>341</v>
      </c>
    </row>
    <row r="373" spans="1:22">
      <c r="A373" s="32" t="s">
        <v>145</v>
      </c>
      <c r="B373" s="32" t="s">
        <v>102</v>
      </c>
      <c r="C373" s="32" t="s">
        <v>1829</v>
      </c>
      <c r="D373" s="31">
        <v>42615</v>
      </c>
      <c r="E373" s="1">
        <f>YEAR(D373)</f>
        <v>2016</v>
      </c>
      <c r="F373" s="1">
        <f>MONTH(D373)</f>
        <v>9</v>
      </c>
      <c r="G373" s="4">
        <f>DAY(D373)</f>
        <v>2</v>
      </c>
      <c r="H373" s="9">
        <v>0.16874999999999998</v>
      </c>
      <c r="I373" s="28">
        <v>133.44</v>
      </c>
      <c r="J373" s="28">
        <v>35.880000000000003</v>
      </c>
      <c r="K373" s="33">
        <v>5</v>
      </c>
      <c r="L373" s="33">
        <v>5</v>
      </c>
      <c r="M373" s="10">
        <v>0</v>
      </c>
      <c r="N373" s="27">
        <v>23.854429</v>
      </c>
      <c r="O373" s="30">
        <v>33.246360000000003</v>
      </c>
      <c r="P373" s="38">
        <v>-2.765458823529432E-2</v>
      </c>
      <c r="Q373" s="38">
        <v>-0.58741916235294234</v>
      </c>
      <c r="R373" s="32" t="s">
        <v>285</v>
      </c>
      <c r="S373" s="32"/>
      <c r="V373" s="8" t="s">
        <v>342</v>
      </c>
    </row>
    <row r="374" spans="1:22">
      <c r="A374" s="32" t="s">
        <v>145</v>
      </c>
      <c r="B374" s="32" t="s">
        <v>103</v>
      </c>
      <c r="C374" s="32" t="s">
        <v>1829</v>
      </c>
      <c r="D374" s="31">
        <v>42615</v>
      </c>
      <c r="E374" s="1">
        <f>YEAR(D374)</f>
        <v>2016</v>
      </c>
      <c r="F374" s="1">
        <f>MONTH(D374)</f>
        <v>9</v>
      </c>
      <c r="G374" s="4">
        <f>DAY(D374)</f>
        <v>2</v>
      </c>
      <c r="H374" s="9">
        <v>0.25625000000000003</v>
      </c>
      <c r="I374" s="28">
        <v>132.94999999999999</v>
      </c>
      <c r="J374" s="28">
        <v>35.75</v>
      </c>
      <c r="K374" s="33">
        <v>5</v>
      </c>
      <c r="L374" s="33">
        <v>5</v>
      </c>
      <c r="M374" s="10">
        <v>0</v>
      </c>
      <c r="N374" s="27">
        <v>24.454429000000001</v>
      </c>
      <c r="O374" s="30">
        <v>32.871526666666604</v>
      </c>
      <c r="P374" s="38">
        <v>-0.14664988235294141</v>
      </c>
      <c r="Q374" s="38">
        <v>-1.329494983529413</v>
      </c>
      <c r="R374" s="32" t="s">
        <v>285</v>
      </c>
      <c r="S374" s="32"/>
      <c r="V374" s="8" t="s">
        <v>343</v>
      </c>
    </row>
    <row r="375" spans="1:22">
      <c r="A375" s="32" t="s">
        <v>145</v>
      </c>
      <c r="B375" s="32" t="s">
        <v>104</v>
      </c>
      <c r="C375" s="32" t="s">
        <v>1829</v>
      </c>
      <c r="D375" s="31">
        <v>42615</v>
      </c>
      <c r="E375" s="1">
        <f>YEAR(D375)</f>
        <v>2016</v>
      </c>
      <c r="F375" s="1">
        <f>MONTH(D375)</f>
        <v>9</v>
      </c>
      <c r="G375" s="4">
        <f>DAY(D375)</f>
        <v>2</v>
      </c>
      <c r="H375" s="9">
        <v>0.4597222222222222</v>
      </c>
      <c r="I375" s="28">
        <v>132.18</v>
      </c>
      <c r="J375" s="28">
        <v>35.340000000000003</v>
      </c>
      <c r="K375" s="33">
        <v>5</v>
      </c>
      <c r="L375" s="33">
        <v>5</v>
      </c>
      <c r="M375" s="10">
        <v>0</v>
      </c>
      <c r="N375" s="27">
        <v>24.9660956666666</v>
      </c>
      <c r="O375" s="30">
        <v>32.711360000000006</v>
      </c>
      <c r="P375" s="38">
        <v>-0.17541717647058808</v>
      </c>
      <c r="Q375" s="38">
        <v>-1.4640964847058822</v>
      </c>
      <c r="R375" s="32" t="s">
        <v>285</v>
      </c>
      <c r="S375" s="32"/>
      <c r="V375" s="8" t="s">
        <v>344</v>
      </c>
    </row>
    <row r="376" spans="1:22">
      <c r="A376" s="32" t="s">
        <v>145</v>
      </c>
      <c r="B376" s="32" t="s">
        <v>105</v>
      </c>
      <c r="C376" s="32" t="s">
        <v>1829</v>
      </c>
      <c r="D376" s="31">
        <v>42615</v>
      </c>
      <c r="E376" s="1">
        <f>YEAR(D376)</f>
        <v>2016</v>
      </c>
      <c r="F376" s="1">
        <f>MONTH(D376)</f>
        <v>9</v>
      </c>
      <c r="G376" s="4">
        <f>DAY(D376)</f>
        <v>2</v>
      </c>
      <c r="H376" s="9">
        <v>0.56805555555555554</v>
      </c>
      <c r="I376" s="28">
        <v>131.66999999999999</v>
      </c>
      <c r="J376" s="28">
        <v>34.97</v>
      </c>
      <c r="K376" s="33">
        <v>5</v>
      </c>
      <c r="L376" s="33">
        <v>5</v>
      </c>
      <c r="M376" s="10">
        <v>0</v>
      </c>
      <c r="N376" s="27">
        <v>24.469429000000002</v>
      </c>
      <c r="O376" s="30">
        <v>33.127860000000005</v>
      </c>
      <c r="P376" s="38">
        <v>-4.1650470588235011E-2</v>
      </c>
      <c r="Q376" s="38">
        <v>-0.69586070588235494</v>
      </c>
      <c r="R376" s="32" t="s">
        <v>285</v>
      </c>
      <c r="S376" s="32"/>
      <c r="V376" s="8" t="s">
        <v>345</v>
      </c>
    </row>
    <row r="377" spans="1:22">
      <c r="A377" s="32" t="s">
        <v>145</v>
      </c>
      <c r="B377" s="32" t="s">
        <v>106</v>
      </c>
      <c r="C377" s="32" t="s">
        <v>1829</v>
      </c>
      <c r="D377" s="31">
        <v>42615</v>
      </c>
      <c r="E377" s="1">
        <f>YEAR(D377)</f>
        <v>2016</v>
      </c>
      <c r="F377" s="1">
        <f>MONTH(D377)</f>
        <v>9</v>
      </c>
      <c r="G377" s="4">
        <f>DAY(D377)</f>
        <v>2</v>
      </c>
      <c r="H377" s="9">
        <v>0.68958333333333333</v>
      </c>
      <c r="I377" s="28">
        <v>131.12</v>
      </c>
      <c r="J377" s="28">
        <v>34.590000000000003</v>
      </c>
      <c r="K377" s="33">
        <v>5</v>
      </c>
      <c r="L377" s="33">
        <v>5</v>
      </c>
      <c r="M377" s="10">
        <v>0</v>
      </c>
      <c r="N377" s="27">
        <v>25.036095666666601</v>
      </c>
      <c r="O377" s="30">
        <v>32.969193333333301</v>
      </c>
      <c r="P377" s="38">
        <v>-0.14562492588235321</v>
      </c>
      <c r="Q377" s="38">
        <v>-0.81714316470588155</v>
      </c>
      <c r="R377" s="32" t="s">
        <v>285</v>
      </c>
      <c r="S377" s="32"/>
      <c r="V377" s="8" t="s">
        <v>346</v>
      </c>
    </row>
    <row r="378" spans="1:22">
      <c r="A378" s="32" t="s">
        <v>149</v>
      </c>
      <c r="B378" s="32" t="s">
        <v>91</v>
      </c>
      <c r="C378" s="32" t="s">
        <v>1829</v>
      </c>
      <c r="D378" s="31">
        <v>42970</v>
      </c>
      <c r="E378" s="1">
        <f>YEAR(D378)</f>
        <v>2017</v>
      </c>
      <c r="F378" s="1">
        <f>MONTH(D378)</f>
        <v>8</v>
      </c>
      <c r="G378" s="4">
        <f>DAY(D378)</f>
        <v>23</v>
      </c>
      <c r="H378" s="6">
        <v>0.70416666666666661</v>
      </c>
      <c r="I378" s="28">
        <v>129.39699999999999</v>
      </c>
      <c r="J378" s="28">
        <v>33.015999999999998</v>
      </c>
      <c r="K378" s="33">
        <v>4.5</v>
      </c>
      <c r="L378" s="33">
        <v>5</v>
      </c>
      <c r="M378" s="10">
        <v>0</v>
      </c>
      <c r="N378" s="27">
        <v>25.665447333333301</v>
      </c>
      <c r="O378" s="30">
        <v>33.6570166666666</v>
      </c>
      <c r="P378" s="20">
        <v>1.7261652941176431E-2</v>
      </c>
      <c r="Q378" s="20">
        <v>-0.23027835647059014</v>
      </c>
      <c r="R378" s="32" t="s">
        <v>285</v>
      </c>
      <c r="S378" s="32"/>
      <c r="V378" s="60" t="s">
        <v>677</v>
      </c>
    </row>
    <row r="379" spans="1:22">
      <c r="A379" s="32" t="s">
        <v>149</v>
      </c>
      <c r="B379" s="32" t="s">
        <v>92</v>
      </c>
      <c r="C379" s="32" t="s">
        <v>1829</v>
      </c>
      <c r="D379" s="31">
        <v>42970</v>
      </c>
      <c r="E379" s="1">
        <f>YEAR(D379)</f>
        <v>2017</v>
      </c>
      <c r="F379" s="1">
        <f>MONTH(D379)</f>
        <v>8</v>
      </c>
      <c r="G379" s="4">
        <f>DAY(D379)</f>
        <v>23</v>
      </c>
      <c r="H379" s="6">
        <v>0.9555555555555556</v>
      </c>
      <c r="I379" s="28">
        <v>129.74700000000001</v>
      </c>
      <c r="J379" s="28">
        <v>34.064</v>
      </c>
      <c r="K379" s="33">
        <v>4.5</v>
      </c>
      <c r="L379" s="33">
        <v>5</v>
      </c>
      <c r="M379" s="10">
        <v>0</v>
      </c>
      <c r="N379" s="27">
        <v>28.888780666666598</v>
      </c>
      <c r="O379" s="30">
        <v>32.086683333333298</v>
      </c>
      <c r="P379" s="20">
        <v>-0.39495218235294094</v>
      </c>
      <c r="Q379" s="20">
        <v>-2.6667663188235293</v>
      </c>
      <c r="R379" s="32" t="s">
        <v>285</v>
      </c>
      <c r="S379" s="32"/>
      <c r="V379" s="60" t="s">
        <v>678</v>
      </c>
    </row>
    <row r="380" spans="1:22">
      <c r="A380" s="32" t="s">
        <v>149</v>
      </c>
      <c r="B380" s="32" t="s">
        <v>93</v>
      </c>
      <c r="C380" s="32" t="s">
        <v>1829</v>
      </c>
      <c r="D380" s="31">
        <v>42971</v>
      </c>
      <c r="E380" s="1">
        <f>YEAR(D380)</f>
        <v>2017</v>
      </c>
      <c r="F380" s="1">
        <f>MONTH(D380)</f>
        <v>8</v>
      </c>
      <c r="G380" s="4">
        <f>DAY(D380)</f>
        <v>24</v>
      </c>
      <c r="H380" s="6">
        <v>0.15</v>
      </c>
      <c r="I380" s="28">
        <v>130.74</v>
      </c>
      <c r="J380" s="28">
        <v>34.707999999999998</v>
      </c>
      <c r="K380" s="33">
        <v>4.5</v>
      </c>
      <c r="L380" s="33">
        <v>5</v>
      </c>
      <c r="M380" s="10">
        <v>0</v>
      </c>
      <c r="N380" s="27">
        <v>28.930447333333301</v>
      </c>
      <c r="O380" s="30">
        <v>32.118516666666601</v>
      </c>
      <c r="P380" s="38">
        <v>-0.34207256470588243</v>
      </c>
      <c r="Q380" s="38">
        <v>-2.5837633411764704</v>
      </c>
      <c r="R380" s="32" t="s">
        <v>285</v>
      </c>
      <c r="S380" s="32"/>
      <c r="U380" s="17" t="s">
        <v>1615</v>
      </c>
      <c r="V380" s="60" t="s">
        <v>679</v>
      </c>
    </row>
    <row r="381" spans="1:22">
      <c r="A381" s="32" t="s">
        <v>149</v>
      </c>
      <c r="B381" s="32" t="s">
        <v>94</v>
      </c>
      <c r="C381" s="32" t="s">
        <v>1829</v>
      </c>
      <c r="D381" s="31">
        <v>42971</v>
      </c>
      <c r="E381" s="1">
        <f>YEAR(D381)</f>
        <v>2017</v>
      </c>
      <c r="F381" s="1">
        <f>MONTH(D381)</f>
        <v>8</v>
      </c>
      <c r="G381" s="4">
        <f>DAY(D381)</f>
        <v>24</v>
      </c>
      <c r="H381" s="6">
        <v>0.32013888888888892</v>
      </c>
      <c r="I381" s="28">
        <v>131.67599999999999</v>
      </c>
      <c r="J381" s="28">
        <v>35.183</v>
      </c>
      <c r="K381" s="33">
        <v>4.5</v>
      </c>
      <c r="L381" s="33">
        <v>5</v>
      </c>
      <c r="M381" s="10">
        <v>0</v>
      </c>
      <c r="N381" s="27">
        <v>27.978780666666601</v>
      </c>
      <c r="O381" s="30">
        <v>32.125016666666603</v>
      </c>
      <c r="P381" s="20">
        <v>-0.33293059999999985</v>
      </c>
      <c r="Q381" s="20">
        <v>-2.8181526199999993</v>
      </c>
      <c r="R381" s="32" t="s">
        <v>285</v>
      </c>
      <c r="S381" s="32"/>
      <c r="V381" s="60" t="s">
        <v>680</v>
      </c>
    </row>
    <row r="382" spans="1:22">
      <c r="A382" s="32" t="s">
        <v>149</v>
      </c>
      <c r="B382" s="32" t="s">
        <v>95</v>
      </c>
      <c r="C382" s="32" t="s">
        <v>1829</v>
      </c>
      <c r="D382" s="31">
        <v>42971</v>
      </c>
      <c r="E382" s="1">
        <f>YEAR(D382)</f>
        <v>2017</v>
      </c>
      <c r="F382" s="1">
        <f>MONTH(D382)</f>
        <v>8</v>
      </c>
      <c r="G382" s="4">
        <f>DAY(D382)</f>
        <v>24</v>
      </c>
      <c r="H382" s="6">
        <v>0.50972222222222219</v>
      </c>
      <c r="I382" s="28">
        <v>132.70400000000001</v>
      </c>
      <c r="J382" s="28">
        <v>35.698999999999998</v>
      </c>
      <c r="K382" s="33">
        <v>4.5</v>
      </c>
      <c r="L382" s="33">
        <v>5</v>
      </c>
      <c r="M382" s="10">
        <v>0</v>
      </c>
      <c r="N382" s="27">
        <v>28.153780666666599</v>
      </c>
      <c r="O382" s="30">
        <v>32.912683333333298</v>
      </c>
      <c r="P382" s="20">
        <v>-0.19293525882352935</v>
      </c>
      <c r="Q382" s="20">
        <v>-1.6876095705882355</v>
      </c>
      <c r="R382" s="32" t="s">
        <v>285</v>
      </c>
      <c r="S382" s="32"/>
      <c r="V382" s="60" t="s">
        <v>681</v>
      </c>
    </row>
    <row r="383" spans="1:22">
      <c r="A383" s="32" t="s">
        <v>149</v>
      </c>
      <c r="B383" s="32" t="s">
        <v>96</v>
      </c>
      <c r="C383" s="32" t="s">
        <v>1829</v>
      </c>
      <c r="D383" s="31">
        <v>42971</v>
      </c>
      <c r="E383" s="1">
        <f>YEAR(D383)</f>
        <v>2017</v>
      </c>
      <c r="F383" s="1">
        <f>MONTH(D383)</f>
        <v>8</v>
      </c>
      <c r="G383" s="4">
        <f>DAY(D383)</f>
        <v>24</v>
      </c>
      <c r="H383" s="6">
        <v>0.67083333333333339</v>
      </c>
      <c r="I383" s="28">
        <v>133.60599999999999</v>
      </c>
      <c r="J383" s="28">
        <v>36.103000000000002</v>
      </c>
      <c r="K383" s="33">
        <v>4.5</v>
      </c>
      <c r="L383" s="33">
        <v>5</v>
      </c>
      <c r="M383" s="10">
        <v>0</v>
      </c>
      <c r="N383" s="27">
        <v>27.647113999999998</v>
      </c>
      <c r="O383" s="30">
        <v>32.720683333333298</v>
      </c>
      <c r="P383" s="20">
        <v>-0.21830281764705872</v>
      </c>
      <c r="Q383" s="20">
        <v>-1.6795966411764711</v>
      </c>
      <c r="R383" s="32" t="s">
        <v>285</v>
      </c>
      <c r="S383" s="32"/>
      <c r="V383" s="60" t="s">
        <v>682</v>
      </c>
    </row>
    <row r="384" spans="1:22">
      <c r="A384" s="32" t="s">
        <v>149</v>
      </c>
      <c r="B384" s="32" t="s">
        <v>97</v>
      </c>
      <c r="C384" s="32" t="s">
        <v>1829</v>
      </c>
      <c r="D384" s="31">
        <v>42971</v>
      </c>
      <c r="E384" s="1">
        <f>YEAR(D384)</f>
        <v>2017</v>
      </c>
      <c r="F384" s="1">
        <f>MONTH(D384)</f>
        <v>8</v>
      </c>
      <c r="G384" s="4">
        <f>DAY(D384)</f>
        <v>24</v>
      </c>
      <c r="H384" s="6">
        <v>0.8569444444444444</v>
      </c>
      <c r="I384" s="28">
        <v>134.37899999999999</v>
      </c>
      <c r="J384" s="28">
        <v>36.744999999999997</v>
      </c>
      <c r="K384" s="33">
        <v>4.5</v>
      </c>
      <c r="L384" s="33">
        <v>5</v>
      </c>
      <c r="M384" s="10">
        <v>0</v>
      </c>
      <c r="N384" s="27">
        <v>27.700447333333301</v>
      </c>
      <c r="O384" s="30">
        <v>32.815516666666603</v>
      </c>
      <c r="P384" s="20">
        <v>-0.20778397647058799</v>
      </c>
      <c r="Q384" s="20">
        <v>-1.8678191917647062</v>
      </c>
      <c r="R384" s="32" t="s">
        <v>285</v>
      </c>
      <c r="S384" s="32"/>
      <c r="V384" s="60" t="s">
        <v>683</v>
      </c>
    </row>
    <row r="385" spans="1:22">
      <c r="A385" s="32" t="s">
        <v>149</v>
      </c>
      <c r="B385" s="32" t="s">
        <v>98</v>
      </c>
      <c r="C385" s="32" t="s">
        <v>1829</v>
      </c>
      <c r="D385" s="31">
        <v>42977</v>
      </c>
      <c r="E385" s="1">
        <f>YEAR(D385)</f>
        <v>2017</v>
      </c>
      <c r="F385" s="1">
        <f>MONTH(D385)</f>
        <v>8</v>
      </c>
      <c r="G385" s="4">
        <f>DAY(D385)</f>
        <v>30</v>
      </c>
      <c r="H385" s="6">
        <v>0.20416666666666669</v>
      </c>
      <c r="I385" s="28">
        <v>134.749</v>
      </c>
      <c r="J385" s="28">
        <v>36.664999999999999</v>
      </c>
      <c r="K385" s="33">
        <v>4.5</v>
      </c>
      <c r="L385" s="33">
        <v>5</v>
      </c>
      <c r="M385" s="10">
        <v>0</v>
      </c>
      <c r="N385" s="27">
        <v>27.297114000000001</v>
      </c>
      <c r="O385" s="30">
        <v>33.239849999999997</v>
      </c>
      <c r="P385" s="38">
        <v>-0.33835694117647064</v>
      </c>
      <c r="Q385" s="38">
        <v>-2.4962816752941164</v>
      </c>
      <c r="R385" s="32" t="s">
        <v>285</v>
      </c>
      <c r="S385" s="32"/>
      <c r="U385" s="17" t="s">
        <v>1615</v>
      </c>
      <c r="V385" s="60" t="s">
        <v>684</v>
      </c>
    </row>
    <row r="386" spans="1:22">
      <c r="A386" s="32" t="s">
        <v>149</v>
      </c>
      <c r="B386" s="32" t="s">
        <v>99</v>
      </c>
      <c r="C386" s="32" t="s">
        <v>1829</v>
      </c>
      <c r="D386" s="31">
        <v>42977</v>
      </c>
      <c r="E386" s="1">
        <f>YEAR(D386)</f>
        <v>2017</v>
      </c>
      <c r="F386" s="1">
        <f>MONTH(D386)</f>
        <v>8</v>
      </c>
      <c r="G386" s="4">
        <f>DAY(D386)</f>
        <v>30</v>
      </c>
      <c r="H386" s="6">
        <v>0.4604166666666667</v>
      </c>
      <c r="I386" s="28">
        <v>133.34299999999999</v>
      </c>
      <c r="J386" s="28">
        <v>36.005000000000003</v>
      </c>
      <c r="K386" s="33">
        <v>4.5</v>
      </c>
      <c r="L386" s="33">
        <v>5</v>
      </c>
      <c r="M386" s="10">
        <v>0</v>
      </c>
      <c r="N386" s="27">
        <v>27.110447333333301</v>
      </c>
      <c r="O386" s="30">
        <v>32.163183333333301</v>
      </c>
      <c r="P386" s="20">
        <v>-0.13230499411764707</v>
      </c>
      <c r="Q386" s="20">
        <v>-1.2583488129411791</v>
      </c>
      <c r="R386" s="32" t="s">
        <v>285</v>
      </c>
      <c r="S386" s="32"/>
      <c r="V386" s="60" t="s">
        <v>685</v>
      </c>
    </row>
    <row r="387" spans="1:22">
      <c r="A387" s="32" t="s">
        <v>149</v>
      </c>
      <c r="B387" s="32" t="s">
        <v>102</v>
      </c>
      <c r="C387" s="32" t="s">
        <v>1829</v>
      </c>
      <c r="D387" s="31">
        <v>42977</v>
      </c>
      <c r="E387" s="1">
        <f>YEAR(D387)</f>
        <v>2017</v>
      </c>
      <c r="F387" s="1">
        <f>MONTH(D387)</f>
        <v>8</v>
      </c>
      <c r="G387" s="4">
        <f>DAY(D387)</f>
        <v>30</v>
      </c>
      <c r="H387" s="6">
        <v>0.74375000000000002</v>
      </c>
      <c r="I387" s="28">
        <v>131.99299999999999</v>
      </c>
      <c r="J387" s="28">
        <v>35.212000000000003</v>
      </c>
      <c r="K387" s="33">
        <v>4.5</v>
      </c>
      <c r="L387" s="33">
        <v>5</v>
      </c>
      <c r="M387" s="10">
        <v>0</v>
      </c>
      <c r="N387" s="27">
        <v>26.995447333333299</v>
      </c>
      <c r="O387" s="30">
        <v>31.7955166666666</v>
      </c>
      <c r="P387" s="38">
        <v>-0.37550119058823528</v>
      </c>
      <c r="Q387" s="38">
        <v>-3.0874509176470575</v>
      </c>
      <c r="R387" s="32" t="s">
        <v>285</v>
      </c>
      <c r="S387" s="32"/>
      <c r="U387" s="17" t="s">
        <v>1615</v>
      </c>
      <c r="V387" s="60" t="s">
        <v>687</v>
      </c>
    </row>
    <row r="388" spans="1:22">
      <c r="A388" s="1" t="s">
        <v>1408</v>
      </c>
      <c r="B388" s="1" t="s">
        <v>1420</v>
      </c>
      <c r="C388" s="32" t="s">
        <v>1829</v>
      </c>
      <c r="D388" s="5">
        <v>43337</v>
      </c>
      <c r="E388" s="1">
        <v>2018</v>
      </c>
      <c r="F388" s="1">
        <v>8</v>
      </c>
      <c r="G388" s="4">
        <v>25</v>
      </c>
      <c r="H388" s="9">
        <v>0.97083333333333333</v>
      </c>
      <c r="I388" s="13">
        <v>129.7045</v>
      </c>
      <c r="J388" s="13">
        <v>34.039833333333299</v>
      </c>
      <c r="K388" s="10">
        <v>4.5</v>
      </c>
      <c r="L388" s="10">
        <v>5</v>
      </c>
      <c r="M388" s="10">
        <v>0</v>
      </c>
      <c r="N388" s="14">
        <v>27.844999999999999</v>
      </c>
      <c r="O388" s="13">
        <v>33.897288181986028</v>
      </c>
      <c r="P388" s="38">
        <v>-5.3043639999999836E-2</v>
      </c>
      <c r="Q388" s="38">
        <v>-0.27203535764705933</v>
      </c>
      <c r="R388" s="1" t="s">
        <v>1410</v>
      </c>
      <c r="V388" s="42" t="str">
        <f>A388&amp;" St."&amp;B388&amp;" "&amp;K388&amp;"m"&amp;" Bt."&amp;M388</f>
        <v>YK1808 St.O01 4.5m Bt.0</v>
      </c>
    </row>
    <row r="389" spans="1:22">
      <c r="A389" s="1" t="s">
        <v>1408</v>
      </c>
      <c r="B389" s="1" t="s">
        <v>1421</v>
      </c>
      <c r="C389" s="32" t="s">
        <v>1829</v>
      </c>
      <c r="D389" s="5">
        <v>43338</v>
      </c>
      <c r="E389" s="1">
        <v>2018</v>
      </c>
      <c r="F389" s="1">
        <v>8</v>
      </c>
      <c r="G389" s="4">
        <v>26</v>
      </c>
      <c r="H389" s="9">
        <v>0.13472222222222222</v>
      </c>
      <c r="I389" s="13">
        <v>130.48366666666601</v>
      </c>
      <c r="J389" s="13">
        <v>34.582333333333303</v>
      </c>
      <c r="K389" s="10">
        <v>4.5</v>
      </c>
      <c r="L389" s="10">
        <v>5</v>
      </c>
      <c r="M389" s="10">
        <v>0</v>
      </c>
      <c r="N389" s="14">
        <v>27.78</v>
      </c>
      <c r="O389" s="13">
        <v>33.72328147642952</v>
      </c>
      <c r="P389" s="38">
        <v>-0.11741204000000005</v>
      </c>
      <c r="Q389" s="38">
        <v>-0.75255198117647026</v>
      </c>
      <c r="R389" s="1" t="s">
        <v>1410</v>
      </c>
      <c r="V389" s="42" t="str">
        <f>A389&amp;" St."&amp;B389&amp;" "&amp;K389&amp;"m"&amp;" Bt."&amp;M389</f>
        <v>YK1808 St.O02 4.5m Bt.0</v>
      </c>
    </row>
    <row r="390" spans="1:22">
      <c r="A390" s="1" t="s">
        <v>1408</v>
      </c>
      <c r="B390" s="1" t="s">
        <v>1422</v>
      </c>
      <c r="C390" s="32" t="s">
        <v>1829</v>
      </c>
      <c r="D390" s="5">
        <v>43338</v>
      </c>
      <c r="E390" s="1">
        <v>2018</v>
      </c>
      <c r="F390" s="1">
        <v>8</v>
      </c>
      <c r="G390" s="4">
        <v>26</v>
      </c>
      <c r="H390" s="9">
        <v>0.29166666666666669</v>
      </c>
      <c r="I390" s="13">
        <v>131.32366666666601</v>
      </c>
      <c r="J390" s="13">
        <v>34.9568333333333</v>
      </c>
      <c r="K390" s="10">
        <v>4.5</v>
      </c>
      <c r="L390" s="10">
        <v>5</v>
      </c>
      <c r="M390" s="10">
        <v>0</v>
      </c>
      <c r="N390" s="14">
        <v>27.69</v>
      </c>
      <c r="O390" s="13">
        <v>33.669936457031362</v>
      </c>
      <c r="P390" s="38">
        <v>-9.9762639999999347E-2</v>
      </c>
      <c r="Q390" s="38">
        <v>-0.77248936470587992</v>
      </c>
      <c r="R390" s="1" t="s">
        <v>1410</v>
      </c>
      <c r="V390" s="42" t="str">
        <f>A390&amp;" St."&amp;B390&amp;" "&amp;K390&amp;"m"&amp;" Bt."&amp;M390</f>
        <v>YK1808 St.O03 4.5m Bt.0</v>
      </c>
    </row>
    <row r="391" spans="1:22">
      <c r="A391" s="1" t="s">
        <v>1408</v>
      </c>
      <c r="B391" s="1" t="s">
        <v>1423</v>
      </c>
      <c r="C391" s="32" t="s">
        <v>1829</v>
      </c>
      <c r="D391" s="5">
        <v>43338</v>
      </c>
      <c r="E391" s="1">
        <v>2018</v>
      </c>
      <c r="F391" s="1">
        <v>8</v>
      </c>
      <c r="G391" s="4">
        <v>26</v>
      </c>
      <c r="H391" s="9">
        <v>0.42708333333333331</v>
      </c>
      <c r="I391" s="13">
        <v>132.08033333333299</v>
      </c>
      <c r="J391" s="13">
        <v>35.318166666666599</v>
      </c>
      <c r="K391" s="10">
        <v>4.5</v>
      </c>
      <c r="L391" s="10">
        <v>5</v>
      </c>
      <c r="M391" s="10">
        <v>0</v>
      </c>
      <c r="N391" s="14">
        <v>27.643333333333299</v>
      </c>
      <c r="O391" s="13">
        <v>33.330830409523905</v>
      </c>
      <c r="P391" s="38">
        <v>-0.18074224000000005</v>
      </c>
      <c r="Q391" s="38">
        <v>-1.2922971082352959</v>
      </c>
      <c r="R391" s="1" t="s">
        <v>1410</v>
      </c>
      <c r="V391" s="42" t="str">
        <f>A391&amp;" St."&amp;B391&amp;" "&amp;K391&amp;"m"&amp;" Bt."&amp;M391</f>
        <v>YK1808 St.O04 4.5m Bt.0</v>
      </c>
    </row>
    <row r="392" spans="1:22">
      <c r="A392" s="1" t="s">
        <v>1408</v>
      </c>
      <c r="B392" s="1" t="s">
        <v>1424</v>
      </c>
      <c r="C392" s="32" t="s">
        <v>1829</v>
      </c>
      <c r="D392" s="5">
        <v>43338</v>
      </c>
      <c r="E392" s="1">
        <v>2018</v>
      </c>
      <c r="F392" s="1">
        <v>8</v>
      </c>
      <c r="G392" s="4">
        <v>26</v>
      </c>
      <c r="H392" s="9">
        <v>0.56666666666666665</v>
      </c>
      <c r="I392" s="13">
        <v>132.85366666666599</v>
      </c>
      <c r="J392" s="13">
        <v>35.680999999999997</v>
      </c>
      <c r="K392" s="10">
        <v>4.5</v>
      </c>
      <c r="L392" s="10">
        <v>5</v>
      </c>
      <c r="M392" s="10">
        <v>0</v>
      </c>
      <c r="N392" s="14">
        <v>27.92</v>
      </c>
      <c r="O392" s="13">
        <v>33.339027957752279</v>
      </c>
      <c r="P392" s="38">
        <v>-0.15997823999999961</v>
      </c>
      <c r="Q392" s="38">
        <v>-1.3334675717647055</v>
      </c>
      <c r="R392" s="1" t="s">
        <v>1410</v>
      </c>
      <c r="V392" s="42" t="str">
        <f>A392&amp;" St."&amp;B392&amp;" "&amp;K392&amp;"m"&amp;" Bt."&amp;M392</f>
        <v>YK1808 St.O05 4.5m Bt.0</v>
      </c>
    </row>
    <row r="393" spans="1:22">
      <c r="A393" s="1" t="s">
        <v>1408</v>
      </c>
      <c r="B393" s="1" t="s">
        <v>1425</v>
      </c>
      <c r="C393" s="32" t="s">
        <v>1829</v>
      </c>
      <c r="D393" s="5">
        <v>43338</v>
      </c>
      <c r="E393" s="1">
        <v>2018</v>
      </c>
      <c r="F393" s="1">
        <v>8</v>
      </c>
      <c r="G393" s="4">
        <v>26</v>
      </c>
      <c r="H393" s="9">
        <v>0.68333333333333324</v>
      </c>
      <c r="I393" s="13">
        <v>133.316</v>
      </c>
      <c r="J393" s="13">
        <v>36.095999999999997</v>
      </c>
      <c r="K393" s="10">
        <v>4.5</v>
      </c>
      <c r="L393" s="10">
        <v>5</v>
      </c>
      <c r="M393" s="10">
        <v>0</v>
      </c>
      <c r="N393" s="14">
        <v>26.688333333333301</v>
      </c>
      <c r="O393" s="13">
        <v>33.402765859059976</v>
      </c>
      <c r="P393" s="38">
        <v>-0.11637384000000006</v>
      </c>
      <c r="Q393" s="38">
        <v>-1.1047596352941174</v>
      </c>
      <c r="R393" s="1" t="s">
        <v>1410</v>
      </c>
      <c r="V393" s="42" t="str">
        <f>A393&amp;" St."&amp;B393&amp;" "&amp;K393&amp;"m"&amp;" Bt."&amp;M393</f>
        <v>YK1808 St.O06 4.5m Bt.0</v>
      </c>
    </row>
    <row r="394" spans="1:22">
      <c r="A394" s="1" t="s">
        <v>1408</v>
      </c>
      <c r="B394" s="1" t="s">
        <v>1426</v>
      </c>
      <c r="C394" s="32" t="s">
        <v>1829</v>
      </c>
      <c r="D394" s="5">
        <v>43338</v>
      </c>
      <c r="E394" s="1">
        <v>2018</v>
      </c>
      <c r="F394" s="1">
        <v>8</v>
      </c>
      <c r="G394" s="4">
        <v>26</v>
      </c>
      <c r="H394" s="9">
        <v>0.82638888888888884</v>
      </c>
      <c r="I394" s="13">
        <v>133.808666666666</v>
      </c>
      <c r="J394" s="13">
        <v>36.639000000000003</v>
      </c>
      <c r="K394" s="10">
        <v>4.5</v>
      </c>
      <c r="L394" s="10">
        <v>5</v>
      </c>
      <c r="M394" s="10">
        <v>0</v>
      </c>
      <c r="N394" s="14">
        <v>27.314999999999898</v>
      </c>
      <c r="O394" s="13">
        <v>33.222194342178213</v>
      </c>
      <c r="P394" s="38">
        <v>-0.16413103999999978</v>
      </c>
      <c r="Q394" s="38">
        <v>-1.5055033788235281</v>
      </c>
      <c r="R394" s="1" t="s">
        <v>1410</v>
      </c>
      <c r="V394" s="42" t="str">
        <f>A394&amp;" St."&amp;B394&amp;" "&amp;K394&amp;"m"&amp;" Bt."&amp;M394</f>
        <v>YK1808 St.O07 4.5m Bt.0</v>
      </c>
    </row>
    <row r="395" spans="1:22">
      <c r="A395" s="1" t="s">
        <v>1408</v>
      </c>
      <c r="B395" s="1" t="s">
        <v>1427</v>
      </c>
      <c r="C395" s="32" t="s">
        <v>1829</v>
      </c>
      <c r="D395" s="5">
        <v>43338</v>
      </c>
      <c r="E395" s="1">
        <v>2018</v>
      </c>
      <c r="F395" s="1">
        <v>8</v>
      </c>
      <c r="G395" s="4">
        <v>26</v>
      </c>
      <c r="H395" s="9">
        <v>0.95972222222222225</v>
      </c>
      <c r="I395" s="13">
        <v>134.32049999999899</v>
      </c>
      <c r="J395" s="13">
        <v>37.170999999999999</v>
      </c>
      <c r="K395" s="10">
        <v>4.5</v>
      </c>
      <c r="L395" s="10">
        <v>5</v>
      </c>
      <c r="M395" s="10">
        <v>0</v>
      </c>
      <c r="N395" s="14">
        <v>26.635000000000002</v>
      </c>
      <c r="O395" s="13">
        <v>33.299045065561145</v>
      </c>
      <c r="P395" s="38">
        <v>-0.15437195999999975</v>
      </c>
      <c r="Q395" s="38">
        <v>-1.3018805929411776</v>
      </c>
      <c r="R395" s="1" t="s">
        <v>1410</v>
      </c>
      <c r="V395" s="42" t="str">
        <f>A395&amp;" St."&amp;B395&amp;" "&amp;K395&amp;"m"&amp;" Bt."&amp;M395</f>
        <v>YK1808 St.O08 4.5m Bt.0</v>
      </c>
    </row>
    <row r="396" spans="1:22">
      <c r="A396" s="1" t="s">
        <v>1408</v>
      </c>
      <c r="B396" s="1" t="s">
        <v>1428</v>
      </c>
      <c r="C396" s="32" t="s">
        <v>1829</v>
      </c>
      <c r="D396" s="5">
        <v>43339</v>
      </c>
      <c r="E396" s="1">
        <v>2018</v>
      </c>
      <c r="F396" s="1">
        <v>8</v>
      </c>
      <c r="G396" s="4">
        <v>27</v>
      </c>
      <c r="H396" s="9">
        <v>0.10416666666666667</v>
      </c>
      <c r="I396" s="13">
        <v>134.851333333333</v>
      </c>
      <c r="J396" s="13">
        <v>37.725666666666598</v>
      </c>
      <c r="K396" s="10">
        <v>4.5</v>
      </c>
      <c r="L396" s="10">
        <v>5</v>
      </c>
      <c r="M396" s="10">
        <v>0</v>
      </c>
      <c r="N396" s="14">
        <v>25.4</v>
      </c>
      <c r="O396" s="13">
        <v>34.069177227606012</v>
      </c>
      <c r="P396" s="38">
        <v>1.1947680000000016E-2</v>
      </c>
      <c r="Q396" s="38">
        <v>-0.27822201647058975</v>
      </c>
      <c r="R396" s="1" t="s">
        <v>1410</v>
      </c>
      <c r="V396" s="42" t="str">
        <f>A396&amp;" St."&amp;B396&amp;" "&amp;K396&amp;"m"&amp;" Bt."&amp;M396</f>
        <v>YK1808 St.O09 4.5m Bt.0</v>
      </c>
    </row>
    <row r="397" spans="1:22">
      <c r="A397" s="1" t="s">
        <v>1408</v>
      </c>
      <c r="B397" s="1" t="s">
        <v>100</v>
      </c>
      <c r="C397" s="32" t="s">
        <v>1829</v>
      </c>
      <c r="D397" s="5">
        <v>43339</v>
      </c>
      <c r="E397" s="1">
        <v>2018</v>
      </c>
      <c r="F397" s="1">
        <v>8</v>
      </c>
      <c r="G397" s="4">
        <v>27</v>
      </c>
      <c r="H397" s="9">
        <v>2.338888888888889</v>
      </c>
      <c r="I397" s="13">
        <v>135.6</v>
      </c>
      <c r="J397" s="13">
        <v>38.643000000000001</v>
      </c>
      <c r="K397" s="10">
        <v>4.5</v>
      </c>
      <c r="L397" s="10">
        <v>5</v>
      </c>
      <c r="M397" s="10">
        <v>0</v>
      </c>
      <c r="N397" s="14">
        <v>25.713333333333299</v>
      </c>
      <c r="O397" s="13">
        <v>34.04611589469134</v>
      </c>
      <c r="P397" s="38">
        <v>8.6254400000003173E-3</v>
      </c>
      <c r="Q397" s="38">
        <v>-0.24656500000000037</v>
      </c>
      <c r="R397" s="1" t="s">
        <v>1410</v>
      </c>
      <c r="V397" s="42" t="str">
        <f>A397&amp;" St."&amp;B397&amp;" "&amp;K397&amp;"m"&amp;" Bt."&amp;M397</f>
        <v>YK1808 St.O10 4.5m Bt.0</v>
      </c>
    </row>
    <row r="398" spans="1:22">
      <c r="A398" s="1" t="s">
        <v>1408</v>
      </c>
      <c r="B398" s="1" t="s">
        <v>102</v>
      </c>
      <c r="C398" s="32" t="s">
        <v>1829</v>
      </c>
      <c r="D398" s="5">
        <v>43344</v>
      </c>
      <c r="E398" s="1">
        <v>2018</v>
      </c>
      <c r="F398" s="1">
        <v>9</v>
      </c>
      <c r="G398" s="4">
        <v>1</v>
      </c>
      <c r="H398" s="9">
        <v>0.22430555555555556</v>
      </c>
      <c r="I398" s="13">
        <v>135.03983333333301</v>
      </c>
      <c r="J398" s="13">
        <v>36.681666666666601</v>
      </c>
      <c r="K398" s="10">
        <v>4.5</v>
      </c>
      <c r="L398" s="10">
        <v>5</v>
      </c>
      <c r="M398" s="10">
        <v>0</v>
      </c>
      <c r="N398" s="14">
        <v>26.676666666666598</v>
      </c>
      <c r="O398" s="13">
        <v>33.000090551512194</v>
      </c>
      <c r="P398" s="38">
        <v>-0.26608228000000023</v>
      </c>
      <c r="Q398" s="38">
        <v>-1.9776505035294134</v>
      </c>
      <c r="R398" s="1" t="s">
        <v>1410</v>
      </c>
      <c r="V398" s="42" t="str">
        <f>A398&amp;" St."&amp;B398&amp;" "&amp;K398&amp;"m"&amp;" Bt."&amp;M398</f>
        <v>YK1808 St.O11 4.5m Bt.0</v>
      </c>
    </row>
    <row r="399" spans="1:22">
      <c r="A399" s="1" t="s">
        <v>1408</v>
      </c>
      <c r="B399" s="1" t="s">
        <v>103</v>
      </c>
      <c r="C399" s="32" t="s">
        <v>1829</v>
      </c>
      <c r="D399" s="5">
        <v>43344</v>
      </c>
      <c r="E399" s="1">
        <v>2018</v>
      </c>
      <c r="F399" s="1">
        <v>9</v>
      </c>
      <c r="G399" s="4">
        <v>1</v>
      </c>
      <c r="H399" s="9">
        <v>0.3611111111111111</v>
      </c>
      <c r="I399" s="13">
        <v>134.2885</v>
      </c>
      <c r="J399" s="13">
        <v>36.347999999999999</v>
      </c>
      <c r="K399" s="10">
        <v>4.5</v>
      </c>
      <c r="L399" s="10">
        <v>5</v>
      </c>
      <c r="M399" s="10">
        <v>0</v>
      </c>
      <c r="N399" s="14">
        <v>26.69</v>
      </c>
      <c r="O399" s="13">
        <v>33.065483319505887</v>
      </c>
      <c r="P399" s="38">
        <v>-0.31072487999999976</v>
      </c>
      <c r="Q399" s="38">
        <v>-2.1865027670588235</v>
      </c>
      <c r="R399" s="1" t="s">
        <v>1410</v>
      </c>
      <c r="V399" s="42" t="str">
        <f>A399&amp;" St."&amp;B399&amp;" "&amp;K399&amp;"m"&amp;" Bt."&amp;M399</f>
        <v>YK1808 St.O12 4.5m Bt.0</v>
      </c>
    </row>
    <row r="400" spans="1:22">
      <c r="A400" s="1" t="s">
        <v>1408</v>
      </c>
      <c r="B400" s="1" t="s">
        <v>104</v>
      </c>
      <c r="C400" s="32" t="s">
        <v>1829</v>
      </c>
      <c r="D400" s="5">
        <v>43344</v>
      </c>
      <c r="E400" s="1">
        <v>2018</v>
      </c>
      <c r="F400" s="1">
        <v>9</v>
      </c>
      <c r="G400" s="4">
        <v>1</v>
      </c>
      <c r="H400" s="9">
        <v>0.48194444444444445</v>
      </c>
      <c r="I400" s="13">
        <v>133.63183333333299</v>
      </c>
      <c r="J400" s="13">
        <v>36.042999999999999</v>
      </c>
      <c r="K400" s="10">
        <v>4.5</v>
      </c>
      <c r="L400" s="10">
        <v>5</v>
      </c>
      <c r="M400" s="10">
        <v>0</v>
      </c>
      <c r="N400" s="14">
        <v>26.6866666666666</v>
      </c>
      <c r="O400" s="13">
        <v>33.24617443708776</v>
      </c>
      <c r="P400" s="38">
        <v>-0.25570028000000011</v>
      </c>
      <c r="Q400" s="38">
        <v>-1.6650958305882355</v>
      </c>
      <c r="R400" s="1" t="s">
        <v>1410</v>
      </c>
      <c r="V400" s="42" t="str">
        <f>A400&amp;" St."&amp;B400&amp;" "&amp;K400&amp;"m"&amp;" Bt."&amp;M400</f>
        <v>YK1808 St.O13 4.5m Bt.0</v>
      </c>
    </row>
    <row r="401" spans="1:22">
      <c r="A401" s="1" t="s">
        <v>1408</v>
      </c>
      <c r="B401" s="1" t="s">
        <v>105</v>
      </c>
      <c r="C401" s="32" t="s">
        <v>1829</v>
      </c>
      <c r="D401" s="5">
        <v>43344</v>
      </c>
      <c r="E401" s="1">
        <v>2018</v>
      </c>
      <c r="F401" s="1">
        <v>9</v>
      </c>
      <c r="G401" s="4">
        <v>1</v>
      </c>
      <c r="H401" s="9">
        <v>0.60347222222222219</v>
      </c>
      <c r="I401" s="13">
        <v>132.987666666666</v>
      </c>
      <c r="J401" s="13">
        <v>35.743666666666599</v>
      </c>
      <c r="K401" s="10">
        <v>4.5</v>
      </c>
      <c r="L401" s="10">
        <v>5</v>
      </c>
      <c r="M401" s="10">
        <v>0</v>
      </c>
      <c r="N401" s="14">
        <v>27.246666666666599</v>
      </c>
      <c r="O401" s="13">
        <v>33.373880571325003</v>
      </c>
      <c r="P401" s="38">
        <v>-0.18863256000000006</v>
      </c>
      <c r="Q401" s="38">
        <v>-1.383007534117648</v>
      </c>
      <c r="R401" s="1" t="s">
        <v>1410</v>
      </c>
      <c r="V401" s="42" t="str">
        <f>A401&amp;" St."&amp;B401&amp;" "&amp;K401&amp;"m"&amp;" Bt."&amp;M401</f>
        <v>YK1808 St.O14 4.5m Bt.0</v>
      </c>
    </row>
    <row r="402" spans="1:22">
      <c r="A402" s="1" t="s">
        <v>1408</v>
      </c>
      <c r="B402" s="1" t="s">
        <v>106</v>
      </c>
      <c r="C402" s="32" t="s">
        <v>1829</v>
      </c>
      <c r="D402" s="5">
        <v>43344</v>
      </c>
      <c r="E402" s="1">
        <v>2018</v>
      </c>
      <c r="F402" s="1">
        <v>9</v>
      </c>
      <c r="G402" s="4">
        <v>1</v>
      </c>
      <c r="H402" s="9">
        <v>0.7284722222222223</v>
      </c>
      <c r="I402" s="13">
        <v>132.34933333333299</v>
      </c>
      <c r="J402" s="13">
        <v>35.454000000000001</v>
      </c>
      <c r="K402" s="10">
        <v>4.5</v>
      </c>
      <c r="L402" s="10">
        <v>5</v>
      </c>
      <c r="M402" s="10">
        <v>0</v>
      </c>
      <c r="N402" s="14">
        <v>27.501666666666601</v>
      </c>
      <c r="O402" s="13">
        <v>33.504594749614739</v>
      </c>
      <c r="P402" s="38">
        <v>-0.16745328000000037</v>
      </c>
      <c r="Q402" s="38">
        <v>-1.1334633976470592</v>
      </c>
      <c r="R402" s="1" t="s">
        <v>1410</v>
      </c>
      <c r="V402" s="42" t="str">
        <f>A402&amp;" St."&amp;B402&amp;" "&amp;K402&amp;"m"&amp;" Bt."&amp;M402</f>
        <v>YK1808 St.O15 4.5m Bt.0</v>
      </c>
    </row>
    <row r="403" spans="1:22">
      <c r="A403" s="1" t="s">
        <v>1408</v>
      </c>
      <c r="B403" s="1" t="s">
        <v>107</v>
      </c>
      <c r="C403" s="32" t="s">
        <v>1829</v>
      </c>
      <c r="D403" s="5">
        <v>43344</v>
      </c>
      <c r="E403" s="1">
        <v>2018</v>
      </c>
      <c r="F403" s="1">
        <v>9</v>
      </c>
      <c r="G403" s="4">
        <v>1</v>
      </c>
      <c r="H403" s="9">
        <v>0.84375</v>
      </c>
      <c r="I403" s="13">
        <v>131.73633333333299</v>
      </c>
      <c r="J403" s="13">
        <v>35.174499999999902</v>
      </c>
      <c r="K403" s="10">
        <v>4.5</v>
      </c>
      <c r="L403" s="10">
        <v>5</v>
      </c>
      <c r="M403" s="10">
        <v>0</v>
      </c>
      <c r="N403" s="14">
        <v>27.678333333333299</v>
      </c>
      <c r="O403" s="13">
        <v>33.676397741955789</v>
      </c>
      <c r="P403" s="38">
        <v>-0.182</v>
      </c>
      <c r="Q403" s="38">
        <v>-1.077</v>
      </c>
      <c r="R403" s="1" t="s">
        <v>1410</v>
      </c>
      <c r="V403" s="42" t="str">
        <f>A403&amp;" St."&amp;B403&amp;" "&amp;K403&amp;"m"&amp;" Bt."&amp;M403</f>
        <v>YK1808 St.O16 4.5m Bt.0</v>
      </c>
    </row>
    <row r="404" spans="1:22">
      <c r="A404" s="1" t="s">
        <v>1408</v>
      </c>
      <c r="B404" s="1" t="s">
        <v>108</v>
      </c>
      <c r="C404" s="32" t="s">
        <v>1829</v>
      </c>
      <c r="D404" s="5">
        <v>43344</v>
      </c>
      <c r="E404" s="1">
        <v>2018</v>
      </c>
      <c r="F404" s="1">
        <v>9</v>
      </c>
      <c r="G404" s="4">
        <v>1</v>
      </c>
      <c r="H404" s="9">
        <v>0.93125000000000002</v>
      </c>
      <c r="I404" s="13">
        <v>131.25666666666601</v>
      </c>
      <c r="J404" s="13">
        <v>34.950499999999998</v>
      </c>
      <c r="K404" s="10">
        <v>4.5</v>
      </c>
      <c r="L404" s="10">
        <v>5</v>
      </c>
      <c r="M404" s="10">
        <v>0</v>
      </c>
      <c r="N404" s="14">
        <v>27.23</v>
      </c>
      <c r="O404" s="13">
        <v>33.488167724775359</v>
      </c>
      <c r="P404" s="38">
        <v>-0.214</v>
      </c>
      <c r="Q404" s="38">
        <v>-1.4790000000000001</v>
      </c>
      <c r="R404" s="1" t="s">
        <v>1410</v>
      </c>
      <c r="V404" s="42" t="str">
        <f>A404&amp;" St."&amp;B404&amp;" "&amp;K404&amp;"m"&amp;" Bt."&amp;M404</f>
        <v>YK1808 St.O17 4.5m Bt.0</v>
      </c>
    </row>
    <row r="405" spans="1:22" ht="14" customHeight="1">
      <c r="A405" s="32" t="s">
        <v>178</v>
      </c>
      <c r="B405" s="32" t="s">
        <v>48</v>
      </c>
      <c r="C405" s="32" t="s">
        <v>1582</v>
      </c>
      <c r="D405" s="31">
        <v>42913</v>
      </c>
      <c r="E405" s="25">
        <f>YEAR(D405)</f>
        <v>2017</v>
      </c>
      <c r="F405" s="25">
        <f>MONTH(D405)</f>
        <v>6</v>
      </c>
      <c r="G405" s="37">
        <f>DAY(D405)</f>
        <v>27</v>
      </c>
      <c r="H405" s="35" t="s">
        <v>292</v>
      </c>
      <c r="I405" s="28">
        <v>126.54433</v>
      </c>
      <c r="J405" s="28">
        <v>27.252330000000001</v>
      </c>
      <c r="K405" s="33">
        <v>10</v>
      </c>
      <c r="L405" s="33">
        <v>10</v>
      </c>
      <c r="M405" s="33" t="s">
        <v>292</v>
      </c>
      <c r="N405" s="27">
        <v>27.309899999999999</v>
      </c>
      <c r="O405" s="30">
        <v>34.0062</v>
      </c>
      <c r="P405" s="26">
        <v>0.1707522736842102</v>
      </c>
      <c r="Q405" s="26">
        <v>0.80113798070175513</v>
      </c>
      <c r="R405" s="32" t="s">
        <v>284</v>
      </c>
      <c r="S405" s="32"/>
      <c r="T405" s="22"/>
      <c r="U405" s="36"/>
      <c r="V405" s="22"/>
    </row>
    <row r="406" spans="1:22" ht="14" customHeight="1">
      <c r="A406" s="32" t="s">
        <v>178</v>
      </c>
      <c r="B406" s="32" t="s">
        <v>49</v>
      </c>
      <c r="C406" s="32" t="s">
        <v>1582</v>
      </c>
      <c r="D406" s="31">
        <v>42912</v>
      </c>
      <c r="E406" s="25">
        <f>YEAR(D406)</f>
        <v>2017</v>
      </c>
      <c r="F406" s="25">
        <f>MONTH(D406)</f>
        <v>6</v>
      </c>
      <c r="G406" s="37">
        <f>DAY(D406)</f>
        <v>26</v>
      </c>
      <c r="H406" s="35" t="s">
        <v>292</v>
      </c>
      <c r="I406" s="28">
        <v>127.18116999999999</v>
      </c>
      <c r="J406" s="28">
        <v>26.782</v>
      </c>
      <c r="K406" s="33">
        <v>10</v>
      </c>
      <c r="L406" s="33">
        <v>10</v>
      </c>
      <c r="M406" s="33" t="s">
        <v>292</v>
      </c>
      <c r="N406" s="27">
        <v>27.416599999999999</v>
      </c>
      <c r="O406" s="30">
        <v>34.229799999999997</v>
      </c>
      <c r="P406" s="26">
        <v>5.4736442105263183E-2</v>
      </c>
      <c r="Q406" s="26">
        <v>0.40583944421052465</v>
      </c>
      <c r="R406" s="32" t="s">
        <v>284</v>
      </c>
      <c r="S406" s="32"/>
      <c r="T406" s="22"/>
      <c r="U406" s="36"/>
      <c r="V406" s="22"/>
    </row>
    <row r="407" spans="1:22" ht="14" customHeight="1">
      <c r="A407" s="32" t="s">
        <v>178</v>
      </c>
      <c r="B407" s="32" t="s">
        <v>49</v>
      </c>
      <c r="C407" s="32" t="s">
        <v>1582</v>
      </c>
      <c r="D407" s="31">
        <v>42912</v>
      </c>
      <c r="E407" s="25">
        <f>YEAR(D407)</f>
        <v>2017</v>
      </c>
      <c r="F407" s="25">
        <f>MONTH(D407)</f>
        <v>6</v>
      </c>
      <c r="G407" s="37">
        <f>DAY(D407)</f>
        <v>26</v>
      </c>
      <c r="H407" s="35" t="s">
        <v>292</v>
      </c>
      <c r="I407" s="28">
        <v>127.18116999999999</v>
      </c>
      <c r="J407" s="28">
        <v>26.782</v>
      </c>
      <c r="K407" s="33">
        <v>20</v>
      </c>
      <c r="L407" s="33">
        <v>20</v>
      </c>
      <c r="M407" s="33" t="s">
        <v>292</v>
      </c>
      <c r="N407" s="27">
        <v>27.217400000000001</v>
      </c>
      <c r="O407" s="30">
        <v>34.2834</v>
      </c>
      <c r="P407" s="26">
        <v>7.668248421052648E-2</v>
      </c>
      <c r="Q407" s="26">
        <v>0.48027746175438679</v>
      </c>
      <c r="R407" s="32" t="s">
        <v>284</v>
      </c>
      <c r="S407" s="32"/>
      <c r="T407" s="22"/>
      <c r="U407" s="36"/>
      <c r="V407" s="22"/>
    </row>
    <row r="408" spans="1:22" ht="14" customHeight="1">
      <c r="A408" s="32" t="s">
        <v>178</v>
      </c>
      <c r="B408" s="32" t="s">
        <v>49</v>
      </c>
      <c r="C408" s="32" t="s">
        <v>1582</v>
      </c>
      <c r="D408" s="31">
        <v>42912</v>
      </c>
      <c r="E408" s="25">
        <f>YEAR(D408)</f>
        <v>2017</v>
      </c>
      <c r="F408" s="25">
        <f>MONTH(D408)</f>
        <v>6</v>
      </c>
      <c r="G408" s="37">
        <f>DAY(D408)</f>
        <v>26</v>
      </c>
      <c r="H408" s="35" t="s">
        <v>292</v>
      </c>
      <c r="I408" s="28">
        <v>127.18116999999999</v>
      </c>
      <c r="J408" s="28">
        <v>26.782</v>
      </c>
      <c r="K408" s="33">
        <v>30</v>
      </c>
      <c r="L408" s="33">
        <v>30</v>
      </c>
      <c r="M408" s="33" t="s">
        <v>292</v>
      </c>
      <c r="N408" s="27">
        <v>26.680700000000002</v>
      </c>
      <c r="O408" s="30">
        <v>34.345999999999997</v>
      </c>
      <c r="P408" s="26">
        <v>6.3167326315789474E-2</v>
      </c>
      <c r="Q408" s="26">
        <v>0.62056475929824551</v>
      </c>
      <c r="R408" s="32" t="s">
        <v>284</v>
      </c>
      <c r="S408" s="32"/>
      <c r="T408" s="22"/>
      <c r="U408" s="36"/>
      <c r="V408" s="22"/>
    </row>
    <row r="409" spans="1:22" ht="14" customHeight="1">
      <c r="A409" s="32" t="s">
        <v>178</v>
      </c>
      <c r="B409" s="32" t="s">
        <v>50</v>
      </c>
      <c r="C409" s="32" t="s">
        <v>1582</v>
      </c>
      <c r="D409" s="31">
        <v>42909</v>
      </c>
      <c r="E409" s="25">
        <f>YEAR(D409)</f>
        <v>2017</v>
      </c>
      <c r="F409" s="25">
        <f>MONTH(D409)</f>
        <v>6</v>
      </c>
      <c r="G409" s="37">
        <f>DAY(D409)</f>
        <v>23</v>
      </c>
      <c r="H409" s="35" t="s">
        <v>292</v>
      </c>
      <c r="I409" s="28">
        <v>126.75166</v>
      </c>
      <c r="J409" s="28">
        <v>26.083169999999999</v>
      </c>
      <c r="K409" s="33">
        <v>10</v>
      </c>
      <c r="L409" s="33">
        <v>10</v>
      </c>
      <c r="M409" s="33" t="s">
        <v>292</v>
      </c>
      <c r="N409" s="27">
        <v>27.482700000000001</v>
      </c>
      <c r="O409" s="30">
        <v>34.1584</v>
      </c>
      <c r="P409" s="26">
        <v>4.8633168421052586E-2</v>
      </c>
      <c r="Q409" s="26">
        <v>0.34184681684210538</v>
      </c>
      <c r="R409" s="32" t="s">
        <v>284</v>
      </c>
      <c r="S409" s="32"/>
      <c r="T409" s="22"/>
      <c r="U409" s="36"/>
      <c r="V409" s="22"/>
    </row>
    <row r="410" spans="1:22" ht="14" customHeight="1">
      <c r="A410" s="32" t="s">
        <v>178</v>
      </c>
      <c r="B410" s="32" t="s">
        <v>51</v>
      </c>
      <c r="C410" s="32" t="s">
        <v>1582</v>
      </c>
      <c r="D410" s="31">
        <v>42908</v>
      </c>
      <c r="E410" s="25">
        <f>YEAR(D410)</f>
        <v>2017</v>
      </c>
      <c r="F410" s="25">
        <f>MONTH(D410)</f>
        <v>6</v>
      </c>
      <c r="G410" s="37">
        <f>DAY(D410)</f>
        <v>22</v>
      </c>
      <c r="H410" s="35" t="s">
        <v>292</v>
      </c>
      <c r="I410" s="28">
        <v>126.0445</v>
      </c>
      <c r="J410" s="28">
        <v>26.533829999999998</v>
      </c>
      <c r="K410" s="33">
        <v>10</v>
      </c>
      <c r="L410" s="33">
        <v>10</v>
      </c>
      <c r="M410" s="33" t="s">
        <v>292</v>
      </c>
      <c r="N410" s="27">
        <v>28.55</v>
      </c>
      <c r="O410" s="30">
        <v>34.096200000000003</v>
      </c>
      <c r="P410" s="26">
        <v>2.9411610526315801E-2</v>
      </c>
      <c r="Q410" s="26">
        <v>0.13740529438596738</v>
      </c>
      <c r="R410" s="32" t="s">
        <v>284</v>
      </c>
      <c r="S410" s="32"/>
      <c r="T410" s="22"/>
      <c r="U410" s="36"/>
      <c r="V410" s="22"/>
    </row>
    <row r="411" spans="1:22" ht="14" customHeight="1">
      <c r="A411" s="32" t="s">
        <v>178</v>
      </c>
      <c r="B411" s="32" t="s">
        <v>51</v>
      </c>
      <c r="C411" s="32" t="s">
        <v>1582</v>
      </c>
      <c r="D411" s="31">
        <v>42908</v>
      </c>
      <c r="E411" s="25">
        <f>YEAR(D411)</f>
        <v>2017</v>
      </c>
      <c r="F411" s="25">
        <f>MONTH(D411)</f>
        <v>6</v>
      </c>
      <c r="G411" s="37">
        <f>DAY(D411)</f>
        <v>22</v>
      </c>
      <c r="H411" s="35" t="s">
        <v>292</v>
      </c>
      <c r="I411" s="28">
        <v>126.0445</v>
      </c>
      <c r="J411" s="28">
        <v>26.533829999999998</v>
      </c>
      <c r="K411" s="33">
        <v>20</v>
      </c>
      <c r="L411" s="33">
        <v>20</v>
      </c>
      <c r="M411" s="33" t="s">
        <v>292</v>
      </c>
      <c r="N411" s="27">
        <v>28.421099999999999</v>
      </c>
      <c r="O411" s="30">
        <v>34.100299999999997</v>
      </c>
      <c r="P411" s="26">
        <v>-1.1616547368421326E-2</v>
      </c>
      <c r="Q411" s="26">
        <v>0.14814981192982479</v>
      </c>
      <c r="R411" s="32" t="s">
        <v>284</v>
      </c>
      <c r="S411" s="32"/>
      <c r="T411" s="22"/>
      <c r="U411" s="36"/>
      <c r="V411" s="22"/>
    </row>
    <row r="412" spans="1:22" ht="14" customHeight="1">
      <c r="A412" s="32" t="s">
        <v>178</v>
      </c>
      <c r="B412" s="32" t="s">
        <v>51</v>
      </c>
      <c r="C412" s="32" t="s">
        <v>1582</v>
      </c>
      <c r="D412" s="31">
        <v>42908</v>
      </c>
      <c r="E412" s="25">
        <f>YEAR(D412)</f>
        <v>2017</v>
      </c>
      <c r="F412" s="25">
        <f>MONTH(D412)</f>
        <v>6</v>
      </c>
      <c r="G412" s="37">
        <f>DAY(D412)</f>
        <v>22</v>
      </c>
      <c r="H412" s="35" t="s">
        <v>292</v>
      </c>
      <c r="I412" s="28">
        <v>126.0445</v>
      </c>
      <c r="J412" s="28">
        <v>26.533829999999998</v>
      </c>
      <c r="K412" s="33">
        <v>30</v>
      </c>
      <c r="L412" s="33">
        <v>30</v>
      </c>
      <c r="M412" s="33" t="s">
        <v>292</v>
      </c>
      <c r="N412" s="27">
        <v>27.4603</v>
      </c>
      <c r="O412" s="30">
        <v>34.281399999999998</v>
      </c>
      <c r="P412" s="26">
        <v>7.4526494736842031E-2</v>
      </c>
      <c r="Q412" s="26">
        <v>0.6116081294736837</v>
      </c>
      <c r="R412" s="32" t="s">
        <v>284</v>
      </c>
      <c r="S412" s="32"/>
      <c r="T412" s="22"/>
      <c r="U412" s="36"/>
      <c r="V412" s="22"/>
    </row>
    <row r="413" spans="1:22" ht="14" customHeight="1">
      <c r="A413" s="32" t="s">
        <v>178</v>
      </c>
      <c r="B413" s="32" t="s">
        <v>52</v>
      </c>
      <c r="C413" s="32" t="s">
        <v>1582</v>
      </c>
      <c r="D413" s="31">
        <v>42907</v>
      </c>
      <c r="E413" s="25">
        <f>YEAR(D413)</f>
        <v>2017</v>
      </c>
      <c r="F413" s="25">
        <f>MONTH(D413)</f>
        <v>6</v>
      </c>
      <c r="G413" s="37">
        <f>DAY(D413)</f>
        <v>21</v>
      </c>
      <c r="H413" s="35" t="s">
        <v>292</v>
      </c>
      <c r="I413" s="28">
        <v>125.461</v>
      </c>
      <c r="J413" s="28">
        <v>26.991669999999999</v>
      </c>
      <c r="K413" s="33">
        <v>10</v>
      </c>
      <c r="L413" s="33">
        <v>10</v>
      </c>
      <c r="M413" s="33" t="s">
        <v>292</v>
      </c>
      <c r="N413" s="27">
        <v>25.753</v>
      </c>
      <c r="O413" s="30">
        <v>34.016300000000001</v>
      </c>
      <c r="P413" s="26">
        <v>-5.0467263157894626E-2</v>
      </c>
      <c r="Q413" s="26">
        <v>-0.21957743298245447</v>
      </c>
      <c r="R413" s="32" t="s">
        <v>284</v>
      </c>
      <c r="S413" s="32"/>
      <c r="T413" s="22"/>
      <c r="U413" s="36"/>
      <c r="V413" s="22"/>
    </row>
    <row r="414" spans="1:22" ht="14" customHeight="1">
      <c r="A414" s="32" t="s">
        <v>178</v>
      </c>
      <c r="B414" s="32" t="s">
        <v>53</v>
      </c>
      <c r="C414" s="32" t="s">
        <v>1582</v>
      </c>
      <c r="D414" s="31">
        <v>42907</v>
      </c>
      <c r="E414" s="25">
        <f>YEAR(D414)</f>
        <v>2017</v>
      </c>
      <c r="F414" s="25">
        <f>MONTH(D414)</f>
        <v>6</v>
      </c>
      <c r="G414" s="37">
        <f>DAY(D414)</f>
        <v>21</v>
      </c>
      <c r="H414" s="35" t="s">
        <v>292</v>
      </c>
      <c r="I414" s="28">
        <v>124.77533</v>
      </c>
      <c r="J414" s="28">
        <v>26.448830000000001</v>
      </c>
      <c r="K414" s="33">
        <v>10</v>
      </c>
      <c r="L414" s="33">
        <v>10</v>
      </c>
      <c r="M414" s="33" t="s">
        <v>292</v>
      </c>
      <c r="N414" s="27">
        <v>26.418500000000002</v>
      </c>
      <c r="O414" s="30">
        <v>33.9651</v>
      </c>
      <c r="P414" s="26">
        <v>-5.3638856470588525E-2</v>
      </c>
      <c r="Q414" s="26">
        <v>-9.9997694117646141E-2</v>
      </c>
      <c r="R414" s="32" t="s">
        <v>284</v>
      </c>
      <c r="S414" s="32"/>
      <c r="T414" s="22"/>
      <c r="U414" s="36"/>
      <c r="V414" s="22"/>
    </row>
    <row r="415" spans="1:22" ht="14" customHeight="1">
      <c r="A415" s="32" t="s">
        <v>178</v>
      </c>
      <c r="B415" s="32" t="s">
        <v>54</v>
      </c>
      <c r="C415" s="32" t="s">
        <v>1582</v>
      </c>
      <c r="D415" s="31">
        <v>42906</v>
      </c>
      <c r="E415" s="25">
        <f>YEAR(D415)</f>
        <v>2017</v>
      </c>
      <c r="F415" s="25">
        <f>MONTH(D415)</f>
        <v>6</v>
      </c>
      <c r="G415" s="37">
        <f>DAY(D415)</f>
        <v>20</v>
      </c>
      <c r="H415" s="35" t="s">
        <v>292</v>
      </c>
      <c r="I415" s="28">
        <v>125.44117</v>
      </c>
      <c r="J415" s="28">
        <v>26.013829999999999</v>
      </c>
      <c r="K415" s="33">
        <v>10</v>
      </c>
      <c r="L415" s="33">
        <v>10</v>
      </c>
      <c r="M415" s="33" t="s">
        <v>292</v>
      </c>
      <c r="N415" s="27">
        <v>28.1722</v>
      </c>
      <c r="O415" s="30">
        <v>33.812100000000001</v>
      </c>
      <c r="P415" s="26">
        <v>-8.7703275294117811E-2</v>
      </c>
      <c r="Q415" s="26">
        <v>-0.35107905882352863</v>
      </c>
      <c r="R415" s="32" t="s">
        <v>284</v>
      </c>
      <c r="S415" s="32"/>
      <c r="T415" s="22"/>
      <c r="U415" s="36"/>
      <c r="V415" s="22"/>
    </row>
    <row r="416" spans="1:22" ht="14" customHeight="1">
      <c r="A416" s="32" t="s">
        <v>178</v>
      </c>
      <c r="B416" s="32" t="s">
        <v>54</v>
      </c>
      <c r="C416" s="32" t="s">
        <v>1582</v>
      </c>
      <c r="D416" s="31">
        <v>42906</v>
      </c>
      <c r="E416" s="25">
        <f>YEAR(D416)</f>
        <v>2017</v>
      </c>
      <c r="F416" s="25">
        <f>MONTH(D416)</f>
        <v>6</v>
      </c>
      <c r="G416" s="37">
        <f>DAY(D416)</f>
        <v>20</v>
      </c>
      <c r="H416" s="35" t="s">
        <v>292</v>
      </c>
      <c r="I416" s="28">
        <v>125.44117</v>
      </c>
      <c r="J416" s="28">
        <v>26.013829999999999</v>
      </c>
      <c r="K416" s="33">
        <v>20</v>
      </c>
      <c r="L416" s="33">
        <v>20</v>
      </c>
      <c r="M416" s="33" t="s">
        <v>292</v>
      </c>
      <c r="N416" s="27">
        <v>28.206299999999999</v>
      </c>
      <c r="O416" s="30">
        <v>34.112400000000001</v>
      </c>
      <c r="P416" s="26">
        <v>5.9821585882352757E-2</v>
      </c>
      <c r="Q416" s="26">
        <v>0.28136477647058911</v>
      </c>
      <c r="R416" s="32" t="s">
        <v>284</v>
      </c>
      <c r="S416" s="32"/>
      <c r="T416" s="22"/>
      <c r="U416" s="36"/>
      <c r="V416" s="22"/>
    </row>
    <row r="417" spans="1:22" ht="14" customHeight="1">
      <c r="A417" s="32" t="s">
        <v>178</v>
      </c>
      <c r="B417" s="32" t="s">
        <v>54</v>
      </c>
      <c r="C417" s="32" t="s">
        <v>1582</v>
      </c>
      <c r="D417" s="31">
        <v>42906</v>
      </c>
      <c r="E417" s="25">
        <f>YEAR(D417)</f>
        <v>2017</v>
      </c>
      <c r="F417" s="25">
        <f>MONTH(D417)</f>
        <v>6</v>
      </c>
      <c r="G417" s="37">
        <f>DAY(D417)</f>
        <v>20</v>
      </c>
      <c r="H417" s="35" t="s">
        <v>292</v>
      </c>
      <c r="I417" s="28">
        <v>125.44117</v>
      </c>
      <c r="J417" s="28">
        <v>26.013829999999999</v>
      </c>
      <c r="K417" s="33">
        <v>30</v>
      </c>
      <c r="L417" s="33">
        <v>30</v>
      </c>
      <c r="M417" s="33" t="s">
        <v>292</v>
      </c>
      <c r="N417" s="27">
        <v>28.167400000000001</v>
      </c>
      <c r="O417" s="30">
        <v>34.265999999999998</v>
      </c>
      <c r="P417" s="26">
        <v>0.16773804705882345</v>
      </c>
      <c r="Q417" s="26">
        <v>0.99635181176470766</v>
      </c>
      <c r="R417" s="32" t="s">
        <v>284</v>
      </c>
      <c r="S417" s="32"/>
      <c r="T417" s="22"/>
      <c r="U417" s="36"/>
      <c r="V417" s="22"/>
    </row>
    <row r="418" spans="1:22" ht="14" customHeight="1">
      <c r="A418" s="32" t="s">
        <v>178</v>
      </c>
      <c r="B418" s="32" t="s">
        <v>55</v>
      </c>
      <c r="C418" s="32" t="s">
        <v>1582</v>
      </c>
      <c r="D418" s="31">
        <v>42904</v>
      </c>
      <c r="E418" s="25">
        <f>YEAR(D418)</f>
        <v>2017</v>
      </c>
      <c r="F418" s="25">
        <f>MONTH(D418)</f>
        <v>6</v>
      </c>
      <c r="G418" s="37">
        <f>DAY(D418)</f>
        <v>18</v>
      </c>
      <c r="H418" s="35" t="s">
        <v>292</v>
      </c>
      <c r="I418" s="28">
        <v>126.083</v>
      </c>
      <c r="J418" s="28">
        <v>25.548169999999999</v>
      </c>
      <c r="K418" s="33">
        <v>10</v>
      </c>
      <c r="L418" s="33">
        <v>10</v>
      </c>
      <c r="M418" s="33" t="s">
        <v>292</v>
      </c>
      <c r="N418" s="27">
        <v>26.7181</v>
      </c>
      <c r="O418" s="30">
        <v>34.591299999999997</v>
      </c>
      <c r="P418" s="26">
        <v>0.15906362823529374</v>
      </c>
      <c r="Q418" s="26">
        <v>1.2375956470588232</v>
      </c>
      <c r="R418" s="32" t="s">
        <v>284</v>
      </c>
      <c r="S418" s="32"/>
      <c r="T418" s="22"/>
      <c r="U418" s="36"/>
      <c r="V418" s="22"/>
    </row>
    <row r="419" spans="1:22" ht="14" customHeight="1">
      <c r="A419" s="32" t="s">
        <v>178</v>
      </c>
      <c r="B419" s="32" t="s">
        <v>56</v>
      </c>
      <c r="C419" s="32" t="s">
        <v>1582</v>
      </c>
      <c r="D419" s="31">
        <v>42904</v>
      </c>
      <c r="E419" s="25">
        <f>YEAR(D419)</f>
        <v>2017</v>
      </c>
      <c r="F419" s="25">
        <f>MONTH(D419)</f>
        <v>6</v>
      </c>
      <c r="G419" s="37">
        <f>DAY(D419)</f>
        <v>18</v>
      </c>
      <c r="H419" s="35" t="s">
        <v>292</v>
      </c>
      <c r="I419" s="28">
        <v>126.73350000000001</v>
      </c>
      <c r="J419" s="28">
        <v>25.11467</v>
      </c>
      <c r="K419" s="33">
        <v>10</v>
      </c>
      <c r="L419" s="33">
        <v>10</v>
      </c>
      <c r="M419" s="33" t="s">
        <v>292</v>
      </c>
      <c r="N419" s="27">
        <v>27.9284</v>
      </c>
      <c r="O419" s="30">
        <v>34.517699999999998</v>
      </c>
      <c r="P419" s="26">
        <v>0.20279416941176476</v>
      </c>
      <c r="Q419" s="26">
        <v>1.3826042823529434</v>
      </c>
      <c r="R419" s="32" t="s">
        <v>284</v>
      </c>
      <c r="S419" s="32"/>
      <c r="T419" s="22"/>
      <c r="U419" s="36"/>
      <c r="V419" s="22"/>
    </row>
    <row r="420" spans="1:22" ht="14" customHeight="1">
      <c r="A420" s="32" t="s">
        <v>178</v>
      </c>
      <c r="B420" s="32" t="s">
        <v>57</v>
      </c>
      <c r="C420" s="32" t="s">
        <v>1582</v>
      </c>
      <c r="D420" s="31">
        <v>42902</v>
      </c>
      <c r="E420" s="25">
        <f>YEAR(D420)</f>
        <v>2017</v>
      </c>
      <c r="F420" s="25">
        <f>MONTH(D420)</f>
        <v>6</v>
      </c>
      <c r="G420" s="37">
        <f>DAY(D420)</f>
        <v>16</v>
      </c>
      <c r="H420" s="35" t="s">
        <v>292</v>
      </c>
      <c r="I420" s="28">
        <v>127.40349999999999</v>
      </c>
      <c r="J420" s="28">
        <v>25.65483</v>
      </c>
      <c r="K420" s="33">
        <v>10</v>
      </c>
      <c r="L420" s="33">
        <v>10</v>
      </c>
      <c r="M420" s="33" t="s">
        <v>292</v>
      </c>
      <c r="N420" s="27">
        <v>27.037800000000001</v>
      </c>
      <c r="O420" s="30">
        <v>34.404499999999999</v>
      </c>
      <c r="P420" s="26">
        <v>0.1579643905882353</v>
      </c>
      <c r="Q420" s="26">
        <v>0.87782971764706019</v>
      </c>
      <c r="R420" s="32" t="s">
        <v>284</v>
      </c>
      <c r="S420" s="32"/>
      <c r="T420" s="22"/>
      <c r="U420" s="36"/>
      <c r="V420" s="22"/>
    </row>
    <row r="421" spans="1:22" ht="14" customHeight="1">
      <c r="A421" s="25" t="s">
        <v>1359</v>
      </c>
      <c r="B421" s="25" t="s">
        <v>1308</v>
      </c>
      <c r="C421" s="25" t="s">
        <v>1582</v>
      </c>
      <c r="D421" s="43">
        <v>43275</v>
      </c>
      <c r="E421" s="25">
        <v>2018</v>
      </c>
      <c r="F421" s="25">
        <v>6</v>
      </c>
      <c r="G421" s="37">
        <v>24</v>
      </c>
      <c r="H421" s="35">
        <v>0.81535879629629626</v>
      </c>
      <c r="I421" s="44">
        <v>127.17033333333333</v>
      </c>
      <c r="J421" s="44">
        <v>24.801666666666666</v>
      </c>
      <c r="K421" s="34">
        <v>10</v>
      </c>
      <c r="L421" s="34">
        <v>10</v>
      </c>
      <c r="M421" s="34">
        <v>0</v>
      </c>
      <c r="N421" s="45">
        <v>29.308399999999999</v>
      </c>
      <c r="O421" s="44">
        <v>34.572499999999998</v>
      </c>
      <c r="P421" s="26">
        <v>0.17896527058823497</v>
      </c>
      <c r="Q421" s="26">
        <v>1.3022019576470587</v>
      </c>
      <c r="R421" s="32" t="s">
        <v>1360</v>
      </c>
      <c r="S421" s="32"/>
      <c r="T421" s="22"/>
      <c r="U421" s="36"/>
      <c r="V421" s="22" t="s">
        <v>837</v>
      </c>
    </row>
    <row r="422" spans="1:22" ht="14" customHeight="1">
      <c r="A422" s="25" t="s">
        <v>1359</v>
      </c>
      <c r="B422" s="25" t="s">
        <v>1309</v>
      </c>
      <c r="C422" s="25" t="s">
        <v>1582</v>
      </c>
      <c r="D422" s="43">
        <v>43275</v>
      </c>
      <c r="E422" s="25">
        <v>2018</v>
      </c>
      <c r="F422" s="25">
        <v>6</v>
      </c>
      <c r="G422" s="37">
        <v>24</v>
      </c>
      <c r="H422" s="35">
        <v>0.9434027777777777</v>
      </c>
      <c r="I422" s="44">
        <v>126.949</v>
      </c>
      <c r="J422" s="44">
        <v>24.95</v>
      </c>
      <c r="K422" s="34">
        <v>10</v>
      </c>
      <c r="L422" s="34">
        <v>10</v>
      </c>
      <c r="M422" s="34">
        <v>0</v>
      </c>
      <c r="N422" s="45">
        <v>28.894100000000002</v>
      </c>
      <c r="O422" s="44">
        <v>34.590899999999998</v>
      </c>
      <c r="P422" s="26">
        <v>0.19280896470588238</v>
      </c>
      <c r="Q422" s="26">
        <v>1.1650513411764702</v>
      </c>
      <c r="R422" s="32" t="s">
        <v>1360</v>
      </c>
      <c r="S422" s="32"/>
      <c r="T422" s="22"/>
      <c r="U422" s="36"/>
      <c r="V422" s="22" t="s">
        <v>838</v>
      </c>
    </row>
    <row r="423" spans="1:22" ht="14" customHeight="1">
      <c r="A423" s="25" t="s">
        <v>1359</v>
      </c>
      <c r="B423" s="25" t="s">
        <v>1310</v>
      </c>
      <c r="C423" s="25" t="s">
        <v>1582</v>
      </c>
      <c r="D423" s="43">
        <v>43276</v>
      </c>
      <c r="E423" s="25">
        <v>2018</v>
      </c>
      <c r="F423" s="25">
        <v>6</v>
      </c>
      <c r="G423" s="37">
        <v>25</v>
      </c>
      <c r="H423" s="35">
        <v>0.15736111111111112</v>
      </c>
      <c r="I423" s="44">
        <v>126.73533333333333</v>
      </c>
      <c r="J423" s="44">
        <v>25.11</v>
      </c>
      <c r="K423" s="34">
        <v>10</v>
      </c>
      <c r="L423" s="34">
        <v>10</v>
      </c>
      <c r="M423" s="34">
        <v>0</v>
      </c>
      <c r="N423" s="45">
        <v>28.7241</v>
      </c>
      <c r="O423" s="44">
        <v>34.544600000000003</v>
      </c>
      <c r="P423" s="26">
        <v>0.21123725882352917</v>
      </c>
      <c r="Q423" s="26">
        <v>1.1626318980392156</v>
      </c>
      <c r="R423" s="32" t="s">
        <v>1360</v>
      </c>
      <c r="S423" s="32"/>
      <c r="T423" s="22"/>
      <c r="U423" s="36"/>
      <c r="V423" s="22" t="s">
        <v>839</v>
      </c>
    </row>
    <row r="424" spans="1:22" ht="14" customHeight="1">
      <c r="A424" s="25" t="s">
        <v>1359</v>
      </c>
      <c r="B424" s="25" t="s">
        <v>1311</v>
      </c>
      <c r="C424" s="25" t="s">
        <v>1582</v>
      </c>
      <c r="D424" s="43">
        <v>43276</v>
      </c>
      <c r="E424" s="25">
        <v>2018</v>
      </c>
      <c r="F424" s="25">
        <v>6</v>
      </c>
      <c r="G424" s="37">
        <v>25</v>
      </c>
      <c r="H424" s="35">
        <v>0.81649305555555562</v>
      </c>
      <c r="I424" s="44">
        <v>126.51683333333334</v>
      </c>
      <c r="J424" s="44">
        <v>25.251666666666665</v>
      </c>
      <c r="K424" s="34">
        <v>10</v>
      </c>
      <c r="L424" s="34">
        <v>10</v>
      </c>
      <c r="M424" s="34">
        <v>0</v>
      </c>
      <c r="N424" s="45">
        <v>28.8721</v>
      </c>
      <c r="O424" s="44">
        <v>34.570599999999999</v>
      </c>
      <c r="P424" s="26">
        <v>0.22151515294117696</v>
      </c>
      <c r="Q424" s="26">
        <v>1.2368365082352941</v>
      </c>
      <c r="R424" s="32" t="s">
        <v>1360</v>
      </c>
      <c r="S424" s="32"/>
      <c r="T424" s="22"/>
      <c r="U424" s="36"/>
      <c r="V424" s="22" t="s">
        <v>840</v>
      </c>
    </row>
    <row r="425" spans="1:22" ht="14" customHeight="1">
      <c r="A425" s="25" t="s">
        <v>1359</v>
      </c>
      <c r="B425" s="25" t="s">
        <v>1312</v>
      </c>
      <c r="C425" s="25" t="s">
        <v>1582</v>
      </c>
      <c r="D425" s="43">
        <v>43276</v>
      </c>
      <c r="E425" s="25">
        <v>2018</v>
      </c>
      <c r="F425" s="25">
        <v>6</v>
      </c>
      <c r="G425" s="37">
        <v>25</v>
      </c>
      <c r="H425" s="35">
        <v>0.92693287037037031</v>
      </c>
      <c r="I425" s="44">
        <v>126.30533333333334</v>
      </c>
      <c r="J425" s="44">
        <v>25.398333333333333</v>
      </c>
      <c r="K425" s="34">
        <v>10</v>
      </c>
      <c r="L425" s="34">
        <v>10</v>
      </c>
      <c r="M425" s="34">
        <v>0</v>
      </c>
      <c r="N425" s="45">
        <v>27.941600000000001</v>
      </c>
      <c r="O425" s="44">
        <v>34.723799999999997</v>
      </c>
      <c r="P425" s="26">
        <v>0.26979428705882413</v>
      </c>
      <c r="Q425" s="26">
        <v>1.4843137317647059</v>
      </c>
      <c r="R425" s="32" t="s">
        <v>1360</v>
      </c>
      <c r="S425" s="32"/>
      <c r="T425" s="22"/>
      <c r="U425" s="36"/>
      <c r="V425" s="22" t="s">
        <v>841</v>
      </c>
    </row>
    <row r="426" spans="1:22" ht="14" customHeight="1">
      <c r="A426" s="25" t="s">
        <v>1359</v>
      </c>
      <c r="B426" s="25" t="s">
        <v>1313</v>
      </c>
      <c r="C426" s="25" t="s">
        <v>1582</v>
      </c>
      <c r="D426" s="43">
        <v>43277</v>
      </c>
      <c r="E426" s="25">
        <v>2018</v>
      </c>
      <c r="F426" s="25">
        <v>6</v>
      </c>
      <c r="G426" s="37">
        <v>26</v>
      </c>
      <c r="H426" s="35">
        <v>0.13715277777777776</v>
      </c>
      <c r="I426" s="44">
        <v>126.07850000000001</v>
      </c>
      <c r="J426" s="44">
        <v>25.551666666666666</v>
      </c>
      <c r="K426" s="34">
        <v>10</v>
      </c>
      <c r="L426" s="34">
        <v>10</v>
      </c>
      <c r="M426" s="34">
        <v>0</v>
      </c>
      <c r="N426" s="45">
        <v>27.7531</v>
      </c>
      <c r="O426" s="44">
        <v>34.628</v>
      </c>
      <c r="P426" s="26">
        <v>0.27609886117647098</v>
      </c>
      <c r="Q426" s="26">
        <v>1.4647538352941147</v>
      </c>
      <c r="R426" s="32" t="s">
        <v>1360</v>
      </c>
      <c r="S426" s="32"/>
      <c r="T426" s="22"/>
      <c r="U426" s="36"/>
      <c r="V426" s="22" t="s">
        <v>842</v>
      </c>
    </row>
    <row r="427" spans="1:22" ht="14" customHeight="1">
      <c r="A427" s="25" t="s">
        <v>1359</v>
      </c>
      <c r="B427" s="25" t="s">
        <v>1314</v>
      </c>
      <c r="C427" s="25" t="s">
        <v>1582</v>
      </c>
      <c r="D427" s="43">
        <v>43277</v>
      </c>
      <c r="E427" s="25">
        <v>2018</v>
      </c>
      <c r="F427" s="25">
        <v>6</v>
      </c>
      <c r="G427" s="37">
        <v>26</v>
      </c>
      <c r="H427" s="35">
        <v>0.81232638888888886</v>
      </c>
      <c r="I427" s="44">
        <v>125.86450000000001</v>
      </c>
      <c r="J427" s="44">
        <v>25.7</v>
      </c>
      <c r="K427" s="34">
        <v>10</v>
      </c>
      <c r="L427" s="34">
        <v>10</v>
      </c>
      <c r="M427" s="34">
        <v>0</v>
      </c>
      <c r="N427" s="45">
        <v>27.816800000000001</v>
      </c>
      <c r="O427" s="44">
        <v>34.693199999999997</v>
      </c>
      <c r="P427" s="26">
        <v>0.27995831529411741</v>
      </c>
      <c r="Q427" s="26">
        <v>1.569470418823526</v>
      </c>
      <c r="R427" s="32" t="s">
        <v>1360</v>
      </c>
      <c r="S427" s="32"/>
      <c r="T427" s="22"/>
      <c r="U427" s="36"/>
      <c r="V427" s="22" t="s">
        <v>843</v>
      </c>
    </row>
    <row r="428" spans="1:22" ht="14" customHeight="1">
      <c r="A428" s="25" t="s">
        <v>1359</v>
      </c>
      <c r="B428" s="25" t="s">
        <v>1315</v>
      </c>
      <c r="C428" s="25" t="s">
        <v>1582</v>
      </c>
      <c r="D428" s="43">
        <v>43278</v>
      </c>
      <c r="E428" s="25">
        <v>2018</v>
      </c>
      <c r="F428" s="25">
        <v>6</v>
      </c>
      <c r="G428" s="37">
        <v>27</v>
      </c>
      <c r="H428" s="35">
        <v>1.3368055555555557E-2</v>
      </c>
      <c r="I428" s="44">
        <v>125.646</v>
      </c>
      <c r="J428" s="44">
        <v>25.906666666666666</v>
      </c>
      <c r="K428" s="34">
        <v>10</v>
      </c>
      <c r="L428" s="34">
        <v>10</v>
      </c>
      <c r="M428" s="34">
        <v>0</v>
      </c>
      <c r="N428" s="45">
        <v>28.211099999999998</v>
      </c>
      <c r="O428" s="44">
        <v>34.537599999999998</v>
      </c>
      <c r="P428" s="26">
        <v>0.25301405176470548</v>
      </c>
      <c r="Q428" s="26">
        <v>1.3290028329411747</v>
      </c>
      <c r="R428" s="32" t="s">
        <v>1360</v>
      </c>
      <c r="S428" s="32"/>
      <c r="T428" s="22"/>
      <c r="U428" s="36"/>
      <c r="V428" s="22" t="s">
        <v>844</v>
      </c>
    </row>
    <row r="429" spans="1:22" ht="14" customHeight="1">
      <c r="A429" s="25" t="s">
        <v>1359</v>
      </c>
      <c r="B429" s="25" t="s">
        <v>1316</v>
      </c>
      <c r="C429" s="25" t="s">
        <v>1582</v>
      </c>
      <c r="D429" s="43">
        <v>43278</v>
      </c>
      <c r="E429" s="25">
        <v>2018</v>
      </c>
      <c r="F429" s="25">
        <v>6</v>
      </c>
      <c r="G429" s="37">
        <v>27</v>
      </c>
      <c r="H429" s="35">
        <v>0.12446759259259259</v>
      </c>
      <c r="I429" s="44">
        <v>125.43899999999999</v>
      </c>
      <c r="J429" s="44">
        <v>26.01</v>
      </c>
      <c r="K429" s="34">
        <v>10</v>
      </c>
      <c r="L429" s="34">
        <v>10</v>
      </c>
      <c r="M429" s="34">
        <v>0</v>
      </c>
      <c r="N429" s="45">
        <v>28.781300000000002</v>
      </c>
      <c r="O429" s="44">
        <v>34.009</v>
      </c>
      <c r="P429" s="26">
        <v>4.3944305882352763E-2</v>
      </c>
      <c r="Q429" s="26">
        <v>5.4289816470589614E-2</v>
      </c>
      <c r="R429" s="32" t="s">
        <v>1360</v>
      </c>
      <c r="S429" s="32"/>
      <c r="T429" s="22"/>
      <c r="U429" s="36"/>
      <c r="V429" s="22" t="s">
        <v>845</v>
      </c>
    </row>
    <row r="430" spans="1:22" ht="14" customHeight="1">
      <c r="A430" s="25" t="s">
        <v>1359</v>
      </c>
      <c r="B430" s="25" t="s">
        <v>52</v>
      </c>
      <c r="C430" s="25" t="s">
        <v>1582</v>
      </c>
      <c r="D430" s="43">
        <v>43279</v>
      </c>
      <c r="E430" s="25">
        <v>2018</v>
      </c>
      <c r="F430" s="25">
        <v>6</v>
      </c>
      <c r="G430" s="37">
        <v>28</v>
      </c>
      <c r="H430" s="35">
        <v>0.80182870370370374</v>
      </c>
      <c r="I430" s="44">
        <v>125.4495</v>
      </c>
      <c r="J430" s="44">
        <v>26.983333333333334</v>
      </c>
      <c r="K430" s="34">
        <v>10</v>
      </c>
      <c r="L430" s="34">
        <v>10</v>
      </c>
      <c r="M430" s="34">
        <v>0</v>
      </c>
      <c r="N430" s="45">
        <v>28.038699999999999</v>
      </c>
      <c r="O430" s="44">
        <v>34.199300000000001</v>
      </c>
      <c r="P430" s="26">
        <v>8.5295599999999583E-2</v>
      </c>
      <c r="Q430" s="26">
        <v>0.29173839999999807</v>
      </c>
      <c r="R430" s="32" t="s">
        <v>1360</v>
      </c>
      <c r="S430" s="32"/>
      <c r="T430" s="22"/>
      <c r="U430" s="36"/>
      <c r="V430" s="22" t="s">
        <v>846</v>
      </c>
    </row>
    <row r="431" spans="1:22" ht="14" customHeight="1">
      <c r="A431" s="25" t="s">
        <v>1359</v>
      </c>
      <c r="B431" s="25" t="s">
        <v>1317</v>
      </c>
      <c r="C431" s="25" t="s">
        <v>1582</v>
      </c>
      <c r="D431" s="43">
        <v>43279</v>
      </c>
      <c r="E431" s="25">
        <v>2018</v>
      </c>
      <c r="F431" s="25">
        <v>6</v>
      </c>
      <c r="G431" s="37">
        <v>28</v>
      </c>
      <c r="H431" s="35">
        <v>0.9272800925925927</v>
      </c>
      <c r="I431" s="44">
        <v>125.66783333333333</v>
      </c>
      <c r="J431" s="44">
        <v>26.833333333333332</v>
      </c>
      <c r="K431" s="34">
        <v>10</v>
      </c>
      <c r="L431" s="34">
        <v>10</v>
      </c>
      <c r="M431" s="34">
        <v>0</v>
      </c>
      <c r="N431" s="45">
        <v>28.645099999999999</v>
      </c>
      <c r="O431" s="44">
        <v>34.075899999999997</v>
      </c>
      <c r="P431" s="26">
        <v>5.9745694117646631E-2</v>
      </c>
      <c r="Q431" s="26">
        <v>5.0073623529408806E-2</v>
      </c>
      <c r="R431" s="32" t="s">
        <v>1360</v>
      </c>
      <c r="S431" s="32"/>
      <c r="T431" s="22"/>
      <c r="U431" s="36"/>
      <c r="V431" s="22" t="s">
        <v>847</v>
      </c>
    </row>
    <row r="432" spans="1:22" ht="14" customHeight="1">
      <c r="A432" s="25" t="s">
        <v>1359</v>
      </c>
      <c r="B432" s="25" t="s">
        <v>1318</v>
      </c>
      <c r="C432" s="25" t="s">
        <v>1582</v>
      </c>
      <c r="D432" s="43">
        <v>43280</v>
      </c>
      <c r="E432" s="25">
        <v>2018</v>
      </c>
      <c r="F432" s="25">
        <v>6</v>
      </c>
      <c r="G432" s="37">
        <v>29</v>
      </c>
      <c r="H432" s="35">
        <v>0.16109953703703703</v>
      </c>
      <c r="I432" s="44">
        <v>125.886</v>
      </c>
      <c r="J432" s="44">
        <v>26.698333333333334</v>
      </c>
      <c r="K432" s="34">
        <v>10</v>
      </c>
      <c r="L432" s="34">
        <v>10</v>
      </c>
      <c r="M432" s="34">
        <v>0</v>
      </c>
      <c r="N432" s="45">
        <v>28.726700000000001</v>
      </c>
      <c r="O432" s="44">
        <v>33.854599999999998</v>
      </c>
      <c r="P432" s="26">
        <v>-9.4428117647060716E-3</v>
      </c>
      <c r="Q432" s="26">
        <v>-0.43886595294117647</v>
      </c>
      <c r="R432" s="32" t="s">
        <v>1360</v>
      </c>
      <c r="S432" s="32"/>
      <c r="T432" s="22"/>
      <c r="U432" s="36"/>
      <c r="V432" s="22" t="s">
        <v>848</v>
      </c>
    </row>
    <row r="433" spans="1:22" ht="14" customHeight="1">
      <c r="A433" s="25" t="s">
        <v>1359</v>
      </c>
      <c r="B433" s="25" t="s">
        <v>51</v>
      </c>
      <c r="C433" s="25" t="s">
        <v>1582</v>
      </c>
      <c r="D433" s="43">
        <v>43279</v>
      </c>
      <c r="E433" s="25">
        <v>2018</v>
      </c>
      <c r="F433" s="25">
        <v>6</v>
      </c>
      <c r="G433" s="37">
        <v>28</v>
      </c>
      <c r="H433" s="35">
        <v>0.13462962962962963</v>
      </c>
      <c r="I433" s="44">
        <v>126.10966666666667</v>
      </c>
      <c r="J433" s="44">
        <v>26.548333333333332</v>
      </c>
      <c r="K433" s="34">
        <v>10</v>
      </c>
      <c r="L433" s="34">
        <v>10</v>
      </c>
      <c r="M433" s="34">
        <v>0</v>
      </c>
      <c r="N433" s="45">
        <v>28.422599999999999</v>
      </c>
      <c r="O433" s="44">
        <v>34.532200000000003</v>
      </c>
      <c r="P433" s="26">
        <v>0.20140284235294126</v>
      </c>
      <c r="Q433" s="26">
        <v>1.036923030588234</v>
      </c>
      <c r="R433" s="32" t="s">
        <v>1360</v>
      </c>
      <c r="S433" s="32"/>
      <c r="T433" s="22"/>
      <c r="U433" s="36"/>
      <c r="V433" s="22" t="s">
        <v>849</v>
      </c>
    </row>
    <row r="434" spans="1:22" ht="14" customHeight="1">
      <c r="A434" s="25" t="s">
        <v>1359</v>
      </c>
      <c r="B434" s="25" t="s">
        <v>1319</v>
      </c>
      <c r="C434" s="25" t="s">
        <v>1582</v>
      </c>
      <c r="D434" s="43">
        <v>43278</v>
      </c>
      <c r="E434" s="25">
        <v>2018</v>
      </c>
      <c r="F434" s="25">
        <v>6</v>
      </c>
      <c r="G434" s="37">
        <v>27</v>
      </c>
      <c r="H434" s="35">
        <v>0.93130787037037033</v>
      </c>
      <c r="I434" s="44">
        <v>126.31383333333333</v>
      </c>
      <c r="J434" s="44">
        <v>26.385000000000002</v>
      </c>
      <c r="K434" s="34">
        <v>10</v>
      </c>
      <c r="L434" s="34">
        <v>10</v>
      </c>
      <c r="M434" s="34">
        <v>0</v>
      </c>
      <c r="N434" s="45">
        <v>29.1403</v>
      </c>
      <c r="O434" s="44">
        <v>34.226999999999997</v>
      </c>
      <c r="P434" s="26">
        <v>0.21382021647058758</v>
      </c>
      <c r="Q434" s="26">
        <v>0.79142377411764642</v>
      </c>
      <c r="R434" s="32" t="s">
        <v>1360</v>
      </c>
      <c r="S434" s="32"/>
      <c r="T434" s="22"/>
      <c r="U434" s="36" t="s">
        <v>1405</v>
      </c>
      <c r="V434" s="22" t="s">
        <v>850</v>
      </c>
    </row>
    <row r="435" spans="1:22" ht="14" customHeight="1">
      <c r="A435" s="25" t="s">
        <v>1359</v>
      </c>
      <c r="B435" s="25" t="s">
        <v>1320</v>
      </c>
      <c r="C435" s="25" t="s">
        <v>1582</v>
      </c>
      <c r="D435" s="43">
        <v>43278</v>
      </c>
      <c r="E435" s="25">
        <v>2018</v>
      </c>
      <c r="F435" s="25">
        <v>6</v>
      </c>
      <c r="G435" s="37">
        <v>27</v>
      </c>
      <c r="H435" s="35">
        <v>0.81260416666666668</v>
      </c>
      <c r="I435" s="44">
        <v>126.53183333333334</v>
      </c>
      <c r="J435" s="44">
        <v>26.233333333333334</v>
      </c>
      <c r="K435" s="34">
        <v>10</v>
      </c>
      <c r="L435" s="34">
        <v>10</v>
      </c>
      <c r="M435" s="34">
        <v>0</v>
      </c>
      <c r="N435" s="45">
        <v>29.3461</v>
      </c>
      <c r="O435" s="44">
        <v>34.212800000000001</v>
      </c>
      <c r="P435" s="26">
        <v>0.1225237505882355</v>
      </c>
      <c r="Q435" s="26">
        <v>0.65938579764705807</v>
      </c>
      <c r="R435" s="32" t="s">
        <v>1360</v>
      </c>
      <c r="S435" s="32"/>
      <c r="T435" s="22"/>
      <c r="U435" s="36"/>
      <c r="V435" s="22" t="s">
        <v>851</v>
      </c>
    </row>
    <row r="436" spans="1:22" ht="14" customHeight="1">
      <c r="A436" s="25" t="s">
        <v>1359</v>
      </c>
      <c r="B436" s="25" t="s">
        <v>50</v>
      </c>
      <c r="C436" s="25" t="s">
        <v>1582</v>
      </c>
      <c r="D436" s="43">
        <v>43272</v>
      </c>
      <c r="E436" s="25">
        <v>2018</v>
      </c>
      <c r="F436" s="25">
        <v>6</v>
      </c>
      <c r="G436" s="37">
        <v>21</v>
      </c>
      <c r="H436" s="35">
        <v>0.81171296296296302</v>
      </c>
      <c r="I436" s="44">
        <v>126.75149999999999</v>
      </c>
      <c r="J436" s="44">
        <v>26.08</v>
      </c>
      <c r="K436" s="34">
        <v>10</v>
      </c>
      <c r="L436" s="34">
        <v>10</v>
      </c>
      <c r="M436" s="34">
        <v>0</v>
      </c>
      <c r="N436" s="45">
        <v>27.138200000000001</v>
      </c>
      <c r="O436" s="44">
        <v>34.690300000000001</v>
      </c>
      <c r="P436" s="26">
        <v>0.30289891176470629</v>
      </c>
      <c r="Q436" s="26">
        <v>1.6045837823529414</v>
      </c>
      <c r="R436" s="32" t="s">
        <v>1360</v>
      </c>
      <c r="S436" s="32"/>
      <c r="T436" s="22"/>
      <c r="U436" s="36"/>
      <c r="V436" s="22" t="s">
        <v>852</v>
      </c>
    </row>
    <row r="437" spans="1:22" ht="14" customHeight="1">
      <c r="A437" s="25" t="s">
        <v>1359</v>
      </c>
      <c r="B437" s="25" t="s">
        <v>1321</v>
      </c>
      <c r="C437" s="25" t="s">
        <v>1582</v>
      </c>
      <c r="D437" s="43">
        <v>43272</v>
      </c>
      <c r="E437" s="25">
        <v>2018</v>
      </c>
      <c r="F437" s="25">
        <v>6</v>
      </c>
      <c r="G437" s="37">
        <v>21</v>
      </c>
      <c r="H437" s="35">
        <v>0.92976851851851849</v>
      </c>
      <c r="I437" s="44">
        <v>126.96899999999999</v>
      </c>
      <c r="J437" s="44">
        <v>25.931666666666665</v>
      </c>
      <c r="K437" s="34">
        <v>10</v>
      </c>
      <c r="L437" s="34">
        <v>10</v>
      </c>
      <c r="M437" s="34">
        <v>0</v>
      </c>
      <c r="N437" s="45">
        <v>27.532499999999999</v>
      </c>
      <c r="O437" s="44">
        <v>34.651400000000002</v>
      </c>
      <c r="P437" s="26">
        <v>0.28646329411764748</v>
      </c>
      <c r="Q437" s="26">
        <v>1.5106247588235284</v>
      </c>
      <c r="R437" s="32" t="s">
        <v>1360</v>
      </c>
      <c r="S437" s="32"/>
      <c r="T437" s="22"/>
      <c r="U437" s="36"/>
      <c r="V437" s="22" t="s">
        <v>853</v>
      </c>
    </row>
    <row r="438" spans="1:22" ht="14" customHeight="1">
      <c r="A438" s="25" t="s">
        <v>1359</v>
      </c>
      <c r="B438" s="25" t="s">
        <v>1322</v>
      </c>
      <c r="C438" s="25" t="s">
        <v>1582</v>
      </c>
      <c r="D438" s="43">
        <v>43273</v>
      </c>
      <c r="E438" s="25">
        <v>2018</v>
      </c>
      <c r="F438" s="25">
        <v>6</v>
      </c>
      <c r="G438" s="37">
        <v>22</v>
      </c>
      <c r="H438" s="35">
        <v>0.13475694444444444</v>
      </c>
      <c r="I438" s="44">
        <v>127.18633333333334</v>
      </c>
      <c r="J438" s="44">
        <v>25.791666666666668</v>
      </c>
      <c r="K438" s="34">
        <v>10</v>
      </c>
      <c r="L438" s="34">
        <v>10</v>
      </c>
      <c r="M438" s="34">
        <v>0</v>
      </c>
      <c r="N438" s="45">
        <v>27.8934</v>
      </c>
      <c r="O438" s="44">
        <v>34.634500000000003</v>
      </c>
      <c r="P438" s="26">
        <v>0.30523317647058867</v>
      </c>
      <c r="Q438" s="26">
        <v>1.5243007352941209</v>
      </c>
      <c r="R438" s="32" t="s">
        <v>1360</v>
      </c>
      <c r="S438" s="32"/>
      <c r="T438" s="22"/>
      <c r="U438" s="36"/>
      <c r="V438" s="22" t="s">
        <v>854</v>
      </c>
    </row>
    <row r="439" spans="1:22" ht="14" customHeight="1">
      <c r="A439" s="25" t="s">
        <v>1359</v>
      </c>
      <c r="B439" s="25" t="s">
        <v>57</v>
      </c>
      <c r="C439" s="25" t="s">
        <v>1582</v>
      </c>
      <c r="D439" s="43">
        <v>43275</v>
      </c>
      <c r="E439" s="25">
        <v>2018</v>
      </c>
      <c r="F439" s="25">
        <v>6</v>
      </c>
      <c r="G439" s="37">
        <v>24</v>
      </c>
      <c r="H439" s="35">
        <v>0.16796296296296298</v>
      </c>
      <c r="I439" s="44">
        <v>127.438</v>
      </c>
      <c r="J439" s="44">
        <v>25.664999999999999</v>
      </c>
      <c r="K439" s="34">
        <v>10</v>
      </c>
      <c r="L439" s="34">
        <v>10</v>
      </c>
      <c r="M439" s="34">
        <v>0</v>
      </c>
      <c r="N439" s="45">
        <v>27.9754</v>
      </c>
      <c r="O439" s="44">
        <v>34.734099999999998</v>
      </c>
      <c r="P439" s="26">
        <v>0.30161805882352954</v>
      </c>
      <c r="Q439" s="26">
        <v>1.60275341176471</v>
      </c>
      <c r="R439" s="32" t="s">
        <v>1360</v>
      </c>
      <c r="S439" s="32"/>
      <c r="T439" s="22"/>
      <c r="U439" s="36"/>
      <c r="V439" s="22" t="s">
        <v>855</v>
      </c>
    </row>
    <row r="440" spans="1:22" ht="14" customHeight="1">
      <c r="A440" s="25" t="s">
        <v>1359</v>
      </c>
      <c r="B440" s="25" t="s">
        <v>1323</v>
      </c>
      <c r="C440" s="25" t="s">
        <v>1582</v>
      </c>
      <c r="D440" s="43">
        <v>43274</v>
      </c>
      <c r="E440" s="25">
        <v>2018</v>
      </c>
      <c r="F440" s="25">
        <v>6</v>
      </c>
      <c r="G440" s="37">
        <v>23</v>
      </c>
      <c r="H440" s="35">
        <v>0.94238425925925917</v>
      </c>
      <c r="I440" s="44">
        <v>127.62</v>
      </c>
      <c r="J440" s="44">
        <v>25.481666666666666</v>
      </c>
      <c r="K440" s="34">
        <v>10</v>
      </c>
      <c r="L440" s="34">
        <v>10</v>
      </c>
      <c r="M440" s="34">
        <v>0</v>
      </c>
      <c r="N440" s="45">
        <v>28.522600000000001</v>
      </c>
      <c r="O440" s="44">
        <v>34.580199999999998</v>
      </c>
      <c r="P440" s="26">
        <v>0.24916294117647064</v>
      </c>
      <c r="Q440" s="26">
        <v>1.4185766882352944</v>
      </c>
      <c r="R440" s="32" t="s">
        <v>1360</v>
      </c>
      <c r="S440" s="32"/>
      <c r="T440" s="22"/>
      <c r="U440" s="36"/>
      <c r="V440" s="22" t="s">
        <v>856</v>
      </c>
    </row>
    <row r="441" spans="1:22" ht="14" customHeight="1">
      <c r="A441" s="25" t="s">
        <v>1359</v>
      </c>
      <c r="B441" s="25" t="s">
        <v>1324</v>
      </c>
      <c r="C441" s="25" t="s">
        <v>1582</v>
      </c>
      <c r="D441" s="43">
        <v>43274</v>
      </c>
      <c r="E441" s="25">
        <v>2018</v>
      </c>
      <c r="F441" s="25">
        <v>6</v>
      </c>
      <c r="G441" s="37">
        <v>23</v>
      </c>
      <c r="H441" s="35">
        <v>0.81056712962962962</v>
      </c>
      <c r="I441" s="44">
        <v>127.83499999999999</v>
      </c>
      <c r="J441" s="44">
        <v>25.331666666666667</v>
      </c>
      <c r="K441" s="34">
        <v>10</v>
      </c>
      <c r="L441" s="34">
        <v>10</v>
      </c>
      <c r="M441" s="34">
        <v>0</v>
      </c>
      <c r="N441" s="45">
        <v>28.718699999999998</v>
      </c>
      <c r="O441" s="44">
        <v>34.505499999999998</v>
      </c>
      <c r="P441" s="26">
        <v>0.27810782352941166</v>
      </c>
      <c r="Q441" s="26">
        <v>1.3758910647058844</v>
      </c>
      <c r="R441" s="32" t="s">
        <v>1360</v>
      </c>
      <c r="S441" s="32"/>
      <c r="T441" s="22"/>
      <c r="U441" s="36"/>
      <c r="V441" s="22" t="s">
        <v>857</v>
      </c>
    </row>
    <row r="442" spans="1:22" ht="14" customHeight="1">
      <c r="A442" s="25" t="s">
        <v>1359</v>
      </c>
      <c r="B442" s="25" t="s">
        <v>1325</v>
      </c>
      <c r="C442" s="25" t="s">
        <v>1582</v>
      </c>
      <c r="D442" s="43">
        <v>43271</v>
      </c>
      <c r="E442" s="25">
        <v>2018</v>
      </c>
      <c r="F442" s="25">
        <v>6</v>
      </c>
      <c r="G442" s="37">
        <v>20</v>
      </c>
      <c r="H442" s="35">
        <v>0.8143287037037038</v>
      </c>
      <c r="I442" s="44">
        <v>127.6195</v>
      </c>
      <c r="J442" s="44">
        <v>26.483333333333334</v>
      </c>
      <c r="K442" s="34">
        <v>10</v>
      </c>
      <c r="L442" s="34">
        <v>10</v>
      </c>
      <c r="M442" s="34">
        <v>0</v>
      </c>
      <c r="N442" s="45">
        <v>26.126899999999999</v>
      </c>
      <c r="O442" s="44">
        <v>34.402900000000002</v>
      </c>
      <c r="P442" s="26">
        <v>0.2237703308823531</v>
      </c>
      <c r="Q442" s="26">
        <v>1.1756669411764697</v>
      </c>
      <c r="R442" s="32" t="s">
        <v>1360</v>
      </c>
      <c r="S442" s="32"/>
      <c r="T442" s="22"/>
      <c r="U442" s="36"/>
      <c r="V442" s="22" t="s">
        <v>858</v>
      </c>
    </row>
    <row r="443" spans="1:22" ht="14" customHeight="1">
      <c r="A443" s="25" t="s">
        <v>1359</v>
      </c>
      <c r="B443" s="25" t="s">
        <v>1326</v>
      </c>
      <c r="C443" s="25" t="s">
        <v>1582</v>
      </c>
      <c r="D443" s="43">
        <v>43271</v>
      </c>
      <c r="E443" s="25">
        <v>2018</v>
      </c>
      <c r="F443" s="25">
        <v>6</v>
      </c>
      <c r="G443" s="37">
        <v>20</v>
      </c>
      <c r="H443" s="35">
        <v>0.94265046296296295</v>
      </c>
      <c r="I443" s="44">
        <v>127.39883333333333</v>
      </c>
      <c r="J443" s="44">
        <v>26.633333333333333</v>
      </c>
      <c r="K443" s="34">
        <v>10</v>
      </c>
      <c r="L443" s="34">
        <v>10</v>
      </c>
      <c r="M443" s="34">
        <v>0</v>
      </c>
      <c r="N443" s="45">
        <v>26.4008</v>
      </c>
      <c r="O443" s="44">
        <v>34.241999999999997</v>
      </c>
      <c r="P443" s="26">
        <v>6.1009235294117836E-2</v>
      </c>
      <c r="Q443" s="26">
        <v>0.32056154705882278</v>
      </c>
      <c r="R443" s="32" t="s">
        <v>1360</v>
      </c>
      <c r="S443" s="32"/>
      <c r="T443" s="22"/>
      <c r="U443" s="36"/>
      <c r="V443" s="22" t="s">
        <v>859</v>
      </c>
    </row>
    <row r="444" spans="1:22" ht="14" customHeight="1">
      <c r="A444" s="25" t="s">
        <v>1359</v>
      </c>
      <c r="B444" s="25" t="s">
        <v>49</v>
      </c>
      <c r="C444" s="25" t="s">
        <v>1582</v>
      </c>
      <c r="D444" s="43">
        <v>43272</v>
      </c>
      <c r="E444" s="25">
        <v>2018</v>
      </c>
      <c r="F444" s="25">
        <v>6</v>
      </c>
      <c r="G444" s="37">
        <v>21</v>
      </c>
      <c r="H444" s="35">
        <v>0.16513888888888889</v>
      </c>
      <c r="I444" s="44">
        <v>127.19199999999999</v>
      </c>
      <c r="J444" s="44">
        <v>26.791666666666668</v>
      </c>
      <c r="K444" s="34">
        <v>10</v>
      </c>
      <c r="L444" s="34">
        <v>10</v>
      </c>
      <c r="M444" s="34">
        <v>0</v>
      </c>
      <c r="N444" s="45">
        <v>26.817299999999999</v>
      </c>
      <c r="O444" s="44">
        <v>34.1845</v>
      </c>
      <c r="P444" s="26">
        <v>8.3238617647058533E-2</v>
      </c>
      <c r="Q444" s="26">
        <v>0.62289502352941284</v>
      </c>
      <c r="R444" s="32" t="s">
        <v>1360</v>
      </c>
      <c r="S444" s="32"/>
      <c r="T444" s="22"/>
      <c r="U444" s="36"/>
      <c r="V444" s="22" t="s">
        <v>860</v>
      </c>
    </row>
    <row r="445" spans="1:22" ht="14" customHeight="1">
      <c r="A445" s="25" t="s">
        <v>1359</v>
      </c>
      <c r="B445" s="25" t="s">
        <v>1327</v>
      </c>
      <c r="C445" s="25" t="s">
        <v>1582</v>
      </c>
      <c r="D445" s="43">
        <v>43271</v>
      </c>
      <c r="E445" s="25">
        <v>2018</v>
      </c>
      <c r="F445" s="25">
        <v>6</v>
      </c>
      <c r="G445" s="37">
        <v>20</v>
      </c>
      <c r="H445" s="35">
        <v>0.19855324074074074</v>
      </c>
      <c r="I445" s="44">
        <v>127.02500000000001</v>
      </c>
      <c r="J445" s="44">
        <v>26.93</v>
      </c>
      <c r="K445" s="34">
        <v>10</v>
      </c>
      <c r="L445" s="34">
        <v>10</v>
      </c>
      <c r="M445" s="34">
        <v>0</v>
      </c>
      <c r="N445" s="45">
        <v>27.6187</v>
      </c>
      <c r="O445" s="44">
        <v>33.897599999999997</v>
      </c>
      <c r="P445" s="26">
        <v>-1.7256249999995088E-3</v>
      </c>
      <c r="Q445" s="26">
        <v>-0.32040199999999963</v>
      </c>
      <c r="R445" s="32" t="s">
        <v>1360</v>
      </c>
      <c r="S445" s="32"/>
      <c r="T445" s="22"/>
      <c r="U445" s="36"/>
      <c r="V445" s="22" t="s">
        <v>861</v>
      </c>
    </row>
    <row r="446" spans="1:22" ht="14" customHeight="1">
      <c r="A446" s="25" t="s">
        <v>1359</v>
      </c>
      <c r="B446" s="25" t="s">
        <v>1328</v>
      </c>
      <c r="C446" s="25" t="s">
        <v>1582</v>
      </c>
      <c r="D446" s="43">
        <v>43270</v>
      </c>
      <c r="E446" s="25">
        <v>2018</v>
      </c>
      <c r="F446" s="25">
        <v>6</v>
      </c>
      <c r="G446" s="37">
        <v>19</v>
      </c>
      <c r="H446" s="35">
        <v>0.95650462962962957</v>
      </c>
      <c r="I446" s="44">
        <v>126.75933333333333</v>
      </c>
      <c r="J446" s="44">
        <v>27.085000000000001</v>
      </c>
      <c r="K446" s="34">
        <v>10</v>
      </c>
      <c r="L446" s="34">
        <v>10</v>
      </c>
      <c r="M446" s="34">
        <v>0</v>
      </c>
      <c r="N446" s="45">
        <v>28.515699999999999</v>
      </c>
      <c r="O446" s="44">
        <v>34.1432</v>
      </c>
      <c r="P446" s="26">
        <v>9.0660382352941049E-2</v>
      </c>
      <c r="Q446" s="26">
        <v>0.60699727647059021</v>
      </c>
      <c r="R446" s="32" t="s">
        <v>1360</v>
      </c>
      <c r="S446" s="32"/>
      <c r="T446" s="22"/>
      <c r="U446" s="36"/>
      <c r="V446" s="22" t="s">
        <v>862</v>
      </c>
    </row>
    <row r="447" spans="1:22" ht="14" customHeight="1">
      <c r="A447" s="25" t="s">
        <v>1359</v>
      </c>
      <c r="B447" s="25" t="s">
        <v>48</v>
      </c>
      <c r="C447" s="25" t="s">
        <v>1582</v>
      </c>
      <c r="D447" s="43">
        <v>43270</v>
      </c>
      <c r="E447" s="25">
        <v>2018</v>
      </c>
      <c r="F447" s="25">
        <v>6</v>
      </c>
      <c r="G447" s="37">
        <v>19</v>
      </c>
      <c r="H447" s="35">
        <v>0.81885416666666666</v>
      </c>
      <c r="I447" s="44">
        <v>126.54533333333333</v>
      </c>
      <c r="J447" s="44">
        <v>27.24</v>
      </c>
      <c r="K447" s="34">
        <v>10</v>
      </c>
      <c r="L447" s="34">
        <v>10</v>
      </c>
      <c r="M447" s="34">
        <v>0</v>
      </c>
      <c r="N447" s="45">
        <v>28.232700000000001</v>
      </c>
      <c r="O447" s="44">
        <v>34.243000000000002</v>
      </c>
      <c r="P447" s="26">
        <v>0.12102976470588267</v>
      </c>
      <c r="Q447" s="26">
        <v>0.73417925294117836</v>
      </c>
      <c r="R447" s="32" t="s">
        <v>1360</v>
      </c>
      <c r="S447" s="32"/>
      <c r="T447" s="22"/>
      <c r="U447" s="36"/>
      <c r="V447" s="22" t="s">
        <v>863</v>
      </c>
    </row>
    <row r="448" spans="1:22" ht="14" customHeight="1">
      <c r="A448" s="25" t="s">
        <v>1359</v>
      </c>
      <c r="B448" s="25" t="s">
        <v>1329</v>
      </c>
      <c r="C448" s="25" t="s">
        <v>1582</v>
      </c>
      <c r="D448" s="43">
        <v>43280</v>
      </c>
      <c r="E448" s="25">
        <v>2018</v>
      </c>
      <c r="F448" s="25">
        <v>6</v>
      </c>
      <c r="G448" s="37">
        <v>29</v>
      </c>
      <c r="H448" s="35">
        <v>0.81363425925925925</v>
      </c>
      <c r="I448" s="44">
        <v>126.3115</v>
      </c>
      <c r="J448" s="44">
        <v>27.378333333333334</v>
      </c>
      <c r="K448" s="34">
        <v>10</v>
      </c>
      <c r="L448" s="34">
        <v>10</v>
      </c>
      <c r="M448" s="34">
        <v>0</v>
      </c>
      <c r="N448" s="45">
        <v>28.466999999999999</v>
      </c>
      <c r="O448" s="44">
        <v>33.988300000000002</v>
      </c>
      <c r="P448" s="26">
        <v>-1.709885294117619E-2</v>
      </c>
      <c r="Q448" s="26">
        <v>-1.9680170588234347E-2</v>
      </c>
      <c r="R448" s="32" t="s">
        <v>1360</v>
      </c>
      <c r="S448" s="32"/>
      <c r="T448" s="22"/>
      <c r="U448" s="36"/>
      <c r="V448" s="22" t="s">
        <v>864</v>
      </c>
    </row>
    <row r="449" spans="1:22">
      <c r="A449" s="1" t="s">
        <v>293</v>
      </c>
      <c r="B449" s="1">
        <v>1</v>
      </c>
      <c r="C449" s="1" t="s">
        <v>1577</v>
      </c>
      <c r="D449" s="5">
        <v>43200</v>
      </c>
      <c r="E449" s="1">
        <f>YEAR(D449)</f>
        <v>2018</v>
      </c>
      <c r="F449" s="1">
        <f>MONTH(D449)</f>
        <v>4</v>
      </c>
      <c r="G449" s="4">
        <f>DAY(D449)</f>
        <v>10</v>
      </c>
      <c r="H449" s="9">
        <v>0.76736111111111116</v>
      </c>
      <c r="I449" s="13">
        <v>129.63200000000001</v>
      </c>
      <c r="J449" s="13">
        <v>32.747999999999998</v>
      </c>
      <c r="K449" s="10">
        <v>5</v>
      </c>
      <c r="L449" s="10">
        <v>5</v>
      </c>
      <c r="M449" s="10">
        <v>0</v>
      </c>
      <c r="N449" s="14">
        <v>17.598333333333301</v>
      </c>
      <c r="O449" s="13">
        <v>34.623673333333301</v>
      </c>
      <c r="P449" s="38">
        <v>0.26097067294117626</v>
      </c>
      <c r="Q449" s="38">
        <v>1.4453922576470593</v>
      </c>
      <c r="R449" s="32" t="s">
        <v>285</v>
      </c>
      <c r="S449" s="32"/>
      <c r="T449" s="8" t="s">
        <v>1595</v>
      </c>
      <c r="U449" s="8" t="s">
        <v>1621</v>
      </c>
      <c r="V449" s="8" t="s">
        <v>747</v>
      </c>
    </row>
    <row r="450" spans="1:22">
      <c r="A450" s="1" t="s">
        <v>293</v>
      </c>
      <c r="B450" s="1">
        <v>2</v>
      </c>
      <c r="C450" s="1" t="s">
        <v>1576</v>
      </c>
      <c r="D450" s="5">
        <v>43200</v>
      </c>
      <c r="E450" s="1">
        <f>YEAR(D450)</f>
        <v>2018</v>
      </c>
      <c r="F450" s="1">
        <f>MONTH(D450)</f>
        <v>4</v>
      </c>
      <c r="G450" s="4">
        <f>DAY(D450)</f>
        <v>10</v>
      </c>
      <c r="H450" s="9">
        <v>0.76736111111111116</v>
      </c>
      <c r="I450" s="13">
        <v>129.15866666666599</v>
      </c>
      <c r="J450" s="13">
        <v>32.75</v>
      </c>
      <c r="K450" s="10">
        <v>5</v>
      </c>
      <c r="L450" s="10">
        <v>5</v>
      </c>
      <c r="M450" s="10">
        <v>0</v>
      </c>
      <c r="N450" s="14">
        <v>17.494999999999902</v>
      </c>
      <c r="O450" s="13">
        <v>34.620853333333301</v>
      </c>
      <c r="P450" s="38">
        <v>0.24306986352941151</v>
      </c>
      <c r="Q450" s="38">
        <v>1.3983749411764723</v>
      </c>
      <c r="R450" s="32" t="s">
        <v>285</v>
      </c>
      <c r="S450" s="32"/>
      <c r="V450" s="8" t="s">
        <v>748</v>
      </c>
    </row>
    <row r="451" spans="1:22">
      <c r="A451" s="1" t="s">
        <v>293</v>
      </c>
      <c r="B451" s="1">
        <v>3</v>
      </c>
      <c r="C451" s="1" t="s">
        <v>1576</v>
      </c>
      <c r="D451" s="5">
        <v>43201</v>
      </c>
      <c r="E451" s="1">
        <f>YEAR(D451)</f>
        <v>2018</v>
      </c>
      <c r="F451" s="1">
        <f>MONTH(D451)</f>
        <v>4</v>
      </c>
      <c r="G451" s="4">
        <f>DAY(D451)</f>
        <v>11</v>
      </c>
      <c r="H451" s="9">
        <v>1.1111111111111112E-2</v>
      </c>
      <c r="I451" s="13">
        <v>128.37266666666599</v>
      </c>
      <c r="J451" s="13">
        <v>32.716166666666602</v>
      </c>
      <c r="K451" s="10">
        <v>5</v>
      </c>
      <c r="L451" s="10">
        <v>5</v>
      </c>
      <c r="M451" s="10">
        <v>0</v>
      </c>
      <c r="N451" s="14">
        <v>17.34</v>
      </c>
      <c r="O451" s="13">
        <v>34.6668533333333</v>
      </c>
      <c r="P451" s="38">
        <v>0.29342049411764726</v>
      </c>
      <c r="Q451" s="38">
        <v>1.6258728047058817</v>
      </c>
      <c r="R451" s="32" t="s">
        <v>285</v>
      </c>
      <c r="S451" s="32"/>
      <c r="V451" s="8" t="s">
        <v>749</v>
      </c>
    </row>
    <row r="452" spans="1:22">
      <c r="A452" s="1" t="s">
        <v>293</v>
      </c>
      <c r="B452" s="1">
        <v>4</v>
      </c>
      <c r="C452" s="1" t="s">
        <v>1576</v>
      </c>
      <c r="D452" s="5">
        <v>43201</v>
      </c>
      <c r="E452" s="1">
        <f>YEAR(D452)</f>
        <v>2018</v>
      </c>
      <c r="F452" s="1">
        <f>MONTH(D452)</f>
        <v>4</v>
      </c>
      <c r="G452" s="4">
        <f>DAY(D452)</f>
        <v>11</v>
      </c>
      <c r="H452" s="9">
        <v>0.18958333333333333</v>
      </c>
      <c r="I452" s="13">
        <v>127.775666666666</v>
      </c>
      <c r="J452" s="13">
        <v>32.75</v>
      </c>
      <c r="K452" s="10">
        <v>5</v>
      </c>
      <c r="L452" s="10">
        <v>5</v>
      </c>
      <c r="M452" s="10">
        <v>0</v>
      </c>
      <c r="N452" s="14">
        <v>17.8533333333333</v>
      </c>
      <c r="O452" s="13">
        <v>34.649686666666597</v>
      </c>
      <c r="P452" s="38">
        <v>0.27197144470588275</v>
      </c>
      <c r="Q452" s="38">
        <v>1.791152528235294</v>
      </c>
      <c r="R452" s="32" t="s">
        <v>285</v>
      </c>
      <c r="S452" s="32"/>
      <c r="V452" s="8" t="s">
        <v>750</v>
      </c>
    </row>
    <row r="453" spans="1:22">
      <c r="A453" s="1" t="s">
        <v>293</v>
      </c>
      <c r="B453" s="1">
        <v>5</v>
      </c>
      <c r="C453" s="1" t="s">
        <v>1576</v>
      </c>
      <c r="D453" s="5">
        <v>43201</v>
      </c>
      <c r="E453" s="1">
        <f>YEAR(D453)</f>
        <v>2018</v>
      </c>
      <c r="F453" s="1">
        <f>MONTH(D453)</f>
        <v>4</v>
      </c>
      <c r="G453" s="4">
        <f>DAY(D453)</f>
        <v>11</v>
      </c>
      <c r="H453" s="9">
        <v>0.39930555555555558</v>
      </c>
      <c r="I453" s="13">
        <v>127.276666666666</v>
      </c>
      <c r="J453" s="13">
        <v>32.276333333333298</v>
      </c>
      <c r="K453" s="10">
        <v>5</v>
      </c>
      <c r="L453" s="10">
        <v>5</v>
      </c>
      <c r="M453" s="10">
        <v>0</v>
      </c>
      <c r="N453" s="14">
        <v>17.783333333333299</v>
      </c>
      <c r="O453" s="13">
        <v>34.627020000000002</v>
      </c>
      <c r="P453" s="38">
        <v>0.30729423529411748</v>
      </c>
      <c r="Q453" s="38">
        <v>1.6669423117647053</v>
      </c>
      <c r="R453" s="32" t="s">
        <v>285</v>
      </c>
      <c r="S453" s="32"/>
      <c r="V453" s="8" t="s">
        <v>751</v>
      </c>
    </row>
    <row r="454" spans="1:22">
      <c r="A454" s="1" t="s">
        <v>293</v>
      </c>
      <c r="B454" s="1">
        <v>6</v>
      </c>
      <c r="C454" s="1" t="s">
        <v>1576</v>
      </c>
      <c r="D454" s="5">
        <v>43201</v>
      </c>
      <c r="E454" s="1">
        <f>YEAR(D454)</f>
        <v>2018</v>
      </c>
      <c r="F454" s="1">
        <f>MONTH(D454)</f>
        <v>4</v>
      </c>
      <c r="G454" s="4">
        <f>DAY(D454)</f>
        <v>11</v>
      </c>
      <c r="H454" s="9">
        <v>0.54513888888888895</v>
      </c>
      <c r="I454" s="13">
        <v>127.697</v>
      </c>
      <c r="J454" s="13">
        <v>32.247999999999998</v>
      </c>
      <c r="K454" s="10">
        <v>5</v>
      </c>
      <c r="L454" s="10">
        <v>5</v>
      </c>
      <c r="M454" s="10">
        <v>0</v>
      </c>
      <c r="N454" s="14">
        <v>18.29</v>
      </c>
      <c r="O454" s="13">
        <v>34.615853333333298</v>
      </c>
      <c r="P454" s="38">
        <v>0.28542774588235331</v>
      </c>
      <c r="Q454" s="38">
        <v>1.6315204952941187</v>
      </c>
      <c r="R454" s="32" t="s">
        <v>285</v>
      </c>
      <c r="S454" s="32"/>
      <c r="V454" s="8" t="s">
        <v>752</v>
      </c>
    </row>
    <row r="455" spans="1:22">
      <c r="A455" s="1" t="s">
        <v>293</v>
      </c>
      <c r="B455" s="1">
        <v>7</v>
      </c>
      <c r="C455" s="1" t="s">
        <v>1576</v>
      </c>
      <c r="D455" s="5">
        <v>43201</v>
      </c>
      <c r="E455" s="1">
        <f>YEAR(D455)</f>
        <v>2018</v>
      </c>
      <c r="F455" s="1">
        <f>MONTH(D455)</f>
        <v>4</v>
      </c>
      <c r="G455" s="4">
        <f>DAY(D455)</f>
        <v>11</v>
      </c>
      <c r="H455" s="9">
        <v>0.6875</v>
      </c>
      <c r="I455" s="13">
        <v>128.20216666666599</v>
      </c>
      <c r="J455" s="13">
        <v>32.241999999999997</v>
      </c>
      <c r="K455" s="10">
        <v>5</v>
      </c>
      <c r="L455" s="10">
        <v>5</v>
      </c>
      <c r="M455" s="10">
        <v>0</v>
      </c>
      <c r="N455" s="14">
        <v>18.07</v>
      </c>
      <c r="O455" s="13">
        <v>34.661186666666602</v>
      </c>
      <c r="P455" s="38">
        <v>0.3489277364705885</v>
      </c>
      <c r="Q455" s="38">
        <v>2.0186386988235316</v>
      </c>
      <c r="R455" s="32" t="s">
        <v>285</v>
      </c>
      <c r="S455" s="32"/>
      <c r="V455" s="8" t="s">
        <v>753</v>
      </c>
    </row>
    <row r="456" spans="1:22">
      <c r="A456" s="1" t="s">
        <v>293</v>
      </c>
      <c r="B456" s="1">
        <v>8</v>
      </c>
      <c r="C456" s="1" t="s">
        <v>1576</v>
      </c>
      <c r="D456" s="5">
        <v>43201</v>
      </c>
      <c r="E456" s="1">
        <f>YEAR(D456)</f>
        <v>2018</v>
      </c>
      <c r="F456" s="1">
        <f>MONTH(D456)</f>
        <v>4</v>
      </c>
      <c r="G456" s="4">
        <f>DAY(D456)</f>
        <v>11</v>
      </c>
      <c r="H456" s="9">
        <v>0.85069444444444453</v>
      </c>
      <c r="I456" s="13">
        <v>128.74816666666601</v>
      </c>
      <c r="J456" s="13">
        <v>32.248166666666599</v>
      </c>
      <c r="K456" s="10">
        <v>5</v>
      </c>
      <c r="L456" s="10">
        <v>5</v>
      </c>
      <c r="M456" s="10">
        <v>0</v>
      </c>
      <c r="N456" s="14">
        <v>19.2216666666666</v>
      </c>
      <c r="O456" s="13">
        <v>34.639020000000002</v>
      </c>
      <c r="P456" s="38">
        <v>0.27043673882352981</v>
      </c>
      <c r="Q456" s="38">
        <v>1.5421396529411755</v>
      </c>
      <c r="R456" s="32" t="s">
        <v>285</v>
      </c>
      <c r="S456" s="32"/>
      <c r="V456" s="8" t="s">
        <v>754</v>
      </c>
    </row>
    <row r="457" spans="1:22">
      <c r="A457" s="1" t="s">
        <v>293</v>
      </c>
      <c r="B457" s="1">
        <v>9</v>
      </c>
      <c r="C457" s="1" t="s">
        <v>1576</v>
      </c>
      <c r="D457" s="5">
        <v>43201</v>
      </c>
      <c r="E457" s="1">
        <f>YEAR(D457)</f>
        <v>2018</v>
      </c>
      <c r="F457" s="1">
        <f>MONTH(D457)</f>
        <v>4</v>
      </c>
      <c r="G457" s="4">
        <f>DAY(D457)</f>
        <v>11</v>
      </c>
      <c r="H457" s="9">
        <v>0.98541666666666661</v>
      </c>
      <c r="I457" s="13">
        <v>129.19800000000001</v>
      </c>
      <c r="J457" s="13">
        <v>32.25</v>
      </c>
      <c r="K457" s="10">
        <v>5</v>
      </c>
      <c r="L457" s="10">
        <v>5</v>
      </c>
      <c r="M457" s="10">
        <v>0</v>
      </c>
      <c r="N457" s="14">
        <v>19.63</v>
      </c>
      <c r="O457" s="13">
        <v>34.631019999999999</v>
      </c>
      <c r="P457" s="38">
        <v>0.25211848941176451</v>
      </c>
      <c r="Q457" s="38">
        <v>1.6360573564705891</v>
      </c>
      <c r="R457" s="32" t="s">
        <v>285</v>
      </c>
      <c r="S457" s="32"/>
      <c r="V457" s="8" t="s">
        <v>755</v>
      </c>
    </row>
    <row r="458" spans="1:22">
      <c r="A458" s="1" t="s">
        <v>293</v>
      </c>
      <c r="B458" s="1">
        <v>10</v>
      </c>
      <c r="C458" s="1" t="s">
        <v>1576</v>
      </c>
      <c r="D458" s="5">
        <v>43202</v>
      </c>
      <c r="E458" s="1">
        <f>YEAR(D458)</f>
        <v>2018</v>
      </c>
      <c r="F458" s="1">
        <f>MONTH(D458)</f>
        <v>4</v>
      </c>
      <c r="G458" s="4">
        <f>DAY(D458)</f>
        <v>12</v>
      </c>
      <c r="H458" s="9">
        <v>0.12569444444444444</v>
      </c>
      <c r="I458" s="13">
        <v>129.69800000000001</v>
      </c>
      <c r="J458" s="13">
        <v>32.25</v>
      </c>
      <c r="K458" s="10">
        <v>5</v>
      </c>
      <c r="L458" s="10">
        <v>5</v>
      </c>
      <c r="M458" s="10">
        <v>0</v>
      </c>
      <c r="N458" s="14">
        <v>18.105</v>
      </c>
      <c r="O458" s="13">
        <v>34.568186666666598</v>
      </c>
      <c r="P458" s="38">
        <v>0.26072512000000025</v>
      </c>
      <c r="Q458" s="38">
        <v>1.6045448800000006</v>
      </c>
      <c r="R458" s="32" t="s">
        <v>285</v>
      </c>
      <c r="S458" s="32"/>
      <c r="V458" s="8" t="s">
        <v>756</v>
      </c>
    </row>
    <row r="459" spans="1:22">
      <c r="A459" s="1" t="s">
        <v>293</v>
      </c>
      <c r="B459" s="1">
        <v>11</v>
      </c>
      <c r="C459" s="1" t="s">
        <v>1576</v>
      </c>
      <c r="D459" s="5">
        <v>43202</v>
      </c>
      <c r="E459" s="1">
        <f>YEAR(D459)</f>
        <v>2018</v>
      </c>
      <c r="F459" s="1">
        <f>MONTH(D459)</f>
        <v>4</v>
      </c>
      <c r="G459" s="4">
        <f>DAY(D459)</f>
        <v>12</v>
      </c>
      <c r="H459" s="9">
        <v>0.29375000000000001</v>
      </c>
      <c r="I459" s="13">
        <v>129.66999999999999</v>
      </c>
      <c r="J459" s="13">
        <v>31.782</v>
      </c>
      <c r="K459" s="10">
        <v>5</v>
      </c>
      <c r="L459" s="10">
        <v>5</v>
      </c>
      <c r="M459" s="10">
        <v>0</v>
      </c>
      <c r="N459" s="14">
        <v>19.396666666666601</v>
      </c>
      <c r="O459" s="13">
        <v>34.635353333333299</v>
      </c>
      <c r="P459" s="38">
        <v>0.29062119058823588</v>
      </c>
      <c r="Q459" s="38">
        <v>1.7103893835294102</v>
      </c>
      <c r="R459" s="32" t="s">
        <v>285</v>
      </c>
      <c r="S459" s="32"/>
      <c r="V459" s="8" t="s">
        <v>757</v>
      </c>
    </row>
    <row r="460" spans="1:22">
      <c r="A460" s="1" t="s">
        <v>293</v>
      </c>
      <c r="B460" s="1">
        <v>12</v>
      </c>
      <c r="C460" s="1" t="s">
        <v>1576</v>
      </c>
      <c r="D460" s="5">
        <v>43202</v>
      </c>
      <c r="E460" s="1">
        <f>YEAR(D460)</f>
        <v>2018</v>
      </c>
      <c r="F460" s="1">
        <f>MONTH(D460)</f>
        <v>4</v>
      </c>
      <c r="G460" s="4">
        <f>DAY(D460)</f>
        <v>12</v>
      </c>
      <c r="H460" s="9">
        <v>0.42291666666666666</v>
      </c>
      <c r="I460" s="13">
        <v>129.30699999999999</v>
      </c>
      <c r="J460" s="13">
        <v>31.75</v>
      </c>
      <c r="K460" s="10">
        <v>5</v>
      </c>
      <c r="L460" s="10">
        <v>5</v>
      </c>
      <c r="M460" s="10">
        <v>0</v>
      </c>
      <c r="N460" s="14">
        <v>19.663333333333298</v>
      </c>
      <c r="O460" s="13">
        <v>34.631019999999999</v>
      </c>
      <c r="P460" s="38">
        <v>0.32865734117647061</v>
      </c>
      <c r="Q460" s="38">
        <v>1.6639684070588245</v>
      </c>
      <c r="R460" s="32" t="s">
        <v>285</v>
      </c>
      <c r="S460" s="32"/>
      <c r="V460" s="8" t="s">
        <v>758</v>
      </c>
    </row>
    <row r="461" spans="1:22">
      <c r="A461" s="1" t="s">
        <v>293</v>
      </c>
      <c r="B461" s="1">
        <v>13</v>
      </c>
      <c r="C461" s="1" t="s">
        <v>1576</v>
      </c>
      <c r="D461" s="5">
        <v>43202</v>
      </c>
      <c r="E461" s="1">
        <f>YEAR(D461)</f>
        <v>2018</v>
      </c>
      <c r="F461" s="1">
        <f>MONTH(D461)</f>
        <v>4</v>
      </c>
      <c r="G461" s="4">
        <f>DAY(D461)</f>
        <v>12</v>
      </c>
      <c r="H461" s="9">
        <v>0.56458333333333333</v>
      </c>
      <c r="I461" s="13">
        <v>128.80433333333301</v>
      </c>
      <c r="J461" s="13">
        <v>31.75</v>
      </c>
      <c r="K461" s="10">
        <v>5</v>
      </c>
      <c r="L461" s="10">
        <v>5</v>
      </c>
      <c r="M461" s="10">
        <v>0</v>
      </c>
      <c r="N461" s="14">
        <v>20.831666666666599</v>
      </c>
      <c r="O461" s="13">
        <v>34.5476866666666</v>
      </c>
      <c r="P461" s="38">
        <v>0.27569157176470616</v>
      </c>
      <c r="Q461" s="38">
        <v>1.5257110705882351</v>
      </c>
      <c r="R461" s="32" t="s">
        <v>285</v>
      </c>
      <c r="S461" s="32"/>
      <c r="V461" s="8" t="s">
        <v>759</v>
      </c>
    </row>
    <row r="462" spans="1:22">
      <c r="A462" s="1" t="s">
        <v>293</v>
      </c>
      <c r="B462" s="1">
        <v>14</v>
      </c>
      <c r="C462" s="1" t="s">
        <v>1576</v>
      </c>
      <c r="D462" s="5">
        <v>43202</v>
      </c>
      <c r="E462" s="1">
        <f>YEAR(D462)</f>
        <v>2018</v>
      </c>
      <c r="F462" s="1">
        <f>MONTH(D462)</f>
        <v>4</v>
      </c>
      <c r="G462" s="4">
        <f>DAY(D462)</f>
        <v>12</v>
      </c>
      <c r="H462" s="9">
        <v>0.69791666666666663</v>
      </c>
      <c r="I462" s="13">
        <v>128.30349999999899</v>
      </c>
      <c r="J462" s="13">
        <v>31.751000000000001</v>
      </c>
      <c r="K462" s="10">
        <v>5</v>
      </c>
      <c r="L462" s="10">
        <v>5</v>
      </c>
      <c r="M462" s="10">
        <v>0</v>
      </c>
      <c r="N462" s="14">
        <v>19.438333333333301</v>
      </c>
      <c r="O462" s="13">
        <v>34.654020000000003</v>
      </c>
      <c r="P462" s="38">
        <v>0.30183068235294175</v>
      </c>
      <c r="Q462" s="38">
        <v>1.791772254117646</v>
      </c>
      <c r="R462" s="32" t="s">
        <v>285</v>
      </c>
      <c r="S462" s="32"/>
      <c r="V462" s="8" t="s">
        <v>760</v>
      </c>
    </row>
    <row r="463" spans="1:22">
      <c r="A463" s="1" t="s">
        <v>293</v>
      </c>
      <c r="B463" s="1">
        <v>15</v>
      </c>
      <c r="C463" s="1" t="s">
        <v>1576</v>
      </c>
      <c r="D463" s="5">
        <v>43202</v>
      </c>
      <c r="E463" s="1">
        <f>YEAR(D463)</f>
        <v>2018</v>
      </c>
      <c r="F463" s="1">
        <f>MONTH(D463)</f>
        <v>4</v>
      </c>
      <c r="G463" s="4">
        <f>DAY(D463)</f>
        <v>12</v>
      </c>
      <c r="H463" s="9">
        <v>0.84166666666666667</v>
      </c>
      <c r="I463" s="13">
        <v>127.764666666666</v>
      </c>
      <c r="J463" s="13">
        <v>31.748999999999999</v>
      </c>
      <c r="K463" s="10">
        <v>5</v>
      </c>
      <c r="L463" s="10">
        <v>5</v>
      </c>
      <c r="M463" s="10">
        <v>0</v>
      </c>
      <c r="N463" s="14">
        <v>18.043333333333301</v>
      </c>
      <c r="O463" s="13">
        <v>34.649853333333297</v>
      </c>
      <c r="P463" s="38">
        <v>0.26911075294117714</v>
      </c>
      <c r="Q463" s="38">
        <v>1.7991212676470596</v>
      </c>
      <c r="R463" s="32" t="s">
        <v>285</v>
      </c>
      <c r="S463" s="32"/>
      <c r="V463" s="8" t="s">
        <v>761</v>
      </c>
    </row>
    <row r="464" spans="1:22">
      <c r="A464" s="1" t="s">
        <v>293</v>
      </c>
      <c r="B464" s="1">
        <v>16</v>
      </c>
      <c r="C464" s="1" t="s">
        <v>1576</v>
      </c>
      <c r="D464" s="5">
        <v>43202</v>
      </c>
      <c r="E464" s="1">
        <f>YEAR(D464)</f>
        <v>2018</v>
      </c>
      <c r="F464" s="1">
        <f>MONTH(D464)</f>
        <v>4</v>
      </c>
      <c r="G464" s="4">
        <f>DAY(D464)</f>
        <v>12</v>
      </c>
      <c r="H464" s="9">
        <v>0.97222222222222221</v>
      </c>
      <c r="I464" s="13">
        <v>127.374666666666</v>
      </c>
      <c r="J464" s="13">
        <v>31.75</v>
      </c>
      <c r="K464" s="10">
        <v>5</v>
      </c>
      <c r="L464" s="10">
        <v>5</v>
      </c>
      <c r="M464" s="10">
        <v>0</v>
      </c>
      <c r="N464" s="14">
        <v>18.445</v>
      </c>
      <c r="O464" s="13">
        <v>34.619519999999902</v>
      </c>
      <c r="P464" s="38">
        <v>0.25994137411764706</v>
      </c>
      <c r="Q464" s="38">
        <v>1.5450867882352952</v>
      </c>
      <c r="R464" s="32" t="s">
        <v>285</v>
      </c>
      <c r="S464" s="32"/>
      <c r="V464" s="8" t="s">
        <v>762</v>
      </c>
    </row>
    <row r="465" spans="1:22">
      <c r="A465" s="1" t="s">
        <v>293</v>
      </c>
      <c r="B465" s="1">
        <v>17</v>
      </c>
      <c r="C465" s="1" t="s">
        <v>1576</v>
      </c>
      <c r="D465" s="5">
        <v>43203</v>
      </c>
      <c r="E465" s="1">
        <f>YEAR(D465)</f>
        <v>2018</v>
      </c>
      <c r="F465" s="1">
        <f>MONTH(D465)</f>
        <v>4</v>
      </c>
      <c r="G465" s="4">
        <f>DAY(D465)</f>
        <v>13</v>
      </c>
      <c r="H465" s="9">
        <v>0.14652777777777778</v>
      </c>
      <c r="I465" s="13">
        <v>126.79300000000001</v>
      </c>
      <c r="J465" s="13">
        <v>31.754999999999999</v>
      </c>
      <c r="K465" s="10">
        <v>5</v>
      </c>
      <c r="L465" s="10">
        <v>5</v>
      </c>
      <c r="M465" s="10">
        <v>0</v>
      </c>
      <c r="N465" s="14">
        <v>16.344999999999999</v>
      </c>
      <c r="O465" s="13">
        <v>34.576853333333297</v>
      </c>
      <c r="P465" s="38">
        <v>0.25487963294117666</v>
      </c>
      <c r="Q465" s="38">
        <v>1.569877905882354</v>
      </c>
      <c r="R465" s="32" t="s">
        <v>285</v>
      </c>
      <c r="S465" s="32"/>
      <c r="V465" s="8" t="s">
        <v>763</v>
      </c>
    </row>
    <row r="466" spans="1:22">
      <c r="A466" s="1" t="s">
        <v>293</v>
      </c>
      <c r="B466" s="1">
        <v>18</v>
      </c>
      <c r="C466" s="1" t="s">
        <v>1576</v>
      </c>
      <c r="D466" s="5">
        <v>43203</v>
      </c>
      <c r="E466" s="1">
        <f>YEAR(D466)</f>
        <v>2018</v>
      </c>
      <c r="F466" s="1">
        <f>MONTH(D466)</f>
        <v>4</v>
      </c>
      <c r="G466" s="4">
        <f>DAY(D466)</f>
        <v>13</v>
      </c>
      <c r="H466" s="9">
        <v>0.30486111111111108</v>
      </c>
      <c r="I466" s="13">
        <v>126.751</v>
      </c>
      <c r="J466" s="13">
        <v>31.276</v>
      </c>
      <c r="K466" s="10">
        <v>5</v>
      </c>
      <c r="L466" s="10">
        <v>5</v>
      </c>
      <c r="M466" s="10">
        <v>0</v>
      </c>
      <c r="N466" s="14">
        <v>16.52</v>
      </c>
      <c r="O466" s="13">
        <v>34.551686666666598</v>
      </c>
      <c r="P466" s="38">
        <v>0.28075477176470587</v>
      </c>
      <c r="Q466" s="38">
        <v>1.7541682235294118</v>
      </c>
      <c r="R466" s="32" t="s">
        <v>285</v>
      </c>
      <c r="S466" s="32"/>
      <c r="V466" s="8" t="s">
        <v>764</v>
      </c>
    </row>
    <row r="467" spans="1:22">
      <c r="A467" s="1" t="s">
        <v>293</v>
      </c>
      <c r="B467" s="1">
        <v>19</v>
      </c>
      <c r="C467" s="1" t="s">
        <v>1576</v>
      </c>
      <c r="D467" s="5">
        <v>43203</v>
      </c>
      <c r="E467" s="1">
        <f>YEAR(D467)</f>
        <v>2018</v>
      </c>
      <c r="F467" s="1">
        <f>MONTH(D467)</f>
        <v>4</v>
      </c>
      <c r="G467" s="4">
        <f>DAY(D467)</f>
        <v>13</v>
      </c>
      <c r="H467" s="9">
        <v>0.44236111111111115</v>
      </c>
      <c r="I467" s="13">
        <v>127.207333333333</v>
      </c>
      <c r="J467" s="13">
        <v>31.247499999999999</v>
      </c>
      <c r="K467" s="10">
        <v>5</v>
      </c>
      <c r="L467" s="10">
        <v>5</v>
      </c>
      <c r="M467" s="10">
        <v>0</v>
      </c>
      <c r="N467" s="14">
        <v>17.36</v>
      </c>
      <c r="O467" s="13">
        <v>34.523020000000002</v>
      </c>
      <c r="P467" s="38">
        <v>0.25602455058823548</v>
      </c>
      <c r="Q467" s="38">
        <v>1.4463403411764713</v>
      </c>
      <c r="R467" s="32" t="s">
        <v>285</v>
      </c>
      <c r="S467" s="32"/>
      <c r="V467" s="8" t="s">
        <v>765</v>
      </c>
    </row>
    <row r="468" spans="1:22">
      <c r="A468" s="1" t="s">
        <v>293</v>
      </c>
      <c r="B468" s="1">
        <v>20</v>
      </c>
      <c r="C468" s="1" t="s">
        <v>1576</v>
      </c>
      <c r="D468" s="5">
        <v>43203</v>
      </c>
      <c r="E468" s="1">
        <f>YEAR(D468)</f>
        <v>2018</v>
      </c>
      <c r="F468" s="1">
        <f>MONTH(D468)</f>
        <v>4</v>
      </c>
      <c r="G468" s="4">
        <f>DAY(D468)</f>
        <v>13</v>
      </c>
      <c r="H468" s="9">
        <v>0.58402777777777781</v>
      </c>
      <c r="I468" s="13">
        <v>127.70383333333299</v>
      </c>
      <c r="J468" s="13">
        <v>31.25</v>
      </c>
      <c r="K468" s="10">
        <v>5</v>
      </c>
      <c r="L468" s="10">
        <v>5</v>
      </c>
      <c r="M468" s="10">
        <v>0</v>
      </c>
      <c r="N468" s="14">
        <v>19.9033333333333</v>
      </c>
      <c r="O468" s="13">
        <v>34.4853533333333</v>
      </c>
      <c r="P468" s="38">
        <v>0.24461152941176501</v>
      </c>
      <c r="Q468" s="38">
        <v>1.4908714588235288</v>
      </c>
      <c r="R468" s="32" t="s">
        <v>285</v>
      </c>
      <c r="S468" s="32"/>
      <c r="V468" s="8" t="s">
        <v>766</v>
      </c>
    </row>
    <row r="469" spans="1:22">
      <c r="A469" s="1" t="s">
        <v>293</v>
      </c>
      <c r="B469" s="1">
        <v>21</v>
      </c>
      <c r="C469" s="1" t="s">
        <v>1576</v>
      </c>
      <c r="D469" s="5">
        <v>43203</v>
      </c>
      <c r="E469" s="1">
        <f>YEAR(D469)</f>
        <v>2018</v>
      </c>
      <c r="F469" s="1">
        <f>MONTH(D469)</f>
        <v>4</v>
      </c>
      <c r="G469" s="4">
        <f>DAY(D469)</f>
        <v>13</v>
      </c>
      <c r="H469" s="9">
        <v>0.73055555555555562</v>
      </c>
      <c r="I469" s="13">
        <v>128.21766666666599</v>
      </c>
      <c r="J469" s="13">
        <v>31.248999999999999</v>
      </c>
      <c r="K469" s="10">
        <v>5</v>
      </c>
      <c r="L469" s="10">
        <v>5</v>
      </c>
      <c r="M469" s="10">
        <v>0</v>
      </c>
      <c r="N469" s="14">
        <v>19.484999999999999</v>
      </c>
      <c r="O469" s="13">
        <v>34.52852</v>
      </c>
      <c r="P469" s="38">
        <v>0.30613578823529464</v>
      </c>
      <c r="Q469" s="38">
        <v>1.8502555764705892</v>
      </c>
      <c r="R469" s="32" t="s">
        <v>285</v>
      </c>
      <c r="S469" s="32"/>
      <c r="V469" s="8" t="s">
        <v>767</v>
      </c>
    </row>
    <row r="470" spans="1:22">
      <c r="A470" s="1" t="s">
        <v>293</v>
      </c>
      <c r="B470" s="1">
        <v>22</v>
      </c>
      <c r="C470" s="1" t="s">
        <v>1576</v>
      </c>
      <c r="D470" s="5">
        <v>43203</v>
      </c>
      <c r="E470" s="1">
        <f>YEAR(D470)</f>
        <v>2018</v>
      </c>
      <c r="F470" s="1">
        <f>MONTH(D470)</f>
        <v>4</v>
      </c>
      <c r="G470" s="4">
        <f>DAY(D470)</f>
        <v>13</v>
      </c>
      <c r="H470" s="9">
        <v>0.90694444444444444</v>
      </c>
      <c r="I470" s="13">
        <v>128.72200000000001</v>
      </c>
      <c r="J470" s="13">
        <v>31.257000000000001</v>
      </c>
      <c r="K470" s="10">
        <v>5</v>
      </c>
      <c r="L470" s="10">
        <v>5</v>
      </c>
      <c r="M470" s="10">
        <v>0</v>
      </c>
      <c r="N470" s="14">
        <v>19.418333333333301</v>
      </c>
      <c r="O470" s="13">
        <v>34.5388533333333</v>
      </c>
      <c r="P470" s="38">
        <v>0.3592599670588239</v>
      </c>
      <c r="Q470" s="38">
        <v>1.8973528941176454</v>
      </c>
      <c r="R470" s="32" t="s">
        <v>285</v>
      </c>
      <c r="S470" s="32"/>
      <c r="V470" s="8" t="s">
        <v>768</v>
      </c>
    </row>
    <row r="471" spans="1:22">
      <c r="A471" s="1" t="s">
        <v>293</v>
      </c>
      <c r="B471" s="1">
        <v>23</v>
      </c>
      <c r="C471" s="1" t="s">
        <v>1576</v>
      </c>
      <c r="D471" s="5">
        <v>43204</v>
      </c>
      <c r="E471" s="1">
        <f>YEAR(D471)</f>
        <v>2018</v>
      </c>
      <c r="F471" s="1">
        <f>MONTH(D471)</f>
        <v>4</v>
      </c>
      <c r="G471" s="4">
        <f>DAY(D471)</f>
        <v>14</v>
      </c>
      <c r="H471" s="9">
        <v>0.12847222222222224</v>
      </c>
      <c r="I471" s="13">
        <v>129.21799999999999</v>
      </c>
      <c r="J471" s="13">
        <v>31.258499999999898</v>
      </c>
      <c r="K471" s="10">
        <v>5</v>
      </c>
      <c r="L471" s="10">
        <v>5</v>
      </c>
      <c r="M471" s="10">
        <v>0</v>
      </c>
      <c r="N471" s="14">
        <v>20.25</v>
      </c>
      <c r="O471" s="13">
        <v>34.622853333333303</v>
      </c>
      <c r="P471" s="38">
        <v>0.35478876235294088</v>
      </c>
      <c r="Q471" s="38">
        <v>1.8575477647058829</v>
      </c>
      <c r="R471" s="32" t="s">
        <v>285</v>
      </c>
      <c r="S471" s="32"/>
      <c r="V471" s="8" t="s">
        <v>769</v>
      </c>
    </row>
    <row r="472" spans="1:22">
      <c r="A472" s="1" t="s">
        <v>293</v>
      </c>
      <c r="B472" s="1">
        <v>24</v>
      </c>
      <c r="C472" s="1" t="s">
        <v>1576</v>
      </c>
      <c r="D472" s="5">
        <v>43204</v>
      </c>
      <c r="E472" s="1">
        <f>YEAR(D472)</f>
        <v>2018</v>
      </c>
      <c r="F472" s="1">
        <f>MONTH(D472)</f>
        <v>4</v>
      </c>
      <c r="G472" s="4">
        <f>DAY(D472)</f>
        <v>14</v>
      </c>
      <c r="H472" s="9">
        <v>0.35000000000000003</v>
      </c>
      <c r="I472" s="13">
        <v>129.751</v>
      </c>
      <c r="J472" s="13">
        <v>31.251999999999999</v>
      </c>
      <c r="K472" s="10">
        <v>5</v>
      </c>
      <c r="L472" s="10">
        <v>5</v>
      </c>
      <c r="M472" s="10">
        <v>0</v>
      </c>
      <c r="N472" s="14">
        <v>20.25</v>
      </c>
      <c r="O472" s="13">
        <v>34.592019999999998</v>
      </c>
      <c r="P472" s="38">
        <v>0.33190246117647071</v>
      </c>
      <c r="Q472" s="38">
        <v>1.9703792823529405</v>
      </c>
      <c r="R472" s="32" t="s">
        <v>285</v>
      </c>
      <c r="S472" s="32"/>
      <c r="V472" s="8" t="s">
        <v>770</v>
      </c>
    </row>
    <row r="473" spans="1:22">
      <c r="A473" s="1" t="s">
        <v>293</v>
      </c>
      <c r="B473" s="1">
        <v>25</v>
      </c>
      <c r="C473" s="1" t="s">
        <v>1576</v>
      </c>
      <c r="D473" s="5">
        <v>43204</v>
      </c>
      <c r="E473" s="1">
        <f>YEAR(D473)</f>
        <v>2018</v>
      </c>
      <c r="F473" s="1">
        <f>MONTH(D473)</f>
        <v>4</v>
      </c>
      <c r="G473" s="4">
        <f>DAY(D473)</f>
        <v>14</v>
      </c>
      <c r="H473" s="9">
        <v>0.52083333333333337</v>
      </c>
      <c r="I473" s="13">
        <v>129.750333333333</v>
      </c>
      <c r="J473" s="13">
        <v>30.7835</v>
      </c>
      <c r="K473" s="10">
        <v>5</v>
      </c>
      <c r="L473" s="10">
        <v>5</v>
      </c>
      <c r="M473" s="10">
        <v>0</v>
      </c>
      <c r="N473" s="14">
        <v>20.555</v>
      </c>
      <c r="O473" s="13">
        <v>34.507686666666601</v>
      </c>
      <c r="P473" s="38">
        <v>0.30901615999999965</v>
      </c>
      <c r="Q473" s="38">
        <v>1.8167208000000006</v>
      </c>
      <c r="R473" s="32" t="s">
        <v>285</v>
      </c>
      <c r="S473" s="32"/>
      <c r="V473" s="8" t="s">
        <v>771</v>
      </c>
    </row>
    <row r="474" spans="1:22">
      <c r="A474" s="1" t="s">
        <v>293</v>
      </c>
      <c r="B474" s="1">
        <v>26</v>
      </c>
      <c r="C474" s="1" t="s">
        <v>1576</v>
      </c>
      <c r="D474" s="5">
        <v>43204</v>
      </c>
      <c r="E474" s="1">
        <f>YEAR(D474)</f>
        <v>2018</v>
      </c>
      <c r="F474" s="1">
        <f>MONTH(D474)</f>
        <v>4</v>
      </c>
      <c r="G474" s="4">
        <f>DAY(D474)</f>
        <v>14</v>
      </c>
      <c r="H474" s="9">
        <v>0.67499999999999993</v>
      </c>
      <c r="I474" s="13">
        <v>129.297</v>
      </c>
      <c r="J474" s="13">
        <v>30.751000000000001</v>
      </c>
      <c r="K474" s="10">
        <v>5</v>
      </c>
      <c r="L474" s="10">
        <v>5</v>
      </c>
      <c r="M474" s="10">
        <v>0</v>
      </c>
      <c r="N474" s="14">
        <v>20.95</v>
      </c>
      <c r="O474" s="13">
        <v>34.471820000000001</v>
      </c>
      <c r="P474" s="38">
        <v>0.32321313882352953</v>
      </c>
      <c r="Q474" s="38">
        <v>1.7815023176470586</v>
      </c>
      <c r="R474" s="32" t="s">
        <v>285</v>
      </c>
      <c r="S474" s="32"/>
      <c r="V474" s="8" t="s">
        <v>772</v>
      </c>
    </row>
    <row r="475" spans="1:22">
      <c r="A475" s="1" t="s">
        <v>293</v>
      </c>
      <c r="B475" s="1">
        <v>27</v>
      </c>
      <c r="C475" s="1" t="s">
        <v>1576</v>
      </c>
      <c r="D475" s="5">
        <v>43204</v>
      </c>
      <c r="E475" s="1">
        <f>YEAR(D475)</f>
        <v>2018</v>
      </c>
      <c r="F475" s="1">
        <f>MONTH(D475)</f>
        <v>4</v>
      </c>
      <c r="G475" s="4">
        <f>DAY(D475)</f>
        <v>14</v>
      </c>
      <c r="H475" s="9">
        <v>0.84791666666666676</v>
      </c>
      <c r="I475" s="13">
        <v>128.78960000000001</v>
      </c>
      <c r="J475" s="13">
        <v>30.75</v>
      </c>
      <c r="K475" s="10">
        <v>5</v>
      </c>
      <c r="L475" s="10">
        <v>5</v>
      </c>
      <c r="M475" s="10">
        <v>0</v>
      </c>
      <c r="N475" s="14">
        <v>20.561999999999902</v>
      </c>
      <c r="O475" s="13">
        <v>34.445819999999998</v>
      </c>
      <c r="P475" s="38">
        <v>0.31938067764705957</v>
      </c>
      <c r="Q475" s="38">
        <v>1.6801548352941182</v>
      </c>
      <c r="R475" s="32" t="s">
        <v>285</v>
      </c>
      <c r="S475" s="32"/>
      <c r="V475" s="8" t="s">
        <v>773</v>
      </c>
    </row>
    <row r="476" spans="1:22">
      <c r="A476" s="1" t="s">
        <v>293</v>
      </c>
      <c r="B476" s="1">
        <v>28</v>
      </c>
      <c r="C476" s="1" t="s">
        <v>1576</v>
      </c>
      <c r="D476" s="5">
        <v>43205</v>
      </c>
      <c r="E476" s="1">
        <f>YEAR(D476)</f>
        <v>2018</v>
      </c>
      <c r="F476" s="1">
        <f>MONTH(D476)</f>
        <v>4</v>
      </c>
      <c r="G476" s="4">
        <f>DAY(D476)</f>
        <v>15</v>
      </c>
      <c r="H476" s="9">
        <v>9.375E-2</v>
      </c>
      <c r="I476" s="13">
        <v>128.261333333333</v>
      </c>
      <c r="J476" s="13">
        <v>30.734833333333299</v>
      </c>
      <c r="K476" s="10">
        <v>5</v>
      </c>
      <c r="L476" s="10">
        <v>5</v>
      </c>
      <c r="M476" s="10">
        <v>0</v>
      </c>
      <c r="N476" s="14">
        <v>21.136666666666599</v>
      </c>
      <c r="O476" s="13">
        <v>34.712686666666599</v>
      </c>
      <c r="P476" s="38">
        <v>0.4063100564705886</v>
      </c>
      <c r="Q476" s="38">
        <v>2.3212287529411775</v>
      </c>
      <c r="R476" s="32" t="s">
        <v>285</v>
      </c>
      <c r="S476" s="32"/>
      <c r="V476" s="8" t="s">
        <v>774</v>
      </c>
    </row>
    <row r="477" spans="1:22">
      <c r="A477" s="1" t="s">
        <v>293</v>
      </c>
      <c r="B477" s="1">
        <v>29</v>
      </c>
      <c r="C477" s="1" t="s">
        <v>1576</v>
      </c>
      <c r="D477" s="5">
        <v>43205</v>
      </c>
      <c r="E477" s="1">
        <f>YEAR(D477)</f>
        <v>2018</v>
      </c>
      <c r="F477" s="1">
        <f>MONTH(D477)</f>
        <v>4</v>
      </c>
      <c r="G477" s="4">
        <f>DAY(D477)</f>
        <v>15</v>
      </c>
      <c r="H477" s="9">
        <v>0.29236111111111113</v>
      </c>
      <c r="I477" s="13">
        <v>127.7645</v>
      </c>
      <c r="J477" s="13">
        <v>30.75</v>
      </c>
      <c r="K477" s="10">
        <v>5</v>
      </c>
      <c r="L477" s="10">
        <v>5</v>
      </c>
      <c r="M477" s="10">
        <v>0</v>
      </c>
      <c r="N477" s="14">
        <v>19.36</v>
      </c>
      <c r="O477" s="13">
        <v>34.521853333333297</v>
      </c>
      <c r="P477" s="38">
        <v>0.34142335529411749</v>
      </c>
      <c r="Q477" s="38">
        <v>1.8558756705882384</v>
      </c>
      <c r="R477" s="32" t="s">
        <v>285</v>
      </c>
      <c r="S477" s="32"/>
      <c r="V477" s="8" t="s">
        <v>775</v>
      </c>
    </row>
    <row r="478" spans="1:22">
      <c r="A478" s="1" t="s">
        <v>293</v>
      </c>
      <c r="B478" s="1">
        <v>30</v>
      </c>
      <c r="C478" s="1" t="s">
        <v>1576</v>
      </c>
      <c r="D478" s="5">
        <v>43205</v>
      </c>
      <c r="E478" s="1">
        <f>YEAR(D478)</f>
        <v>2018</v>
      </c>
      <c r="F478" s="1">
        <f>MONTH(D478)</f>
        <v>4</v>
      </c>
      <c r="G478" s="4">
        <f>DAY(D478)</f>
        <v>15</v>
      </c>
      <c r="H478" s="9">
        <v>0.46388888888888885</v>
      </c>
      <c r="I478" s="13">
        <v>127.284833333333</v>
      </c>
      <c r="J478" s="13">
        <v>30.751000000000001</v>
      </c>
      <c r="K478" s="10">
        <v>5</v>
      </c>
      <c r="L478" s="10">
        <v>5</v>
      </c>
      <c r="M478" s="10">
        <v>0</v>
      </c>
      <c r="N478" s="14">
        <v>17.9716666666666</v>
      </c>
      <c r="O478" s="13">
        <v>34.439686666666603</v>
      </c>
      <c r="P478" s="38">
        <v>0.29395145411764689</v>
      </c>
      <c r="Q478" s="38">
        <v>1.4414517882352964</v>
      </c>
      <c r="R478" s="32" t="s">
        <v>285</v>
      </c>
      <c r="S478" s="32"/>
      <c r="V478" s="8" t="s">
        <v>776</v>
      </c>
    </row>
    <row r="479" spans="1:22">
      <c r="A479" s="1" t="s">
        <v>293</v>
      </c>
      <c r="B479" s="1">
        <v>31</v>
      </c>
      <c r="C479" s="1" t="s">
        <v>1576</v>
      </c>
      <c r="D479" s="5">
        <v>43205</v>
      </c>
      <c r="E479" s="1">
        <f>YEAR(D479)</f>
        <v>2018</v>
      </c>
      <c r="F479" s="1">
        <f>MONTH(D479)</f>
        <v>4</v>
      </c>
      <c r="G479" s="4">
        <f>DAY(D479)</f>
        <v>15</v>
      </c>
      <c r="H479" s="9">
        <v>0.625</v>
      </c>
      <c r="I479" s="13">
        <v>126.790166666666</v>
      </c>
      <c r="J479" s="13">
        <v>30.748999999999999</v>
      </c>
      <c r="K479" s="10">
        <v>5</v>
      </c>
      <c r="L479" s="10">
        <v>5</v>
      </c>
      <c r="M479" s="10">
        <v>0</v>
      </c>
      <c r="N479" s="14">
        <v>17.001666666666601</v>
      </c>
      <c r="O479" s="13">
        <v>34.509520000000002</v>
      </c>
      <c r="P479" s="38">
        <v>0.20498771882352984</v>
      </c>
      <c r="Q479" s="38">
        <v>1.3905719905882368</v>
      </c>
      <c r="R479" s="32" t="s">
        <v>285</v>
      </c>
      <c r="S479" s="32"/>
      <c r="V479" s="8" t="s">
        <v>777</v>
      </c>
    </row>
    <row r="480" spans="1:22">
      <c r="A480" s="1" t="s">
        <v>293</v>
      </c>
      <c r="B480" s="1">
        <v>72</v>
      </c>
      <c r="C480" s="1" t="s">
        <v>1577</v>
      </c>
      <c r="D480" s="5">
        <v>43217</v>
      </c>
      <c r="E480" s="1">
        <f>YEAR(D480)</f>
        <v>2018</v>
      </c>
      <c r="F480" s="1">
        <f>MONTH(D480)</f>
        <v>4</v>
      </c>
      <c r="G480" s="4">
        <f>DAY(D480)</f>
        <v>27</v>
      </c>
      <c r="H480" s="9">
        <v>0.17708333333333334</v>
      </c>
      <c r="I480" s="13">
        <v>126.2535</v>
      </c>
      <c r="J480" s="13">
        <v>30.7156666666666</v>
      </c>
      <c r="K480" s="10">
        <v>5</v>
      </c>
      <c r="L480" s="10">
        <v>5</v>
      </c>
      <c r="M480" s="10">
        <v>0</v>
      </c>
      <c r="N480" s="14">
        <v>16.649999999999999</v>
      </c>
      <c r="O480" s="13">
        <v>34.3691866666666</v>
      </c>
      <c r="P480" s="38">
        <v>0.29231147058823548</v>
      </c>
      <c r="Q480" s="38">
        <v>1.1419163529411769</v>
      </c>
      <c r="R480" s="32" t="s">
        <v>285</v>
      </c>
      <c r="S480" s="32"/>
      <c r="V480" s="8" t="s">
        <v>817</v>
      </c>
    </row>
    <row r="481" spans="1:22">
      <c r="A481" s="1" t="s">
        <v>1538</v>
      </c>
      <c r="B481" s="1">
        <v>1</v>
      </c>
      <c r="C481" s="1" t="s">
        <v>1577</v>
      </c>
      <c r="D481" s="5">
        <v>43566</v>
      </c>
      <c r="E481" s="1">
        <f>YEAR(D481)</f>
        <v>2019</v>
      </c>
      <c r="F481" s="1">
        <f>MONTH(D481)</f>
        <v>4</v>
      </c>
      <c r="G481" s="4">
        <f>DAY(D481)</f>
        <v>11</v>
      </c>
      <c r="H481" s="9">
        <v>0.61249999999999993</v>
      </c>
      <c r="I481" s="13">
        <v>129.67533333333299</v>
      </c>
      <c r="J481" s="13">
        <v>32.7721666666666</v>
      </c>
      <c r="K481" s="10">
        <v>5</v>
      </c>
      <c r="L481" s="10">
        <v>5</v>
      </c>
      <c r="M481" s="10">
        <v>0</v>
      </c>
      <c r="N481" s="14">
        <v>16.899333333333299</v>
      </c>
      <c r="O481" s="13">
        <v>34.32</v>
      </c>
      <c r="P481" s="41">
        <v>0.2294920611764697</v>
      </c>
      <c r="Q481" s="41">
        <v>1.1110615070588228</v>
      </c>
      <c r="R481" s="1" t="s">
        <v>285</v>
      </c>
      <c r="V481" s="42" t="str">
        <f>A481&amp;" St."&amp;B481&amp;" "&amp;K481&amp;"m"&amp;" Bt."&amp;M481</f>
        <v>YK1901 St.1 5m Bt.0</v>
      </c>
    </row>
    <row r="482" spans="1:22">
      <c r="A482" s="1" t="s">
        <v>1538</v>
      </c>
      <c r="B482" s="1">
        <v>2</v>
      </c>
      <c r="C482" s="1" t="s">
        <v>1577</v>
      </c>
      <c r="D482" s="5">
        <v>43566</v>
      </c>
      <c r="E482" s="1">
        <f>YEAR(D482)</f>
        <v>2019</v>
      </c>
      <c r="F482" s="1">
        <f>MONTH(D482)</f>
        <v>4</v>
      </c>
      <c r="G482" s="4">
        <f>DAY(D482)</f>
        <v>11</v>
      </c>
      <c r="H482" s="9">
        <v>0.78472222222222221</v>
      </c>
      <c r="I482" s="13">
        <v>129.18349999999899</v>
      </c>
      <c r="J482" s="13">
        <v>32.75</v>
      </c>
      <c r="K482" s="10">
        <v>5</v>
      </c>
      <c r="L482" s="10">
        <v>5</v>
      </c>
      <c r="M482" s="10">
        <v>0</v>
      </c>
      <c r="N482" s="14">
        <v>17.409333333333301</v>
      </c>
      <c r="O482" s="13">
        <v>34.635833333333295</v>
      </c>
      <c r="P482" s="41">
        <v>0.2303048105882346</v>
      </c>
      <c r="Q482" s="41">
        <v>1.4614110035294114</v>
      </c>
      <c r="R482" s="1" t="s">
        <v>285</v>
      </c>
      <c r="V482" s="42" t="str">
        <f>A482&amp;" St."&amp;B482&amp;" "&amp;K482&amp;"m"&amp;" Bt."&amp;M482</f>
        <v>YK1901 St.2 5m Bt.0</v>
      </c>
    </row>
    <row r="483" spans="1:22">
      <c r="A483" s="1" t="s">
        <v>1538</v>
      </c>
      <c r="B483" s="1">
        <v>3</v>
      </c>
      <c r="C483" s="1" t="s">
        <v>1577</v>
      </c>
      <c r="D483" s="5">
        <v>43567</v>
      </c>
      <c r="E483" s="1">
        <f>YEAR(D483)</f>
        <v>2019</v>
      </c>
      <c r="F483" s="1">
        <f>MONTH(D483)</f>
        <v>4</v>
      </c>
      <c r="G483" s="4">
        <f>DAY(D483)</f>
        <v>12</v>
      </c>
      <c r="H483" s="9">
        <v>2.2222222222222223E-2</v>
      </c>
      <c r="I483" s="13">
        <v>128.36699999999999</v>
      </c>
      <c r="J483" s="13">
        <v>32.718166666666598</v>
      </c>
      <c r="K483" s="10">
        <v>5</v>
      </c>
      <c r="L483" s="10">
        <v>5</v>
      </c>
      <c r="M483" s="10">
        <v>0</v>
      </c>
      <c r="N483" s="14">
        <v>17.1926666666666</v>
      </c>
      <c r="O483" s="13">
        <v>34.646499999999996</v>
      </c>
      <c r="P483" s="41">
        <v>0.23550709999999953</v>
      </c>
      <c r="Q483" s="41">
        <v>1.303908728571427</v>
      </c>
      <c r="R483" s="1" t="s">
        <v>285</v>
      </c>
      <c r="V483" s="42" t="str">
        <f>A483&amp;" St."&amp;B483&amp;" "&amp;K483&amp;"m"&amp;" Bt."&amp;M483</f>
        <v>YK1901 St.3 5m Bt.0</v>
      </c>
    </row>
    <row r="484" spans="1:22">
      <c r="A484" s="1" t="s">
        <v>1538</v>
      </c>
      <c r="B484" s="1">
        <v>4</v>
      </c>
      <c r="C484" s="1" t="s">
        <v>1577</v>
      </c>
      <c r="D484" s="5">
        <v>43567</v>
      </c>
      <c r="E484" s="1">
        <f>YEAR(D484)</f>
        <v>2019</v>
      </c>
      <c r="F484" s="1">
        <f>MONTH(D484)</f>
        <v>4</v>
      </c>
      <c r="G484" s="4">
        <f>DAY(D484)</f>
        <v>12</v>
      </c>
      <c r="H484" s="9">
        <v>0.18958333333333333</v>
      </c>
      <c r="I484" s="13">
        <v>127.80466666666599</v>
      </c>
      <c r="J484" s="13">
        <v>32.750833333333297</v>
      </c>
      <c r="K484" s="10">
        <v>5</v>
      </c>
      <c r="L484" s="10">
        <v>5</v>
      </c>
      <c r="M484" s="10">
        <v>0</v>
      </c>
      <c r="N484" s="14">
        <v>17.897666666666598</v>
      </c>
      <c r="O484" s="13">
        <v>34.643999999999998</v>
      </c>
      <c r="P484" s="41">
        <v>0.26471928941176426</v>
      </c>
      <c r="Q484" s="41">
        <v>1.5878771564705865</v>
      </c>
      <c r="R484" s="1" t="s">
        <v>285</v>
      </c>
      <c r="V484" s="42" t="str">
        <f>A484&amp;" St."&amp;B484&amp;" "&amp;K484&amp;"m"&amp;" Bt."&amp;M484</f>
        <v>YK1901 St.4 5m Bt.0</v>
      </c>
    </row>
    <row r="485" spans="1:22">
      <c r="A485" s="1" t="s">
        <v>1538</v>
      </c>
      <c r="B485" s="1">
        <v>5</v>
      </c>
      <c r="C485" s="1" t="s">
        <v>1577</v>
      </c>
      <c r="D485" s="5">
        <v>43567</v>
      </c>
      <c r="E485" s="1">
        <f>YEAR(D485)</f>
        <v>2019</v>
      </c>
      <c r="F485" s="1">
        <f>MONTH(D485)</f>
        <v>4</v>
      </c>
      <c r="G485" s="4">
        <f>DAY(D485)</f>
        <v>12</v>
      </c>
      <c r="H485" s="9">
        <v>0.3840277777777778</v>
      </c>
      <c r="I485" s="13">
        <v>127.28666666666599</v>
      </c>
      <c r="J485" s="13">
        <v>32.284999999999997</v>
      </c>
      <c r="K485" s="10">
        <v>5</v>
      </c>
      <c r="L485" s="10">
        <v>5</v>
      </c>
      <c r="M485" s="10">
        <v>0</v>
      </c>
      <c r="N485" s="14">
        <v>17.730999999999998</v>
      </c>
      <c r="O485" s="13">
        <v>34.617166666666598</v>
      </c>
      <c r="P485" s="41">
        <v>0.23769233882352925</v>
      </c>
      <c r="Q485" s="41">
        <v>1.5086358529411736</v>
      </c>
      <c r="R485" s="1" t="s">
        <v>285</v>
      </c>
      <c r="V485" s="42" t="str">
        <f>A485&amp;" St."&amp;B485&amp;" "&amp;K485&amp;"m"&amp;" Bt."&amp;M485</f>
        <v>YK1901 St.5 5m Bt.0</v>
      </c>
    </row>
    <row r="486" spans="1:22">
      <c r="A486" s="1" t="s">
        <v>1538</v>
      </c>
      <c r="B486" s="1">
        <v>6</v>
      </c>
      <c r="C486" s="1" t="s">
        <v>1577</v>
      </c>
      <c r="D486" s="5">
        <v>43567</v>
      </c>
      <c r="E486" s="1">
        <f>YEAR(D486)</f>
        <v>2019</v>
      </c>
      <c r="F486" s="1">
        <f>MONTH(D486)</f>
        <v>4</v>
      </c>
      <c r="G486" s="4">
        <f>DAY(D486)</f>
        <v>12</v>
      </c>
      <c r="H486" s="9">
        <v>0.53055555555555556</v>
      </c>
      <c r="I486" s="13">
        <v>127.695666666666</v>
      </c>
      <c r="J486" s="13">
        <v>32.249666666666599</v>
      </c>
      <c r="K486" s="10">
        <v>5</v>
      </c>
      <c r="L486" s="10">
        <v>5</v>
      </c>
      <c r="M486" s="10">
        <v>0</v>
      </c>
      <c r="N486" s="14">
        <v>18.451000000000001</v>
      </c>
      <c r="O486" s="13">
        <v>34.628499999999995</v>
      </c>
      <c r="P486" s="41">
        <v>0.2371793882352935</v>
      </c>
      <c r="Q486" s="41">
        <v>1.602131715126049</v>
      </c>
      <c r="R486" s="1" t="s">
        <v>285</v>
      </c>
      <c r="V486" s="42" t="str">
        <f>A486&amp;" St."&amp;B486&amp;" "&amp;K486&amp;"m"&amp;" Bt."&amp;M486</f>
        <v>YK1901 St.6 5m Bt.0</v>
      </c>
    </row>
    <row r="487" spans="1:22">
      <c r="A487" s="1" t="s">
        <v>1538</v>
      </c>
      <c r="B487" s="1">
        <v>7</v>
      </c>
      <c r="C487" s="1" t="s">
        <v>1577</v>
      </c>
      <c r="D487" s="5">
        <v>43567</v>
      </c>
      <c r="E487" s="1">
        <f>YEAR(D487)</f>
        <v>2019</v>
      </c>
      <c r="F487" s="1">
        <f>MONTH(D487)</f>
        <v>4</v>
      </c>
      <c r="G487" s="4">
        <f>DAY(D487)</f>
        <v>12</v>
      </c>
      <c r="H487" s="9">
        <v>0.6791666666666667</v>
      </c>
      <c r="I487" s="13">
        <v>128.19266666666601</v>
      </c>
      <c r="J487" s="13">
        <v>32.246000000000002</v>
      </c>
      <c r="K487" s="10">
        <v>5</v>
      </c>
      <c r="L487" s="10">
        <v>5</v>
      </c>
      <c r="M487" s="10">
        <v>0</v>
      </c>
      <c r="N487" s="14">
        <v>18.030999999999999</v>
      </c>
      <c r="O487" s="13">
        <v>34.665833333333296</v>
      </c>
      <c r="P487" s="41">
        <v>0.28911996764705838</v>
      </c>
      <c r="Q487" s="41">
        <v>1.5900245308823528</v>
      </c>
      <c r="R487" s="1" t="s">
        <v>285</v>
      </c>
      <c r="V487" s="42" t="str">
        <f>A487&amp;" St."&amp;B487&amp;" "&amp;K487&amp;"m"&amp;" Bt."&amp;M487</f>
        <v>YK1901 St.7 5m Bt.0</v>
      </c>
    </row>
    <row r="488" spans="1:22">
      <c r="A488" s="1" t="s">
        <v>1538</v>
      </c>
      <c r="B488" s="1">
        <v>8</v>
      </c>
      <c r="C488" s="1" t="s">
        <v>1577</v>
      </c>
      <c r="D488" s="5">
        <v>43567</v>
      </c>
      <c r="E488" s="1">
        <f>YEAR(D488)</f>
        <v>2019</v>
      </c>
      <c r="F488" s="1">
        <f>MONTH(D488)</f>
        <v>4</v>
      </c>
      <c r="G488" s="4">
        <f>DAY(D488)</f>
        <v>12</v>
      </c>
      <c r="H488" s="9">
        <v>0.81736111111111109</v>
      </c>
      <c r="I488" s="13">
        <v>128.68516666666599</v>
      </c>
      <c r="J488" s="13">
        <v>32.25</v>
      </c>
      <c r="K488" s="10">
        <v>5</v>
      </c>
      <c r="L488" s="10">
        <v>5</v>
      </c>
      <c r="M488" s="10">
        <v>0</v>
      </c>
      <c r="N488" s="14">
        <v>18.1376666666666</v>
      </c>
      <c r="O488" s="13">
        <v>34.661499999999997</v>
      </c>
      <c r="P488" s="41">
        <v>0.24219278705882319</v>
      </c>
      <c r="Q488" s="41">
        <v>1.5732019823529413</v>
      </c>
      <c r="R488" s="1" t="s">
        <v>285</v>
      </c>
      <c r="V488" s="42" t="str">
        <f>A488&amp;" St."&amp;B488&amp;" "&amp;K488&amp;"m"&amp;" Bt."&amp;M488</f>
        <v>YK1901 St.8 5m Bt.0</v>
      </c>
    </row>
    <row r="489" spans="1:22">
      <c r="A489" s="1" t="s">
        <v>1538</v>
      </c>
      <c r="B489" s="1">
        <v>9</v>
      </c>
      <c r="C489" s="1" t="s">
        <v>1577</v>
      </c>
      <c r="D489" s="5">
        <v>43567</v>
      </c>
      <c r="E489" s="1">
        <f>YEAR(D489)</f>
        <v>2019</v>
      </c>
      <c r="F489" s="1">
        <f>MONTH(D489)</f>
        <v>4</v>
      </c>
      <c r="G489" s="4">
        <f>DAY(D489)</f>
        <v>12</v>
      </c>
      <c r="H489" s="9">
        <v>0.96180555555555547</v>
      </c>
      <c r="I489" s="13">
        <v>129.2045</v>
      </c>
      <c r="J489" s="13">
        <v>32.247999999999998</v>
      </c>
      <c r="K489" s="10">
        <v>5</v>
      </c>
      <c r="L489" s="10">
        <v>5</v>
      </c>
      <c r="M489" s="10">
        <v>0</v>
      </c>
      <c r="N489" s="14">
        <v>18.044333333333299</v>
      </c>
      <c r="O489" s="13">
        <v>34.6606666666666</v>
      </c>
      <c r="P489" s="41">
        <v>0.21722909999999995</v>
      </c>
      <c r="Q489" s="41">
        <v>1.5276279999999982</v>
      </c>
      <c r="R489" s="1" t="s">
        <v>285</v>
      </c>
      <c r="V489" s="42" t="str">
        <f>A489&amp;" St."&amp;B489&amp;" "&amp;K489&amp;"m"&amp;" Bt."&amp;M489</f>
        <v>YK1901 St.9 5m Bt.0</v>
      </c>
    </row>
    <row r="490" spans="1:22">
      <c r="A490" s="1" t="s">
        <v>1538</v>
      </c>
      <c r="B490" s="1">
        <v>10</v>
      </c>
      <c r="C490" s="1" t="s">
        <v>1577</v>
      </c>
      <c r="D490" s="5">
        <v>43568</v>
      </c>
      <c r="E490" s="1">
        <f>YEAR(D490)</f>
        <v>2019</v>
      </c>
      <c r="F490" s="1">
        <f>MONTH(D490)</f>
        <v>4</v>
      </c>
      <c r="G490" s="4">
        <f>DAY(D490)</f>
        <v>13</v>
      </c>
      <c r="H490" s="9">
        <v>0.15138888888888888</v>
      </c>
      <c r="I490" s="13">
        <v>129.745</v>
      </c>
      <c r="J490" s="13">
        <v>32.250571428571398</v>
      </c>
      <c r="K490" s="10">
        <v>5</v>
      </c>
      <c r="L490" s="10">
        <v>5</v>
      </c>
      <c r="M490" s="10">
        <v>0</v>
      </c>
      <c r="N490" s="14">
        <v>17.762428571428501</v>
      </c>
      <c r="O490" s="13">
        <v>34.644428571428499</v>
      </c>
      <c r="P490" s="41">
        <v>0.22682439999999993</v>
      </c>
      <c r="Q490" s="41">
        <v>1.5619987999999996</v>
      </c>
      <c r="R490" s="1" t="s">
        <v>285</v>
      </c>
      <c r="V490" s="42" t="str">
        <f>A490&amp;" St."&amp;B490&amp;" "&amp;K490&amp;"m"&amp;" Bt."&amp;M490</f>
        <v>YK1901 St.10 5m Bt.0</v>
      </c>
    </row>
    <row r="491" spans="1:22">
      <c r="A491" s="1" t="s">
        <v>1538</v>
      </c>
      <c r="B491" s="1">
        <v>11</v>
      </c>
      <c r="C491" s="1" t="s">
        <v>1577</v>
      </c>
      <c r="D491" s="5">
        <v>43568</v>
      </c>
      <c r="E491" s="1">
        <f>YEAR(D491)</f>
        <v>2019</v>
      </c>
      <c r="F491" s="1">
        <f>MONTH(D491)</f>
        <v>4</v>
      </c>
      <c r="G491" s="4">
        <f>DAY(D491)</f>
        <v>13</v>
      </c>
      <c r="H491" s="9">
        <v>0.28402777777777777</v>
      </c>
      <c r="I491" s="13">
        <v>129.67500000000001</v>
      </c>
      <c r="J491" s="13">
        <v>31.795666666666602</v>
      </c>
      <c r="K491" s="10">
        <v>5</v>
      </c>
      <c r="L491" s="10">
        <v>5</v>
      </c>
      <c r="M491" s="10">
        <v>0</v>
      </c>
      <c r="N491" s="14">
        <v>18.241</v>
      </c>
      <c r="O491" s="13">
        <v>34.654999999999994</v>
      </c>
      <c r="P491" s="41">
        <v>0.20515329999999965</v>
      </c>
      <c r="Q491" s="41">
        <v>1.5328711999999989</v>
      </c>
      <c r="R491" s="1" t="s">
        <v>285</v>
      </c>
      <c r="V491" s="42" t="str">
        <f>A491&amp;" St."&amp;B491&amp;" "&amp;K491&amp;"m"&amp;" Bt."&amp;M491</f>
        <v>YK1901 St.11 5m Bt.0</v>
      </c>
    </row>
    <row r="492" spans="1:22">
      <c r="A492" s="1" t="s">
        <v>1538</v>
      </c>
      <c r="B492" s="1">
        <v>12</v>
      </c>
      <c r="C492" s="1" t="s">
        <v>1577</v>
      </c>
      <c r="D492" s="5">
        <v>43568</v>
      </c>
      <c r="E492" s="1">
        <f>YEAR(D492)</f>
        <v>2019</v>
      </c>
      <c r="F492" s="1">
        <f>MONTH(D492)</f>
        <v>4</v>
      </c>
      <c r="G492" s="4">
        <f>DAY(D492)</f>
        <v>13</v>
      </c>
      <c r="H492" s="9">
        <v>0.41319444444444442</v>
      </c>
      <c r="I492" s="13">
        <v>129.301285714285</v>
      </c>
      <c r="J492" s="13">
        <v>31.748999999999999</v>
      </c>
      <c r="K492" s="10">
        <v>5</v>
      </c>
      <c r="L492" s="10">
        <v>5</v>
      </c>
      <c r="M492" s="10">
        <v>0</v>
      </c>
      <c r="N492" s="14">
        <v>18.669571428571398</v>
      </c>
      <c r="O492" s="13">
        <v>34.641571428571396</v>
      </c>
      <c r="P492" s="41">
        <v>0.2347014999999999</v>
      </c>
      <c r="Q492" s="41">
        <v>1.5706930000000003</v>
      </c>
      <c r="R492" s="1" t="s">
        <v>285</v>
      </c>
      <c r="V492" s="42" t="str">
        <f>A492&amp;" St."&amp;B492&amp;" "&amp;K492&amp;"m"&amp;" Bt."&amp;M492</f>
        <v>YK1901 St.12 5m Bt.0</v>
      </c>
    </row>
    <row r="493" spans="1:22">
      <c r="A493" s="1" t="s">
        <v>1538</v>
      </c>
      <c r="B493" s="1">
        <v>13</v>
      </c>
      <c r="C493" s="1" t="s">
        <v>1577</v>
      </c>
      <c r="D493" s="5">
        <v>43568</v>
      </c>
      <c r="E493" s="1">
        <f>YEAR(D493)</f>
        <v>2019</v>
      </c>
      <c r="F493" s="1">
        <f>MONTH(D493)</f>
        <v>4</v>
      </c>
      <c r="G493" s="4">
        <f>DAY(D493)</f>
        <v>13</v>
      </c>
      <c r="H493" s="9">
        <v>0.5541666666666667</v>
      </c>
      <c r="I493" s="13">
        <v>128.81</v>
      </c>
      <c r="J493" s="13">
        <v>31.753</v>
      </c>
      <c r="K493" s="10">
        <v>5</v>
      </c>
      <c r="L493" s="10">
        <v>5</v>
      </c>
      <c r="M493" s="10">
        <v>0</v>
      </c>
      <c r="N493" s="14">
        <v>18.153857142857099</v>
      </c>
      <c r="O493" s="13">
        <v>34.662285714285694</v>
      </c>
      <c r="P493" s="41">
        <v>0.21097339999999942</v>
      </c>
      <c r="Q493" s="41">
        <v>1.4450359999999982</v>
      </c>
      <c r="R493" s="1" t="s">
        <v>285</v>
      </c>
      <c r="V493" s="42" t="str">
        <f>A493&amp;" St."&amp;B493&amp;" "&amp;K493&amp;"m"&amp;" Bt."&amp;M493</f>
        <v>YK1901 St.13 5m Bt.0</v>
      </c>
    </row>
    <row r="494" spans="1:22">
      <c r="A494" s="1" t="s">
        <v>1538</v>
      </c>
      <c r="B494" s="1">
        <v>14</v>
      </c>
      <c r="C494" s="1" t="s">
        <v>1577</v>
      </c>
      <c r="D494" s="5">
        <v>43568</v>
      </c>
      <c r="E494" s="1">
        <f>YEAR(D494)</f>
        <v>2019</v>
      </c>
      <c r="F494" s="1">
        <f>MONTH(D494)</f>
        <v>4</v>
      </c>
      <c r="G494" s="4">
        <f>DAY(D494)</f>
        <v>13</v>
      </c>
      <c r="H494" s="9">
        <v>0.69652777777777775</v>
      </c>
      <c r="I494" s="13">
        <v>128.302333333333</v>
      </c>
      <c r="J494" s="13">
        <v>31.751000000000001</v>
      </c>
      <c r="K494" s="10">
        <v>5</v>
      </c>
      <c r="L494" s="10">
        <v>5</v>
      </c>
      <c r="M494" s="10">
        <v>0</v>
      </c>
      <c r="N494" s="14">
        <v>18.855999999999998</v>
      </c>
      <c r="O494" s="13">
        <v>34.652666666666597</v>
      </c>
      <c r="P494" s="41">
        <v>0.22653399999999957</v>
      </c>
      <c r="Q494" s="41">
        <v>1.6073895999999994</v>
      </c>
      <c r="R494" s="1" t="s">
        <v>285</v>
      </c>
      <c r="V494" s="42" t="str">
        <f>A494&amp;" St."&amp;B494&amp;" "&amp;K494&amp;"m"&amp;" Bt."&amp;M494</f>
        <v>YK1901 St.14 5m Bt.0</v>
      </c>
    </row>
    <row r="495" spans="1:22">
      <c r="A495" s="1" t="s">
        <v>1538</v>
      </c>
      <c r="B495" s="1">
        <v>15</v>
      </c>
      <c r="C495" s="1" t="s">
        <v>1577</v>
      </c>
      <c r="D495" s="5">
        <v>43568</v>
      </c>
      <c r="E495" s="1">
        <f>YEAR(D495)</f>
        <v>2019</v>
      </c>
      <c r="F495" s="1">
        <f>MONTH(D495)</f>
        <v>4</v>
      </c>
      <c r="G495" s="4">
        <f>DAY(D495)</f>
        <v>13</v>
      </c>
      <c r="H495" s="9">
        <v>0.84930555555555554</v>
      </c>
      <c r="I495" s="13">
        <v>127.774</v>
      </c>
      <c r="J495" s="13">
        <v>31.751000000000001</v>
      </c>
      <c r="K495" s="10">
        <v>5</v>
      </c>
      <c r="L495" s="10">
        <v>5</v>
      </c>
      <c r="M495" s="10">
        <v>0</v>
      </c>
      <c r="N495" s="14">
        <v>18.910999999999998</v>
      </c>
      <c r="O495" s="13">
        <v>34.616666666666596</v>
      </c>
      <c r="P495" s="41">
        <v>0.25916770000000033</v>
      </c>
      <c r="Q495" s="41">
        <v>1.5200879999999994</v>
      </c>
      <c r="R495" s="1" t="s">
        <v>285</v>
      </c>
      <c r="V495" s="42" t="str">
        <f>A495&amp;" St."&amp;B495&amp;" "&amp;K495&amp;"m"&amp;" Bt."&amp;M495</f>
        <v>YK1901 St.15 5m Bt.0</v>
      </c>
    </row>
    <row r="496" spans="1:22">
      <c r="A496" s="1" t="s">
        <v>1538</v>
      </c>
      <c r="B496" s="1">
        <v>16</v>
      </c>
      <c r="C496" s="1" t="s">
        <v>1577</v>
      </c>
      <c r="D496" s="5">
        <v>43568</v>
      </c>
      <c r="E496" s="1">
        <f>YEAR(D496)</f>
        <v>2019</v>
      </c>
      <c r="F496" s="1">
        <f>MONTH(D496)</f>
        <v>4</v>
      </c>
      <c r="G496" s="4">
        <f>DAY(D496)</f>
        <v>13</v>
      </c>
      <c r="H496" s="9">
        <v>0.98819444444444438</v>
      </c>
      <c r="I496" s="13">
        <v>127.302666666666</v>
      </c>
      <c r="J496" s="13">
        <v>31.75</v>
      </c>
      <c r="K496" s="10">
        <v>5</v>
      </c>
      <c r="L496" s="10">
        <v>5</v>
      </c>
      <c r="M496" s="10">
        <v>0</v>
      </c>
      <c r="N496" s="14">
        <v>17.457666666666601</v>
      </c>
      <c r="O496" s="13">
        <v>34.531333333333301</v>
      </c>
      <c r="P496" s="41">
        <v>0.29322919999999986</v>
      </c>
      <c r="Q496" s="41">
        <v>1.5157843999999976</v>
      </c>
      <c r="R496" s="1" t="s">
        <v>285</v>
      </c>
      <c r="U496" s="8" t="s">
        <v>1639</v>
      </c>
      <c r="V496" s="42" t="str">
        <f>A496&amp;" St."&amp;B496&amp;" "&amp;K496&amp;"m"&amp;" Bt."&amp;M496</f>
        <v>YK1901 St.16 5m Bt.0</v>
      </c>
    </row>
    <row r="497" spans="1:22">
      <c r="A497" s="1" t="s">
        <v>1538</v>
      </c>
      <c r="B497" s="1">
        <v>17</v>
      </c>
      <c r="C497" s="1" t="s">
        <v>1577</v>
      </c>
      <c r="D497" s="5">
        <v>43569</v>
      </c>
      <c r="E497" s="1">
        <f>YEAR(D497)</f>
        <v>2019</v>
      </c>
      <c r="F497" s="1">
        <f>MONTH(D497)</f>
        <v>4</v>
      </c>
      <c r="G497" s="4">
        <f>DAY(D497)</f>
        <v>14</v>
      </c>
      <c r="H497" s="9">
        <v>0.12083333333333333</v>
      </c>
      <c r="I497" s="13">
        <v>126.850333333333</v>
      </c>
      <c r="J497" s="13">
        <v>31.765000000000001</v>
      </c>
      <c r="K497" s="10">
        <v>5</v>
      </c>
      <c r="L497" s="10">
        <v>5</v>
      </c>
      <c r="M497" s="10">
        <v>0</v>
      </c>
      <c r="N497" s="14">
        <v>17.1793333333333</v>
      </c>
      <c r="O497" s="13">
        <v>34.5311666666666</v>
      </c>
      <c r="P497" s="41">
        <v>0.19030659999999955</v>
      </c>
      <c r="Q497" s="41">
        <v>1.3046411999999989</v>
      </c>
      <c r="R497" s="1" t="s">
        <v>285</v>
      </c>
      <c r="V497" s="42" t="str">
        <f>A497&amp;" St."&amp;B497&amp;" "&amp;K497&amp;"m"&amp;" Bt."&amp;M497</f>
        <v>YK1901 St.17 5m Bt.0</v>
      </c>
    </row>
    <row r="498" spans="1:22">
      <c r="A498" s="1" t="s">
        <v>1538</v>
      </c>
      <c r="B498" s="1">
        <v>18</v>
      </c>
      <c r="C498" s="1" t="s">
        <v>1577</v>
      </c>
      <c r="D498" s="5">
        <v>43569</v>
      </c>
      <c r="E498" s="1">
        <f>YEAR(D498)</f>
        <v>2019</v>
      </c>
      <c r="F498" s="1">
        <f>MONTH(D498)</f>
        <v>4</v>
      </c>
      <c r="G498" s="4">
        <f>DAY(D498)</f>
        <v>14</v>
      </c>
      <c r="H498" s="9">
        <v>0.29583333333333334</v>
      </c>
      <c r="I498" s="13">
        <v>126.739</v>
      </c>
      <c r="J498" s="13">
        <v>31.290333333333301</v>
      </c>
      <c r="K498" s="10">
        <v>5</v>
      </c>
      <c r="L498" s="10">
        <v>5</v>
      </c>
      <c r="M498" s="10">
        <v>0</v>
      </c>
      <c r="N498" s="14">
        <v>15.569333333333299</v>
      </c>
      <c r="O498" s="13">
        <v>34.1428333333333</v>
      </c>
      <c r="P498" s="41">
        <v>0.13675199999999954</v>
      </c>
      <c r="Q498" s="41">
        <v>0.85212519999999792</v>
      </c>
      <c r="R498" s="1" t="s">
        <v>285</v>
      </c>
      <c r="V498" s="42" t="str">
        <f>A498&amp;" St."&amp;B498&amp;" "&amp;K498&amp;"m"&amp;" Bt."&amp;M498</f>
        <v>YK1901 St.18 5m Bt.0</v>
      </c>
    </row>
    <row r="499" spans="1:22">
      <c r="A499" s="1" t="s">
        <v>1538</v>
      </c>
      <c r="B499" s="1">
        <v>19</v>
      </c>
      <c r="C499" s="1" t="s">
        <v>1577</v>
      </c>
      <c r="D499" s="5">
        <v>43569</v>
      </c>
      <c r="E499" s="1">
        <f>YEAR(D499)</f>
        <v>2019</v>
      </c>
      <c r="F499" s="1">
        <f>MONTH(D499)</f>
        <v>4</v>
      </c>
      <c r="G499" s="4">
        <f>DAY(D499)</f>
        <v>14</v>
      </c>
      <c r="H499" s="9">
        <v>0.4375</v>
      </c>
      <c r="I499" s="13">
        <v>127.197666666666</v>
      </c>
      <c r="J499" s="13">
        <v>31.2395</v>
      </c>
      <c r="K499" s="10">
        <v>5</v>
      </c>
      <c r="L499" s="10">
        <v>5</v>
      </c>
      <c r="M499" s="10">
        <v>0</v>
      </c>
      <c r="N499" s="14">
        <v>16.765999999999998</v>
      </c>
      <c r="O499" s="13">
        <v>34.433</v>
      </c>
      <c r="P499" s="41">
        <v>0.16136339999999949</v>
      </c>
      <c r="Q499" s="41">
        <v>1.0543131999999993</v>
      </c>
      <c r="R499" s="1" t="s">
        <v>285</v>
      </c>
      <c r="V499" s="42" t="str">
        <f>A499&amp;" St."&amp;B499&amp;" "&amp;K499&amp;"m"&amp;" Bt."&amp;M499</f>
        <v>YK1901 St.19 5m Bt.0</v>
      </c>
    </row>
    <row r="500" spans="1:22">
      <c r="A500" s="1" t="s">
        <v>1538</v>
      </c>
      <c r="B500" s="1">
        <v>20</v>
      </c>
      <c r="C500" s="1" t="s">
        <v>1577</v>
      </c>
      <c r="D500" s="5">
        <v>43569</v>
      </c>
      <c r="E500" s="1">
        <f>YEAR(D500)</f>
        <v>2019</v>
      </c>
      <c r="F500" s="1">
        <f>MONTH(D500)</f>
        <v>4</v>
      </c>
      <c r="G500" s="4">
        <f>DAY(D500)</f>
        <v>14</v>
      </c>
      <c r="H500" s="9">
        <v>0.5625</v>
      </c>
      <c r="I500" s="13">
        <v>127.690333333333</v>
      </c>
      <c r="J500" s="13">
        <v>31.251000000000001</v>
      </c>
      <c r="K500" s="10">
        <v>5</v>
      </c>
      <c r="L500" s="10">
        <v>5</v>
      </c>
      <c r="M500" s="10">
        <v>0</v>
      </c>
      <c r="N500" s="14">
        <v>19.260999999999999</v>
      </c>
      <c r="O500" s="13">
        <v>34.503833333333297</v>
      </c>
      <c r="P500" s="41">
        <v>0.17651259999999969</v>
      </c>
      <c r="Q500" s="41">
        <v>1.3022515999999982</v>
      </c>
      <c r="R500" s="1" t="s">
        <v>285</v>
      </c>
      <c r="V500" s="42" t="str">
        <f>A500&amp;" St."&amp;B500&amp;" "&amp;K500&amp;"m"&amp;" Bt."&amp;M500</f>
        <v>YK1901 St.20 5m Bt.0</v>
      </c>
    </row>
    <row r="501" spans="1:22">
      <c r="A501" s="1" t="s">
        <v>1538</v>
      </c>
      <c r="B501" s="1">
        <v>21</v>
      </c>
      <c r="C501" s="1" t="s">
        <v>1577</v>
      </c>
      <c r="D501" s="5">
        <v>43569</v>
      </c>
      <c r="E501" s="1">
        <f>YEAR(D501)</f>
        <v>2019</v>
      </c>
      <c r="F501" s="1">
        <f>MONTH(D501)</f>
        <v>4</v>
      </c>
      <c r="G501" s="4">
        <f>DAY(D501)</f>
        <v>14</v>
      </c>
      <c r="H501" s="9">
        <v>0.70000000000000007</v>
      </c>
      <c r="I501" s="13">
        <v>128.185</v>
      </c>
      <c r="J501" s="13">
        <v>31.248999999999999</v>
      </c>
      <c r="K501" s="10">
        <v>5</v>
      </c>
      <c r="L501" s="10">
        <v>5</v>
      </c>
      <c r="M501" s="10">
        <v>0</v>
      </c>
      <c r="N501" s="14">
        <v>18.686</v>
      </c>
      <c r="O501" s="13">
        <v>34.603333333333296</v>
      </c>
      <c r="P501" s="41">
        <v>0.24000129999999942</v>
      </c>
      <c r="Q501" s="41">
        <v>1.6681156000000001</v>
      </c>
      <c r="R501" s="1" t="s">
        <v>285</v>
      </c>
      <c r="V501" s="42" t="str">
        <f>A501&amp;" St."&amp;B501&amp;" "&amp;K501&amp;"m"&amp;" Bt."&amp;M501</f>
        <v>YK1901 St.21 5m Bt.0</v>
      </c>
    </row>
    <row r="502" spans="1:22">
      <c r="A502" s="1" t="s">
        <v>1538</v>
      </c>
      <c r="B502" s="1">
        <v>22</v>
      </c>
      <c r="C502" s="1" t="s">
        <v>1577</v>
      </c>
      <c r="D502" s="5">
        <v>43569</v>
      </c>
      <c r="E502" s="1">
        <f>YEAR(D502)</f>
        <v>2019</v>
      </c>
      <c r="F502" s="1">
        <f>MONTH(D502)</f>
        <v>4</v>
      </c>
      <c r="G502" s="4">
        <f>DAY(D502)</f>
        <v>14</v>
      </c>
      <c r="H502" s="9">
        <v>0.84375</v>
      </c>
      <c r="I502" s="13">
        <v>128.68766666666599</v>
      </c>
      <c r="J502" s="13">
        <v>31.248999999999999</v>
      </c>
      <c r="K502" s="10">
        <v>5</v>
      </c>
      <c r="L502" s="10">
        <v>5</v>
      </c>
      <c r="M502" s="10">
        <v>0</v>
      </c>
      <c r="N502" s="14">
        <v>19.284333333333301</v>
      </c>
      <c r="O502" s="13">
        <v>34.6026666666666</v>
      </c>
      <c r="P502" s="41">
        <v>0.28559410000000041</v>
      </c>
      <c r="Q502" s="41">
        <v>1.5904767999999994</v>
      </c>
      <c r="R502" s="1" t="s">
        <v>285</v>
      </c>
      <c r="U502" s="8" t="s">
        <v>1639</v>
      </c>
      <c r="V502" s="42" t="str">
        <f>A502&amp;" St."&amp;B502&amp;" "&amp;K502&amp;"m"&amp;" Bt."&amp;M502</f>
        <v>YK1901 St.22 5m Bt.0</v>
      </c>
    </row>
    <row r="503" spans="1:22">
      <c r="A503" s="1" t="s">
        <v>1538</v>
      </c>
      <c r="B503" s="1">
        <v>23</v>
      </c>
      <c r="C503" s="1" t="s">
        <v>1577</v>
      </c>
      <c r="D503" s="5">
        <v>43569</v>
      </c>
      <c r="E503" s="1">
        <f>YEAR(D503)</f>
        <v>2019</v>
      </c>
      <c r="F503" s="1">
        <f>MONTH(D503)</f>
        <v>4</v>
      </c>
      <c r="G503" s="4">
        <f>DAY(D503)</f>
        <v>14</v>
      </c>
      <c r="H503" s="9">
        <v>0.99652777777777779</v>
      </c>
      <c r="I503" s="13">
        <v>129.202666666666</v>
      </c>
      <c r="J503" s="13">
        <v>31.25</v>
      </c>
      <c r="K503" s="10">
        <v>5</v>
      </c>
      <c r="L503" s="10">
        <v>5</v>
      </c>
      <c r="M503" s="10">
        <v>0</v>
      </c>
      <c r="N503" s="14">
        <v>19.000999999999998</v>
      </c>
      <c r="O503" s="13">
        <v>34.631999999999998</v>
      </c>
      <c r="P503" s="41">
        <v>0.20447570000000015</v>
      </c>
      <c r="Q503" s="41">
        <v>1.411674399999999</v>
      </c>
      <c r="R503" s="1" t="s">
        <v>285</v>
      </c>
      <c r="V503" s="42" t="str">
        <f>A503&amp;" St."&amp;B503&amp;" "&amp;K503&amp;"m"&amp;" Bt."&amp;M503</f>
        <v>YK1901 St.23 5m Bt.0</v>
      </c>
    </row>
    <row r="504" spans="1:22">
      <c r="A504" s="1" t="s">
        <v>1538</v>
      </c>
      <c r="B504" s="1">
        <v>24</v>
      </c>
      <c r="C504" s="1" t="s">
        <v>1577</v>
      </c>
      <c r="D504" s="5">
        <v>43570</v>
      </c>
      <c r="E504" s="1">
        <f>YEAR(D504)</f>
        <v>2019</v>
      </c>
      <c r="F504" s="1">
        <f>MONTH(D504)</f>
        <v>4</v>
      </c>
      <c r="G504" s="4">
        <f>DAY(D504)</f>
        <v>15</v>
      </c>
      <c r="H504" s="9">
        <v>0.15069444444444444</v>
      </c>
      <c r="I504" s="13">
        <v>129.69616666666599</v>
      </c>
      <c r="J504" s="13">
        <v>31.248000000000001</v>
      </c>
      <c r="K504" s="10">
        <v>5</v>
      </c>
      <c r="L504" s="10">
        <v>5</v>
      </c>
      <c r="M504" s="10">
        <v>0</v>
      </c>
      <c r="N504" s="14">
        <v>18.9976666666666</v>
      </c>
      <c r="O504" s="13">
        <v>34.641999999999996</v>
      </c>
      <c r="P504" s="41">
        <v>0.32535665058823504</v>
      </c>
      <c r="Q504" s="41">
        <v>1.6657740705882329</v>
      </c>
      <c r="R504" s="1" t="s">
        <v>285</v>
      </c>
      <c r="V504" s="42" t="str">
        <f>A504&amp;" St."&amp;B504&amp;" "&amp;K504&amp;"m"&amp;" Bt."&amp;M504</f>
        <v>YK1901 St.24 5m Bt.0</v>
      </c>
    </row>
    <row r="505" spans="1:22">
      <c r="A505" s="1" t="s">
        <v>1538</v>
      </c>
      <c r="B505" s="1">
        <v>25</v>
      </c>
      <c r="C505" s="1" t="s">
        <v>1577</v>
      </c>
      <c r="D505" s="5">
        <v>43570</v>
      </c>
      <c r="E505" s="1">
        <f>YEAR(D505)</f>
        <v>2019</v>
      </c>
      <c r="F505" s="1">
        <f>MONTH(D505)</f>
        <v>4</v>
      </c>
      <c r="G505" s="4">
        <f>DAY(D505)</f>
        <v>15</v>
      </c>
      <c r="H505" s="9">
        <v>0.31666666666666665</v>
      </c>
      <c r="I505" s="13">
        <v>129.749</v>
      </c>
      <c r="J505" s="13">
        <v>30.7983333333333</v>
      </c>
      <c r="K505" s="10">
        <v>5</v>
      </c>
      <c r="L505" s="10">
        <v>5</v>
      </c>
      <c r="M505" s="10">
        <v>0</v>
      </c>
      <c r="N505" s="14">
        <v>20.420999999999999</v>
      </c>
      <c r="O505" s="13">
        <v>34.585833333333298</v>
      </c>
      <c r="P505" s="41">
        <v>0.23020728470588248</v>
      </c>
      <c r="Q505" s="41">
        <v>1.525129364705883</v>
      </c>
      <c r="R505" s="1" t="s">
        <v>285</v>
      </c>
      <c r="V505" s="42" t="str">
        <f>A505&amp;" St."&amp;B505&amp;" "&amp;K505&amp;"m"&amp;" Bt."&amp;M505</f>
        <v>YK1901 St.25 5m Bt.0</v>
      </c>
    </row>
    <row r="506" spans="1:22">
      <c r="A506" s="1" t="s">
        <v>1538</v>
      </c>
      <c r="B506" s="1">
        <v>26</v>
      </c>
      <c r="C506" s="1" t="s">
        <v>1577</v>
      </c>
      <c r="D506" s="5">
        <v>43570</v>
      </c>
      <c r="E506" s="1">
        <f>YEAR(D506)</f>
        <v>2019</v>
      </c>
      <c r="F506" s="1">
        <f>MONTH(D506)</f>
        <v>4</v>
      </c>
      <c r="G506" s="4">
        <f>DAY(D506)</f>
        <v>15</v>
      </c>
      <c r="H506" s="9">
        <v>0.46666666666666662</v>
      </c>
      <c r="I506" s="13">
        <v>129.29949999999999</v>
      </c>
      <c r="J506" s="13">
        <v>30.75</v>
      </c>
      <c r="K506" s="10">
        <v>5</v>
      </c>
      <c r="L506" s="10">
        <v>5</v>
      </c>
      <c r="M506" s="10">
        <v>0</v>
      </c>
      <c r="N506" s="14">
        <v>19.954333333333299</v>
      </c>
      <c r="O506" s="13">
        <v>34.598999999999997</v>
      </c>
      <c r="P506" s="41">
        <v>0.26411359882352947</v>
      </c>
      <c r="Q506" s="41">
        <v>1.5366366588235305</v>
      </c>
      <c r="R506" s="1" t="s">
        <v>285</v>
      </c>
      <c r="V506" s="42" t="str">
        <f>A506&amp;" St."&amp;B506&amp;" "&amp;K506&amp;"m"&amp;" Bt."&amp;M506</f>
        <v>YK1901 St.26 5m Bt.0</v>
      </c>
    </row>
    <row r="507" spans="1:22">
      <c r="A507" s="1" t="s">
        <v>1538</v>
      </c>
      <c r="B507" s="1">
        <v>27</v>
      </c>
      <c r="C507" s="1" t="s">
        <v>1577</v>
      </c>
      <c r="D507" s="5">
        <v>43570</v>
      </c>
      <c r="E507" s="1">
        <f>YEAR(D507)</f>
        <v>2019</v>
      </c>
      <c r="F507" s="1">
        <f>MONTH(D507)</f>
        <v>4</v>
      </c>
      <c r="G507" s="4">
        <f>DAY(D507)</f>
        <v>15</v>
      </c>
      <c r="H507" s="9">
        <v>0.61458333333333337</v>
      </c>
      <c r="I507" s="13">
        <v>128.80216666666601</v>
      </c>
      <c r="J507" s="13">
        <v>30.751000000000001</v>
      </c>
      <c r="K507" s="10">
        <v>5</v>
      </c>
      <c r="L507" s="10">
        <v>5</v>
      </c>
      <c r="M507" s="10">
        <v>0</v>
      </c>
      <c r="N507" s="14">
        <v>19.111000000000001</v>
      </c>
      <c r="O507" s="13">
        <v>34.643000000000001</v>
      </c>
      <c r="P507" s="41">
        <v>0.26410143294117638</v>
      </c>
      <c r="Q507" s="41">
        <v>1.6684823529411759</v>
      </c>
      <c r="R507" s="1" t="s">
        <v>285</v>
      </c>
      <c r="V507" s="42" t="str">
        <f>A507&amp;" St."&amp;B507&amp;" "&amp;K507&amp;"m"&amp;" Bt."&amp;M507</f>
        <v>YK1901 St.27 5m Bt.0</v>
      </c>
    </row>
    <row r="508" spans="1:22">
      <c r="A508" s="1" t="s">
        <v>1538</v>
      </c>
      <c r="B508" s="1">
        <v>28</v>
      </c>
      <c r="C508" s="1" t="s">
        <v>1577</v>
      </c>
      <c r="D508" s="5">
        <v>43570</v>
      </c>
      <c r="E508" s="1">
        <f>YEAR(D508)</f>
        <v>2019</v>
      </c>
      <c r="F508" s="1">
        <f>MONTH(D508)</f>
        <v>4</v>
      </c>
      <c r="G508" s="4">
        <f>DAY(D508)</f>
        <v>15</v>
      </c>
      <c r="H508" s="9">
        <v>0.72569444444444453</v>
      </c>
      <c r="I508" s="13">
        <v>128.503166666666</v>
      </c>
      <c r="J508" s="13">
        <v>30.745000000000001</v>
      </c>
      <c r="K508" s="10">
        <v>5</v>
      </c>
      <c r="L508" s="10">
        <v>5</v>
      </c>
      <c r="M508" s="10">
        <v>0</v>
      </c>
      <c r="N508" s="14">
        <v>19.049333333333298</v>
      </c>
      <c r="O508" s="13">
        <v>34.646499999999996</v>
      </c>
      <c r="P508" s="41">
        <v>0.31682836705882345</v>
      </c>
      <c r="Q508" s="41">
        <v>1.7455928470588216</v>
      </c>
      <c r="R508" s="1" t="s">
        <v>285</v>
      </c>
      <c r="V508" s="42" t="str">
        <f>A508&amp;" St."&amp;B508&amp;" "&amp;K508&amp;"m"&amp;" Bt."&amp;M508</f>
        <v>YK1901 St.28 5m Bt.0</v>
      </c>
    </row>
    <row r="509" spans="1:22">
      <c r="A509" s="1" t="s">
        <v>1538</v>
      </c>
      <c r="B509" s="1">
        <v>29</v>
      </c>
      <c r="C509" s="1" t="s">
        <v>1577</v>
      </c>
      <c r="D509" s="5">
        <v>43570</v>
      </c>
      <c r="E509" s="1">
        <f>YEAR(D509)</f>
        <v>2019</v>
      </c>
      <c r="F509" s="1">
        <f>MONTH(D509)</f>
        <v>4</v>
      </c>
      <c r="G509" s="4">
        <f>DAY(D509)</f>
        <v>15</v>
      </c>
      <c r="H509" s="9">
        <v>0.91805555555555562</v>
      </c>
      <c r="I509" s="13">
        <v>127.78066666666599</v>
      </c>
      <c r="J509" s="13">
        <v>30.75</v>
      </c>
      <c r="K509" s="10">
        <v>5</v>
      </c>
      <c r="L509" s="10">
        <v>5</v>
      </c>
      <c r="M509" s="10">
        <v>0</v>
      </c>
      <c r="N509" s="14">
        <v>18.611000000000001</v>
      </c>
      <c r="O509" s="13">
        <v>34.661166666666595</v>
      </c>
      <c r="P509" s="41">
        <v>0.28600002117647039</v>
      </c>
      <c r="Q509" s="41">
        <v>1.7013769411764699</v>
      </c>
      <c r="R509" s="1" t="s">
        <v>285</v>
      </c>
      <c r="V509" s="42" t="str">
        <f>A509&amp;" St."&amp;B509&amp;" "&amp;K509&amp;"m"&amp;" Bt."&amp;M509</f>
        <v>YK1901 St.29 5m Bt.0</v>
      </c>
    </row>
    <row r="510" spans="1:22">
      <c r="A510" s="1" t="s">
        <v>1538</v>
      </c>
      <c r="B510" s="1">
        <v>30</v>
      </c>
      <c r="C510" s="1" t="s">
        <v>1577</v>
      </c>
      <c r="D510" s="5">
        <v>43571</v>
      </c>
      <c r="E510" s="1">
        <f>YEAR(D510)</f>
        <v>2019</v>
      </c>
      <c r="F510" s="1">
        <f>MONTH(D510)</f>
        <v>4</v>
      </c>
      <c r="G510" s="4">
        <f>DAY(D510)</f>
        <v>16</v>
      </c>
      <c r="H510" s="9">
        <v>5.9722222222222225E-2</v>
      </c>
      <c r="I510" s="13">
        <v>127.28366666666599</v>
      </c>
      <c r="J510" s="13">
        <v>30.742999999999999</v>
      </c>
      <c r="K510" s="10">
        <v>5</v>
      </c>
      <c r="L510" s="10">
        <v>5</v>
      </c>
      <c r="M510" s="10">
        <v>0</v>
      </c>
      <c r="N510" s="14">
        <v>17.467666666666599</v>
      </c>
      <c r="O510" s="13">
        <v>34.281833333333296</v>
      </c>
      <c r="P510" s="41">
        <v>0.16665271529411774</v>
      </c>
      <c r="Q510" s="41">
        <v>0.90588583529411615</v>
      </c>
      <c r="R510" s="1" t="s">
        <v>285</v>
      </c>
      <c r="V510" s="42" t="str">
        <f>A510&amp;" St."&amp;B510&amp;" "&amp;K510&amp;"m"&amp;" Bt."&amp;M510</f>
        <v>YK1901 St.30 5m Bt.0</v>
      </c>
    </row>
    <row r="511" spans="1:22">
      <c r="A511" s="1" t="s">
        <v>1538</v>
      </c>
      <c r="B511" s="1">
        <v>31</v>
      </c>
      <c r="C511" s="1" t="s">
        <v>1577</v>
      </c>
      <c r="D511" s="5">
        <v>43571</v>
      </c>
      <c r="E511" s="1">
        <f>YEAR(D511)</f>
        <v>2019</v>
      </c>
      <c r="F511" s="1">
        <f>MONTH(D511)</f>
        <v>4</v>
      </c>
      <c r="G511" s="4">
        <f>DAY(D511)</f>
        <v>16</v>
      </c>
      <c r="H511" s="9">
        <v>0.1875</v>
      </c>
      <c r="I511" s="13">
        <v>126.823333333333</v>
      </c>
      <c r="J511" s="13">
        <v>30.748000000000001</v>
      </c>
      <c r="K511" s="10">
        <v>5</v>
      </c>
      <c r="L511" s="10">
        <v>5</v>
      </c>
      <c r="M511" s="10">
        <v>0</v>
      </c>
      <c r="N511" s="14">
        <v>15.260999999999999</v>
      </c>
      <c r="O511" s="13">
        <v>34.2796666666666</v>
      </c>
      <c r="P511" s="41">
        <v>0.13289239176470558</v>
      </c>
      <c r="Q511" s="41">
        <v>0.9483582117647078</v>
      </c>
      <c r="R511" s="1" t="s">
        <v>285</v>
      </c>
      <c r="V511" s="42" t="str">
        <f>A511&amp;" St."&amp;B511&amp;" "&amp;K511&amp;"m"&amp;" Bt."&amp;M511</f>
        <v>YK1901 St.31 5m Bt.0</v>
      </c>
    </row>
    <row r="512" spans="1:22">
      <c r="A512" s="1" t="s">
        <v>1538</v>
      </c>
      <c r="B512" s="1">
        <v>72</v>
      </c>
      <c r="C512" s="1" t="s">
        <v>1577</v>
      </c>
      <c r="D512" s="5">
        <v>43582</v>
      </c>
      <c r="E512" s="1">
        <f>YEAR(D512)</f>
        <v>2019</v>
      </c>
      <c r="F512" s="1">
        <f>MONTH(D512)</f>
        <v>4</v>
      </c>
      <c r="G512" s="4">
        <f>DAY(D512)</f>
        <v>27</v>
      </c>
      <c r="H512" s="9">
        <v>0.30277777777777776</v>
      </c>
      <c r="I512" s="13">
        <v>126.251</v>
      </c>
      <c r="J512" s="13">
        <v>30.7165</v>
      </c>
      <c r="K512" s="10">
        <v>5</v>
      </c>
      <c r="L512" s="10">
        <v>5</v>
      </c>
      <c r="M512" s="10">
        <v>0</v>
      </c>
      <c r="N512" s="14">
        <v>15.524333333333299</v>
      </c>
      <c r="O512" s="13">
        <v>33.831166666666597</v>
      </c>
      <c r="P512" s="41">
        <v>-2.1999999999999999E-2</v>
      </c>
      <c r="Q512" s="41">
        <v>9.1999999999999998E-2</v>
      </c>
      <c r="R512" s="1" t="s">
        <v>285</v>
      </c>
      <c r="V512" s="42" t="str">
        <f>A512&amp;" St."&amp;B512&amp;" "&amp;K512&amp;"m"&amp;" Bt."&amp;M512</f>
        <v>YK1901 St.72 5m Bt.0</v>
      </c>
    </row>
    <row r="513" spans="1:22" ht="14" customHeight="1">
      <c r="A513" s="32" t="s">
        <v>1739</v>
      </c>
      <c r="B513" s="32">
        <v>1</v>
      </c>
      <c r="C513" s="32" t="s">
        <v>1740</v>
      </c>
      <c r="D513" s="31">
        <v>42517</v>
      </c>
      <c r="E513" s="25">
        <v>2016</v>
      </c>
      <c r="F513" s="25">
        <v>5</v>
      </c>
      <c r="G513" s="37">
        <v>27</v>
      </c>
      <c r="H513" s="35" t="s">
        <v>1565</v>
      </c>
      <c r="I513" s="28">
        <v>137.99299999999999</v>
      </c>
      <c r="J513" s="28">
        <v>37.168999999999997</v>
      </c>
      <c r="K513" s="33">
        <v>0</v>
      </c>
      <c r="L513" s="33">
        <v>0</v>
      </c>
      <c r="M513" s="33" t="s">
        <v>1565</v>
      </c>
      <c r="N513" s="27">
        <v>18.399999999999999</v>
      </c>
      <c r="O513" s="30">
        <v>32.2532</v>
      </c>
      <c r="P513" s="26">
        <v>-0.41</v>
      </c>
      <c r="Q513" s="26">
        <v>-3.07</v>
      </c>
      <c r="R513" s="32" t="s">
        <v>1741</v>
      </c>
      <c r="S513" s="32"/>
      <c r="T513" s="22"/>
      <c r="U513" s="36"/>
      <c r="V513" s="22"/>
    </row>
    <row r="514" spans="1:22" ht="14" customHeight="1">
      <c r="A514" s="32" t="s">
        <v>1739</v>
      </c>
      <c r="B514" s="32">
        <v>3</v>
      </c>
      <c r="C514" s="32" t="s">
        <v>1740</v>
      </c>
      <c r="D514" s="31">
        <v>42517</v>
      </c>
      <c r="E514" s="25">
        <v>2016</v>
      </c>
      <c r="F514" s="25">
        <v>5</v>
      </c>
      <c r="G514" s="37">
        <v>27</v>
      </c>
      <c r="H514" s="35" t="s">
        <v>1565</v>
      </c>
      <c r="I514" s="28">
        <v>137.661</v>
      </c>
      <c r="J514" s="28">
        <v>37.005000000000003</v>
      </c>
      <c r="K514" s="33">
        <v>0</v>
      </c>
      <c r="L514" s="33">
        <v>0</v>
      </c>
      <c r="M514" s="33" t="s">
        <v>1565</v>
      </c>
      <c r="N514" s="27">
        <v>17.7</v>
      </c>
      <c r="O514" s="30">
        <v>33.167099999999998</v>
      </c>
      <c r="P514" s="26">
        <v>-0.22</v>
      </c>
      <c r="Q514" s="26">
        <v>-1.55</v>
      </c>
      <c r="R514" s="32" t="s">
        <v>1741</v>
      </c>
      <c r="S514" s="32"/>
      <c r="T514" s="22"/>
      <c r="U514" s="36"/>
      <c r="V514" s="22"/>
    </row>
    <row r="515" spans="1:22" ht="14" customHeight="1">
      <c r="A515" s="32" t="s">
        <v>1739</v>
      </c>
      <c r="B515" s="32">
        <v>4</v>
      </c>
      <c r="C515" s="32" t="s">
        <v>1740</v>
      </c>
      <c r="D515" s="31">
        <v>42517</v>
      </c>
      <c r="E515" s="25">
        <v>2016</v>
      </c>
      <c r="F515" s="25">
        <v>5</v>
      </c>
      <c r="G515" s="37">
        <v>27</v>
      </c>
      <c r="H515" s="35" t="s">
        <v>1565</v>
      </c>
      <c r="I515" s="28">
        <v>137.33099999999999</v>
      </c>
      <c r="J515" s="28">
        <v>36.837000000000003</v>
      </c>
      <c r="K515" s="33">
        <v>0</v>
      </c>
      <c r="L515" s="33">
        <v>0</v>
      </c>
      <c r="M515" s="33" t="s">
        <v>1565</v>
      </c>
      <c r="N515" s="27">
        <v>21</v>
      </c>
      <c r="O515" s="30">
        <v>33.237699999999997</v>
      </c>
      <c r="P515" s="26">
        <v>-0.16</v>
      </c>
      <c r="Q515" s="26">
        <v>-1.34</v>
      </c>
      <c r="R515" s="32" t="s">
        <v>1741</v>
      </c>
      <c r="S515" s="32"/>
      <c r="T515" s="22"/>
      <c r="U515" s="36"/>
      <c r="V515" s="22"/>
    </row>
    <row r="516" spans="1:22" ht="14" customHeight="1">
      <c r="A516" s="32" t="s">
        <v>1739</v>
      </c>
      <c r="B516" s="32">
        <v>5</v>
      </c>
      <c r="C516" s="32" t="s">
        <v>1740</v>
      </c>
      <c r="D516" s="31">
        <v>42517</v>
      </c>
      <c r="E516" s="25">
        <v>2016</v>
      </c>
      <c r="F516" s="25">
        <v>5</v>
      </c>
      <c r="G516" s="37">
        <v>27</v>
      </c>
      <c r="H516" s="35" t="s">
        <v>1565</v>
      </c>
      <c r="I516" s="28">
        <v>137.083</v>
      </c>
      <c r="J516" s="28">
        <v>36.841000000000001</v>
      </c>
      <c r="K516" s="33">
        <v>0</v>
      </c>
      <c r="L516" s="33">
        <v>0</v>
      </c>
      <c r="M516" s="33" t="s">
        <v>1565</v>
      </c>
      <c r="N516" s="27">
        <v>20.2</v>
      </c>
      <c r="O516" s="30">
        <v>33.690800000000003</v>
      </c>
      <c r="P516" s="26">
        <v>-0.08</v>
      </c>
      <c r="Q516" s="26">
        <v>-0.56000000000000005</v>
      </c>
      <c r="R516" s="32" t="s">
        <v>1741</v>
      </c>
      <c r="S516" s="32"/>
      <c r="T516" s="22"/>
      <c r="U516" s="36"/>
      <c r="V516" s="22"/>
    </row>
    <row r="517" spans="1:22" ht="14" customHeight="1">
      <c r="A517" s="32" t="s">
        <v>1739</v>
      </c>
      <c r="B517" s="32">
        <v>6</v>
      </c>
      <c r="C517" s="32" t="s">
        <v>1740</v>
      </c>
      <c r="D517" s="31">
        <v>42517</v>
      </c>
      <c r="E517" s="25">
        <v>2016</v>
      </c>
      <c r="F517" s="25">
        <v>5</v>
      </c>
      <c r="G517" s="37">
        <v>27</v>
      </c>
      <c r="H517" s="35" t="s">
        <v>1565</v>
      </c>
      <c r="I517" s="28">
        <v>137.09399999999999</v>
      </c>
      <c r="J517" s="28">
        <v>37.012</v>
      </c>
      <c r="K517" s="33">
        <v>0</v>
      </c>
      <c r="L517" s="33">
        <v>0</v>
      </c>
      <c r="M517" s="33" t="s">
        <v>1565</v>
      </c>
      <c r="N517" s="27">
        <v>19.899999999999999</v>
      </c>
      <c r="O517" s="30">
        <v>33.7834</v>
      </c>
      <c r="P517" s="26">
        <v>0.02</v>
      </c>
      <c r="Q517" s="26">
        <v>7.0000000000000007E-2</v>
      </c>
      <c r="R517" s="32" t="s">
        <v>1741</v>
      </c>
      <c r="S517" s="32"/>
      <c r="T517" s="22"/>
      <c r="U517" s="36"/>
      <c r="V517" s="22"/>
    </row>
    <row r="518" spans="1:22" ht="14" customHeight="1">
      <c r="A518" s="32" t="s">
        <v>1739</v>
      </c>
      <c r="B518" s="32">
        <v>7</v>
      </c>
      <c r="C518" s="32" t="s">
        <v>1740</v>
      </c>
      <c r="D518" s="31">
        <v>42518</v>
      </c>
      <c r="E518" s="25">
        <v>2016</v>
      </c>
      <c r="F518" s="25">
        <v>5</v>
      </c>
      <c r="G518" s="37">
        <v>28</v>
      </c>
      <c r="H518" s="35" t="s">
        <v>1565</v>
      </c>
      <c r="I518" s="28">
        <v>137.09899999999999</v>
      </c>
      <c r="J518" s="28">
        <v>37.170999999999999</v>
      </c>
      <c r="K518" s="33">
        <v>0</v>
      </c>
      <c r="L518" s="33">
        <v>0</v>
      </c>
      <c r="M518" s="33" t="s">
        <v>1565</v>
      </c>
      <c r="N518" s="27">
        <v>19.2</v>
      </c>
      <c r="O518" s="30">
        <v>34.0944</v>
      </c>
      <c r="P518" s="26">
        <v>0.14000000000000001</v>
      </c>
      <c r="Q518" s="26">
        <v>0.71</v>
      </c>
      <c r="R518" s="32" t="s">
        <v>1741</v>
      </c>
      <c r="S518" s="32"/>
      <c r="T518" s="22"/>
      <c r="U518" s="36"/>
      <c r="V518" s="22"/>
    </row>
    <row r="519" spans="1:22" ht="14" customHeight="1">
      <c r="A519" s="32" t="s">
        <v>1739</v>
      </c>
      <c r="B519" s="32">
        <v>9</v>
      </c>
      <c r="C519" s="32" t="s">
        <v>1740</v>
      </c>
      <c r="D519" s="31">
        <v>42518</v>
      </c>
      <c r="E519" s="25">
        <v>2016</v>
      </c>
      <c r="F519" s="25">
        <v>5</v>
      </c>
      <c r="G519" s="37">
        <v>28</v>
      </c>
      <c r="H519" s="35" t="s">
        <v>1565</v>
      </c>
      <c r="I519" s="28">
        <v>137.33099999999999</v>
      </c>
      <c r="J519" s="28">
        <v>37.335000000000001</v>
      </c>
      <c r="K519" s="33">
        <v>0</v>
      </c>
      <c r="L519" s="33">
        <v>0</v>
      </c>
      <c r="M519" s="33" t="s">
        <v>1565</v>
      </c>
      <c r="N519" s="27">
        <v>18.399999999999999</v>
      </c>
      <c r="O519" s="30">
        <v>34.320900000000002</v>
      </c>
      <c r="P519" s="26">
        <v>0.21</v>
      </c>
      <c r="Q519" s="26">
        <v>0.82</v>
      </c>
      <c r="R519" s="32" t="s">
        <v>1741</v>
      </c>
      <c r="S519" s="32"/>
      <c r="T519" s="22"/>
      <c r="U519" s="36"/>
      <c r="V519" s="22"/>
    </row>
    <row r="520" spans="1:22" ht="14" customHeight="1">
      <c r="A520" s="32" t="s">
        <v>1739</v>
      </c>
      <c r="B520" s="32">
        <v>10</v>
      </c>
      <c r="C520" s="32" t="s">
        <v>1740</v>
      </c>
      <c r="D520" s="31">
        <v>42518</v>
      </c>
      <c r="E520" s="25">
        <v>2016</v>
      </c>
      <c r="F520" s="25">
        <v>5</v>
      </c>
      <c r="G520" s="37">
        <v>28</v>
      </c>
      <c r="H520" s="35" t="s">
        <v>1565</v>
      </c>
      <c r="I520" s="28">
        <v>137.33000000000001</v>
      </c>
      <c r="J520" s="28">
        <v>37.585999999999999</v>
      </c>
      <c r="K520" s="33">
        <v>0</v>
      </c>
      <c r="L520" s="33">
        <v>0</v>
      </c>
      <c r="M520" s="33" t="s">
        <v>1565</v>
      </c>
      <c r="N520" s="27">
        <v>20.7</v>
      </c>
      <c r="O520" s="30">
        <v>34.213700000000003</v>
      </c>
      <c r="P520" s="26">
        <v>0.2</v>
      </c>
      <c r="Q520" s="26">
        <v>1.04</v>
      </c>
      <c r="R520" s="32" t="s">
        <v>1741</v>
      </c>
      <c r="S520" s="32"/>
      <c r="T520" s="22"/>
      <c r="U520" s="36"/>
      <c r="V520" s="22"/>
    </row>
    <row r="521" spans="1:22" ht="14" customHeight="1">
      <c r="A521" s="32" t="s">
        <v>1739</v>
      </c>
      <c r="B521" s="32">
        <v>11</v>
      </c>
      <c r="C521" s="32" t="s">
        <v>1740</v>
      </c>
      <c r="D521" s="31">
        <v>42519</v>
      </c>
      <c r="E521" s="25">
        <v>2016</v>
      </c>
      <c r="F521" s="25">
        <v>5</v>
      </c>
      <c r="G521" s="37">
        <v>29</v>
      </c>
      <c r="H521" s="35" t="s">
        <v>1565</v>
      </c>
      <c r="I521" s="28">
        <v>136.98500000000001</v>
      </c>
      <c r="J521" s="28">
        <v>37.503999999999998</v>
      </c>
      <c r="K521" s="33">
        <v>0</v>
      </c>
      <c r="L521" s="33">
        <v>0</v>
      </c>
      <c r="M521" s="33" t="s">
        <v>1565</v>
      </c>
      <c r="N521" s="27">
        <v>20.2</v>
      </c>
      <c r="O521" s="30">
        <v>34.1175</v>
      </c>
      <c r="P521" s="26">
        <v>0.1</v>
      </c>
      <c r="Q521" s="26">
        <v>0.7</v>
      </c>
      <c r="R521" s="32" t="s">
        <v>1741</v>
      </c>
      <c r="S521" s="32"/>
      <c r="T521" s="22"/>
      <c r="U521" s="36"/>
      <c r="V521" s="22"/>
    </row>
    <row r="522" spans="1:22" ht="14" customHeight="1">
      <c r="A522" s="32" t="s">
        <v>1739</v>
      </c>
      <c r="B522" s="32">
        <v>15</v>
      </c>
      <c r="C522" s="32" t="s">
        <v>1740</v>
      </c>
      <c r="D522" s="31">
        <v>42519</v>
      </c>
      <c r="E522" s="25">
        <v>2016</v>
      </c>
      <c r="F522" s="25">
        <v>5</v>
      </c>
      <c r="G522" s="37">
        <v>29</v>
      </c>
      <c r="H522" s="35" t="s">
        <v>1565</v>
      </c>
      <c r="I522" s="28">
        <v>136.66200000000001</v>
      </c>
      <c r="J522" s="28">
        <v>37.335999999999999</v>
      </c>
      <c r="K522" s="33">
        <v>0</v>
      </c>
      <c r="L522" s="33">
        <v>0</v>
      </c>
      <c r="M522" s="33" t="s">
        <v>1565</v>
      </c>
      <c r="N522" s="27">
        <v>20.100000000000001</v>
      </c>
      <c r="O522" s="30">
        <v>33.766100000000002</v>
      </c>
      <c r="P522" s="26">
        <v>7.0000000000000007E-2</v>
      </c>
      <c r="Q522" s="26">
        <v>0.34</v>
      </c>
      <c r="R522" s="32" t="s">
        <v>1741</v>
      </c>
      <c r="S522" s="32"/>
      <c r="T522" s="22"/>
      <c r="U522" s="36"/>
      <c r="V522" s="22"/>
    </row>
    <row r="523" spans="1:22" ht="14" customHeight="1">
      <c r="A523" s="32" t="s">
        <v>1739</v>
      </c>
      <c r="B523" s="32">
        <v>16</v>
      </c>
      <c r="C523" s="32" t="s">
        <v>1740</v>
      </c>
      <c r="D523" s="31">
        <v>42520</v>
      </c>
      <c r="E523" s="25">
        <v>2016</v>
      </c>
      <c r="F523" s="25">
        <v>5</v>
      </c>
      <c r="G523" s="37">
        <v>30</v>
      </c>
      <c r="H523" s="35" t="s">
        <v>1565</v>
      </c>
      <c r="I523" s="28">
        <v>136.66399999999999</v>
      </c>
      <c r="J523" s="28">
        <v>37.003999999999998</v>
      </c>
      <c r="K523" s="33">
        <v>0</v>
      </c>
      <c r="L523" s="33">
        <v>0</v>
      </c>
      <c r="M523" s="33" t="s">
        <v>1565</v>
      </c>
      <c r="N523" s="27">
        <v>19.2</v>
      </c>
      <c r="O523" s="30">
        <v>34.214599999999997</v>
      </c>
      <c r="P523" s="26">
        <v>0.15</v>
      </c>
      <c r="Q523" s="26">
        <v>0.87</v>
      </c>
      <c r="R523" s="32" t="s">
        <v>1741</v>
      </c>
      <c r="S523" s="32"/>
      <c r="T523" s="22"/>
      <c r="U523" s="36"/>
      <c r="V523" s="22"/>
    </row>
    <row r="524" spans="1:22" ht="14" customHeight="1">
      <c r="A524" s="32" t="s">
        <v>1739</v>
      </c>
      <c r="B524" s="32">
        <v>17</v>
      </c>
      <c r="C524" s="32" t="s">
        <v>1740</v>
      </c>
      <c r="D524" s="31">
        <v>42520</v>
      </c>
      <c r="E524" s="25">
        <v>2016</v>
      </c>
      <c r="F524" s="25">
        <v>5</v>
      </c>
      <c r="G524" s="37">
        <v>30</v>
      </c>
      <c r="H524" s="35" t="s">
        <v>1565</v>
      </c>
      <c r="I524" s="28">
        <v>136.66300000000001</v>
      </c>
      <c r="J524" s="28">
        <v>36.835999999999999</v>
      </c>
      <c r="K524" s="33">
        <v>0</v>
      </c>
      <c r="L524" s="33">
        <v>0</v>
      </c>
      <c r="M524" s="33" t="s">
        <v>1565</v>
      </c>
      <c r="N524" s="27">
        <v>19.5</v>
      </c>
      <c r="O524" s="30">
        <v>34.125599999999999</v>
      </c>
      <c r="P524" s="26">
        <v>0.1</v>
      </c>
      <c r="Q524" s="26">
        <v>0.75</v>
      </c>
      <c r="R524" s="32" t="s">
        <v>1741</v>
      </c>
      <c r="S524" s="32"/>
      <c r="T524" s="22"/>
      <c r="U524" s="36"/>
      <c r="V524" s="22"/>
    </row>
    <row r="525" spans="1:22" ht="14" customHeight="1">
      <c r="A525" s="32" t="s">
        <v>1739</v>
      </c>
      <c r="B525" s="32">
        <v>18</v>
      </c>
      <c r="C525" s="32" t="s">
        <v>1740</v>
      </c>
      <c r="D525" s="31">
        <v>42520</v>
      </c>
      <c r="E525" s="25">
        <v>2016</v>
      </c>
      <c r="F525" s="25">
        <v>5</v>
      </c>
      <c r="G525" s="37">
        <v>30</v>
      </c>
      <c r="H525" s="35" t="s">
        <v>1565</v>
      </c>
      <c r="I525" s="28">
        <v>136.33099999999999</v>
      </c>
      <c r="J525" s="28">
        <v>36.503</v>
      </c>
      <c r="K525" s="33">
        <v>0</v>
      </c>
      <c r="L525" s="33">
        <v>0</v>
      </c>
      <c r="M525" s="33" t="s">
        <v>1565</v>
      </c>
      <c r="N525" s="27">
        <v>19.8</v>
      </c>
      <c r="O525" s="30">
        <v>34.142099999999999</v>
      </c>
      <c r="P525" s="26">
        <v>0.08</v>
      </c>
      <c r="Q525" s="26">
        <v>0.74</v>
      </c>
      <c r="R525" s="32" t="s">
        <v>1741</v>
      </c>
      <c r="S525" s="32"/>
      <c r="T525" s="22"/>
      <c r="U525" s="36"/>
      <c r="V525" s="22"/>
    </row>
    <row r="526" spans="1:22" ht="14" customHeight="1">
      <c r="A526" s="32" t="s">
        <v>1739</v>
      </c>
      <c r="B526" s="32">
        <v>19</v>
      </c>
      <c r="C526" s="32" t="s">
        <v>1740</v>
      </c>
      <c r="D526" s="31">
        <v>42521</v>
      </c>
      <c r="E526" s="25">
        <v>2016</v>
      </c>
      <c r="F526" s="25">
        <v>5</v>
      </c>
      <c r="G526" s="37">
        <v>31</v>
      </c>
      <c r="H526" s="35" t="s">
        <v>1565</v>
      </c>
      <c r="I526" s="28">
        <v>135.99700000000001</v>
      </c>
      <c r="J526" s="28">
        <v>36.17</v>
      </c>
      <c r="K526" s="33">
        <v>0</v>
      </c>
      <c r="L526" s="33">
        <v>0</v>
      </c>
      <c r="M526" s="33" t="s">
        <v>1565</v>
      </c>
      <c r="N526" s="27">
        <v>20</v>
      </c>
      <c r="O526" s="30">
        <v>34.391300000000001</v>
      </c>
      <c r="P526" s="26">
        <v>0.21</v>
      </c>
      <c r="Q526" s="26">
        <v>1.31</v>
      </c>
      <c r="R526" s="32" t="s">
        <v>1741</v>
      </c>
      <c r="S526" s="32"/>
      <c r="T526" s="22"/>
      <c r="U526" s="36"/>
      <c r="V526" s="22"/>
    </row>
    <row r="527" spans="1:22" ht="14" customHeight="1">
      <c r="A527" s="32" t="s">
        <v>1739</v>
      </c>
      <c r="B527" s="32">
        <v>20</v>
      </c>
      <c r="C527" s="32" t="s">
        <v>1740</v>
      </c>
      <c r="D527" s="31">
        <v>42521</v>
      </c>
      <c r="E527" s="25">
        <v>2016</v>
      </c>
      <c r="F527" s="25">
        <v>5</v>
      </c>
      <c r="G527" s="37">
        <v>31</v>
      </c>
      <c r="H527" s="35" t="s">
        <v>1565</v>
      </c>
      <c r="I527" s="28">
        <v>135.83099999999999</v>
      </c>
      <c r="J527" s="28">
        <v>36.005000000000003</v>
      </c>
      <c r="K527" s="33">
        <v>0</v>
      </c>
      <c r="L527" s="33">
        <v>0</v>
      </c>
      <c r="M527" s="33" t="s">
        <v>1565</v>
      </c>
      <c r="N527" s="27">
        <v>20.7</v>
      </c>
      <c r="O527" s="30">
        <v>34.386299999999999</v>
      </c>
      <c r="P527" s="26">
        <v>0.19</v>
      </c>
      <c r="Q527" s="26">
        <v>1.19</v>
      </c>
      <c r="R527" s="32" t="s">
        <v>1741</v>
      </c>
      <c r="S527" s="32"/>
      <c r="T527" s="22"/>
      <c r="U527" s="36"/>
      <c r="V527" s="22"/>
    </row>
    <row r="528" spans="1:22" ht="14" customHeight="1">
      <c r="A528" s="32" t="s">
        <v>1739</v>
      </c>
      <c r="B528" s="32">
        <v>21</v>
      </c>
      <c r="C528" s="32" t="s">
        <v>1740</v>
      </c>
      <c r="D528" s="31">
        <v>42521</v>
      </c>
      <c r="E528" s="25">
        <v>2016</v>
      </c>
      <c r="F528" s="25">
        <v>5</v>
      </c>
      <c r="G528" s="37">
        <v>31</v>
      </c>
      <c r="H528" s="35" t="s">
        <v>1565</v>
      </c>
      <c r="I528" s="28">
        <v>135.82900000000001</v>
      </c>
      <c r="J528" s="28">
        <v>35.835999999999999</v>
      </c>
      <c r="K528" s="33">
        <v>0</v>
      </c>
      <c r="L528" s="33">
        <v>0</v>
      </c>
      <c r="M528" s="33" t="s">
        <v>1565</v>
      </c>
      <c r="N528" s="27">
        <v>21.4</v>
      </c>
      <c r="O528" s="30">
        <v>34.282699999999998</v>
      </c>
      <c r="P528" s="26">
        <v>0.2</v>
      </c>
      <c r="Q528" s="26">
        <v>1.23</v>
      </c>
      <c r="R528" s="32" t="s">
        <v>1741</v>
      </c>
      <c r="S528" s="32"/>
      <c r="T528" s="22"/>
      <c r="U528" s="36"/>
      <c r="V528" s="22"/>
    </row>
    <row r="529" spans="1:22" ht="14" customHeight="1">
      <c r="A529" s="32" t="s">
        <v>1739</v>
      </c>
      <c r="B529" s="32">
        <v>22</v>
      </c>
      <c r="C529" s="32" t="s">
        <v>1740</v>
      </c>
      <c r="D529" s="31">
        <v>42521</v>
      </c>
      <c r="E529" s="25">
        <v>2016</v>
      </c>
      <c r="F529" s="25">
        <v>5</v>
      </c>
      <c r="G529" s="37">
        <v>31</v>
      </c>
      <c r="H529" s="35" t="s">
        <v>1565</v>
      </c>
      <c r="I529" s="28">
        <v>135.833</v>
      </c>
      <c r="J529" s="28">
        <v>35.671999999999997</v>
      </c>
      <c r="K529" s="33">
        <v>0</v>
      </c>
      <c r="L529" s="33">
        <v>0</v>
      </c>
      <c r="M529" s="33" t="s">
        <v>1565</v>
      </c>
      <c r="N529" s="27">
        <v>21.3</v>
      </c>
      <c r="O529" s="30">
        <v>33.945</v>
      </c>
      <c r="P529" s="26">
        <v>0.18</v>
      </c>
      <c r="Q529" s="26">
        <v>0.77</v>
      </c>
      <c r="R529" s="32" t="s">
        <v>1741</v>
      </c>
      <c r="S529" s="32"/>
      <c r="T529" s="22"/>
      <c r="U529" s="36"/>
      <c r="V529" s="22"/>
    </row>
    <row r="530" spans="1:22" ht="14" customHeight="1">
      <c r="A530" s="32" t="s">
        <v>1739</v>
      </c>
      <c r="B530" s="32">
        <v>23</v>
      </c>
      <c r="C530" s="32" t="s">
        <v>1740</v>
      </c>
      <c r="D530" s="31">
        <v>42521</v>
      </c>
      <c r="E530" s="25">
        <v>2016</v>
      </c>
      <c r="F530" s="25">
        <v>5</v>
      </c>
      <c r="G530" s="37">
        <v>31</v>
      </c>
      <c r="H530" s="35" t="s">
        <v>1565</v>
      </c>
      <c r="I530" s="28">
        <v>135.57900000000001</v>
      </c>
      <c r="J530" s="28">
        <v>35.668999999999997</v>
      </c>
      <c r="K530" s="33">
        <v>0</v>
      </c>
      <c r="L530" s="33">
        <v>0</v>
      </c>
      <c r="M530" s="33" t="s">
        <v>1565</v>
      </c>
      <c r="N530" s="27">
        <v>19.7</v>
      </c>
      <c r="O530" s="30">
        <v>34.3065</v>
      </c>
      <c r="P530" s="26">
        <v>0.18</v>
      </c>
      <c r="Q530" s="26">
        <v>0.98</v>
      </c>
      <c r="R530" s="32" t="s">
        <v>1741</v>
      </c>
      <c r="S530" s="32"/>
      <c r="T530" s="22"/>
      <c r="U530" s="36"/>
      <c r="V530" s="22"/>
    </row>
    <row r="531" spans="1:22" ht="14" customHeight="1">
      <c r="A531" s="32" t="s">
        <v>1739</v>
      </c>
      <c r="B531" s="32">
        <v>25</v>
      </c>
      <c r="C531" s="32" t="s">
        <v>1740</v>
      </c>
      <c r="D531" s="31">
        <v>42522</v>
      </c>
      <c r="E531" s="25">
        <v>2016</v>
      </c>
      <c r="F531" s="25">
        <v>6</v>
      </c>
      <c r="G531" s="37">
        <v>1</v>
      </c>
      <c r="H531" s="35" t="s">
        <v>1565</v>
      </c>
      <c r="I531" s="28">
        <v>135.33000000000001</v>
      </c>
      <c r="J531" s="28">
        <v>35.835999999999999</v>
      </c>
      <c r="K531" s="33">
        <v>0</v>
      </c>
      <c r="L531" s="33">
        <v>0</v>
      </c>
      <c r="M531" s="33" t="s">
        <v>1565</v>
      </c>
      <c r="N531" s="27">
        <v>19.7</v>
      </c>
      <c r="O531" s="30">
        <v>34.3416</v>
      </c>
      <c r="P531" s="26">
        <v>0.25</v>
      </c>
      <c r="Q531" s="26">
        <v>1.21</v>
      </c>
      <c r="R531" s="32" t="s">
        <v>1741</v>
      </c>
      <c r="S531" s="32"/>
      <c r="T531" s="22"/>
      <c r="U531" s="36"/>
      <c r="V531" s="22"/>
    </row>
    <row r="532" spans="1:22" ht="14" customHeight="1">
      <c r="A532" s="32" t="s">
        <v>1739</v>
      </c>
      <c r="B532" s="32">
        <v>26</v>
      </c>
      <c r="C532" s="32" t="s">
        <v>1740</v>
      </c>
      <c r="D532" s="31">
        <v>42522</v>
      </c>
      <c r="E532" s="25">
        <v>2016</v>
      </c>
      <c r="F532" s="25">
        <v>6</v>
      </c>
      <c r="G532" s="37">
        <v>1</v>
      </c>
      <c r="H532" s="35" t="s">
        <v>1565</v>
      </c>
      <c r="I532" s="28">
        <v>135.32900000000001</v>
      </c>
      <c r="J532" s="28">
        <v>35.668999999999997</v>
      </c>
      <c r="K532" s="33">
        <v>0</v>
      </c>
      <c r="L532" s="33">
        <v>0</v>
      </c>
      <c r="M532" s="33" t="s">
        <v>1565</v>
      </c>
      <c r="N532" s="27">
        <v>20.8</v>
      </c>
      <c r="O532" s="30">
        <v>33.767299999999999</v>
      </c>
      <c r="P532" s="26">
        <v>0.12</v>
      </c>
      <c r="Q532" s="26">
        <v>0.47</v>
      </c>
      <c r="R532" s="32" t="s">
        <v>1741</v>
      </c>
      <c r="S532" s="32"/>
      <c r="T532" s="22"/>
      <c r="U532" s="36"/>
      <c r="V532" s="22"/>
    </row>
    <row r="533" spans="1:22" ht="14" customHeight="1">
      <c r="A533" s="32" t="s">
        <v>1742</v>
      </c>
      <c r="B533" s="32">
        <v>1</v>
      </c>
      <c r="C533" s="32" t="s">
        <v>1740</v>
      </c>
      <c r="D533" s="31">
        <v>42880</v>
      </c>
      <c r="E533" s="25">
        <v>2017</v>
      </c>
      <c r="F533" s="25">
        <v>5</v>
      </c>
      <c r="G533" s="37">
        <v>25</v>
      </c>
      <c r="H533" s="35" t="s">
        <v>1565</v>
      </c>
      <c r="I533" s="28">
        <v>137.99700000000001</v>
      </c>
      <c r="J533" s="28">
        <v>37.168999999999997</v>
      </c>
      <c r="K533" s="33">
        <v>0</v>
      </c>
      <c r="L533" s="33">
        <v>0</v>
      </c>
      <c r="M533" s="33" t="s">
        <v>1565</v>
      </c>
      <c r="N533" s="27">
        <v>19.2</v>
      </c>
      <c r="O533" s="30">
        <v>33.280900000000003</v>
      </c>
      <c r="P533" s="26">
        <v>-0.34</v>
      </c>
      <c r="Q533" s="26">
        <v>-2.44</v>
      </c>
      <c r="R533" s="32" t="s">
        <v>1741</v>
      </c>
      <c r="S533" s="32"/>
      <c r="T533" s="22"/>
      <c r="U533" s="36"/>
      <c r="V533" s="22"/>
    </row>
    <row r="534" spans="1:22" ht="14" customHeight="1">
      <c r="A534" s="32" t="s">
        <v>1742</v>
      </c>
      <c r="B534" s="32">
        <v>3</v>
      </c>
      <c r="C534" s="32" t="s">
        <v>1740</v>
      </c>
      <c r="D534" s="31">
        <v>42880</v>
      </c>
      <c r="E534" s="25">
        <v>2017</v>
      </c>
      <c r="F534" s="25">
        <v>5</v>
      </c>
      <c r="G534" s="37">
        <v>25</v>
      </c>
      <c r="H534" s="35" t="s">
        <v>1565</v>
      </c>
      <c r="I534" s="28">
        <v>137.661</v>
      </c>
      <c r="J534" s="28">
        <v>37.000999999999998</v>
      </c>
      <c r="K534" s="33">
        <v>0</v>
      </c>
      <c r="L534" s="33">
        <v>0</v>
      </c>
      <c r="M534" s="33" t="s">
        <v>1565</v>
      </c>
      <c r="N534" s="27">
        <v>16.5</v>
      </c>
      <c r="O534" s="30">
        <v>34.0501</v>
      </c>
      <c r="P534" s="26">
        <v>-0.03</v>
      </c>
      <c r="Q534" s="26">
        <v>0.13</v>
      </c>
      <c r="R534" s="32" t="s">
        <v>1741</v>
      </c>
      <c r="S534" s="32"/>
      <c r="T534" s="22"/>
      <c r="U534" s="36"/>
      <c r="V534" s="22"/>
    </row>
    <row r="535" spans="1:22" ht="14" customHeight="1">
      <c r="A535" s="32" t="s">
        <v>1742</v>
      </c>
      <c r="B535" s="32">
        <v>4</v>
      </c>
      <c r="C535" s="32" t="s">
        <v>1740</v>
      </c>
      <c r="D535" s="31">
        <v>42880</v>
      </c>
      <c r="E535" s="25">
        <v>2017</v>
      </c>
      <c r="F535" s="25">
        <v>5</v>
      </c>
      <c r="G535" s="37">
        <v>25</v>
      </c>
      <c r="H535" s="35" t="s">
        <v>1565</v>
      </c>
      <c r="I535" s="28">
        <v>137.33099999999999</v>
      </c>
      <c r="J535" s="28">
        <v>36.837000000000003</v>
      </c>
      <c r="K535" s="33">
        <v>0</v>
      </c>
      <c r="L535" s="33">
        <v>0</v>
      </c>
      <c r="M535" s="33" t="s">
        <v>1565</v>
      </c>
      <c r="N535" s="27">
        <v>18.8</v>
      </c>
      <c r="O535" s="30">
        <v>34.0565</v>
      </c>
      <c r="P535" s="26">
        <v>7.0000000000000007E-2</v>
      </c>
      <c r="Q535" s="26">
        <v>0.49</v>
      </c>
      <c r="R535" s="32" t="s">
        <v>1741</v>
      </c>
      <c r="S535" s="32"/>
      <c r="T535" s="22"/>
      <c r="U535" s="36"/>
      <c r="V535" s="22"/>
    </row>
    <row r="536" spans="1:22" ht="14" customHeight="1">
      <c r="A536" s="32" t="s">
        <v>1742</v>
      </c>
      <c r="B536" s="32">
        <v>5</v>
      </c>
      <c r="C536" s="32" t="s">
        <v>1740</v>
      </c>
      <c r="D536" s="31">
        <v>42880</v>
      </c>
      <c r="E536" s="25">
        <v>2017</v>
      </c>
      <c r="F536" s="25">
        <v>5</v>
      </c>
      <c r="G536" s="37">
        <v>25</v>
      </c>
      <c r="H536" s="35" t="s">
        <v>1565</v>
      </c>
      <c r="I536" s="28">
        <v>137.083</v>
      </c>
      <c r="J536" s="28">
        <v>36.840000000000003</v>
      </c>
      <c r="K536" s="33">
        <v>0</v>
      </c>
      <c r="L536" s="33">
        <v>0</v>
      </c>
      <c r="M536" s="33" t="s">
        <v>1565</v>
      </c>
      <c r="N536" s="27">
        <v>19.399999999999999</v>
      </c>
      <c r="O536" s="30">
        <v>34.111899999999999</v>
      </c>
      <c r="P536" s="26">
        <v>0.04</v>
      </c>
      <c r="Q536" s="26">
        <v>0.36</v>
      </c>
      <c r="R536" s="32" t="s">
        <v>1741</v>
      </c>
      <c r="S536" s="32"/>
      <c r="T536" s="22"/>
      <c r="U536" s="36"/>
      <c r="V536" s="22"/>
    </row>
    <row r="537" spans="1:22" ht="14" customHeight="1">
      <c r="A537" s="32" t="s">
        <v>1742</v>
      </c>
      <c r="B537" s="32">
        <v>6</v>
      </c>
      <c r="C537" s="32" t="s">
        <v>1740</v>
      </c>
      <c r="D537" s="31">
        <v>42880</v>
      </c>
      <c r="E537" s="25">
        <v>2017</v>
      </c>
      <c r="F537" s="25">
        <v>5</v>
      </c>
      <c r="G537" s="37">
        <v>25</v>
      </c>
      <c r="H537" s="35" t="s">
        <v>1565</v>
      </c>
      <c r="I537" s="28">
        <v>137.09299999999999</v>
      </c>
      <c r="J537" s="28">
        <v>37.011000000000003</v>
      </c>
      <c r="K537" s="33">
        <v>0</v>
      </c>
      <c r="L537" s="33">
        <v>0</v>
      </c>
      <c r="M537" s="33" t="s">
        <v>1565</v>
      </c>
      <c r="N537" s="27">
        <v>19.5</v>
      </c>
      <c r="O537" s="30">
        <v>34.302199999999999</v>
      </c>
      <c r="P537" s="26">
        <v>0.14000000000000001</v>
      </c>
      <c r="Q537" s="26">
        <v>0.89</v>
      </c>
      <c r="R537" s="32" t="s">
        <v>1741</v>
      </c>
      <c r="S537" s="32"/>
      <c r="T537" s="22"/>
      <c r="U537" s="36"/>
      <c r="V537" s="22"/>
    </row>
    <row r="538" spans="1:22" ht="14" customHeight="1">
      <c r="A538" s="32" t="s">
        <v>1742</v>
      </c>
      <c r="B538" s="32">
        <v>7</v>
      </c>
      <c r="C538" s="32" t="s">
        <v>1740</v>
      </c>
      <c r="D538" s="31">
        <v>42880</v>
      </c>
      <c r="E538" s="25">
        <v>2017</v>
      </c>
      <c r="F538" s="25">
        <v>5</v>
      </c>
      <c r="G538" s="37">
        <v>25</v>
      </c>
      <c r="H538" s="35" t="s">
        <v>1565</v>
      </c>
      <c r="I538" s="28">
        <v>137.09800000000001</v>
      </c>
      <c r="J538" s="28">
        <v>37.170999999999999</v>
      </c>
      <c r="K538" s="33">
        <v>0</v>
      </c>
      <c r="L538" s="33">
        <v>0</v>
      </c>
      <c r="M538" s="33" t="s">
        <v>1565</v>
      </c>
      <c r="N538" s="27">
        <v>19.399999999999999</v>
      </c>
      <c r="O538" s="30">
        <v>34.258600000000001</v>
      </c>
      <c r="P538" s="26">
        <v>0.15</v>
      </c>
      <c r="Q538" s="26">
        <v>0.82</v>
      </c>
      <c r="R538" s="32" t="s">
        <v>1741</v>
      </c>
      <c r="S538" s="32"/>
      <c r="T538" s="22"/>
      <c r="U538" s="36"/>
      <c r="V538" s="22"/>
    </row>
    <row r="539" spans="1:22" ht="14" customHeight="1">
      <c r="A539" s="32" t="s">
        <v>1742</v>
      </c>
      <c r="B539" s="32">
        <v>10</v>
      </c>
      <c r="C539" s="32" t="s">
        <v>1740</v>
      </c>
      <c r="D539" s="31">
        <v>42881</v>
      </c>
      <c r="E539" s="25">
        <v>2017</v>
      </c>
      <c r="F539" s="25">
        <v>5</v>
      </c>
      <c r="G539" s="37">
        <v>26</v>
      </c>
      <c r="H539" s="35" t="s">
        <v>1565</v>
      </c>
      <c r="I539" s="28">
        <v>137.33000000000001</v>
      </c>
      <c r="J539" s="28">
        <v>37.585999999999999</v>
      </c>
      <c r="K539" s="33">
        <v>0</v>
      </c>
      <c r="L539" s="33">
        <v>0</v>
      </c>
      <c r="M539" s="33" t="s">
        <v>1565</v>
      </c>
      <c r="N539" s="27">
        <v>18.899999999999999</v>
      </c>
      <c r="O539" s="30">
        <v>34.271700000000003</v>
      </c>
      <c r="P539" s="26">
        <v>0.14000000000000001</v>
      </c>
      <c r="Q539" s="26">
        <v>0.94</v>
      </c>
      <c r="R539" s="32" t="s">
        <v>1741</v>
      </c>
      <c r="S539" s="32"/>
      <c r="T539" s="22"/>
      <c r="U539" s="36"/>
      <c r="V539" s="22"/>
    </row>
    <row r="540" spans="1:22" ht="14" customHeight="1">
      <c r="A540" s="32" t="s">
        <v>1742</v>
      </c>
      <c r="B540" s="32">
        <v>9</v>
      </c>
      <c r="C540" s="32" t="s">
        <v>1740</v>
      </c>
      <c r="D540" s="31">
        <v>42883</v>
      </c>
      <c r="E540" s="25">
        <v>2017</v>
      </c>
      <c r="F540" s="25">
        <v>5</v>
      </c>
      <c r="G540" s="37">
        <v>28</v>
      </c>
      <c r="H540" s="35" t="s">
        <v>1565</v>
      </c>
      <c r="I540" s="28">
        <v>137.33000000000001</v>
      </c>
      <c r="J540" s="28">
        <v>37.337000000000003</v>
      </c>
      <c r="K540" s="33">
        <v>0</v>
      </c>
      <c r="L540" s="33">
        <v>0</v>
      </c>
      <c r="M540" s="33" t="s">
        <v>1565</v>
      </c>
      <c r="N540" s="27">
        <v>17.8</v>
      </c>
      <c r="O540" s="30">
        <v>34.317900000000002</v>
      </c>
      <c r="P540" s="26">
        <v>0.16</v>
      </c>
      <c r="Q540" s="26">
        <v>0.85</v>
      </c>
      <c r="R540" s="32" t="s">
        <v>1741</v>
      </c>
      <c r="S540" s="32"/>
      <c r="T540" s="22"/>
      <c r="U540" s="36"/>
      <c r="V540" s="22"/>
    </row>
    <row r="541" spans="1:22" ht="14" customHeight="1">
      <c r="A541" s="32" t="s">
        <v>1742</v>
      </c>
      <c r="B541" s="32">
        <v>11</v>
      </c>
      <c r="C541" s="32" t="s">
        <v>1740</v>
      </c>
      <c r="D541" s="31">
        <v>42883</v>
      </c>
      <c r="E541" s="25">
        <v>2017</v>
      </c>
      <c r="F541" s="25">
        <v>5</v>
      </c>
      <c r="G541" s="37">
        <v>28</v>
      </c>
      <c r="H541" s="35" t="s">
        <v>1565</v>
      </c>
      <c r="I541" s="28">
        <v>136.98500000000001</v>
      </c>
      <c r="J541" s="28">
        <v>37.503</v>
      </c>
      <c r="K541" s="33">
        <v>0</v>
      </c>
      <c r="L541" s="33">
        <v>0</v>
      </c>
      <c r="M541" s="33" t="s">
        <v>1565</v>
      </c>
      <c r="N541" s="27">
        <v>17.899999999999999</v>
      </c>
      <c r="O541" s="30">
        <v>34.585000000000001</v>
      </c>
      <c r="P541" s="26">
        <v>0.28999999999999998</v>
      </c>
      <c r="Q541" s="26">
        <v>1.33</v>
      </c>
      <c r="R541" s="32" t="s">
        <v>1741</v>
      </c>
      <c r="S541" s="32"/>
      <c r="T541" s="22"/>
      <c r="U541" s="36"/>
      <c r="V541" s="22"/>
    </row>
    <row r="542" spans="1:22" ht="14" customHeight="1">
      <c r="A542" s="32" t="s">
        <v>1742</v>
      </c>
      <c r="B542" s="32">
        <v>15</v>
      </c>
      <c r="C542" s="32" t="s">
        <v>1740</v>
      </c>
      <c r="D542" s="31">
        <v>42884</v>
      </c>
      <c r="E542" s="25">
        <v>2017</v>
      </c>
      <c r="F542" s="25">
        <v>5</v>
      </c>
      <c r="G542" s="37">
        <v>29</v>
      </c>
      <c r="H542" s="35" t="s">
        <v>1565</v>
      </c>
      <c r="I542" s="28">
        <v>136.66399999999999</v>
      </c>
      <c r="J542" s="28">
        <v>37.337000000000003</v>
      </c>
      <c r="K542" s="33">
        <v>0</v>
      </c>
      <c r="L542" s="33">
        <v>0</v>
      </c>
      <c r="M542" s="33" t="s">
        <v>1565</v>
      </c>
      <c r="N542" s="27">
        <v>18.8</v>
      </c>
      <c r="O542" s="30">
        <v>34.299399999999999</v>
      </c>
      <c r="P542" s="26">
        <v>0.2</v>
      </c>
      <c r="Q542" s="26">
        <v>0.87</v>
      </c>
      <c r="R542" s="32" t="s">
        <v>1741</v>
      </c>
      <c r="S542" s="32"/>
      <c r="T542" s="22"/>
      <c r="U542" s="36"/>
      <c r="V542" s="22"/>
    </row>
    <row r="543" spans="1:22" ht="14" customHeight="1">
      <c r="A543" s="32" t="s">
        <v>1742</v>
      </c>
      <c r="B543" s="32">
        <v>16</v>
      </c>
      <c r="C543" s="32" t="s">
        <v>1740</v>
      </c>
      <c r="D543" s="31">
        <v>42884</v>
      </c>
      <c r="E543" s="25">
        <v>2017</v>
      </c>
      <c r="F543" s="25">
        <v>5</v>
      </c>
      <c r="G543" s="37">
        <v>29</v>
      </c>
      <c r="H543" s="35" t="s">
        <v>1565</v>
      </c>
      <c r="I543" s="28">
        <v>136.66499999999999</v>
      </c>
      <c r="J543" s="28">
        <v>37.003</v>
      </c>
      <c r="K543" s="33">
        <v>0</v>
      </c>
      <c r="L543" s="33">
        <v>0</v>
      </c>
      <c r="M543" s="33" t="s">
        <v>1565</v>
      </c>
      <c r="N543" s="27">
        <v>19.600000000000001</v>
      </c>
      <c r="O543" s="30">
        <v>34.372199999999999</v>
      </c>
      <c r="P543" s="26">
        <v>0.16</v>
      </c>
      <c r="Q543" s="26">
        <v>0.85</v>
      </c>
      <c r="R543" s="32" t="s">
        <v>1741</v>
      </c>
      <c r="S543" s="32"/>
      <c r="T543" s="22"/>
      <c r="U543" s="36"/>
      <c r="V543" s="22"/>
    </row>
    <row r="544" spans="1:22" ht="14" customHeight="1">
      <c r="A544" s="32" t="s">
        <v>1742</v>
      </c>
      <c r="B544" s="32">
        <v>17</v>
      </c>
      <c r="C544" s="32" t="s">
        <v>1740</v>
      </c>
      <c r="D544" s="31">
        <v>42884</v>
      </c>
      <c r="E544" s="25">
        <v>2017</v>
      </c>
      <c r="F544" s="25">
        <v>5</v>
      </c>
      <c r="G544" s="37">
        <v>29</v>
      </c>
      <c r="H544" s="35" t="s">
        <v>1565</v>
      </c>
      <c r="I544" s="28">
        <v>136.66399999999999</v>
      </c>
      <c r="J544" s="28">
        <v>36.835999999999999</v>
      </c>
      <c r="K544" s="33">
        <v>0</v>
      </c>
      <c r="L544" s="33">
        <v>0</v>
      </c>
      <c r="M544" s="33" t="s">
        <v>1565</v>
      </c>
      <c r="N544" s="27">
        <v>19.5</v>
      </c>
      <c r="O544" s="30">
        <v>34.544699999999999</v>
      </c>
      <c r="P544" s="26">
        <v>0.25</v>
      </c>
      <c r="Q544" s="26">
        <v>1.31</v>
      </c>
      <c r="R544" s="32" t="s">
        <v>1741</v>
      </c>
      <c r="S544" s="32"/>
      <c r="T544" s="22"/>
      <c r="U544" s="36"/>
      <c r="V544" s="22"/>
    </row>
    <row r="545" spans="1:22" ht="14" customHeight="1">
      <c r="A545" s="32" t="s">
        <v>1742</v>
      </c>
      <c r="B545" s="32">
        <v>18</v>
      </c>
      <c r="C545" s="32" t="s">
        <v>1740</v>
      </c>
      <c r="D545" s="31">
        <v>42885</v>
      </c>
      <c r="E545" s="25">
        <v>2017</v>
      </c>
      <c r="F545" s="25">
        <v>5</v>
      </c>
      <c r="G545" s="37">
        <v>30</v>
      </c>
      <c r="H545" s="35" t="s">
        <v>1565</v>
      </c>
      <c r="I545" s="28">
        <v>136.33000000000001</v>
      </c>
      <c r="J545" s="28">
        <v>36.503999999999998</v>
      </c>
      <c r="K545" s="33">
        <v>0</v>
      </c>
      <c r="L545" s="33">
        <v>0</v>
      </c>
      <c r="M545" s="33" t="s">
        <v>1565</v>
      </c>
      <c r="N545" s="27">
        <v>18.7</v>
      </c>
      <c r="O545" s="30">
        <v>34.543700000000001</v>
      </c>
      <c r="P545" s="26">
        <v>0.23</v>
      </c>
      <c r="Q545" s="26">
        <v>1.33</v>
      </c>
      <c r="R545" s="32" t="s">
        <v>1741</v>
      </c>
      <c r="S545" s="32"/>
      <c r="T545" s="22"/>
      <c r="U545" s="36"/>
      <c r="V545" s="22"/>
    </row>
    <row r="546" spans="1:22" ht="14" customHeight="1">
      <c r="A546" s="32" t="s">
        <v>1742</v>
      </c>
      <c r="B546" s="32">
        <v>19</v>
      </c>
      <c r="C546" s="32" t="s">
        <v>1740</v>
      </c>
      <c r="D546" s="31">
        <v>42885</v>
      </c>
      <c r="E546" s="25">
        <v>2017</v>
      </c>
      <c r="F546" s="25">
        <v>5</v>
      </c>
      <c r="G546" s="37">
        <v>30</v>
      </c>
      <c r="H546" s="35" t="s">
        <v>1565</v>
      </c>
      <c r="I546" s="28">
        <v>135.99700000000001</v>
      </c>
      <c r="J546" s="28">
        <v>36.170999999999999</v>
      </c>
      <c r="K546" s="33">
        <v>0</v>
      </c>
      <c r="L546" s="33">
        <v>0</v>
      </c>
      <c r="M546" s="33" t="s">
        <v>1565</v>
      </c>
      <c r="N546" s="27">
        <v>19.5</v>
      </c>
      <c r="O546" s="30">
        <v>34.691699999999997</v>
      </c>
      <c r="P546" s="26">
        <v>0.28999999999999998</v>
      </c>
      <c r="Q546" s="26">
        <v>1.63</v>
      </c>
      <c r="R546" s="32" t="s">
        <v>1741</v>
      </c>
      <c r="S546" s="32"/>
      <c r="T546" s="22"/>
      <c r="U546" s="36"/>
      <c r="V546" s="22"/>
    </row>
    <row r="547" spans="1:22" ht="14" customHeight="1">
      <c r="A547" s="32" t="s">
        <v>1742</v>
      </c>
      <c r="B547" s="32">
        <v>20</v>
      </c>
      <c r="C547" s="32" t="s">
        <v>1740</v>
      </c>
      <c r="D547" s="31">
        <v>42885</v>
      </c>
      <c r="E547" s="25">
        <v>2017</v>
      </c>
      <c r="F547" s="25">
        <v>5</v>
      </c>
      <c r="G547" s="37">
        <v>30</v>
      </c>
      <c r="H547" s="35" t="s">
        <v>1565</v>
      </c>
      <c r="I547" s="28">
        <v>135.82900000000001</v>
      </c>
      <c r="J547" s="28">
        <v>36.003</v>
      </c>
      <c r="K547" s="33">
        <v>0</v>
      </c>
      <c r="L547" s="33">
        <v>0</v>
      </c>
      <c r="M547" s="33" t="s">
        <v>1565</v>
      </c>
      <c r="N547" s="27">
        <v>20.100000000000001</v>
      </c>
      <c r="O547" s="30">
        <v>34.681699999999999</v>
      </c>
      <c r="P547" s="26">
        <v>0.3</v>
      </c>
      <c r="Q547" s="26">
        <v>1.7</v>
      </c>
      <c r="R547" s="32" t="s">
        <v>1741</v>
      </c>
      <c r="S547" s="32"/>
      <c r="T547" s="22"/>
      <c r="U547" s="36"/>
      <c r="V547" s="22"/>
    </row>
    <row r="548" spans="1:22" ht="14" customHeight="1">
      <c r="A548" s="32" t="s">
        <v>1742</v>
      </c>
      <c r="B548" s="32">
        <v>21</v>
      </c>
      <c r="C548" s="32" t="s">
        <v>1740</v>
      </c>
      <c r="D548" s="31">
        <v>42885</v>
      </c>
      <c r="E548" s="25">
        <v>2017</v>
      </c>
      <c r="F548" s="25">
        <v>5</v>
      </c>
      <c r="G548" s="37">
        <v>30</v>
      </c>
      <c r="H548" s="35" t="s">
        <v>1565</v>
      </c>
      <c r="I548" s="28">
        <v>135.83000000000001</v>
      </c>
      <c r="J548" s="28">
        <v>35.835999999999999</v>
      </c>
      <c r="K548" s="33">
        <v>0</v>
      </c>
      <c r="L548" s="33">
        <v>0</v>
      </c>
      <c r="M548" s="33" t="s">
        <v>1565</v>
      </c>
      <c r="N548" s="27">
        <v>20.6</v>
      </c>
      <c r="O548" s="30">
        <v>34.616399999999999</v>
      </c>
      <c r="P548" s="26">
        <v>0.26</v>
      </c>
      <c r="Q548" s="26">
        <v>1.44</v>
      </c>
      <c r="R548" s="32" t="s">
        <v>1741</v>
      </c>
      <c r="S548" s="32"/>
      <c r="T548" s="22"/>
      <c r="U548" s="36"/>
      <c r="V548" s="22"/>
    </row>
    <row r="549" spans="1:22" ht="14" customHeight="1">
      <c r="A549" s="32" t="s">
        <v>1742</v>
      </c>
      <c r="B549" s="32">
        <v>22</v>
      </c>
      <c r="C549" s="32" t="s">
        <v>1740</v>
      </c>
      <c r="D549" s="31">
        <v>42885</v>
      </c>
      <c r="E549" s="25">
        <v>2017</v>
      </c>
      <c r="F549" s="25">
        <v>5</v>
      </c>
      <c r="G549" s="37">
        <v>30</v>
      </c>
      <c r="H549" s="35" t="s">
        <v>1565</v>
      </c>
      <c r="I549" s="28">
        <v>135.83099999999999</v>
      </c>
      <c r="J549" s="28">
        <v>35.67</v>
      </c>
      <c r="K549" s="33">
        <v>0</v>
      </c>
      <c r="L549" s="33">
        <v>0</v>
      </c>
      <c r="M549" s="33" t="s">
        <v>1565</v>
      </c>
      <c r="N549" s="27">
        <v>20.9</v>
      </c>
      <c r="O549" s="30">
        <v>34.398899999999998</v>
      </c>
      <c r="P549" s="26">
        <v>0.19</v>
      </c>
      <c r="Q549" s="26">
        <v>1.01</v>
      </c>
      <c r="R549" s="32" t="s">
        <v>1741</v>
      </c>
      <c r="S549" s="32"/>
      <c r="T549" s="22"/>
      <c r="U549" s="36"/>
      <c r="V549" s="22"/>
    </row>
    <row r="550" spans="1:22" ht="14" customHeight="1">
      <c r="A550" s="32" t="s">
        <v>1742</v>
      </c>
      <c r="B550" s="32">
        <v>23</v>
      </c>
      <c r="C550" s="32" t="s">
        <v>1740</v>
      </c>
      <c r="D550" s="31">
        <v>42885</v>
      </c>
      <c r="E550" s="25">
        <v>2017</v>
      </c>
      <c r="F550" s="25">
        <v>5</v>
      </c>
      <c r="G550" s="37">
        <v>30</v>
      </c>
      <c r="H550" s="35" t="s">
        <v>1565</v>
      </c>
      <c r="I550" s="28">
        <v>135.58000000000001</v>
      </c>
      <c r="J550" s="28">
        <v>35.67</v>
      </c>
      <c r="K550" s="33">
        <v>0</v>
      </c>
      <c r="L550" s="33">
        <v>0</v>
      </c>
      <c r="M550" s="33" t="s">
        <v>1565</v>
      </c>
      <c r="N550" s="27">
        <v>20.5</v>
      </c>
      <c r="O550" s="30">
        <v>34.586500000000001</v>
      </c>
      <c r="P550" s="26">
        <v>0.24</v>
      </c>
      <c r="Q550" s="26">
        <v>1.25</v>
      </c>
      <c r="R550" s="32" t="s">
        <v>1741</v>
      </c>
      <c r="S550" s="32"/>
      <c r="T550" s="22"/>
      <c r="U550" s="36"/>
      <c r="V550" s="22"/>
    </row>
    <row r="551" spans="1:22" ht="14" customHeight="1">
      <c r="A551" s="32" t="s">
        <v>1742</v>
      </c>
      <c r="B551" s="32">
        <v>25</v>
      </c>
      <c r="C551" s="32" t="s">
        <v>1740</v>
      </c>
      <c r="D551" s="31">
        <v>42886</v>
      </c>
      <c r="E551" s="25">
        <v>2017</v>
      </c>
      <c r="F551" s="25">
        <v>5</v>
      </c>
      <c r="G551" s="37">
        <v>31</v>
      </c>
      <c r="H551" s="35" t="s">
        <v>1565</v>
      </c>
      <c r="I551" s="28">
        <v>135.33000000000001</v>
      </c>
      <c r="J551" s="28">
        <v>35.837000000000003</v>
      </c>
      <c r="K551" s="33">
        <v>0</v>
      </c>
      <c r="L551" s="33">
        <v>0</v>
      </c>
      <c r="M551" s="33" t="s">
        <v>1565</v>
      </c>
      <c r="N551" s="27">
        <v>19.899999999999999</v>
      </c>
      <c r="O551" s="30">
        <v>34.627699999999997</v>
      </c>
      <c r="P551" s="26">
        <v>0.25</v>
      </c>
      <c r="Q551" s="26">
        <v>1.24</v>
      </c>
      <c r="R551" s="32" t="s">
        <v>1741</v>
      </c>
      <c r="S551" s="32"/>
      <c r="T551" s="22"/>
      <c r="U551" s="36"/>
      <c r="V551" s="22"/>
    </row>
    <row r="552" spans="1:22" ht="14" customHeight="1">
      <c r="A552" s="32" t="s">
        <v>1742</v>
      </c>
      <c r="B552" s="32">
        <v>26</v>
      </c>
      <c r="C552" s="32" t="s">
        <v>1740</v>
      </c>
      <c r="D552" s="31">
        <v>42886</v>
      </c>
      <c r="E552" s="25">
        <v>2017</v>
      </c>
      <c r="F552" s="25">
        <v>5</v>
      </c>
      <c r="G552" s="37">
        <v>31</v>
      </c>
      <c r="H552" s="35" t="s">
        <v>1565</v>
      </c>
      <c r="I552" s="28">
        <v>135.33799999999999</v>
      </c>
      <c r="J552" s="28">
        <v>35.67</v>
      </c>
      <c r="K552" s="33">
        <v>0</v>
      </c>
      <c r="L552" s="33">
        <v>0</v>
      </c>
      <c r="M552" s="33" t="s">
        <v>1565</v>
      </c>
      <c r="N552" s="27">
        <v>20.5</v>
      </c>
      <c r="O552" s="30">
        <v>34.4026</v>
      </c>
      <c r="P552" s="26">
        <v>0.2</v>
      </c>
      <c r="Q552" s="26">
        <v>1.02</v>
      </c>
      <c r="R552" s="32" t="s">
        <v>1741</v>
      </c>
      <c r="S552" s="32"/>
      <c r="T552" s="22"/>
      <c r="U552" s="36"/>
      <c r="V552" s="22"/>
    </row>
    <row r="553" spans="1:22" ht="14" customHeight="1">
      <c r="A553" s="25" t="s">
        <v>1393</v>
      </c>
      <c r="B553" s="25" t="s">
        <v>1394</v>
      </c>
      <c r="C553" s="32" t="s">
        <v>1740</v>
      </c>
      <c r="D553" s="43">
        <v>43243</v>
      </c>
      <c r="E553" s="25">
        <v>2018</v>
      </c>
      <c r="F553" s="25">
        <v>5</v>
      </c>
      <c r="G553" s="37">
        <v>23</v>
      </c>
      <c r="H553" s="35">
        <v>0</v>
      </c>
      <c r="I553" s="44">
        <v>138.12200000000001</v>
      </c>
      <c r="J553" s="44">
        <v>37.335999999999999</v>
      </c>
      <c r="K553" s="34">
        <v>0</v>
      </c>
      <c r="L553" s="34">
        <v>0</v>
      </c>
      <c r="M553" s="33">
        <v>0</v>
      </c>
      <c r="N553" s="45">
        <v>16.600000000000001</v>
      </c>
      <c r="O553" s="44">
        <v>34.231000000000002</v>
      </c>
      <c r="P553" s="46">
        <v>0.08</v>
      </c>
      <c r="Q553" s="46">
        <v>0.56000000000000005</v>
      </c>
      <c r="R553" s="25" t="s">
        <v>1360</v>
      </c>
      <c r="S553" s="25"/>
      <c r="T553" s="47"/>
      <c r="U553" s="36"/>
      <c r="V553" s="47" t="s">
        <v>1436</v>
      </c>
    </row>
    <row r="554" spans="1:22" ht="14" customHeight="1">
      <c r="A554" s="25" t="s">
        <v>1393</v>
      </c>
      <c r="B554" s="25">
        <v>1</v>
      </c>
      <c r="C554" s="32" t="s">
        <v>1740</v>
      </c>
      <c r="D554" s="43">
        <v>43244</v>
      </c>
      <c r="E554" s="25">
        <v>2018</v>
      </c>
      <c r="F554" s="25">
        <v>5</v>
      </c>
      <c r="G554" s="37">
        <v>24</v>
      </c>
      <c r="H554" s="35">
        <v>0</v>
      </c>
      <c r="I554" s="44">
        <v>137.99700000000001</v>
      </c>
      <c r="J554" s="44">
        <v>37.17</v>
      </c>
      <c r="K554" s="34">
        <v>0</v>
      </c>
      <c r="L554" s="34">
        <v>0</v>
      </c>
      <c r="M554" s="33">
        <v>0</v>
      </c>
      <c r="N554" s="45">
        <v>16</v>
      </c>
      <c r="O554" s="44">
        <v>33.709000000000003</v>
      </c>
      <c r="P554" s="46">
        <v>-0.05</v>
      </c>
      <c r="Q554" s="46">
        <v>-0.26</v>
      </c>
      <c r="R554" s="25" t="s">
        <v>1360</v>
      </c>
      <c r="S554" s="25"/>
      <c r="T554" s="47"/>
      <c r="U554" s="36"/>
      <c r="V554" s="47" t="s">
        <v>1437</v>
      </c>
    </row>
    <row r="555" spans="1:22" ht="14" customHeight="1">
      <c r="A555" s="25" t="s">
        <v>1393</v>
      </c>
      <c r="B555" s="25">
        <v>2</v>
      </c>
      <c r="C555" s="32" t="s">
        <v>1740</v>
      </c>
      <c r="D555" s="43">
        <v>43244</v>
      </c>
      <c r="E555" s="25">
        <v>2018</v>
      </c>
      <c r="F555" s="25">
        <v>5</v>
      </c>
      <c r="G555" s="37">
        <v>24</v>
      </c>
      <c r="H555" s="35">
        <v>0</v>
      </c>
      <c r="I555" s="44">
        <v>137.66300000000001</v>
      </c>
      <c r="J555" s="44">
        <v>37.17</v>
      </c>
      <c r="K555" s="34">
        <v>0</v>
      </c>
      <c r="L555" s="34">
        <v>0</v>
      </c>
      <c r="M555" s="33">
        <v>0</v>
      </c>
      <c r="N555" s="45">
        <v>16.3</v>
      </c>
      <c r="O555" s="44">
        <v>34.040999999999997</v>
      </c>
      <c r="P555" s="46">
        <v>0.06</v>
      </c>
      <c r="Q555" s="46">
        <v>0.35</v>
      </c>
      <c r="R555" s="25" t="s">
        <v>1360</v>
      </c>
      <c r="S555" s="25"/>
      <c r="T555" s="47"/>
      <c r="U555" s="36"/>
      <c r="V555" s="47" t="s">
        <v>1438</v>
      </c>
    </row>
    <row r="556" spans="1:22" ht="14" customHeight="1">
      <c r="A556" s="25" t="s">
        <v>1393</v>
      </c>
      <c r="B556" s="25">
        <v>3</v>
      </c>
      <c r="C556" s="32" t="s">
        <v>1740</v>
      </c>
      <c r="D556" s="43">
        <v>43244</v>
      </c>
      <c r="E556" s="25">
        <v>2018</v>
      </c>
      <c r="F556" s="25">
        <v>5</v>
      </c>
      <c r="G556" s="37">
        <v>24</v>
      </c>
      <c r="H556" s="35">
        <v>0</v>
      </c>
      <c r="I556" s="44">
        <v>137.66300000000001</v>
      </c>
      <c r="J556" s="44">
        <v>37.003</v>
      </c>
      <c r="K556" s="34">
        <v>0</v>
      </c>
      <c r="L556" s="34">
        <v>0</v>
      </c>
      <c r="M556" s="33">
        <v>0</v>
      </c>
      <c r="N556" s="45">
        <v>16.100000000000001</v>
      </c>
      <c r="O556" s="44">
        <v>30.550999999999998</v>
      </c>
      <c r="P556" s="46">
        <v>-1.18</v>
      </c>
      <c r="Q556" s="46">
        <v>-7.18</v>
      </c>
      <c r="R556" s="25" t="s">
        <v>1360</v>
      </c>
      <c r="S556" s="25"/>
      <c r="T556" s="47"/>
      <c r="U556" s="36"/>
      <c r="V556" s="47" t="s">
        <v>1439</v>
      </c>
    </row>
    <row r="557" spans="1:22" ht="14" customHeight="1">
      <c r="A557" s="25" t="s">
        <v>1393</v>
      </c>
      <c r="B557" s="25">
        <v>4</v>
      </c>
      <c r="C557" s="32" t="s">
        <v>1740</v>
      </c>
      <c r="D557" s="43">
        <v>43244</v>
      </c>
      <c r="E557" s="25">
        <v>2018</v>
      </c>
      <c r="F557" s="25">
        <v>5</v>
      </c>
      <c r="G557" s="37">
        <v>24</v>
      </c>
      <c r="H557" s="35">
        <v>0</v>
      </c>
      <c r="I557" s="44">
        <v>137.33000000000001</v>
      </c>
      <c r="J557" s="44">
        <v>36.837000000000003</v>
      </c>
      <c r="K557" s="34">
        <v>0</v>
      </c>
      <c r="L557" s="34">
        <v>0</v>
      </c>
      <c r="M557" s="33">
        <v>0</v>
      </c>
      <c r="N557" s="45">
        <v>17.5</v>
      </c>
      <c r="O557" s="44">
        <v>29.515999999999998</v>
      </c>
      <c r="P557" s="46">
        <v>-1.41</v>
      </c>
      <c r="Q557" s="46">
        <v>-8.83</v>
      </c>
      <c r="R557" s="25" t="s">
        <v>1360</v>
      </c>
      <c r="S557" s="25"/>
      <c r="T557" s="47"/>
      <c r="U557" s="36"/>
      <c r="V557" s="47" t="s">
        <v>1440</v>
      </c>
    </row>
    <row r="558" spans="1:22" ht="14" customHeight="1">
      <c r="A558" s="25" t="s">
        <v>1393</v>
      </c>
      <c r="B558" s="25">
        <v>5</v>
      </c>
      <c r="C558" s="32" t="s">
        <v>1740</v>
      </c>
      <c r="D558" s="43">
        <v>43244</v>
      </c>
      <c r="E558" s="25">
        <v>2018</v>
      </c>
      <c r="F558" s="25">
        <v>5</v>
      </c>
      <c r="G558" s="37">
        <v>24</v>
      </c>
      <c r="H558" s="35">
        <v>0</v>
      </c>
      <c r="I558" s="44">
        <v>137.083</v>
      </c>
      <c r="J558" s="44">
        <v>36.840000000000003</v>
      </c>
      <c r="K558" s="34">
        <v>0</v>
      </c>
      <c r="L558" s="34">
        <v>0</v>
      </c>
      <c r="M558" s="33">
        <v>0</v>
      </c>
      <c r="N558" s="45">
        <v>17.2</v>
      </c>
      <c r="O558" s="44">
        <v>32.691000000000003</v>
      </c>
      <c r="P558" s="46">
        <v>-0.36</v>
      </c>
      <c r="Q558" s="46">
        <v>-2.25</v>
      </c>
      <c r="R558" s="25" t="s">
        <v>1360</v>
      </c>
      <c r="S558" s="25"/>
      <c r="T558" s="47"/>
      <c r="U558" s="36"/>
      <c r="V558" s="47" t="s">
        <v>1441</v>
      </c>
    </row>
    <row r="559" spans="1:22" ht="14" customHeight="1">
      <c r="A559" s="25" t="s">
        <v>1393</v>
      </c>
      <c r="B559" s="25">
        <v>6</v>
      </c>
      <c r="C559" s="32" t="s">
        <v>1740</v>
      </c>
      <c r="D559" s="43">
        <v>43244</v>
      </c>
      <c r="E559" s="25">
        <v>2018</v>
      </c>
      <c r="F559" s="25">
        <v>5</v>
      </c>
      <c r="G559" s="37">
        <v>24</v>
      </c>
      <c r="H559" s="35">
        <v>0</v>
      </c>
      <c r="I559" s="44">
        <v>137.09399999999999</v>
      </c>
      <c r="J559" s="44">
        <v>37.012</v>
      </c>
      <c r="K559" s="34">
        <v>0</v>
      </c>
      <c r="L559" s="34">
        <v>0</v>
      </c>
      <c r="M559" s="33">
        <v>0</v>
      </c>
      <c r="N559" s="45">
        <v>17.8</v>
      </c>
      <c r="O559" s="44">
        <v>33.220999999999997</v>
      </c>
      <c r="P559" s="46">
        <v>-0.16</v>
      </c>
      <c r="Q559" s="46">
        <v>-1.21</v>
      </c>
      <c r="R559" s="25" t="s">
        <v>1360</v>
      </c>
      <c r="S559" s="25"/>
      <c r="T559" s="22"/>
      <c r="U559" s="36"/>
      <c r="V559" s="47" t="s">
        <v>1442</v>
      </c>
    </row>
    <row r="560" spans="1:22" ht="14" customHeight="1">
      <c r="A560" s="25" t="s">
        <v>1393</v>
      </c>
      <c r="B560" s="25">
        <v>7</v>
      </c>
      <c r="C560" s="32" t="s">
        <v>1740</v>
      </c>
      <c r="D560" s="43">
        <v>43245</v>
      </c>
      <c r="E560" s="25">
        <v>2018</v>
      </c>
      <c r="F560" s="25">
        <v>5</v>
      </c>
      <c r="G560" s="37">
        <v>25</v>
      </c>
      <c r="H560" s="35">
        <v>0</v>
      </c>
      <c r="I560" s="44">
        <v>137.09399999999999</v>
      </c>
      <c r="J560" s="44">
        <v>37.170999999999999</v>
      </c>
      <c r="K560" s="34">
        <v>0</v>
      </c>
      <c r="L560" s="34">
        <v>0</v>
      </c>
      <c r="M560" s="33">
        <v>0</v>
      </c>
      <c r="N560" s="45">
        <v>16.3</v>
      </c>
      <c r="O560" s="44">
        <v>33.594999999999999</v>
      </c>
      <c r="P560" s="46">
        <v>-0.08</v>
      </c>
      <c r="Q560" s="46">
        <v>-0.63</v>
      </c>
      <c r="R560" s="25" t="s">
        <v>1360</v>
      </c>
      <c r="S560" s="25"/>
      <c r="T560" s="22"/>
      <c r="U560" s="36"/>
      <c r="V560" s="47" t="s">
        <v>1443</v>
      </c>
    </row>
    <row r="561" spans="1:22" ht="14" customHeight="1">
      <c r="A561" s="25" t="s">
        <v>1393</v>
      </c>
      <c r="B561" s="25">
        <v>8</v>
      </c>
      <c r="C561" s="32" t="s">
        <v>1740</v>
      </c>
      <c r="D561" s="43">
        <v>43245</v>
      </c>
      <c r="E561" s="25">
        <v>2018</v>
      </c>
      <c r="F561" s="25">
        <v>5</v>
      </c>
      <c r="G561" s="37">
        <v>25</v>
      </c>
      <c r="H561" s="35">
        <v>0</v>
      </c>
      <c r="I561" s="44">
        <v>137.33000000000001</v>
      </c>
      <c r="J561" s="44">
        <v>37.17</v>
      </c>
      <c r="K561" s="34">
        <v>0</v>
      </c>
      <c r="L561" s="34">
        <v>0</v>
      </c>
      <c r="M561" s="33">
        <v>0</v>
      </c>
      <c r="N561" s="45">
        <v>16.399999999999999</v>
      </c>
      <c r="O561" s="44">
        <v>33.703000000000003</v>
      </c>
      <c r="P561" s="46">
        <v>-0.05</v>
      </c>
      <c r="Q561" s="46">
        <v>-0.31</v>
      </c>
      <c r="R561" s="25" t="s">
        <v>1360</v>
      </c>
      <c r="S561" s="25"/>
      <c r="T561" s="22"/>
      <c r="U561" s="36"/>
      <c r="V561" s="47" t="s">
        <v>1444</v>
      </c>
    </row>
    <row r="562" spans="1:22" ht="14" customHeight="1">
      <c r="A562" s="25" t="s">
        <v>1393</v>
      </c>
      <c r="B562" s="25">
        <v>9</v>
      </c>
      <c r="C562" s="32" t="s">
        <v>1740</v>
      </c>
      <c r="D562" s="43">
        <v>43245</v>
      </c>
      <c r="E562" s="25">
        <v>2018</v>
      </c>
      <c r="F562" s="25">
        <v>5</v>
      </c>
      <c r="G562" s="37">
        <v>25</v>
      </c>
      <c r="H562" s="35">
        <v>0</v>
      </c>
      <c r="I562" s="44">
        <v>137.33000000000001</v>
      </c>
      <c r="J562" s="44">
        <v>37.337000000000003</v>
      </c>
      <c r="K562" s="34">
        <v>0</v>
      </c>
      <c r="L562" s="34">
        <v>0</v>
      </c>
      <c r="M562" s="33">
        <v>0</v>
      </c>
      <c r="N562" s="45">
        <v>16</v>
      </c>
      <c r="O562" s="44">
        <v>34.274999999999999</v>
      </c>
      <c r="P562" s="48">
        <v>0.12</v>
      </c>
      <c r="Q562" s="48">
        <v>0.75</v>
      </c>
      <c r="R562" s="25" t="s">
        <v>1360</v>
      </c>
      <c r="S562" s="25"/>
      <c r="T562" s="22"/>
      <c r="U562" s="36"/>
      <c r="V562" s="49" t="s">
        <v>1445</v>
      </c>
    </row>
    <row r="563" spans="1:22" ht="14" customHeight="1">
      <c r="A563" s="25" t="s">
        <v>1393</v>
      </c>
      <c r="B563" s="25">
        <v>10</v>
      </c>
      <c r="C563" s="32" t="s">
        <v>1740</v>
      </c>
      <c r="D563" s="43">
        <v>43245</v>
      </c>
      <c r="E563" s="25">
        <v>2018</v>
      </c>
      <c r="F563" s="25">
        <v>5</v>
      </c>
      <c r="G563" s="37">
        <v>25</v>
      </c>
      <c r="H563" s="35">
        <v>0</v>
      </c>
      <c r="I563" s="44">
        <v>137.33000000000001</v>
      </c>
      <c r="J563" s="44">
        <v>37.587000000000003</v>
      </c>
      <c r="K563" s="34">
        <v>0</v>
      </c>
      <c r="L563" s="34">
        <v>0</v>
      </c>
      <c r="M563" s="33">
        <v>0</v>
      </c>
      <c r="N563" s="45">
        <v>16.7</v>
      </c>
      <c r="O563" s="44">
        <v>34.252000000000002</v>
      </c>
      <c r="P563" s="48">
        <v>0.15</v>
      </c>
      <c r="Q563" s="48">
        <v>0.82</v>
      </c>
      <c r="R563" s="25" t="s">
        <v>1360</v>
      </c>
      <c r="S563" s="25"/>
      <c r="T563" s="22"/>
      <c r="U563" s="36"/>
      <c r="V563" s="49" t="s">
        <v>1446</v>
      </c>
    </row>
    <row r="564" spans="1:22" ht="14" customHeight="1">
      <c r="A564" s="25" t="s">
        <v>1393</v>
      </c>
      <c r="B564" s="25">
        <v>11</v>
      </c>
      <c r="C564" s="32" t="s">
        <v>1740</v>
      </c>
      <c r="D564" s="43">
        <v>43245</v>
      </c>
      <c r="E564" s="25">
        <v>2018</v>
      </c>
      <c r="F564" s="25">
        <v>5</v>
      </c>
      <c r="G564" s="37">
        <v>25</v>
      </c>
      <c r="H564" s="35">
        <v>0</v>
      </c>
      <c r="I564" s="44">
        <v>136.99700000000001</v>
      </c>
      <c r="J564" s="44">
        <v>37.67</v>
      </c>
      <c r="K564" s="34">
        <v>0</v>
      </c>
      <c r="L564" s="34">
        <v>0</v>
      </c>
      <c r="M564" s="33">
        <v>0</v>
      </c>
      <c r="N564" s="45">
        <v>16.600000000000001</v>
      </c>
      <c r="O564" s="44">
        <v>34.375999999999998</v>
      </c>
      <c r="P564" s="48">
        <v>0.14000000000000001</v>
      </c>
      <c r="Q564" s="48">
        <v>0.87</v>
      </c>
      <c r="R564" s="25" t="s">
        <v>1360</v>
      </c>
      <c r="S564" s="25"/>
      <c r="T564" s="22"/>
      <c r="U564" s="36"/>
      <c r="V564" s="49" t="s">
        <v>1447</v>
      </c>
    </row>
    <row r="565" spans="1:22" ht="14" customHeight="1">
      <c r="A565" s="25" t="s">
        <v>1393</v>
      </c>
      <c r="B565" s="25">
        <v>12</v>
      </c>
      <c r="C565" s="32" t="s">
        <v>1740</v>
      </c>
      <c r="D565" s="43">
        <v>43245</v>
      </c>
      <c r="E565" s="25">
        <v>2018</v>
      </c>
      <c r="F565" s="25">
        <v>5</v>
      </c>
      <c r="G565" s="37">
        <v>25</v>
      </c>
      <c r="H565" s="35">
        <v>0</v>
      </c>
      <c r="I565" s="44">
        <v>136.99700000000001</v>
      </c>
      <c r="J565" s="44">
        <v>37.503</v>
      </c>
      <c r="K565" s="34">
        <v>0</v>
      </c>
      <c r="L565" s="34">
        <v>0</v>
      </c>
      <c r="M565" s="33">
        <v>0</v>
      </c>
      <c r="N565" s="45">
        <v>16.3</v>
      </c>
      <c r="O565" s="44">
        <v>34.491999999999997</v>
      </c>
      <c r="P565" s="48">
        <v>0.2</v>
      </c>
      <c r="Q565" s="48">
        <v>1.1100000000000001</v>
      </c>
      <c r="R565" s="25" t="s">
        <v>1360</v>
      </c>
      <c r="S565" s="25"/>
      <c r="T565" s="22"/>
      <c r="U565" s="36"/>
      <c r="V565" s="49" t="s">
        <v>1448</v>
      </c>
    </row>
    <row r="566" spans="1:22" ht="14" customHeight="1">
      <c r="A566" s="25" t="s">
        <v>1393</v>
      </c>
      <c r="B566" s="25">
        <v>13</v>
      </c>
      <c r="C566" s="32" t="s">
        <v>1740</v>
      </c>
      <c r="D566" s="43">
        <v>43246</v>
      </c>
      <c r="E566" s="25">
        <v>2018</v>
      </c>
      <c r="F566" s="25">
        <v>5</v>
      </c>
      <c r="G566" s="37">
        <v>26</v>
      </c>
      <c r="H566" s="35">
        <v>0</v>
      </c>
      <c r="I566" s="44">
        <v>136.66300000000001</v>
      </c>
      <c r="J566" s="44">
        <v>37.67</v>
      </c>
      <c r="K566" s="34">
        <v>0</v>
      </c>
      <c r="L566" s="34">
        <v>0</v>
      </c>
      <c r="M566" s="33">
        <v>0</v>
      </c>
      <c r="N566" s="45">
        <v>16.2</v>
      </c>
      <c r="O566" s="44">
        <v>34.473999999999997</v>
      </c>
      <c r="P566" s="48">
        <v>0.18</v>
      </c>
      <c r="Q566" s="48">
        <v>1.0900000000000001</v>
      </c>
      <c r="R566" s="25" t="s">
        <v>1360</v>
      </c>
      <c r="S566" s="25"/>
      <c r="T566" s="22"/>
      <c r="U566" s="36"/>
      <c r="V566" s="49" t="s">
        <v>1449</v>
      </c>
    </row>
    <row r="567" spans="1:22" ht="14" customHeight="1">
      <c r="A567" s="25" t="s">
        <v>1393</v>
      </c>
      <c r="B567" s="25">
        <v>14</v>
      </c>
      <c r="C567" s="32" t="s">
        <v>1740</v>
      </c>
      <c r="D567" s="43">
        <v>43246</v>
      </c>
      <c r="E567" s="25">
        <v>2018</v>
      </c>
      <c r="F567" s="25">
        <v>5</v>
      </c>
      <c r="G567" s="37">
        <v>26</v>
      </c>
      <c r="H567" s="35">
        <v>0</v>
      </c>
      <c r="I567" s="44">
        <v>136.66300000000001</v>
      </c>
      <c r="J567" s="44">
        <v>37.503</v>
      </c>
      <c r="K567" s="34">
        <v>0</v>
      </c>
      <c r="L567" s="34">
        <v>0</v>
      </c>
      <c r="M567" s="33">
        <v>0</v>
      </c>
      <c r="N567" s="45">
        <v>16.7</v>
      </c>
      <c r="O567" s="44">
        <v>34.311</v>
      </c>
      <c r="P567" s="48">
        <v>0.15</v>
      </c>
      <c r="Q567" s="48">
        <v>0.85</v>
      </c>
      <c r="R567" s="25" t="s">
        <v>1360</v>
      </c>
      <c r="S567" s="25"/>
      <c r="T567" s="22"/>
      <c r="U567" s="36"/>
      <c r="V567" s="49" t="s">
        <v>1450</v>
      </c>
    </row>
    <row r="568" spans="1:22" ht="14" customHeight="1">
      <c r="A568" s="25" t="s">
        <v>1393</v>
      </c>
      <c r="B568" s="25">
        <v>15</v>
      </c>
      <c r="C568" s="32" t="s">
        <v>1740</v>
      </c>
      <c r="D568" s="43">
        <v>43246</v>
      </c>
      <c r="E568" s="25">
        <v>2018</v>
      </c>
      <c r="F568" s="25">
        <v>5</v>
      </c>
      <c r="G568" s="37">
        <v>26</v>
      </c>
      <c r="H568" s="35">
        <v>0</v>
      </c>
      <c r="I568" s="44">
        <v>136.66300000000001</v>
      </c>
      <c r="J568" s="44">
        <v>37.337000000000003</v>
      </c>
      <c r="K568" s="34">
        <v>0</v>
      </c>
      <c r="L568" s="34">
        <v>0</v>
      </c>
      <c r="M568" s="33">
        <v>0</v>
      </c>
      <c r="N568" s="45">
        <v>17.399999999999999</v>
      </c>
      <c r="O568" s="44">
        <v>33.734999999999999</v>
      </c>
      <c r="P568" s="48">
        <v>0.01</v>
      </c>
      <c r="Q568" s="48">
        <v>0.03</v>
      </c>
      <c r="R568" s="25" t="s">
        <v>1360</v>
      </c>
      <c r="S568" s="25"/>
      <c r="T568" s="22"/>
      <c r="U568" s="36"/>
      <c r="V568" s="49" t="s">
        <v>1451</v>
      </c>
    </row>
    <row r="569" spans="1:22" ht="14" customHeight="1">
      <c r="A569" s="25" t="s">
        <v>1393</v>
      </c>
      <c r="B569" s="25">
        <v>16</v>
      </c>
      <c r="C569" s="32" t="s">
        <v>1740</v>
      </c>
      <c r="D569" s="43">
        <v>43246</v>
      </c>
      <c r="E569" s="25">
        <v>2018</v>
      </c>
      <c r="F569" s="25">
        <v>5</v>
      </c>
      <c r="G569" s="37">
        <v>26</v>
      </c>
      <c r="H569" s="35">
        <v>0</v>
      </c>
      <c r="I569" s="44">
        <v>136.66300000000001</v>
      </c>
      <c r="J569" s="44">
        <v>37.003</v>
      </c>
      <c r="K569" s="34">
        <v>0</v>
      </c>
      <c r="L569" s="34">
        <v>0</v>
      </c>
      <c r="M569" s="33">
        <v>0</v>
      </c>
      <c r="N569" s="45">
        <v>18</v>
      </c>
      <c r="O569" s="44">
        <v>33.414000000000001</v>
      </c>
      <c r="P569" s="48">
        <v>-7.0000000000000007E-2</v>
      </c>
      <c r="Q569" s="48">
        <v>-0.51</v>
      </c>
      <c r="R569" s="25" t="s">
        <v>1360</v>
      </c>
      <c r="S569" s="25"/>
      <c r="T569" s="22"/>
      <c r="U569" s="36"/>
      <c r="V569" s="49" t="s">
        <v>1452</v>
      </c>
    </row>
    <row r="570" spans="1:22" ht="14" customHeight="1">
      <c r="A570" s="25" t="s">
        <v>1393</v>
      </c>
      <c r="B570" s="25">
        <v>17</v>
      </c>
      <c r="C570" s="32" t="s">
        <v>1740</v>
      </c>
      <c r="D570" s="43">
        <v>43246</v>
      </c>
      <c r="E570" s="25">
        <v>2018</v>
      </c>
      <c r="F570" s="25">
        <v>5</v>
      </c>
      <c r="G570" s="37">
        <v>26</v>
      </c>
      <c r="H570" s="35">
        <v>0</v>
      </c>
      <c r="I570" s="44">
        <v>136.66300000000001</v>
      </c>
      <c r="J570" s="44">
        <v>36.837000000000003</v>
      </c>
      <c r="K570" s="34">
        <v>0</v>
      </c>
      <c r="L570" s="34">
        <v>0</v>
      </c>
      <c r="M570" s="33">
        <v>0</v>
      </c>
      <c r="N570" s="45">
        <v>18</v>
      </c>
      <c r="O570" s="44">
        <v>33.576999999999998</v>
      </c>
      <c r="P570" s="48">
        <v>-0.09</v>
      </c>
      <c r="Q570" s="48">
        <v>-0.41</v>
      </c>
      <c r="R570" s="25" t="s">
        <v>1360</v>
      </c>
      <c r="S570" s="25"/>
      <c r="T570" s="22"/>
      <c r="U570" s="36"/>
      <c r="V570" s="49" t="s">
        <v>1453</v>
      </c>
    </row>
    <row r="571" spans="1:22" ht="14" customHeight="1">
      <c r="A571" s="25" t="s">
        <v>1393</v>
      </c>
      <c r="B571" s="25">
        <v>18</v>
      </c>
      <c r="C571" s="32" t="s">
        <v>1740</v>
      </c>
      <c r="D571" s="43">
        <v>43246</v>
      </c>
      <c r="E571" s="25">
        <v>2018</v>
      </c>
      <c r="F571" s="25">
        <v>5</v>
      </c>
      <c r="G571" s="37">
        <v>26</v>
      </c>
      <c r="H571" s="35">
        <v>0</v>
      </c>
      <c r="I571" s="44">
        <v>136.33000000000001</v>
      </c>
      <c r="J571" s="44">
        <v>36.503</v>
      </c>
      <c r="K571" s="34">
        <v>0</v>
      </c>
      <c r="L571" s="34">
        <v>0</v>
      </c>
      <c r="M571" s="33">
        <v>0</v>
      </c>
      <c r="N571" s="45">
        <v>18</v>
      </c>
      <c r="O571" s="44">
        <v>34.237000000000002</v>
      </c>
      <c r="P571" s="48">
        <v>0.14000000000000001</v>
      </c>
      <c r="Q571" s="48">
        <v>0.84</v>
      </c>
      <c r="R571" s="25" t="s">
        <v>1360</v>
      </c>
      <c r="S571" s="25"/>
      <c r="T571" s="22"/>
      <c r="U571" s="36"/>
      <c r="V571" s="49" t="s">
        <v>1454</v>
      </c>
    </row>
    <row r="572" spans="1:22" ht="14" customHeight="1">
      <c r="A572" s="25" t="s">
        <v>1393</v>
      </c>
      <c r="B572" s="25">
        <v>19</v>
      </c>
      <c r="C572" s="32" t="s">
        <v>1740</v>
      </c>
      <c r="D572" s="43">
        <v>43247</v>
      </c>
      <c r="E572" s="25">
        <v>2018</v>
      </c>
      <c r="F572" s="25">
        <v>5</v>
      </c>
      <c r="G572" s="37">
        <v>27</v>
      </c>
      <c r="H572" s="35">
        <v>0</v>
      </c>
      <c r="I572" s="44">
        <v>135.99700000000001</v>
      </c>
      <c r="J572" s="44">
        <v>36.17</v>
      </c>
      <c r="K572" s="34">
        <v>0</v>
      </c>
      <c r="L572" s="34">
        <v>0</v>
      </c>
      <c r="M572" s="33">
        <v>0</v>
      </c>
      <c r="N572" s="45">
        <v>17.899999999999999</v>
      </c>
      <c r="O572" s="44">
        <v>34.49</v>
      </c>
      <c r="P572" s="48">
        <v>0.21</v>
      </c>
      <c r="Q572" s="48">
        <v>1.22</v>
      </c>
      <c r="R572" s="25" t="s">
        <v>1360</v>
      </c>
      <c r="S572" s="25"/>
      <c r="T572" s="22"/>
      <c r="U572" s="36"/>
      <c r="V572" s="49" t="s">
        <v>1455</v>
      </c>
    </row>
    <row r="573" spans="1:22" ht="14" customHeight="1">
      <c r="A573" s="25" t="s">
        <v>1393</v>
      </c>
      <c r="B573" s="25">
        <v>20</v>
      </c>
      <c r="C573" s="32" t="s">
        <v>1740</v>
      </c>
      <c r="D573" s="43">
        <v>43247</v>
      </c>
      <c r="E573" s="25">
        <v>2018</v>
      </c>
      <c r="F573" s="25">
        <v>5</v>
      </c>
      <c r="G573" s="37">
        <v>27</v>
      </c>
      <c r="H573" s="35">
        <v>0</v>
      </c>
      <c r="I573" s="44">
        <v>135.83000000000001</v>
      </c>
      <c r="J573" s="44">
        <v>36.003</v>
      </c>
      <c r="K573" s="34">
        <v>0</v>
      </c>
      <c r="L573" s="34">
        <v>0</v>
      </c>
      <c r="M573" s="33">
        <v>0</v>
      </c>
      <c r="N573" s="45">
        <v>18.3</v>
      </c>
      <c r="O573" s="44">
        <v>34.497</v>
      </c>
      <c r="P573" s="48">
        <v>0.23</v>
      </c>
      <c r="Q573" s="48">
        <v>1.32</v>
      </c>
      <c r="R573" s="25" t="s">
        <v>1360</v>
      </c>
      <c r="S573" s="25"/>
      <c r="T573" s="22"/>
      <c r="U573" s="36"/>
      <c r="V573" s="49" t="s">
        <v>1456</v>
      </c>
    </row>
    <row r="574" spans="1:22" ht="14" customHeight="1">
      <c r="A574" s="25" t="s">
        <v>1393</v>
      </c>
      <c r="B574" s="25">
        <v>21</v>
      </c>
      <c r="C574" s="32" t="s">
        <v>1740</v>
      </c>
      <c r="D574" s="43">
        <v>43247</v>
      </c>
      <c r="E574" s="25">
        <v>2018</v>
      </c>
      <c r="F574" s="25">
        <v>5</v>
      </c>
      <c r="G574" s="37">
        <v>27</v>
      </c>
      <c r="H574" s="35">
        <v>0</v>
      </c>
      <c r="I574" s="44">
        <v>135.83000000000001</v>
      </c>
      <c r="J574" s="44">
        <v>35.837000000000003</v>
      </c>
      <c r="K574" s="34">
        <v>0</v>
      </c>
      <c r="L574" s="34">
        <v>0</v>
      </c>
      <c r="M574" s="33">
        <v>0</v>
      </c>
      <c r="N574" s="45">
        <v>17.8</v>
      </c>
      <c r="O574" s="44">
        <v>34.430999999999997</v>
      </c>
      <c r="P574" s="48">
        <v>0.18</v>
      </c>
      <c r="Q574" s="48">
        <v>1.26</v>
      </c>
      <c r="R574" s="25" t="s">
        <v>1360</v>
      </c>
      <c r="S574" s="25"/>
      <c r="T574" s="22"/>
      <c r="U574" s="36"/>
      <c r="V574" s="49" t="s">
        <v>1457</v>
      </c>
    </row>
    <row r="575" spans="1:22" ht="14" customHeight="1">
      <c r="A575" s="25" t="s">
        <v>1393</v>
      </c>
      <c r="B575" s="25">
        <v>22</v>
      </c>
      <c r="C575" s="32" t="s">
        <v>1740</v>
      </c>
      <c r="D575" s="43">
        <v>43248</v>
      </c>
      <c r="E575" s="25">
        <v>2018</v>
      </c>
      <c r="F575" s="25">
        <v>5</v>
      </c>
      <c r="G575" s="37">
        <v>28</v>
      </c>
      <c r="H575" s="35">
        <v>0</v>
      </c>
      <c r="I575" s="44">
        <v>135.83000000000001</v>
      </c>
      <c r="J575" s="44">
        <v>35.67</v>
      </c>
      <c r="K575" s="34">
        <v>0</v>
      </c>
      <c r="L575" s="34">
        <v>0</v>
      </c>
      <c r="M575" s="33">
        <v>0</v>
      </c>
      <c r="N575" s="45">
        <v>19.399999999999999</v>
      </c>
      <c r="O575" s="44">
        <v>33.853000000000002</v>
      </c>
      <c r="P575" s="48">
        <v>0.03</v>
      </c>
      <c r="Q575" s="48">
        <v>0.27</v>
      </c>
      <c r="R575" s="25" t="s">
        <v>1360</v>
      </c>
      <c r="S575" s="25"/>
      <c r="T575" s="22"/>
      <c r="U575" s="36"/>
      <c r="V575" s="49" t="s">
        <v>1458</v>
      </c>
    </row>
    <row r="576" spans="1:22" ht="14" customHeight="1">
      <c r="A576" s="25" t="s">
        <v>1393</v>
      </c>
      <c r="B576" s="25">
        <v>23</v>
      </c>
      <c r="C576" s="32" t="s">
        <v>1740</v>
      </c>
      <c r="D576" s="43">
        <v>43248</v>
      </c>
      <c r="E576" s="25">
        <v>2018</v>
      </c>
      <c r="F576" s="25">
        <v>5</v>
      </c>
      <c r="G576" s="37">
        <v>28</v>
      </c>
      <c r="H576" s="35">
        <v>0</v>
      </c>
      <c r="I576" s="44">
        <v>135.58000000000001</v>
      </c>
      <c r="J576" s="44">
        <v>35.67</v>
      </c>
      <c r="K576" s="34">
        <v>0</v>
      </c>
      <c r="L576" s="34">
        <v>0</v>
      </c>
      <c r="M576" s="33">
        <v>0</v>
      </c>
      <c r="N576" s="45">
        <v>19.5</v>
      </c>
      <c r="O576" s="44">
        <v>33.079000000000001</v>
      </c>
      <c r="P576" s="48">
        <v>-0.16</v>
      </c>
      <c r="Q576" s="48">
        <v>-0.86</v>
      </c>
      <c r="R576" s="25" t="s">
        <v>1360</v>
      </c>
      <c r="S576" s="25"/>
      <c r="T576" s="22"/>
      <c r="U576" s="36"/>
      <c r="V576" s="49" t="s">
        <v>1459</v>
      </c>
    </row>
    <row r="577" spans="1:22" ht="14" customHeight="1">
      <c r="A577" s="25" t="s">
        <v>1393</v>
      </c>
      <c r="B577" s="25">
        <v>24</v>
      </c>
      <c r="C577" s="32" t="s">
        <v>1740</v>
      </c>
      <c r="D577" s="43">
        <v>43247</v>
      </c>
      <c r="E577" s="25">
        <v>2018</v>
      </c>
      <c r="F577" s="25">
        <v>5</v>
      </c>
      <c r="G577" s="37">
        <v>27</v>
      </c>
      <c r="H577" s="35">
        <v>0</v>
      </c>
      <c r="I577" s="44">
        <v>135.58000000000001</v>
      </c>
      <c r="J577" s="44">
        <v>35.837000000000003</v>
      </c>
      <c r="K577" s="34">
        <v>0</v>
      </c>
      <c r="L577" s="34">
        <v>0</v>
      </c>
      <c r="M577" s="33">
        <v>0</v>
      </c>
      <c r="N577" s="45">
        <v>18.100000000000001</v>
      </c>
      <c r="O577" s="44">
        <v>34.472000000000001</v>
      </c>
      <c r="P577" s="46">
        <v>0.17</v>
      </c>
      <c r="Q577" s="46">
        <v>1.21</v>
      </c>
      <c r="R577" s="25" t="s">
        <v>1360</v>
      </c>
      <c r="S577" s="25"/>
      <c r="T577" s="22"/>
      <c r="U577" s="36"/>
      <c r="V577" s="47" t="s">
        <v>1460</v>
      </c>
    </row>
    <row r="578" spans="1:22" ht="14" customHeight="1">
      <c r="A578" s="25" t="s">
        <v>1393</v>
      </c>
      <c r="B578" s="25">
        <v>25</v>
      </c>
      <c r="C578" s="32" t="s">
        <v>1740</v>
      </c>
      <c r="D578" s="43">
        <v>43247</v>
      </c>
      <c r="E578" s="25">
        <v>2018</v>
      </c>
      <c r="F578" s="25">
        <v>5</v>
      </c>
      <c r="G578" s="37">
        <v>27</v>
      </c>
      <c r="H578" s="35">
        <v>0</v>
      </c>
      <c r="I578" s="44">
        <v>135.33000000000001</v>
      </c>
      <c r="J578" s="44">
        <v>35.837000000000003</v>
      </c>
      <c r="K578" s="34">
        <v>0</v>
      </c>
      <c r="L578" s="34">
        <v>0</v>
      </c>
      <c r="M578" s="33">
        <v>0</v>
      </c>
      <c r="N578" s="45">
        <v>20.3</v>
      </c>
      <c r="O578" s="44">
        <v>34.534999999999997</v>
      </c>
      <c r="P578" s="46">
        <v>0.21</v>
      </c>
      <c r="Q578" s="46">
        <v>1.34</v>
      </c>
      <c r="R578" s="25" t="s">
        <v>1360</v>
      </c>
      <c r="S578" s="25"/>
      <c r="T578" s="22"/>
      <c r="U578" s="36"/>
      <c r="V578" s="47" t="s">
        <v>1461</v>
      </c>
    </row>
    <row r="579" spans="1:22" ht="14" customHeight="1">
      <c r="A579" s="25" t="s">
        <v>1393</v>
      </c>
      <c r="B579" s="25">
        <v>26</v>
      </c>
      <c r="C579" s="32" t="s">
        <v>1740</v>
      </c>
      <c r="D579" s="43">
        <v>43247</v>
      </c>
      <c r="E579" s="25">
        <v>2018</v>
      </c>
      <c r="F579" s="25">
        <v>5</v>
      </c>
      <c r="G579" s="37">
        <v>27</v>
      </c>
      <c r="H579" s="35">
        <v>0</v>
      </c>
      <c r="I579" s="44">
        <v>135.33000000000001</v>
      </c>
      <c r="J579" s="44">
        <v>35.67</v>
      </c>
      <c r="K579" s="34">
        <v>0</v>
      </c>
      <c r="L579" s="34">
        <v>0</v>
      </c>
      <c r="M579" s="33">
        <v>0</v>
      </c>
      <c r="N579" s="45">
        <v>19.100000000000001</v>
      </c>
      <c r="O579" s="44">
        <v>34.366999999999997</v>
      </c>
      <c r="P579" s="46">
        <v>0.17</v>
      </c>
      <c r="Q579" s="46">
        <v>1.07</v>
      </c>
      <c r="R579" s="25" t="s">
        <v>1360</v>
      </c>
      <c r="S579" s="25"/>
      <c r="T579" s="22"/>
      <c r="U579" s="36"/>
      <c r="V579" s="47" t="s">
        <v>1462</v>
      </c>
    </row>
    <row r="580" spans="1:22" ht="14" customHeight="1">
      <c r="A580" s="50" t="s">
        <v>1762</v>
      </c>
      <c r="B580" s="50">
        <v>16</v>
      </c>
      <c r="C580" s="50" t="s">
        <v>1740</v>
      </c>
      <c r="D580" s="51">
        <v>43609</v>
      </c>
      <c r="E580" s="25">
        <v>2019</v>
      </c>
      <c r="F580" s="25">
        <v>5</v>
      </c>
      <c r="G580" s="37">
        <v>24</v>
      </c>
      <c r="H580" s="35" t="s">
        <v>1565</v>
      </c>
      <c r="I580" s="52">
        <v>136.66399999999999</v>
      </c>
      <c r="J580" s="52">
        <v>37.002000000000002</v>
      </c>
      <c r="K580" s="53">
        <v>0</v>
      </c>
      <c r="L580" s="53">
        <v>0</v>
      </c>
      <c r="M580" s="33">
        <v>0</v>
      </c>
      <c r="N580" s="54">
        <v>18.899999999999999</v>
      </c>
      <c r="O580" s="55">
        <v>34.371000000000002</v>
      </c>
      <c r="P580" s="56">
        <v>0.18</v>
      </c>
      <c r="Q580" s="56">
        <v>0.95</v>
      </c>
      <c r="R580" s="50" t="s">
        <v>1744</v>
      </c>
      <c r="S580" s="50"/>
      <c r="T580" s="22"/>
      <c r="U580" s="22"/>
      <c r="V580" s="57" t="s">
        <v>1763</v>
      </c>
    </row>
    <row r="581" spans="1:22" ht="14" customHeight="1">
      <c r="A581" s="50" t="s">
        <v>1762</v>
      </c>
      <c r="B581" s="50">
        <v>17</v>
      </c>
      <c r="C581" s="50" t="s">
        <v>1740</v>
      </c>
      <c r="D581" s="51">
        <v>43609</v>
      </c>
      <c r="E581" s="25">
        <v>2019</v>
      </c>
      <c r="F581" s="25">
        <v>5</v>
      </c>
      <c r="G581" s="37">
        <v>24</v>
      </c>
      <c r="H581" s="35" t="s">
        <v>1565</v>
      </c>
      <c r="I581" s="52">
        <v>136.66300000000001</v>
      </c>
      <c r="J581" s="52">
        <v>36.835000000000001</v>
      </c>
      <c r="K581" s="53">
        <v>0</v>
      </c>
      <c r="L581" s="53">
        <v>0</v>
      </c>
      <c r="M581" s="33">
        <v>0</v>
      </c>
      <c r="N581" s="54">
        <v>18.3</v>
      </c>
      <c r="O581" s="55">
        <v>34.314999999999998</v>
      </c>
      <c r="P581" s="56">
        <v>0.18</v>
      </c>
      <c r="Q581" s="56">
        <v>1.07</v>
      </c>
      <c r="R581" s="50" t="s">
        <v>1744</v>
      </c>
      <c r="S581" s="50"/>
      <c r="T581" s="22"/>
      <c r="U581" s="22"/>
      <c r="V581" s="57" t="s">
        <v>1764</v>
      </c>
    </row>
    <row r="582" spans="1:22" ht="14" customHeight="1">
      <c r="A582" s="50" t="s">
        <v>1762</v>
      </c>
      <c r="B582" s="50">
        <v>18</v>
      </c>
      <c r="C582" s="50" t="s">
        <v>1740</v>
      </c>
      <c r="D582" s="51">
        <v>43609</v>
      </c>
      <c r="E582" s="25">
        <v>2019</v>
      </c>
      <c r="F582" s="25">
        <v>5</v>
      </c>
      <c r="G582" s="37">
        <v>24</v>
      </c>
      <c r="H582" s="35" t="s">
        <v>1565</v>
      </c>
      <c r="I582" s="52">
        <v>136.33000000000001</v>
      </c>
      <c r="J582" s="52">
        <v>36.502000000000002</v>
      </c>
      <c r="K582" s="53">
        <v>0</v>
      </c>
      <c r="L582" s="53">
        <v>0</v>
      </c>
      <c r="M582" s="33">
        <v>0</v>
      </c>
      <c r="N582" s="54">
        <v>18.899999999999999</v>
      </c>
      <c r="O582" s="55">
        <v>34.29</v>
      </c>
      <c r="P582" s="56">
        <v>0.18</v>
      </c>
      <c r="Q582" s="56">
        <v>1.05</v>
      </c>
      <c r="R582" s="50" t="s">
        <v>1744</v>
      </c>
      <c r="S582" s="50"/>
      <c r="T582" s="22"/>
      <c r="U582" s="22"/>
      <c r="V582" s="57" t="s">
        <v>1765</v>
      </c>
    </row>
    <row r="583" spans="1:22" ht="14" customHeight="1">
      <c r="A583" s="50" t="s">
        <v>1762</v>
      </c>
      <c r="B583" s="50">
        <v>19</v>
      </c>
      <c r="C583" s="50" t="s">
        <v>1740</v>
      </c>
      <c r="D583" s="51">
        <v>43609</v>
      </c>
      <c r="E583" s="25">
        <v>2019</v>
      </c>
      <c r="F583" s="25">
        <v>5</v>
      </c>
      <c r="G583" s="37">
        <v>24</v>
      </c>
      <c r="H583" s="35" t="s">
        <v>1565</v>
      </c>
      <c r="I583" s="52">
        <v>135.99799999999999</v>
      </c>
      <c r="J583" s="52">
        <v>36.177</v>
      </c>
      <c r="K583" s="53">
        <v>0</v>
      </c>
      <c r="L583" s="53">
        <v>0</v>
      </c>
      <c r="M583" s="33">
        <v>0</v>
      </c>
      <c r="N583" s="54">
        <v>19.3</v>
      </c>
      <c r="O583" s="55">
        <v>34.453000000000003</v>
      </c>
      <c r="P583" s="56">
        <v>0.13</v>
      </c>
      <c r="Q583" s="56">
        <v>0.89</v>
      </c>
      <c r="R583" s="50" t="s">
        <v>1744</v>
      </c>
      <c r="S583" s="50"/>
      <c r="T583" s="22"/>
      <c r="U583" s="22"/>
      <c r="V583" s="57" t="s">
        <v>1766</v>
      </c>
    </row>
    <row r="584" spans="1:22" ht="14" customHeight="1">
      <c r="A584" s="50" t="s">
        <v>1762</v>
      </c>
      <c r="B584" s="50">
        <v>20</v>
      </c>
      <c r="C584" s="50" t="s">
        <v>1740</v>
      </c>
      <c r="D584" s="51">
        <v>43609</v>
      </c>
      <c r="E584" s="25">
        <v>2019</v>
      </c>
      <c r="F584" s="25">
        <v>5</v>
      </c>
      <c r="G584" s="37">
        <v>24</v>
      </c>
      <c r="H584" s="35" t="s">
        <v>1565</v>
      </c>
      <c r="I584" s="52">
        <v>135.83000000000001</v>
      </c>
      <c r="J584" s="52">
        <v>36.002000000000002</v>
      </c>
      <c r="K584" s="53">
        <v>0</v>
      </c>
      <c r="L584" s="53">
        <v>0</v>
      </c>
      <c r="M584" s="33">
        <v>0</v>
      </c>
      <c r="N584" s="54">
        <v>19.2</v>
      </c>
      <c r="O584" s="55">
        <v>34.549999999999997</v>
      </c>
      <c r="P584" s="56">
        <v>0.18</v>
      </c>
      <c r="Q584" s="56">
        <v>1.1100000000000001</v>
      </c>
      <c r="R584" s="50" t="s">
        <v>1744</v>
      </c>
      <c r="S584" s="50"/>
      <c r="T584" s="22"/>
      <c r="U584" s="22"/>
      <c r="V584" s="57" t="s">
        <v>1767</v>
      </c>
    </row>
    <row r="585" spans="1:22" ht="14" customHeight="1">
      <c r="A585" s="50" t="s">
        <v>1762</v>
      </c>
      <c r="B585" s="50">
        <v>25</v>
      </c>
      <c r="C585" s="50" t="s">
        <v>1740</v>
      </c>
      <c r="D585" s="51">
        <v>43610</v>
      </c>
      <c r="E585" s="25">
        <v>2019</v>
      </c>
      <c r="F585" s="25">
        <v>5</v>
      </c>
      <c r="G585" s="37">
        <v>25</v>
      </c>
      <c r="H585" s="35" t="s">
        <v>1565</v>
      </c>
      <c r="I585" s="52">
        <v>135.33099999999999</v>
      </c>
      <c r="J585" s="52">
        <v>35.837000000000003</v>
      </c>
      <c r="K585" s="53">
        <v>0</v>
      </c>
      <c r="L585" s="53">
        <v>0</v>
      </c>
      <c r="M585" s="33">
        <v>0</v>
      </c>
      <c r="N585" s="54">
        <v>18.5</v>
      </c>
      <c r="O585" s="55">
        <v>34.167000000000002</v>
      </c>
      <c r="P585" s="56">
        <v>0.21</v>
      </c>
      <c r="Q585" s="56">
        <v>1.06</v>
      </c>
      <c r="R585" s="50" t="s">
        <v>1744</v>
      </c>
      <c r="S585" s="50"/>
      <c r="T585" s="22"/>
      <c r="U585" s="22"/>
      <c r="V585" s="57" t="s">
        <v>1768</v>
      </c>
    </row>
    <row r="586" spans="1:22" ht="14" customHeight="1">
      <c r="A586" s="50" t="s">
        <v>1762</v>
      </c>
      <c r="B586" s="50">
        <v>4</v>
      </c>
      <c r="C586" s="50" t="s">
        <v>1740</v>
      </c>
      <c r="D586" s="51">
        <v>43608</v>
      </c>
      <c r="E586" s="25">
        <v>2019</v>
      </c>
      <c r="F586" s="25">
        <v>5</v>
      </c>
      <c r="G586" s="37">
        <v>23</v>
      </c>
      <c r="H586" s="35" t="s">
        <v>1565</v>
      </c>
      <c r="I586" s="52">
        <v>137.33000000000001</v>
      </c>
      <c r="J586" s="52">
        <v>36.843000000000004</v>
      </c>
      <c r="K586" s="53">
        <v>0</v>
      </c>
      <c r="L586" s="53">
        <v>0</v>
      </c>
      <c r="M586" s="33">
        <v>0</v>
      </c>
      <c r="N586" s="54">
        <v>19.899999999999999</v>
      </c>
      <c r="O586" s="55">
        <v>34.289000000000001</v>
      </c>
      <c r="P586" s="56">
        <v>0</v>
      </c>
      <c r="Q586" s="56">
        <v>-0.09</v>
      </c>
      <c r="R586" s="50" t="s">
        <v>1744</v>
      </c>
      <c r="S586" s="50"/>
      <c r="T586" s="22"/>
      <c r="U586" s="22"/>
      <c r="V586" s="57" t="s">
        <v>1769</v>
      </c>
    </row>
    <row r="587" spans="1:22" ht="14" customHeight="1">
      <c r="A587" s="50" t="s">
        <v>1762</v>
      </c>
      <c r="B587" s="50">
        <v>5</v>
      </c>
      <c r="C587" s="50" t="s">
        <v>1740</v>
      </c>
      <c r="D587" s="51">
        <v>43608</v>
      </c>
      <c r="E587" s="25">
        <v>2019</v>
      </c>
      <c r="F587" s="25">
        <v>5</v>
      </c>
      <c r="G587" s="37">
        <v>23</v>
      </c>
      <c r="H587" s="35" t="s">
        <v>1565</v>
      </c>
      <c r="I587" s="52">
        <v>137.08600000000001</v>
      </c>
      <c r="J587" s="52">
        <v>36.840000000000003</v>
      </c>
      <c r="K587" s="53">
        <v>0</v>
      </c>
      <c r="L587" s="53">
        <v>0</v>
      </c>
      <c r="M587" s="33">
        <v>0</v>
      </c>
      <c r="N587" s="54">
        <v>19</v>
      </c>
      <c r="O587" s="55">
        <v>34.207000000000001</v>
      </c>
      <c r="P587" s="56">
        <v>-0.03</v>
      </c>
      <c r="Q587" s="56">
        <v>-0.37</v>
      </c>
      <c r="R587" s="50" t="s">
        <v>1744</v>
      </c>
      <c r="S587" s="50"/>
      <c r="T587" s="22"/>
      <c r="U587" s="22"/>
      <c r="V587" s="57" t="s">
        <v>1770</v>
      </c>
    </row>
    <row r="588" spans="1:22" ht="14" customHeight="1">
      <c r="A588" s="50" t="s">
        <v>1762</v>
      </c>
      <c r="B588" s="50">
        <v>6</v>
      </c>
      <c r="C588" s="50" t="s">
        <v>1740</v>
      </c>
      <c r="D588" s="51">
        <v>43608</v>
      </c>
      <c r="E588" s="25">
        <v>2019</v>
      </c>
      <c r="F588" s="25">
        <v>5</v>
      </c>
      <c r="G588" s="37">
        <v>23</v>
      </c>
      <c r="H588" s="35" t="s">
        <v>1565</v>
      </c>
      <c r="I588" s="52">
        <v>137.10300000000001</v>
      </c>
      <c r="J588" s="52">
        <v>37.012</v>
      </c>
      <c r="K588" s="53">
        <v>0</v>
      </c>
      <c r="L588" s="53">
        <v>0</v>
      </c>
      <c r="M588" s="33">
        <v>0</v>
      </c>
      <c r="N588" s="54">
        <v>18.3</v>
      </c>
      <c r="O588" s="55">
        <v>32.896000000000001</v>
      </c>
      <c r="P588" s="56">
        <v>0.05</v>
      </c>
      <c r="Q588" s="56">
        <v>0.22</v>
      </c>
      <c r="R588" s="50" t="s">
        <v>1744</v>
      </c>
      <c r="S588" s="50"/>
      <c r="T588" s="22"/>
      <c r="U588" s="22" t="s">
        <v>1771</v>
      </c>
      <c r="V588" s="57" t="s">
        <v>1772</v>
      </c>
    </row>
    <row r="589" spans="1:22" ht="14" customHeight="1">
      <c r="A589" s="50" t="s">
        <v>1762</v>
      </c>
      <c r="B589" s="50">
        <v>15</v>
      </c>
      <c r="C589" s="50" t="s">
        <v>1740</v>
      </c>
      <c r="D589" s="51">
        <v>43609</v>
      </c>
      <c r="E589" s="25">
        <v>2019</v>
      </c>
      <c r="F589" s="25">
        <v>5</v>
      </c>
      <c r="G589" s="37">
        <v>24</v>
      </c>
      <c r="H589" s="35" t="s">
        <v>1565</v>
      </c>
      <c r="I589" s="52">
        <v>136.66900000000001</v>
      </c>
      <c r="J589" s="52">
        <v>37.340000000000003</v>
      </c>
      <c r="K589" s="53">
        <v>0</v>
      </c>
      <c r="L589" s="53">
        <v>0</v>
      </c>
      <c r="M589" s="33">
        <v>0</v>
      </c>
      <c r="N589" s="54">
        <v>18.7</v>
      </c>
      <c r="O589" s="55">
        <v>34.622</v>
      </c>
      <c r="P589" s="56">
        <v>0.12</v>
      </c>
      <c r="Q589" s="56">
        <v>0.57999999999999996</v>
      </c>
      <c r="R589" s="50" t="s">
        <v>1744</v>
      </c>
      <c r="S589" s="50"/>
      <c r="T589" s="22"/>
      <c r="U589" s="22"/>
      <c r="V589" s="57" t="s">
        <v>1773</v>
      </c>
    </row>
    <row r="590" spans="1:22" ht="14" customHeight="1">
      <c r="A590" s="50" t="s">
        <v>1762</v>
      </c>
      <c r="B590" s="50">
        <v>7</v>
      </c>
      <c r="C590" s="50" t="s">
        <v>1740</v>
      </c>
      <c r="D590" s="51">
        <v>43608</v>
      </c>
      <c r="E590" s="25">
        <v>2019</v>
      </c>
      <c r="F590" s="25">
        <v>5</v>
      </c>
      <c r="G590" s="37">
        <v>23</v>
      </c>
      <c r="H590" s="35" t="s">
        <v>1565</v>
      </c>
      <c r="I590" s="52">
        <v>137.11099999999999</v>
      </c>
      <c r="J590" s="52">
        <v>37.170999999999999</v>
      </c>
      <c r="K590" s="53">
        <v>0</v>
      </c>
      <c r="L590" s="53">
        <v>0</v>
      </c>
      <c r="M590" s="33">
        <v>0</v>
      </c>
      <c r="N590" s="54">
        <v>18.600000000000001</v>
      </c>
      <c r="O590" s="55">
        <v>34.273000000000003</v>
      </c>
      <c r="P590" s="56">
        <v>0.05</v>
      </c>
      <c r="Q590" s="56">
        <v>0.12</v>
      </c>
      <c r="R590" s="50" t="s">
        <v>1744</v>
      </c>
      <c r="S590" s="50"/>
      <c r="T590" s="22"/>
      <c r="U590" s="22"/>
      <c r="V590" s="57" t="s">
        <v>1774</v>
      </c>
    </row>
    <row r="591" spans="1:22" ht="14" customHeight="1">
      <c r="A591" s="50" t="s">
        <v>1762</v>
      </c>
      <c r="B591" s="50">
        <v>8</v>
      </c>
      <c r="C591" s="50" t="s">
        <v>1740</v>
      </c>
      <c r="D591" s="51">
        <v>43608</v>
      </c>
      <c r="E591" s="25">
        <v>2019</v>
      </c>
      <c r="F591" s="25">
        <v>5</v>
      </c>
      <c r="G591" s="37">
        <v>23</v>
      </c>
      <c r="H591" s="35" t="s">
        <v>1565</v>
      </c>
      <c r="I591" s="52">
        <v>137.33000000000001</v>
      </c>
      <c r="J591" s="52">
        <v>37.168999999999997</v>
      </c>
      <c r="K591" s="53">
        <v>0</v>
      </c>
      <c r="L591" s="53">
        <v>0</v>
      </c>
      <c r="M591" s="33">
        <v>0</v>
      </c>
      <c r="N591" s="54">
        <v>18.899999999999999</v>
      </c>
      <c r="O591" s="55">
        <v>34.182000000000002</v>
      </c>
      <c r="P591" s="56">
        <v>-0.24</v>
      </c>
      <c r="Q591" s="56">
        <v>-1.78</v>
      </c>
      <c r="R591" s="50" t="s">
        <v>1744</v>
      </c>
      <c r="S591" s="50"/>
      <c r="T591" s="22"/>
      <c r="U591" s="22" t="s">
        <v>1771</v>
      </c>
      <c r="V591" s="57" t="s">
        <v>1775</v>
      </c>
    </row>
    <row r="592" spans="1:22" ht="14" customHeight="1">
      <c r="A592" s="50" t="s">
        <v>1762</v>
      </c>
      <c r="B592" s="50">
        <v>9</v>
      </c>
      <c r="C592" s="50" t="s">
        <v>1740</v>
      </c>
      <c r="D592" s="51">
        <v>43608</v>
      </c>
      <c r="E592" s="25">
        <v>2019</v>
      </c>
      <c r="F592" s="25">
        <v>5</v>
      </c>
      <c r="G592" s="37">
        <v>23</v>
      </c>
      <c r="H592" s="35" t="s">
        <v>1565</v>
      </c>
      <c r="I592" s="52">
        <v>137.328</v>
      </c>
      <c r="J592" s="52">
        <v>37.337000000000003</v>
      </c>
      <c r="K592" s="53">
        <v>0</v>
      </c>
      <c r="L592" s="53">
        <v>0</v>
      </c>
      <c r="M592" s="33">
        <v>0</v>
      </c>
      <c r="N592" s="54">
        <v>17.8</v>
      </c>
      <c r="O592" s="55">
        <v>34.18</v>
      </c>
      <c r="P592" s="56">
        <v>0.08</v>
      </c>
      <c r="Q592" s="56">
        <v>0.48</v>
      </c>
      <c r="R592" s="50" t="s">
        <v>1744</v>
      </c>
      <c r="S592" s="50"/>
      <c r="T592" s="22"/>
      <c r="U592" s="22"/>
      <c r="V592" s="57" t="s">
        <v>1776</v>
      </c>
    </row>
    <row r="593" spans="1:22" ht="14" customHeight="1">
      <c r="A593" s="50" t="s">
        <v>1762</v>
      </c>
      <c r="B593" s="50">
        <v>10</v>
      </c>
      <c r="C593" s="50" t="s">
        <v>1740</v>
      </c>
      <c r="D593" s="51">
        <v>43609</v>
      </c>
      <c r="E593" s="25">
        <v>2019</v>
      </c>
      <c r="F593" s="25">
        <v>5</v>
      </c>
      <c r="G593" s="37">
        <v>24</v>
      </c>
      <c r="H593" s="35" t="s">
        <v>1565</v>
      </c>
      <c r="I593" s="52">
        <v>137.33000000000001</v>
      </c>
      <c r="J593" s="52">
        <v>37.587000000000003</v>
      </c>
      <c r="K593" s="53">
        <v>0</v>
      </c>
      <c r="L593" s="53">
        <v>0</v>
      </c>
      <c r="M593" s="33">
        <v>0</v>
      </c>
      <c r="N593" s="54">
        <v>17.899999999999999</v>
      </c>
      <c r="O593" s="55">
        <v>34.451999999999998</v>
      </c>
      <c r="P593" s="56">
        <v>0.11</v>
      </c>
      <c r="Q593" s="56">
        <v>0.68</v>
      </c>
      <c r="R593" s="50" t="s">
        <v>1744</v>
      </c>
      <c r="S593" s="50"/>
      <c r="T593" s="22"/>
      <c r="U593" s="22"/>
      <c r="V593" s="57" t="s">
        <v>1777</v>
      </c>
    </row>
    <row r="594" spans="1:22" ht="14" customHeight="1">
      <c r="A594" s="50" t="s">
        <v>1762</v>
      </c>
      <c r="B594" s="50">
        <v>11</v>
      </c>
      <c r="C594" s="50" t="s">
        <v>1740</v>
      </c>
      <c r="D594" s="51">
        <v>43609</v>
      </c>
      <c r="E594" s="25">
        <v>2019</v>
      </c>
      <c r="F594" s="25">
        <v>5</v>
      </c>
      <c r="G594" s="37">
        <v>24</v>
      </c>
      <c r="H594" s="35" t="s">
        <v>1565</v>
      </c>
      <c r="I594" s="52">
        <v>136.99799999999999</v>
      </c>
      <c r="J594" s="52">
        <v>37.503999999999998</v>
      </c>
      <c r="K594" s="53">
        <v>0</v>
      </c>
      <c r="L594" s="53">
        <v>0</v>
      </c>
      <c r="M594" s="33">
        <v>0</v>
      </c>
      <c r="N594" s="54">
        <v>17.7</v>
      </c>
      <c r="O594" s="55">
        <v>34.307000000000002</v>
      </c>
      <c r="P594" s="56">
        <v>7.0000000000000007E-2</v>
      </c>
      <c r="Q594" s="56">
        <v>0.64</v>
      </c>
      <c r="R594" s="50" t="s">
        <v>1744</v>
      </c>
      <c r="S594" s="50"/>
      <c r="T594" s="22"/>
      <c r="U594" s="22"/>
      <c r="V594" s="57" t="s">
        <v>1778</v>
      </c>
    </row>
    <row r="595" spans="1:22" ht="14" customHeight="1">
      <c r="A595" s="50" t="s">
        <v>1762</v>
      </c>
      <c r="B595" s="50">
        <v>21</v>
      </c>
      <c r="C595" s="50" t="s">
        <v>1740</v>
      </c>
      <c r="D595" s="51">
        <v>43609</v>
      </c>
      <c r="E595" s="25">
        <v>2019</v>
      </c>
      <c r="F595" s="25">
        <v>5</v>
      </c>
      <c r="G595" s="37">
        <v>24</v>
      </c>
      <c r="H595" s="35" t="s">
        <v>1565</v>
      </c>
      <c r="I595" s="52">
        <v>135.82900000000001</v>
      </c>
      <c r="J595" s="52">
        <v>35.835999999999999</v>
      </c>
      <c r="K595" s="53">
        <v>0</v>
      </c>
      <c r="L595" s="53">
        <v>0</v>
      </c>
      <c r="M595" s="33">
        <v>0</v>
      </c>
      <c r="N595" s="54">
        <v>20.100000000000001</v>
      </c>
      <c r="O595" s="55">
        <v>34.156999999999996</v>
      </c>
      <c r="P595" s="56">
        <v>0.24</v>
      </c>
      <c r="Q595" s="56">
        <v>1.22</v>
      </c>
      <c r="R595" s="50" t="s">
        <v>1744</v>
      </c>
      <c r="S595" s="50"/>
      <c r="T595" s="22"/>
      <c r="U595" s="22" t="s">
        <v>1779</v>
      </c>
      <c r="V595" s="57" t="s">
        <v>1780</v>
      </c>
    </row>
    <row r="596" spans="1:22" ht="14" customHeight="1">
      <c r="A596" s="50" t="s">
        <v>1762</v>
      </c>
      <c r="B596" s="50">
        <v>22</v>
      </c>
      <c r="C596" s="50" t="s">
        <v>1740</v>
      </c>
      <c r="D596" s="51">
        <v>43609</v>
      </c>
      <c r="E596" s="25">
        <v>2019</v>
      </c>
      <c r="F596" s="25">
        <v>5</v>
      </c>
      <c r="G596" s="37">
        <v>24</v>
      </c>
      <c r="H596" s="35" t="s">
        <v>1565</v>
      </c>
      <c r="I596" s="52">
        <v>135.828</v>
      </c>
      <c r="J596" s="52">
        <v>35.680999999999997</v>
      </c>
      <c r="K596" s="53">
        <v>0</v>
      </c>
      <c r="L596" s="53">
        <v>0</v>
      </c>
      <c r="M596" s="33">
        <v>0</v>
      </c>
      <c r="N596" s="54">
        <v>19.8</v>
      </c>
      <c r="O596" s="55">
        <v>34.393999999999998</v>
      </c>
      <c r="P596" s="56">
        <v>0.15</v>
      </c>
      <c r="Q596" s="56">
        <v>0.97</v>
      </c>
      <c r="R596" s="50" t="s">
        <v>1744</v>
      </c>
      <c r="S596" s="50"/>
      <c r="T596" s="22"/>
      <c r="U596" s="22"/>
      <c r="V596" s="57" t="s">
        <v>1781</v>
      </c>
    </row>
    <row r="597" spans="1:22" ht="14" customHeight="1">
      <c r="A597" s="50" t="s">
        <v>1762</v>
      </c>
      <c r="B597" s="50">
        <v>23</v>
      </c>
      <c r="C597" s="50" t="s">
        <v>1740</v>
      </c>
      <c r="D597" s="51">
        <v>43609</v>
      </c>
      <c r="E597" s="25">
        <v>2019</v>
      </c>
      <c r="F597" s="25">
        <v>5</v>
      </c>
      <c r="G597" s="37">
        <v>24</v>
      </c>
      <c r="H597" s="35" t="s">
        <v>1565</v>
      </c>
      <c r="I597" s="52">
        <v>135.57499999999999</v>
      </c>
      <c r="J597" s="52">
        <v>35.697000000000003</v>
      </c>
      <c r="K597" s="53">
        <v>0</v>
      </c>
      <c r="L597" s="53">
        <v>0</v>
      </c>
      <c r="M597" s="33">
        <v>0</v>
      </c>
      <c r="N597" s="54">
        <v>19.2</v>
      </c>
      <c r="O597" s="55">
        <v>34.514000000000003</v>
      </c>
      <c r="P597" s="56">
        <v>0.16</v>
      </c>
      <c r="Q597" s="56">
        <v>1.1299999999999999</v>
      </c>
      <c r="R597" s="50" t="s">
        <v>1744</v>
      </c>
      <c r="S597" s="50"/>
      <c r="T597" s="22"/>
      <c r="U597" s="22"/>
      <c r="V597" s="57" t="s">
        <v>1782</v>
      </c>
    </row>
    <row r="598" spans="1:22" ht="14" customHeight="1">
      <c r="A598" s="50" t="s">
        <v>1762</v>
      </c>
      <c r="B598" s="50">
        <v>26</v>
      </c>
      <c r="C598" s="50" t="s">
        <v>1740</v>
      </c>
      <c r="D598" s="51">
        <v>43610</v>
      </c>
      <c r="E598" s="25">
        <v>2019</v>
      </c>
      <c r="F598" s="25">
        <v>5</v>
      </c>
      <c r="G598" s="37">
        <v>25</v>
      </c>
      <c r="H598" s="35" t="s">
        <v>1565</v>
      </c>
      <c r="I598" s="52">
        <v>135.57499999999999</v>
      </c>
      <c r="J598" s="52">
        <v>35.697000000000003</v>
      </c>
      <c r="K598" s="53">
        <v>0</v>
      </c>
      <c r="L598" s="53">
        <v>0</v>
      </c>
      <c r="M598" s="33">
        <v>0</v>
      </c>
      <c r="N598" s="54">
        <v>19</v>
      </c>
      <c r="O598" s="55">
        <v>34.206000000000003</v>
      </c>
      <c r="P598" s="56">
        <v>0.14000000000000001</v>
      </c>
      <c r="Q598" s="56">
        <v>0.82</v>
      </c>
      <c r="R598" s="50" t="s">
        <v>1744</v>
      </c>
      <c r="S598" s="50"/>
      <c r="T598" s="22"/>
      <c r="U598" s="22" t="s">
        <v>1779</v>
      </c>
      <c r="V598" s="57" t="s">
        <v>1783</v>
      </c>
    </row>
    <row r="599" spans="1:22" ht="14" customHeight="1">
      <c r="A599" s="50" t="s">
        <v>1553</v>
      </c>
      <c r="B599" s="50">
        <v>1</v>
      </c>
      <c r="C599" s="50" t="s">
        <v>1740</v>
      </c>
      <c r="D599" s="51">
        <v>43621</v>
      </c>
      <c r="E599" s="25">
        <v>2019</v>
      </c>
      <c r="F599" s="25">
        <v>6</v>
      </c>
      <c r="G599" s="37">
        <v>5</v>
      </c>
      <c r="H599" s="35" t="s">
        <v>1565</v>
      </c>
      <c r="I599" s="52">
        <v>137.99799999999999</v>
      </c>
      <c r="J599" s="52">
        <v>37.170999999999999</v>
      </c>
      <c r="K599" s="53">
        <v>0</v>
      </c>
      <c r="L599" s="53">
        <v>0</v>
      </c>
      <c r="M599" s="33">
        <v>0</v>
      </c>
      <c r="N599" s="54">
        <v>20.6</v>
      </c>
      <c r="O599" s="55">
        <v>32.917999999999999</v>
      </c>
      <c r="P599" s="56">
        <v>-0.33</v>
      </c>
      <c r="Q599" s="56">
        <v>-2</v>
      </c>
      <c r="R599" s="50" t="s">
        <v>1744</v>
      </c>
      <c r="S599" s="50"/>
      <c r="T599" s="58" t="s">
        <v>1784</v>
      </c>
      <c r="U599" s="22" t="s">
        <v>1779</v>
      </c>
      <c r="V599" s="57" t="s">
        <v>1785</v>
      </c>
    </row>
    <row r="600" spans="1:22" ht="14" customHeight="1">
      <c r="A600" s="50" t="s">
        <v>1553</v>
      </c>
      <c r="B600" s="50">
        <v>2</v>
      </c>
      <c r="C600" s="50" t="s">
        <v>1740</v>
      </c>
      <c r="D600" s="51">
        <v>43621</v>
      </c>
      <c r="E600" s="25">
        <v>2019</v>
      </c>
      <c r="F600" s="25">
        <v>6</v>
      </c>
      <c r="G600" s="37">
        <v>5</v>
      </c>
      <c r="H600" s="35" t="s">
        <v>1565</v>
      </c>
      <c r="I600" s="52">
        <v>137.66399999999999</v>
      </c>
      <c r="J600" s="52">
        <v>37.170999999999999</v>
      </c>
      <c r="K600" s="53">
        <v>0</v>
      </c>
      <c r="L600" s="53">
        <v>0</v>
      </c>
      <c r="M600" s="33">
        <v>0</v>
      </c>
      <c r="N600" s="54">
        <v>20.5</v>
      </c>
      <c r="O600" s="55">
        <v>33.761000000000003</v>
      </c>
      <c r="P600" s="56">
        <v>-0.03</v>
      </c>
      <c r="Q600" s="56">
        <v>-0.3</v>
      </c>
      <c r="R600" s="50" t="s">
        <v>1744</v>
      </c>
      <c r="S600" s="50"/>
      <c r="T600" s="58" t="s">
        <v>1784</v>
      </c>
      <c r="U600" s="22"/>
      <c r="V600" s="57" t="s">
        <v>1786</v>
      </c>
    </row>
    <row r="601" spans="1:22" ht="14" customHeight="1">
      <c r="A601" s="50" t="s">
        <v>1553</v>
      </c>
      <c r="B601" s="50">
        <v>3</v>
      </c>
      <c r="C601" s="50" t="s">
        <v>1740</v>
      </c>
      <c r="D601" s="51">
        <v>43621</v>
      </c>
      <c r="E601" s="25">
        <v>2019</v>
      </c>
      <c r="F601" s="25">
        <v>6</v>
      </c>
      <c r="G601" s="37">
        <v>5</v>
      </c>
      <c r="H601" s="35" t="s">
        <v>1565</v>
      </c>
      <c r="I601" s="52">
        <v>137.66499999999999</v>
      </c>
      <c r="J601" s="52">
        <v>37.012999999999998</v>
      </c>
      <c r="K601" s="53">
        <v>0</v>
      </c>
      <c r="L601" s="53">
        <v>0</v>
      </c>
      <c r="M601" s="33">
        <v>0</v>
      </c>
      <c r="N601" s="54">
        <v>20.3</v>
      </c>
      <c r="O601" s="55">
        <v>33.718000000000004</v>
      </c>
      <c r="P601" s="56">
        <v>-7.0000000000000007E-2</v>
      </c>
      <c r="Q601" s="56">
        <v>-0.41</v>
      </c>
      <c r="R601" s="50" t="s">
        <v>1744</v>
      </c>
      <c r="S601" s="50"/>
      <c r="T601" s="58" t="s">
        <v>1784</v>
      </c>
      <c r="U601" s="22"/>
      <c r="V601" s="57" t="s">
        <v>1787</v>
      </c>
    </row>
    <row r="602" spans="1:22" ht="14" customHeight="1">
      <c r="A602" s="50" t="s">
        <v>1553</v>
      </c>
      <c r="B602" s="50">
        <v>4</v>
      </c>
      <c r="C602" s="50" t="s">
        <v>1740</v>
      </c>
      <c r="D602" s="51">
        <v>43621</v>
      </c>
      <c r="E602" s="25">
        <v>2019</v>
      </c>
      <c r="F602" s="25">
        <v>6</v>
      </c>
      <c r="G602" s="37">
        <v>5</v>
      </c>
      <c r="H602" s="35" t="s">
        <v>1565</v>
      </c>
      <c r="I602" s="52">
        <v>137.33000000000001</v>
      </c>
      <c r="J602" s="52">
        <v>36.837000000000003</v>
      </c>
      <c r="K602" s="53">
        <v>0</v>
      </c>
      <c r="L602" s="53">
        <v>0</v>
      </c>
      <c r="M602" s="33">
        <v>0</v>
      </c>
      <c r="N602" s="54">
        <v>21.4</v>
      </c>
      <c r="O602" s="55">
        <v>22.670999999999999</v>
      </c>
      <c r="P602" s="56">
        <v>-3.48</v>
      </c>
      <c r="Q602" s="56">
        <v>-21.54</v>
      </c>
      <c r="R602" s="50" t="s">
        <v>1744</v>
      </c>
      <c r="S602" s="50"/>
      <c r="T602" s="58" t="s">
        <v>1784</v>
      </c>
      <c r="U602" s="22"/>
      <c r="V602" s="57" t="s">
        <v>1788</v>
      </c>
    </row>
    <row r="603" spans="1:22" ht="14" customHeight="1">
      <c r="A603" s="50" t="s">
        <v>1553</v>
      </c>
      <c r="B603" s="50">
        <v>5</v>
      </c>
      <c r="C603" s="50" t="s">
        <v>1740</v>
      </c>
      <c r="D603" s="51">
        <v>43621</v>
      </c>
      <c r="E603" s="25">
        <v>2019</v>
      </c>
      <c r="F603" s="25">
        <v>6</v>
      </c>
      <c r="G603" s="37">
        <v>5</v>
      </c>
      <c r="H603" s="35" t="s">
        <v>1565</v>
      </c>
      <c r="I603" s="52">
        <v>137.083</v>
      </c>
      <c r="J603" s="52">
        <v>36.844000000000001</v>
      </c>
      <c r="K603" s="53">
        <v>0</v>
      </c>
      <c r="L603" s="53">
        <v>0</v>
      </c>
      <c r="M603" s="33">
        <v>0</v>
      </c>
      <c r="N603" s="54">
        <v>23.3</v>
      </c>
      <c r="O603" s="55">
        <v>33.014000000000003</v>
      </c>
      <c r="P603" s="56">
        <v>-0.28000000000000003</v>
      </c>
      <c r="Q603" s="56">
        <v>-1.8</v>
      </c>
      <c r="R603" s="50" t="s">
        <v>1744</v>
      </c>
      <c r="S603" s="50"/>
      <c r="T603" s="58" t="s">
        <v>1784</v>
      </c>
      <c r="U603" s="22"/>
      <c r="V603" s="57" t="s">
        <v>1789</v>
      </c>
    </row>
    <row r="604" spans="1:22" ht="14" customHeight="1">
      <c r="A604" s="50" t="s">
        <v>1553</v>
      </c>
      <c r="B604" s="50">
        <v>7</v>
      </c>
      <c r="C604" s="50" t="s">
        <v>1740</v>
      </c>
      <c r="D604" s="51">
        <v>43621</v>
      </c>
      <c r="E604" s="25">
        <v>2019</v>
      </c>
      <c r="F604" s="25">
        <v>6</v>
      </c>
      <c r="G604" s="37">
        <v>5</v>
      </c>
      <c r="H604" s="35" t="s">
        <v>1565</v>
      </c>
      <c r="I604" s="52">
        <v>137.10300000000001</v>
      </c>
      <c r="J604" s="52">
        <v>37.171999999999997</v>
      </c>
      <c r="K604" s="53">
        <v>0</v>
      </c>
      <c r="L604" s="53">
        <v>0</v>
      </c>
      <c r="M604" s="33">
        <v>0</v>
      </c>
      <c r="N604" s="54">
        <v>22</v>
      </c>
      <c r="O604" s="55">
        <v>34.110999999999997</v>
      </c>
      <c r="P604" s="56">
        <v>7.0000000000000007E-2</v>
      </c>
      <c r="Q604" s="56">
        <v>0.3</v>
      </c>
      <c r="R604" s="50" t="s">
        <v>1744</v>
      </c>
      <c r="S604" s="50"/>
      <c r="T604" s="58" t="s">
        <v>1784</v>
      </c>
      <c r="U604" s="22"/>
      <c r="V604" s="57" t="s">
        <v>1790</v>
      </c>
    </row>
    <row r="605" spans="1:22" ht="14" customHeight="1">
      <c r="A605" s="50" t="s">
        <v>1553</v>
      </c>
      <c r="B605" s="50">
        <v>9</v>
      </c>
      <c r="C605" s="50" t="s">
        <v>1740</v>
      </c>
      <c r="D605" s="51">
        <v>43622</v>
      </c>
      <c r="E605" s="25">
        <v>2019</v>
      </c>
      <c r="F605" s="25">
        <v>6</v>
      </c>
      <c r="G605" s="37">
        <v>6</v>
      </c>
      <c r="H605" s="35" t="s">
        <v>1565</v>
      </c>
      <c r="I605" s="52">
        <v>137.328</v>
      </c>
      <c r="J605" s="52">
        <v>37.335999999999999</v>
      </c>
      <c r="K605" s="53">
        <v>0</v>
      </c>
      <c r="L605" s="53">
        <v>0</v>
      </c>
      <c r="M605" s="33">
        <v>0</v>
      </c>
      <c r="N605" s="54">
        <v>20.5</v>
      </c>
      <c r="O605" s="55">
        <v>34.408999999999999</v>
      </c>
      <c r="P605" s="56">
        <v>0.13</v>
      </c>
      <c r="Q605" s="56">
        <v>0.9</v>
      </c>
      <c r="R605" s="50" t="s">
        <v>1744</v>
      </c>
      <c r="S605" s="50"/>
      <c r="T605" s="58" t="s">
        <v>1784</v>
      </c>
      <c r="U605" s="22"/>
      <c r="V605" s="57" t="s">
        <v>1791</v>
      </c>
    </row>
    <row r="606" spans="1:22" ht="14" customHeight="1">
      <c r="A606" s="25" t="s">
        <v>1553</v>
      </c>
      <c r="B606" s="25">
        <v>10</v>
      </c>
      <c r="C606" s="50" t="s">
        <v>1740</v>
      </c>
      <c r="D606" s="51">
        <v>43622</v>
      </c>
      <c r="E606" s="25">
        <v>2019</v>
      </c>
      <c r="F606" s="25">
        <v>6</v>
      </c>
      <c r="G606" s="37">
        <v>6</v>
      </c>
      <c r="H606" s="35" t="s">
        <v>1565</v>
      </c>
      <c r="I606" s="44">
        <v>137.321</v>
      </c>
      <c r="J606" s="44">
        <v>37.582999999999998</v>
      </c>
      <c r="K606" s="53">
        <v>0</v>
      </c>
      <c r="L606" s="53">
        <v>0</v>
      </c>
      <c r="M606" s="33">
        <v>0</v>
      </c>
      <c r="N606" s="45">
        <v>19.7</v>
      </c>
      <c r="O606" s="44">
        <v>34.47</v>
      </c>
      <c r="P606" s="56">
        <v>0.17</v>
      </c>
      <c r="Q606" s="56">
        <v>1.08</v>
      </c>
      <c r="R606" s="50" t="s">
        <v>1744</v>
      </c>
      <c r="S606" s="50"/>
      <c r="T606" s="58" t="s">
        <v>1784</v>
      </c>
      <c r="U606" s="22"/>
      <c r="V606" s="57" t="s">
        <v>1792</v>
      </c>
    </row>
    <row r="607" spans="1:22" ht="14" customHeight="1">
      <c r="A607" s="25" t="s">
        <v>1553</v>
      </c>
      <c r="B607" s="25">
        <v>11</v>
      </c>
      <c r="C607" s="50" t="s">
        <v>1740</v>
      </c>
      <c r="D607" s="51">
        <v>43622</v>
      </c>
      <c r="E607" s="25">
        <v>2019</v>
      </c>
      <c r="F607" s="25">
        <v>6</v>
      </c>
      <c r="G607" s="37">
        <v>6</v>
      </c>
      <c r="H607" s="35" t="s">
        <v>1565</v>
      </c>
      <c r="I607" s="44">
        <v>136.999</v>
      </c>
      <c r="J607" s="44">
        <v>37.515999999999998</v>
      </c>
      <c r="K607" s="53">
        <v>0</v>
      </c>
      <c r="L607" s="53">
        <v>0</v>
      </c>
      <c r="M607" s="33">
        <v>0</v>
      </c>
      <c r="N607" s="45">
        <v>20.6</v>
      </c>
      <c r="O607" s="44">
        <v>34.302999999999997</v>
      </c>
      <c r="P607" s="56">
        <v>0.14000000000000001</v>
      </c>
      <c r="Q607" s="56">
        <v>0.96</v>
      </c>
      <c r="R607" s="50" t="s">
        <v>1744</v>
      </c>
      <c r="S607" s="50"/>
      <c r="T607" s="58" t="s">
        <v>1784</v>
      </c>
      <c r="U607" s="22"/>
      <c r="V607" s="57" t="s">
        <v>1793</v>
      </c>
    </row>
    <row r="608" spans="1:22" ht="14" customHeight="1">
      <c r="A608" s="25" t="s">
        <v>1553</v>
      </c>
      <c r="B608" s="25">
        <v>12</v>
      </c>
      <c r="C608" s="50" t="s">
        <v>1740</v>
      </c>
      <c r="D608" s="51">
        <v>43622</v>
      </c>
      <c r="E608" s="25">
        <v>2019</v>
      </c>
      <c r="F608" s="25">
        <v>6</v>
      </c>
      <c r="G608" s="37">
        <v>6</v>
      </c>
      <c r="H608" s="35" t="s">
        <v>1565</v>
      </c>
      <c r="I608" s="44">
        <v>136.98599999999999</v>
      </c>
      <c r="J608" s="44">
        <v>37.667999999999999</v>
      </c>
      <c r="K608" s="53">
        <v>0</v>
      </c>
      <c r="L608" s="53">
        <v>0</v>
      </c>
      <c r="M608" s="33">
        <v>0</v>
      </c>
      <c r="N608" s="45">
        <v>20.100000000000001</v>
      </c>
      <c r="O608" s="44">
        <v>34.505000000000003</v>
      </c>
      <c r="P608" s="56">
        <v>0.16</v>
      </c>
      <c r="Q608" s="56">
        <v>1.03</v>
      </c>
      <c r="R608" s="50" t="s">
        <v>1744</v>
      </c>
      <c r="S608" s="50"/>
      <c r="T608" s="58" t="s">
        <v>1784</v>
      </c>
      <c r="U608" s="22"/>
      <c r="V608" s="57" t="s">
        <v>1794</v>
      </c>
    </row>
    <row r="609" spans="1:22" ht="14" customHeight="1">
      <c r="A609" s="25" t="s">
        <v>1553</v>
      </c>
      <c r="B609" s="25">
        <v>13</v>
      </c>
      <c r="C609" s="50" t="s">
        <v>1740</v>
      </c>
      <c r="D609" s="51">
        <v>43622</v>
      </c>
      <c r="E609" s="25">
        <v>2019</v>
      </c>
      <c r="F609" s="25">
        <v>6</v>
      </c>
      <c r="G609" s="37">
        <v>6</v>
      </c>
      <c r="H609" s="35" t="s">
        <v>1565</v>
      </c>
      <c r="I609" s="44">
        <v>136.66399999999999</v>
      </c>
      <c r="J609" s="44">
        <v>37.670999999999999</v>
      </c>
      <c r="K609" s="53">
        <v>0</v>
      </c>
      <c r="L609" s="53">
        <v>0</v>
      </c>
      <c r="M609" s="33">
        <v>0</v>
      </c>
      <c r="N609" s="45">
        <v>20.5</v>
      </c>
      <c r="O609" s="44">
        <v>34.414000000000001</v>
      </c>
      <c r="P609" s="56">
        <v>0.23</v>
      </c>
      <c r="Q609" s="56">
        <v>1.1100000000000001</v>
      </c>
      <c r="R609" s="50" t="s">
        <v>1744</v>
      </c>
      <c r="S609" s="50"/>
      <c r="T609" s="58" t="s">
        <v>1784</v>
      </c>
      <c r="U609" s="22"/>
      <c r="V609" s="57" t="s">
        <v>1795</v>
      </c>
    </row>
    <row r="610" spans="1:22" ht="14" customHeight="1">
      <c r="A610" s="25" t="s">
        <v>1553</v>
      </c>
      <c r="B610" s="25">
        <v>14</v>
      </c>
      <c r="C610" s="50" t="s">
        <v>1740</v>
      </c>
      <c r="D610" s="51">
        <v>43622</v>
      </c>
      <c r="E610" s="25">
        <v>2019</v>
      </c>
      <c r="F610" s="25">
        <v>6</v>
      </c>
      <c r="G610" s="37">
        <v>6</v>
      </c>
      <c r="H610" s="35" t="s">
        <v>1565</v>
      </c>
      <c r="I610" s="44">
        <v>136.67500000000001</v>
      </c>
      <c r="J610" s="44">
        <v>37.502000000000002</v>
      </c>
      <c r="K610" s="53">
        <v>0</v>
      </c>
      <c r="L610" s="53">
        <v>0</v>
      </c>
      <c r="M610" s="33">
        <v>0</v>
      </c>
      <c r="N610" s="45">
        <v>21.1</v>
      </c>
      <c r="O610" s="44">
        <v>34.588000000000001</v>
      </c>
      <c r="P610" s="56">
        <v>0.25</v>
      </c>
      <c r="Q610" s="56">
        <v>1.39</v>
      </c>
      <c r="R610" s="50" t="s">
        <v>1744</v>
      </c>
      <c r="S610" s="50"/>
      <c r="T610" s="58" t="s">
        <v>1784</v>
      </c>
      <c r="U610" s="22"/>
      <c r="V610" s="57" t="s">
        <v>1796</v>
      </c>
    </row>
    <row r="611" spans="1:22" ht="14" customHeight="1">
      <c r="A611" s="25" t="s">
        <v>1553</v>
      </c>
      <c r="B611" s="25">
        <v>15</v>
      </c>
      <c r="C611" s="50" t="s">
        <v>1740</v>
      </c>
      <c r="D611" s="51">
        <v>43622</v>
      </c>
      <c r="E611" s="25">
        <v>2019</v>
      </c>
      <c r="F611" s="25">
        <v>6</v>
      </c>
      <c r="G611" s="37">
        <v>6</v>
      </c>
      <c r="H611" s="35" t="s">
        <v>1565</v>
      </c>
      <c r="I611" s="44">
        <v>136.66900000000001</v>
      </c>
      <c r="J611" s="44">
        <v>37.332000000000001</v>
      </c>
      <c r="K611" s="53">
        <v>0</v>
      </c>
      <c r="L611" s="53">
        <v>0</v>
      </c>
      <c r="M611" s="33">
        <v>0</v>
      </c>
      <c r="N611" s="45">
        <v>21.6</v>
      </c>
      <c r="O611" s="44">
        <v>34.131999999999998</v>
      </c>
      <c r="P611" s="56">
        <v>0.12</v>
      </c>
      <c r="Q611" s="56">
        <v>0.56000000000000005</v>
      </c>
      <c r="R611" s="50" t="s">
        <v>1744</v>
      </c>
      <c r="S611" s="50"/>
      <c r="T611" s="58" t="s">
        <v>1784</v>
      </c>
      <c r="U611" s="22"/>
      <c r="V611" s="57" t="s">
        <v>1797</v>
      </c>
    </row>
    <row r="612" spans="1:22" ht="14" customHeight="1">
      <c r="A612" s="25" t="s">
        <v>1553</v>
      </c>
      <c r="B612" s="25">
        <v>16</v>
      </c>
      <c r="C612" s="50" t="s">
        <v>1740</v>
      </c>
      <c r="D612" s="43">
        <v>43623</v>
      </c>
      <c r="E612" s="25">
        <v>2019</v>
      </c>
      <c r="F612" s="25">
        <v>6</v>
      </c>
      <c r="G612" s="37">
        <v>7</v>
      </c>
      <c r="H612" s="35" t="s">
        <v>1565</v>
      </c>
      <c r="I612" s="44">
        <v>136.66399999999999</v>
      </c>
      <c r="J612" s="44">
        <v>37.003999999999998</v>
      </c>
      <c r="K612" s="53">
        <v>0</v>
      </c>
      <c r="L612" s="53">
        <v>0</v>
      </c>
      <c r="M612" s="33">
        <v>0</v>
      </c>
      <c r="N612" s="45">
        <v>21.1</v>
      </c>
      <c r="O612" s="44">
        <v>34.378</v>
      </c>
      <c r="P612" s="56">
        <v>0.16</v>
      </c>
      <c r="Q612" s="56">
        <v>0.9</v>
      </c>
      <c r="R612" s="50" t="s">
        <v>1744</v>
      </c>
      <c r="S612" s="50"/>
      <c r="T612" s="58" t="s">
        <v>1784</v>
      </c>
      <c r="U612" s="22"/>
      <c r="V612" s="57" t="s">
        <v>1798</v>
      </c>
    </row>
    <row r="613" spans="1:22" ht="14" customHeight="1">
      <c r="A613" s="25" t="s">
        <v>1553</v>
      </c>
      <c r="B613" s="25">
        <v>17</v>
      </c>
      <c r="C613" s="50" t="s">
        <v>1740</v>
      </c>
      <c r="D613" s="43">
        <v>43623</v>
      </c>
      <c r="E613" s="25">
        <v>2019</v>
      </c>
      <c r="F613" s="25">
        <v>6</v>
      </c>
      <c r="G613" s="37">
        <v>7</v>
      </c>
      <c r="H613" s="35" t="s">
        <v>1565</v>
      </c>
      <c r="I613" s="44">
        <v>136.66300000000001</v>
      </c>
      <c r="J613" s="44">
        <v>36.837000000000003</v>
      </c>
      <c r="K613" s="53">
        <v>0</v>
      </c>
      <c r="L613" s="53">
        <v>0</v>
      </c>
      <c r="M613" s="33">
        <v>0</v>
      </c>
      <c r="N613" s="45">
        <v>21.7</v>
      </c>
      <c r="O613" s="44">
        <v>33.85</v>
      </c>
      <c r="P613" s="56">
        <v>0.05</v>
      </c>
      <c r="Q613" s="56">
        <v>0.28000000000000003</v>
      </c>
      <c r="R613" s="50" t="s">
        <v>1744</v>
      </c>
      <c r="S613" s="50"/>
      <c r="T613" s="58" t="s">
        <v>1784</v>
      </c>
      <c r="U613" s="22"/>
      <c r="V613" s="57" t="s">
        <v>1799</v>
      </c>
    </row>
    <row r="614" spans="1:22" ht="14" customHeight="1">
      <c r="A614" s="25" t="s">
        <v>1553</v>
      </c>
      <c r="B614" s="25">
        <v>18</v>
      </c>
      <c r="C614" s="50" t="s">
        <v>1740</v>
      </c>
      <c r="D614" s="43">
        <v>43623</v>
      </c>
      <c r="E614" s="25">
        <v>2019</v>
      </c>
      <c r="F614" s="25">
        <v>6</v>
      </c>
      <c r="G614" s="37">
        <v>7</v>
      </c>
      <c r="H614" s="35" t="s">
        <v>1565</v>
      </c>
      <c r="I614" s="44">
        <v>136.328</v>
      </c>
      <c r="J614" s="44">
        <v>36.503</v>
      </c>
      <c r="K614" s="53">
        <v>0</v>
      </c>
      <c r="L614" s="53">
        <v>0</v>
      </c>
      <c r="M614" s="33">
        <v>0</v>
      </c>
      <c r="N614" s="45">
        <v>20.6</v>
      </c>
      <c r="O614" s="44">
        <v>34.445</v>
      </c>
      <c r="P614" s="56">
        <v>0.21</v>
      </c>
      <c r="Q614" s="56">
        <v>1.1399999999999999</v>
      </c>
      <c r="R614" s="50" t="s">
        <v>1744</v>
      </c>
      <c r="S614" s="50"/>
      <c r="T614" s="58" t="s">
        <v>1784</v>
      </c>
      <c r="U614" s="22"/>
      <c r="V614" s="57" t="s">
        <v>1800</v>
      </c>
    </row>
    <row r="615" spans="1:22" ht="14" customHeight="1">
      <c r="A615" s="25" t="s">
        <v>1553</v>
      </c>
      <c r="B615" s="25">
        <v>19</v>
      </c>
      <c r="C615" s="50" t="s">
        <v>1740</v>
      </c>
      <c r="D615" s="43">
        <v>43623</v>
      </c>
      <c r="E615" s="25">
        <v>2019</v>
      </c>
      <c r="F615" s="25">
        <v>6</v>
      </c>
      <c r="G615" s="37">
        <v>7</v>
      </c>
      <c r="H615" s="35" t="s">
        <v>1565</v>
      </c>
      <c r="I615" s="44">
        <v>135.99299999999999</v>
      </c>
      <c r="J615" s="44">
        <v>36.168999999999997</v>
      </c>
      <c r="K615" s="53">
        <v>0</v>
      </c>
      <c r="L615" s="53">
        <v>0</v>
      </c>
      <c r="M615" s="33">
        <v>0</v>
      </c>
      <c r="N615" s="45">
        <v>20.8</v>
      </c>
      <c r="O615" s="44">
        <v>34.487000000000002</v>
      </c>
      <c r="P615" s="56">
        <v>0.23</v>
      </c>
      <c r="Q615" s="56">
        <v>1.41</v>
      </c>
      <c r="R615" s="50" t="s">
        <v>1744</v>
      </c>
      <c r="S615" s="50"/>
      <c r="T615" s="58" t="s">
        <v>1784</v>
      </c>
      <c r="U615" s="22"/>
      <c r="V615" s="57" t="s">
        <v>1801</v>
      </c>
    </row>
    <row r="616" spans="1:22" ht="14" customHeight="1">
      <c r="A616" s="25" t="s">
        <v>1553</v>
      </c>
      <c r="B616" s="25">
        <v>20</v>
      </c>
      <c r="C616" s="50" t="s">
        <v>1740</v>
      </c>
      <c r="D616" s="43">
        <v>43623</v>
      </c>
      <c r="E616" s="25">
        <v>2019</v>
      </c>
      <c r="F616" s="25">
        <v>6</v>
      </c>
      <c r="G616" s="37">
        <v>7</v>
      </c>
      <c r="H616" s="35" t="s">
        <v>1565</v>
      </c>
      <c r="I616" s="44">
        <v>135.84700000000001</v>
      </c>
      <c r="J616" s="44">
        <v>36.000999999999998</v>
      </c>
      <c r="K616" s="53">
        <v>0</v>
      </c>
      <c r="L616" s="53">
        <v>0</v>
      </c>
      <c r="M616" s="33">
        <v>0</v>
      </c>
      <c r="N616" s="45">
        <v>20.8</v>
      </c>
      <c r="O616" s="44">
        <v>34.484999999999999</v>
      </c>
      <c r="P616" s="56">
        <v>0.22</v>
      </c>
      <c r="Q616" s="56">
        <v>1.31</v>
      </c>
      <c r="R616" s="50" t="s">
        <v>1744</v>
      </c>
      <c r="S616" s="50"/>
      <c r="T616" s="58" t="s">
        <v>1784</v>
      </c>
      <c r="U616" s="22"/>
      <c r="V616" s="57" t="s">
        <v>1802</v>
      </c>
    </row>
    <row r="617" spans="1:22" ht="14" customHeight="1">
      <c r="A617" s="25" t="s">
        <v>1553</v>
      </c>
      <c r="B617" s="25">
        <v>21</v>
      </c>
      <c r="C617" s="50" t="s">
        <v>1740</v>
      </c>
      <c r="D617" s="43">
        <v>43623</v>
      </c>
      <c r="E617" s="25">
        <v>2019</v>
      </c>
      <c r="F617" s="25">
        <v>6</v>
      </c>
      <c r="G617" s="37">
        <v>7</v>
      </c>
      <c r="H617" s="35" t="s">
        <v>1565</v>
      </c>
      <c r="I617" s="44">
        <v>135.83099999999999</v>
      </c>
      <c r="J617" s="44">
        <v>35.835999999999999</v>
      </c>
      <c r="K617" s="53">
        <v>0</v>
      </c>
      <c r="L617" s="53">
        <v>0</v>
      </c>
      <c r="M617" s="33">
        <v>0</v>
      </c>
      <c r="N617" s="45">
        <v>20.7</v>
      </c>
      <c r="O617" s="44">
        <v>34.518000000000001</v>
      </c>
      <c r="P617" s="56">
        <v>0.25</v>
      </c>
      <c r="Q617" s="56">
        <v>1.35</v>
      </c>
      <c r="R617" s="50" t="s">
        <v>1744</v>
      </c>
      <c r="S617" s="50"/>
      <c r="T617" s="58" t="s">
        <v>1784</v>
      </c>
      <c r="U617" s="22"/>
      <c r="V617" s="57" t="s">
        <v>1803</v>
      </c>
    </row>
    <row r="618" spans="1:22" ht="14" customHeight="1">
      <c r="A618" s="25" t="s">
        <v>1553</v>
      </c>
      <c r="B618" s="25">
        <v>22</v>
      </c>
      <c r="C618" s="50" t="s">
        <v>1740</v>
      </c>
      <c r="D618" s="43">
        <v>43623</v>
      </c>
      <c r="E618" s="25">
        <v>2019</v>
      </c>
      <c r="F618" s="25">
        <v>6</v>
      </c>
      <c r="G618" s="37">
        <v>7</v>
      </c>
      <c r="H618" s="35" t="s">
        <v>1565</v>
      </c>
      <c r="I618" s="44">
        <v>135.834</v>
      </c>
      <c r="J618" s="44">
        <v>35.664999999999999</v>
      </c>
      <c r="K618" s="53">
        <v>0</v>
      </c>
      <c r="L618" s="53">
        <v>0</v>
      </c>
      <c r="M618" s="33">
        <v>0</v>
      </c>
      <c r="N618" s="45">
        <v>21.3</v>
      </c>
      <c r="O618" s="44">
        <v>34.457999999999998</v>
      </c>
      <c r="P618" s="56">
        <v>0.24</v>
      </c>
      <c r="Q618" s="56">
        <v>1.27</v>
      </c>
      <c r="R618" s="50" t="s">
        <v>1744</v>
      </c>
      <c r="S618" s="50"/>
      <c r="T618" s="58" t="s">
        <v>1784</v>
      </c>
      <c r="U618" s="22"/>
      <c r="V618" s="57" t="s">
        <v>1804</v>
      </c>
    </row>
    <row r="619" spans="1:22" ht="14" customHeight="1">
      <c r="A619" s="25" t="s">
        <v>1553</v>
      </c>
      <c r="B619" s="25">
        <v>23</v>
      </c>
      <c r="C619" s="50" t="s">
        <v>1740</v>
      </c>
      <c r="D619" s="43">
        <v>43624</v>
      </c>
      <c r="E619" s="25">
        <v>2019</v>
      </c>
      <c r="F619" s="25">
        <v>6</v>
      </c>
      <c r="G619" s="37">
        <v>8</v>
      </c>
      <c r="H619" s="35" t="s">
        <v>1565</v>
      </c>
      <c r="I619" s="44">
        <v>135.583</v>
      </c>
      <c r="J619" s="44">
        <v>35.668999999999997</v>
      </c>
      <c r="K619" s="53">
        <v>0</v>
      </c>
      <c r="L619" s="53">
        <v>0</v>
      </c>
      <c r="M619" s="33">
        <v>0</v>
      </c>
      <c r="N619" s="45">
        <v>20.8</v>
      </c>
      <c r="O619" s="44">
        <v>34.307000000000002</v>
      </c>
      <c r="P619" s="56">
        <v>0.22</v>
      </c>
      <c r="Q619" s="56">
        <v>1.02</v>
      </c>
      <c r="R619" s="50" t="s">
        <v>1744</v>
      </c>
      <c r="S619" s="50"/>
      <c r="T619" s="58" t="s">
        <v>1784</v>
      </c>
      <c r="U619" s="22"/>
      <c r="V619" s="57" t="s">
        <v>1805</v>
      </c>
    </row>
    <row r="620" spans="1:22" ht="14" customHeight="1">
      <c r="A620" s="25" t="s">
        <v>1553</v>
      </c>
      <c r="B620" s="25">
        <v>24</v>
      </c>
      <c r="C620" s="50" t="s">
        <v>1740</v>
      </c>
      <c r="D620" s="43">
        <v>43624</v>
      </c>
      <c r="E620" s="25">
        <v>2019</v>
      </c>
      <c r="F620" s="25">
        <v>6</v>
      </c>
      <c r="G620" s="37">
        <v>8</v>
      </c>
      <c r="H620" s="35" t="s">
        <v>1565</v>
      </c>
      <c r="I620" s="44">
        <v>135.58000000000001</v>
      </c>
      <c r="J620" s="44">
        <v>35.835999999999999</v>
      </c>
      <c r="K620" s="53">
        <v>0</v>
      </c>
      <c r="L620" s="53">
        <v>0</v>
      </c>
      <c r="M620" s="33">
        <v>0</v>
      </c>
      <c r="N620" s="45">
        <v>20.100000000000001</v>
      </c>
      <c r="O620" s="44">
        <v>34.372</v>
      </c>
      <c r="P620" s="56">
        <v>0.15</v>
      </c>
      <c r="Q620" s="56">
        <v>1.06</v>
      </c>
      <c r="R620" s="50" t="s">
        <v>1744</v>
      </c>
      <c r="S620" s="50"/>
      <c r="T620" s="58" t="s">
        <v>1784</v>
      </c>
      <c r="U620" s="22"/>
      <c r="V620" s="57" t="s">
        <v>1806</v>
      </c>
    </row>
    <row r="621" spans="1:22" ht="14" customHeight="1">
      <c r="A621" s="25" t="s">
        <v>1553</v>
      </c>
      <c r="B621" s="25">
        <v>25</v>
      </c>
      <c r="C621" s="50" t="s">
        <v>1740</v>
      </c>
      <c r="D621" s="43">
        <v>43624</v>
      </c>
      <c r="E621" s="25">
        <v>2019</v>
      </c>
      <c r="F621" s="25">
        <v>6</v>
      </c>
      <c r="G621" s="37">
        <v>8</v>
      </c>
      <c r="H621" s="35" t="s">
        <v>1565</v>
      </c>
      <c r="I621" s="44">
        <v>135.33799999999999</v>
      </c>
      <c r="J621" s="44">
        <v>35.834000000000003</v>
      </c>
      <c r="K621" s="53">
        <v>0</v>
      </c>
      <c r="L621" s="53">
        <v>0</v>
      </c>
      <c r="M621" s="33">
        <v>0</v>
      </c>
      <c r="N621" s="45">
        <v>20.3</v>
      </c>
      <c r="O621" s="44">
        <v>34.488999999999997</v>
      </c>
      <c r="P621" s="56">
        <v>0.19</v>
      </c>
      <c r="Q621" s="56">
        <v>1.23</v>
      </c>
      <c r="R621" s="50" t="s">
        <v>1744</v>
      </c>
      <c r="S621" s="50"/>
      <c r="T621" s="58" t="s">
        <v>1784</v>
      </c>
      <c r="U621" s="22"/>
      <c r="V621" s="57" t="s">
        <v>1807</v>
      </c>
    </row>
    <row r="622" spans="1:22" ht="14" customHeight="1">
      <c r="A622" s="25" t="s">
        <v>1553</v>
      </c>
      <c r="B622" s="25">
        <v>26</v>
      </c>
      <c r="C622" s="50" t="s">
        <v>1740</v>
      </c>
      <c r="D622" s="43">
        <v>43624</v>
      </c>
      <c r="E622" s="25">
        <v>2019</v>
      </c>
      <c r="F622" s="25">
        <v>6</v>
      </c>
      <c r="G622" s="37">
        <v>8</v>
      </c>
      <c r="H622" s="35" t="s">
        <v>1565</v>
      </c>
      <c r="I622" s="44">
        <v>135.333</v>
      </c>
      <c r="J622" s="44">
        <v>35.667999999999999</v>
      </c>
      <c r="K622" s="53">
        <v>0</v>
      </c>
      <c r="L622" s="53">
        <v>0</v>
      </c>
      <c r="M622" s="33">
        <v>0</v>
      </c>
      <c r="N622" s="45">
        <v>20.399999999999999</v>
      </c>
      <c r="O622" s="44">
        <v>34.517000000000003</v>
      </c>
      <c r="P622" s="56">
        <v>0.23</v>
      </c>
      <c r="Q622" s="56">
        <v>1.34</v>
      </c>
      <c r="R622" s="50" t="s">
        <v>1744</v>
      </c>
      <c r="S622" s="50"/>
      <c r="T622" s="58" t="s">
        <v>1784</v>
      </c>
      <c r="U622" s="22"/>
      <c r="V622" s="57" t="s">
        <v>1808</v>
      </c>
    </row>
    <row r="623" spans="1:22" ht="14" customHeight="1">
      <c r="A623" s="25" t="s">
        <v>1359</v>
      </c>
      <c r="B623" s="25" t="s">
        <v>1370</v>
      </c>
      <c r="C623" s="25" t="s">
        <v>1581</v>
      </c>
      <c r="D623" s="43">
        <v>43315</v>
      </c>
      <c r="E623" s="25">
        <v>2018</v>
      </c>
      <c r="F623" s="25">
        <v>8</v>
      </c>
      <c r="G623" s="37">
        <v>3</v>
      </c>
      <c r="H623" s="35">
        <v>0.28232638888888889</v>
      </c>
      <c r="I623" s="44">
        <v>144.00299999999999</v>
      </c>
      <c r="J623" s="44">
        <v>38.498333333333335</v>
      </c>
      <c r="K623" s="34">
        <v>10</v>
      </c>
      <c r="L623" s="34">
        <v>10</v>
      </c>
      <c r="M623" s="34">
        <v>0</v>
      </c>
      <c r="N623" s="45">
        <v>24.464700000000001</v>
      </c>
      <c r="O623" s="44">
        <v>34.442999999999998</v>
      </c>
      <c r="P623" s="26">
        <v>9.6885414117646729E-2</v>
      </c>
      <c r="Q623" s="26">
        <v>0.73616415294117488</v>
      </c>
      <c r="R623" s="32" t="s">
        <v>1360</v>
      </c>
      <c r="S623" s="32"/>
      <c r="T623" s="22"/>
      <c r="U623" s="36"/>
      <c r="V623" s="47" t="s">
        <v>973</v>
      </c>
    </row>
    <row r="624" spans="1:22" ht="14" customHeight="1">
      <c r="A624" s="25" t="s">
        <v>1359</v>
      </c>
      <c r="B624" s="25" t="s">
        <v>1371</v>
      </c>
      <c r="C624" s="25" t="s">
        <v>1581</v>
      </c>
      <c r="D624" s="43">
        <v>43315</v>
      </c>
      <c r="E624" s="25">
        <v>2018</v>
      </c>
      <c r="F624" s="25">
        <v>8</v>
      </c>
      <c r="G624" s="37">
        <v>3</v>
      </c>
      <c r="H624" s="35">
        <v>0.38996527777777779</v>
      </c>
      <c r="I624" s="44">
        <v>144.0025</v>
      </c>
      <c r="J624" s="44">
        <v>38.25</v>
      </c>
      <c r="K624" s="34">
        <v>10</v>
      </c>
      <c r="L624" s="34">
        <v>10</v>
      </c>
      <c r="M624" s="34">
        <v>0</v>
      </c>
      <c r="N624" s="45">
        <v>23.2408</v>
      </c>
      <c r="O624" s="44">
        <v>34.442300000000003</v>
      </c>
      <c r="P624" s="26">
        <v>0.1782272147058821</v>
      </c>
      <c r="Q624" s="26">
        <v>0.85038336764706024</v>
      </c>
      <c r="R624" s="32" t="s">
        <v>1360</v>
      </c>
      <c r="S624" s="32"/>
      <c r="T624" s="22"/>
      <c r="U624" s="36"/>
      <c r="V624" s="47" t="s">
        <v>974</v>
      </c>
    </row>
    <row r="625" spans="1:22" ht="14" customHeight="1">
      <c r="A625" s="25" t="s">
        <v>1359</v>
      </c>
      <c r="B625" s="25" t="s">
        <v>1372</v>
      </c>
      <c r="C625" s="25" t="s">
        <v>1581</v>
      </c>
      <c r="D625" s="43">
        <v>43315</v>
      </c>
      <c r="E625" s="25">
        <v>2018</v>
      </c>
      <c r="F625" s="25">
        <v>8</v>
      </c>
      <c r="G625" s="37">
        <v>3</v>
      </c>
      <c r="H625" s="35">
        <v>0.4934837962962963</v>
      </c>
      <c r="I625" s="44">
        <v>143.99666666666667</v>
      </c>
      <c r="J625" s="44">
        <v>38.001666666666665</v>
      </c>
      <c r="K625" s="34">
        <v>10</v>
      </c>
      <c r="L625" s="34">
        <v>10</v>
      </c>
      <c r="M625" s="34">
        <v>0</v>
      </c>
      <c r="N625" s="45">
        <v>24.077500000000001</v>
      </c>
      <c r="O625" s="44">
        <v>34.409999999999997</v>
      </c>
      <c r="P625" s="26">
        <v>0.15431167529411738</v>
      </c>
      <c r="Q625" s="26">
        <v>0.66569376235294442</v>
      </c>
      <c r="R625" s="32" t="s">
        <v>1360</v>
      </c>
      <c r="S625" s="32"/>
      <c r="T625" s="22"/>
      <c r="U625" s="36"/>
      <c r="V625" s="47" t="s">
        <v>975</v>
      </c>
    </row>
    <row r="626" spans="1:22" ht="14" customHeight="1">
      <c r="A626" s="25" t="s">
        <v>1359</v>
      </c>
      <c r="B626" s="25" t="s">
        <v>1373</v>
      </c>
      <c r="C626" s="25" t="s">
        <v>1581</v>
      </c>
      <c r="D626" s="43">
        <v>43315</v>
      </c>
      <c r="E626" s="25">
        <v>2018</v>
      </c>
      <c r="F626" s="25">
        <v>8</v>
      </c>
      <c r="G626" s="37">
        <v>3</v>
      </c>
      <c r="H626" s="35">
        <v>0.60137731481481482</v>
      </c>
      <c r="I626" s="44">
        <v>143.99266666666668</v>
      </c>
      <c r="J626" s="44">
        <v>37.74</v>
      </c>
      <c r="K626" s="34">
        <v>10</v>
      </c>
      <c r="L626" s="34">
        <v>10</v>
      </c>
      <c r="M626" s="34">
        <v>0</v>
      </c>
      <c r="N626" s="45">
        <v>25.3384</v>
      </c>
      <c r="O626" s="44">
        <v>34.3384</v>
      </c>
      <c r="P626" s="26">
        <v>8.8642005882352937E-2</v>
      </c>
      <c r="Q626" s="26">
        <v>0.42856228705882238</v>
      </c>
      <c r="R626" s="32" t="s">
        <v>1360</v>
      </c>
      <c r="S626" s="32"/>
      <c r="T626" s="22"/>
      <c r="U626" s="36"/>
      <c r="V626" s="47" t="s">
        <v>976</v>
      </c>
    </row>
    <row r="627" spans="1:22" ht="14" customHeight="1">
      <c r="A627" s="25" t="s">
        <v>1359</v>
      </c>
      <c r="B627" s="25" t="s">
        <v>1374</v>
      </c>
      <c r="C627" s="25" t="s">
        <v>1581</v>
      </c>
      <c r="D627" s="43">
        <v>43315</v>
      </c>
      <c r="E627" s="25">
        <v>2018</v>
      </c>
      <c r="F627" s="25">
        <v>8</v>
      </c>
      <c r="G627" s="37">
        <v>3</v>
      </c>
      <c r="H627" s="35">
        <v>0.70487268518518509</v>
      </c>
      <c r="I627" s="44">
        <v>143.99883333333332</v>
      </c>
      <c r="J627" s="44">
        <v>37.49666666666667</v>
      </c>
      <c r="K627" s="34">
        <v>10</v>
      </c>
      <c r="L627" s="34">
        <v>10</v>
      </c>
      <c r="M627" s="34">
        <v>0</v>
      </c>
      <c r="N627" s="45">
        <v>24.655799999999999</v>
      </c>
      <c r="O627" s="44">
        <v>34.377000000000002</v>
      </c>
      <c r="P627" s="26">
        <v>0.11181527647058864</v>
      </c>
      <c r="Q627" s="26">
        <v>0.50947648676470436</v>
      </c>
      <c r="R627" s="32" t="s">
        <v>1360</v>
      </c>
      <c r="S627" s="32"/>
      <c r="T627" s="22"/>
      <c r="U627" s="36"/>
      <c r="V627" s="47" t="s">
        <v>977</v>
      </c>
    </row>
    <row r="628" spans="1:22" ht="14" customHeight="1">
      <c r="A628" s="25" t="s">
        <v>1359</v>
      </c>
      <c r="B628" s="25" t="s">
        <v>1375</v>
      </c>
      <c r="C628" s="25" t="s">
        <v>1581</v>
      </c>
      <c r="D628" s="43">
        <v>43315</v>
      </c>
      <c r="E628" s="25">
        <v>2018</v>
      </c>
      <c r="F628" s="25">
        <v>8</v>
      </c>
      <c r="G628" s="37">
        <v>3</v>
      </c>
      <c r="H628" s="35">
        <v>0.80873842592592593</v>
      </c>
      <c r="I628" s="44">
        <v>143.99299999999999</v>
      </c>
      <c r="J628" s="44">
        <v>37.24</v>
      </c>
      <c r="K628" s="34">
        <v>10</v>
      </c>
      <c r="L628" s="34">
        <v>10</v>
      </c>
      <c r="M628" s="34">
        <v>0</v>
      </c>
      <c r="N628" s="45">
        <v>24.778400000000001</v>
      </c>
      <c r="O628" s="44">
        <v>34.445399999999999</v>
      </c>
      <c r="P628" s="26">
        <v>0.16244645882352859</v>
      </c>
      <c r="Q628" s="26">
        <v>0.83288731058823373</v>
      </c>
      <c r="R628" s="32" t="s">
        <v>1360</v>
      </c>
      <c r="S628" s="32"/>
      <c r="T628" s="22"/>
      <c r="U628" s="36"/>
      <c r="V628" s="47" t="s">
        <v>978</v>
      </c>
    </row>
    <row r="629" spans="1:22" ht="14" customHeight="1">
      <c r="A629" s="25" t="s">
        <v>1359</v>
      </c>
      <c r="B629" s="25" t="s">
        <v>1376</v>
      </c>
      <c r="C629" s="25" t="s">
        <v>1581</v>
      </c>
      <c r="D629" s="43">
        <v>43315</v>
      </c>
      <c r="E629" s="25">
        <v>2018</v>
      </c>
      <c r="F629" s="25">
        <v>8</v>
      </c>
      <c r="G629" s="37">
        <v>3</v>
      </c>
      <c r="H629" s="35">
        <v>0.91144675925925922</v>
      </c>
      <c r="I629" s="44">
        <v>144.00166666666667</v>
      </c>
      <c r="J629" s="44">
        <v>36.98833333333333</v>
      </c>
      <c r="K629" s="34">
        <v>10</v>
      </c>
      <c r="L629" s="34">
        <v>10</v>
      </c>
      <c r="M629" s="34">
        <v>0</v>
      </c>
      <c r="N629" s="45">
        <v>27.131699999999999</v>
      </c>
      <c r="O629" s="44">
        <v>34.208300000000001</v>
      </c>
      <c r="P629" s="26">
        <v>9.3801679411764205E-2</v>
      </c>
      <c r="Q629" s="26">
        <v>0.37929783529411765</v>
      </c>
      <c r="R629" s="32" t="s">
        <v>1360</v>
      </c>
      <c r="S629" s="32"/>
      <c r="T629" s="22"/>
      <c r="U629" s="36"/>
      <c r="V629" s="47" t="s">
        <v>979</v>
      </c>
    </row>
    <row r="630" spans="1:22" ht="14" customHeight="1">
      <c r="A630" s="25" t="s">
        <v>1359</v>
      </c>
      <c r="B630" s="25" t="s">
        <v>1377</v>
      </c>
      <c r="C630" s="25" t="s">
        <v>1581</v>
      </c>
      <c r="D630" s="43">
        <v>43316</v>
      </c>
      <c r="E630" s="25">
        <v>2018</v>
      </c>
      <c r="F630" s="25">
        <v>8</v>
      </c>
      <c r="G630" s="37">
        <v>4</v>
      </c>
      <c r="H630" s="35">
        <v>0.24157407407407408</v>
      </c>
      <c r="I630" s="44">
        <v>142.99449999999999</v>
      </c>
      <c r="J630" s="44">
        <v>36.251666666666665</v>
      </c>
      <c r="K630" s="34">
        <v>10</v>
      </c>
      <c r="L630" s="34">
        <v>10</v>
      </c>
      <c r="M630" s="34">
        <v>0</v>
      </c>
      <c r="N630" s="45">
        <v>27.218900000000001</v>
      </c>
      <c r="O630" s="44">
        <v>34.083100000000002</v>
      </c>
      <c r="P630" s="26">
        <v>0.10168903999999968</v>
      </c>
      <c r="Q630" s="26">
        <v>0.40919682000000002</v>
      </c>
      <c r="R630" s="32" t="s">
        <v>1360</v>
      </c>
      <c r="S630" s="32"/>
      <c r="T630" s="22"/>
      <c r="U630" s="36"/>
      <c r="V630" s="47" t="s">
        <v>980</v>
      </c>
    </row>
    <row r="631" spans="1:22" ht="14" customHeight="1">
      <c r="A631" s="25" t="s">
        <v>1359</v>
      </c>
      <c r="B631" s="25" t="s">
        <v>1378</v>
      </c>
      <c r="C631" s="25" t="s">
        <v>1581</v>
      </c>
      <c r="D631" s="43">
        <v>43316</v>
      </c>
      <c r="E631" s="25">
        <v>2018</v>
      </c>
      <c r="F631" s="25">
        <v>8</v>
      </c>
      <c r="G631" s="37">
        <v>4</v>
      </c>
      <c r="H631" s="35">
        <v>0.34578703703703706</v>
      </c>
      <c r="I631" s="44">
        <v>143.00133333333332</v>
      </c>
      <c r="J631" s="44">
        <v>36.511666666666663</v>
      </c>
      <c r="K631" s="34">
        <v>10</v>
      </c>
      <c r="L631" s="34">
        <v>10</v>
      </c>
      <c r="M631" s="34">
        <v>0</v>
      </c>
      <c r="N631" s="45">
        <v>26.353100000000001</v>
      </c>
      <c r="O631" s="44">
        <v>34.132800000000003</v>
      </c>
      <c r="P631" s="26">
        <v>4.5457650588235143E-2</v>
      </c>
      <c r="Q631" s="26">
        <v>0.36687754470588274</v>
      </c>
      <c r="R631" s="32" t="s">
        <v>1360</v>
      </c>
      <c r="S631" s="32"/>
      <c r="T631" s="22"/>
      <c r="U631" s="36"/>
      <c r="V631" s="47" t="s">
        <v>981</v>
      </c>
    </row>
    <row r="632" spans="1:22" ht="14" customHeight="1">
      <c r="A632" s="25" t="s">
        <v>1359</v>
      </c>
      <c r="B632" s="25" t="s">
        <v>1379</v>
      </c>
      <c r="C632" s="25" t="s">
        <v>1581</v>
      </c>
      <c r="D632" s="43">
        <v>43316</v>
      </c>
      <c r="E632" s="25">
        <v>2018</v>
      </c>
      <c r="F632" s="25">
        <v>8</v>
      </c>
      <c r="G632" s="37">
        <v>4</v>
      </c>
      <c r="H632" s="35">
        <v>0.44427083333333334</v>
      </c>
      <c r="I632" s="44">
        <v>143.01116666666667</v>
      </c>
      <c r="J632" s="44">
        <v>36.76</v>
      </c>
      <c r="K632" s="34">
        <v>10</v>
      </c>
      <c r="L632" s="34">
        <v>10</v>
      </c>
      <c r="M632" s="34">
        <v>0</v>
      </c>
      <c r="N632" s="45">
        <v>26.981400000000001</v>
      </c>
      <c r="O632" s="44">
        <v>34.114899999999999</v>
      </c>
      <c r="P632" s="26">
        <v>3.8059101176470378E-2</v>
      </c>
      <c r="Q632" s="26">
        <v>0.2692630894117638</v>
      </c>
      <c r="R632" s="32" t="s">
        <v>1360</v>
      </c>
      <c r="S632" s="32"/>
      <c r="T632" s="22"/>
      <c r="U632" s="36"/>
      <c r="V632" s="47" t="s">
        <v>982</v>
      </c>
    </row>
    <row r="633" spans="1:22" ht="14" customHeight="1">
      <c r="A633" s="25" t="s">
        <v>1359</v>
      </c>
      <c r="B633" s="25" t="s">
        <v>1353</v>
      </c>
      <c r="C633" s="25" t="s">
        <v>1581</v>
      </c>
      <c r="D633" s="43">
        <v>43316</v>
      </c>
      <c r="E633" s="25">
        <v>2018</v>
      </c>
      <c r="F633" s="25">
        <v>8</v>
      </c>
      <c r="G633" s="37">
        <v>4</v>
      </c>
      <c r="H633" s="35">
        <v>0.54417824074074073</v>
      </c>
      <c r="I633" s="44">
        <v>143.00683333333333</v>
      </c>
      <c r="J633" s="44">
        <v>37.015000000000001</v>
      </c>
      <c r="K633" s="34">
        <v>10</v>
      </c>
      <c r="L633" s="34">
        <v>10</v>
      </c>
      <c r="M633" s="34">
        <v>0</v>
      </c>
      <c r="N633" s="45">
        <v>25.318899999999999</v>
      </c>
      <c r="O633" s="44">
        <v>34.206699999999998</v>
      </c>
      <c r="P633" s="26">
        <v>8.8931671764705289E-2</v>
      </c>
      <c r="Q633" s="26">
        <v>0.55359861411764655</v>
      </c>
      <c r="R633" s="32" t="s">
        <v>1360</v>
      </c>
      <c r="S633" s="32"/>
      <c r="T633" s="22"/>
      <c r="U633" s="36"/>
      <c r="V633" s="47" t="s">
        <v>983</v>
      </c>
    </row>
    <row r="634" spans="1:22" ht="14" customHeight="1">
      <c r="A634" s="25" t="s">
        <v>1359</v>
      </c>
      <c r="B634" s="25" t="s">
        <v>1380</v>
      </c>
      <c r="C634" s="25" t="s">
        <v>1581</v>
      </c>
      <c r="D634" s="43">
        <v>43316</v>
      </c>
      <c r="E634" s="25">
        <v>2018</v>
      </c>
      <c r="F634" s="25">
        <v>8</v>
      </c>
      <c r="G634" s="37">
        <v>4</v>
      </c>
      <c r="H634" s="35">
        <v>0.63825231481481481</v>
      </c>
      <c r="I634" s="44">
        <v>142.98616666666666</v>
      </c>
      <c r="J634" s="44">
        <v>37.251666666666665</v>
      </c>
      <c r="K634" s="34">
        <v>10</v>
      </c>
      <c r="L634" s="34">
        <v>10</v>
      </c>
      <c r="M634" s="34">
        <v>0</v>
      </c>
      <c r="N634" s="45">
        <v>25.2592</v>
      </c>
      <c r="O634" s="44">
        <v>34.174599999999998</v>
      </c>
      <c r="P634" s="26">
        <v>3.208474235294112E-2</v>
      </c>
      <c r="Q634" s="26">
        <v>5.7111098823529716E-2</v>
      </c>
      <c r="R634" s="32" t="s">
        <v>1360</v>
      </c>
      <c r="S634" s="32"/>
      <c r="T634" s="22"/>
      <c r="U634" s="36"/>
      <c r="V634" s="47" t="s">
        <v>984</v>
      </c>
    </row>
    <row r="635" spans="1:22" ht="14" customHeight="1">
      <c r="A635" s="25" t="s">
        <v>1359</v>
      </c>
      <c r="B635" s="25" t="s">
        <v>1354</v>
      </c>
      <c r="C635" s="25" t="s">
        <v>1581</v>
      </c>
      <c r="D635" s="43">
        <v>43316</v>
      </c>
      <c r="E635" s="25">
        <v>2018</v>
      </c>
      <c r="F635" s="25">
        <v>8</v>
      </c>
      <c r="G635" s="37">
        <v>4</v>
      </c>
      <c r="H635" s="35">
        <v>0.7350578703703704</v>
      </c>
      <c r="I635" s="44">
        <v>142.99350000000001</v>
      </c>
      <c r="J635" s="44">
        <v>37.501666666666665</v>
      </c>
      <c r="K635" s="34">
        <v>10</v>
      </c>
      <c r="L635" s="34">
        <v>10</v>
      </c>
      <c r="M635" s="34">
        <v>0</v>
      </c>
      <c r="N635" s="45">
        <v>25.017900000000001</v>
      </c>
      <c r="O635" s="44">
        <v>34.216000000000001</v>
      </c>
      <c r="P635" s="26">
        <v>4.1510952941175905E-2</v>
      </c>
      <c r="Q635" s="26">
        <v>0.31365144852940929</v>
      </c>
      <c r="R635" s="32" t="s">
        <v>1360</v>
      </c>
      <c r="S635" s="32"/>
      <c r="T635" s="22"/>
      <c r="U635" s="36"/>
      <c r="V635" s="47" t="s">
        <v>985</v>
      </c>
    </row>
    <row r="636" spans="1:22" ht="14" customHeight="1">
      <c r="A636" s="25" t="s">
        <v>1359</v>
      </c>
      <c r="B636" s="25" t="s">
        <v>1355</v>
      </c>
      <c r="C636" s="25" t="s">
        <v>1581</v>
      </c>
      <c r="D636" s="43">
        <v>43317</v>
      </c>
      <c r="E636" s="25">
        <v>2018</v>
      </c>
      <c r="F636" s="25">
        <v>8</v>
      </c>
      <c r="G636" s="37">
        <v>5</v>
      </c>
      <c r="H636" s="35">
        <v>0.20609953703703701</v>
      </c>
      <c r="I636" s="44">
        <v>142.01616666666666</v>
      </c>
      <c r="J636" s="44">
        <v>38.01</v>
      </c>
      <c r="K636" s="34">
        <v>10</v>
      </c>
      <c r="L636" s="34">
        <v>10</v>
      </c>
      <c r="M636" s="34">
        <v>0</v>
      </c>
      <c r="N636" s="45">
        <v>27.1755</v>
      </c>
      <c r="O636" s="44">
        <v>34.343400000000003</v>
      </c>
      <c r="P636" s="26">
        <v>0.10003143529411829</v>
      </c>
      <c r="Q636" s="26">
        <v>0.68204858235294097</v>
      </c>
      <c r="R636" s="32" t="s">
        <v>1360</v>
      </c>
      <c r="S636" s="32"/>
      <c r="T636" s="22"/>
      <c r="U636" s="36"/>
      <c r="V636" s="49" t="s">
        <v>986</v>
      </c>
    </row>
    <row r="637" spans="1:22" ht="14" customHeight="1">
      <c r="A637" s="25" t="s">
        <v>1359</v>
      </c>
      <c r="B637" s="25" t="s">
        <v>1381</v>
      </c>
      <c r="C637" s="25" t="s">
        <v>1581</v>
      </c>
      <c r="D637" s="43">
        <v>43317</v>
      </c>
      <c r="E637" s="25">
        <v>2018</v>
      </c>
      <c r="F637" s="25">
        <v>8</v>
      </c>
      <c r="G637" s="37">
        <v>5</v>
      </c>
      <c r="H637" s="35">
        <v>0.32535879629629633</v>
      </c>
      <c r="I637" s="44">
        <v>142.01133333333334</v>
      </c>
      <c r="J637" s="44">
        <v>37.755000000000003</v>
      </c>
      <c r="K637" s="34">
        <v>10</v>
      </c>
      <c r="L637" s="34">
        <v>10</v>
      </c>
      <c r="M637" s="34">
        <v>0</v>
      </c>
      <c r="N637" s="45">
        <v>26.428000000000001</v>
      </c>
      <c r="O637" s="44">
        <v>34.3108</v>
      </c>
      <c r="P637" s="26">
        <v>0.12670332235294191</v>
      </c>
      <c r="Q637" s="26">
        <v>0.82995485882353037</v>
      </c>
      <c r="R637" s="32" t="s">
        <v>1360</v>
      </c>
      <c r="S637" s="32"/>
      <c r="T637" s="22"/>
      <c r="U637" s="36"/>
      <c r="V637" s="49" t="s">
        <v>987</v>
      </c>
    </row>
    <row r="638" spans="1:22" ht="14" customHeight="1">
      <c r="A638" s="25" t="s">
        <v>1359</v>
      </c>
      <c r="B638" s="25" t="s">
        <v>1356</v>
      </c>
      <c r="C638" s="25" t="s">
        <v>1581</v>
      </c>
      <c r="D638" s="43">
        <v>43317</v>
      </c>
      <c r="E638" s="25">
        <v>2018</v>
      </c>
      <c r="F638" s="25">
        <v>8</v>
      </c>
      <c r="G638" s="37">
        <v>5</v>
      </c>
      <c r="H638" s="35">
        <v>0.4365856481481481</v>
      </c>
      <c r="I638" s="44">
        <v>142.00416666666666</v>
      </c>
      <c r="J638" s="44">
        <v>37.50333333333333</v>
      </c>
      <c r="K638" s="34">
        <v>10</v>
      </c>
      <c r="L638" s="34">
        <v>10</v>
      </c>
      <c r="M638" s="34">
        <v>0</v>
      </c>
      <c r="N638" s="45">
        <v>24.369800000000001</v>
      </c>
      <c r="O638" s="44">
        <v>34.298999999999999</v>
      </c>
      <c r="P638" s="26">
        <v>9.8770409411764737E-2</v>
      </c>
      <c r="Q638" s="26">
        <v>0.71069683529411876</v>
      </c>
      <c r="R638" s="32" t="s">
        <v>1360</v>
      </c>
      <c r="S638" s="32"/>
      <c r="T638" s="22"/>
      <c r="U638" s="36"/>
      <c r="V638" s="49" t="s">
        <v>988</v>
      </c>
    </row>
    <row r="639" spans="1:22" ht="14" customHeight="1">
      <c r="A639" s="25" t="s">
        <v>1359</v>
      </c>
      <c r="B639" s="25" t="s">
        <v>1357</v>
      </c>
      <c r="C639" s="25" t="s">
        <v>1581</v>
      </c>
      <c r="D639" s="43">
        <v>43317</v>
      </c>
      <c r="E639" s="25">
        <v>2018</v>
      </c>
      <c r="F639" s="25">
        <v>8</v>
      </c>
      <c r="G639" s="37">
        <v>5</v>
      </c>
      <c r="H639" s="35">
        <v>0.59918981481481481</v>
      </c>
      <c r="I639" s="44">
        <v>141.99833333333333</v>
      </c>
      <c r="J639" s="44">
        <v>37.008333333333333</v>
      </c>
      <c r="K639" s="34">
        <v>10</v>
      </c>
      <c r="L639" s="34">
        <v>10</v>
      </c>
      <c r="M639" s="34">
        <v>0</v>
      </c>
      <c r="N639" s="45">
        <v>26.791799999999999</v>
      </c>
      <c r="O639" s="44">
        <v>34.209400000000002</v>
      </c>
      <c r="P639" s="26">
        <v>7.9533816470588325E-2</v>
      </c>
      <c r="Q639" s="26">
        <v>0.41967631176470732</v>
      </c>
      <c r="R639" s="32" t="s">
        <v>1360</v>
      </c>
      <c r="S639" s="32"/>
      <c r="T639" s="22"/>
      <c r="U639" s="36"/>
      <c r="V639" s="49" t="s">
        <v>989</v>
      </c>
    </row>
    <row r="640" spans="1:22" ht="14" customHeight="1">
      <c r="A640" s="25" t="s">
        <v>1359</v>
      </c>
      <c r="B640" s="25" t="s">
        <v>1382</v>
      </c>
      <c r="C640" s="25" t="s">
        <v>1581</v>
      </c>
      <c r="D640" s="43">
        <v>43317</v>
      </c>
      <c r="E640" s="25">
        <v>2018</v>
      </c>
      <c r="F640" s="25">
        <v>8</v>
      </c>
      <c r="G640" s="37">
        <v>5</v>
      </c>
      <c r="H640" s="35">
        <v>0.70699074074074064</v>
      </c>
      <c r="I640" s="44">
        <v>142.00333333333333</v>
      </c>
      <c r="J640" s="44">
        <v>36.756666666666668</v>
      </c>
      <c r="K640" s="34">
        <v>10</v>
      </c>
      <c r="L640" s="34">
        <v>10</v>
      </c>
      <c r="M640" s="34">
        <v>0</v>
      </c>
      <c r="N640" s="45">
        <v>26.709900000000001</v>
      </c>
      <c r="O640" s="44">
        <v>34.213999999999999</v>
      </c>
      <c r="P640" s="26">
        <v>0.12137370352941201</v>
      </c>
      <c r="Q640" s="26">
        <v>0.57975318823529598</v>
      </c>
      <c r="R640" s="32" t="s">
        <v>1360</v>
      </c>
      <c r="S640" s="32"/>
      <c r="T640" s="22"/>
      <c r="U640" s="36"/>
      <c r="V640" s="49" t="s">
        <v>990</v>
      </c>
    </row>
    <row r="641" spans="1:22" ht="14" customHeight="1">
      <c r="A641" s="25" t="s">
        <v>1359</v>
      </c>
      <c r="B641" s="25" t="s">
        <v>1358</v>
      </c>
      <c r="C641" s="25" t="s">
        <v>1581</v>
      </c>
      <c r="D641" s="43">
        <v>43317</v>
      </c>
      <c r="E641" s="25">
        <v>2018</v>
      </c>
      <c r="F641" s="25">
        <v>8</v>
      </c>
      <c r="G641" s="37">
        <v>5</v>
      </c>
      <c r="H641" s="35">
        <v>0.81634259259259256</v>
      </c>
      <c r="I641" s="44">
        <v>142.01300000000001</v>
      </c>
      <c r="J641" s="44">
        <v>36.511666666666663</v>
      </c>
      <c r="K641" s="34">
        <v>10</v>
      </c>
      <c r="L641" s="34">
        <v>10</v>
      </c>
      <c r="M641" s="34">
        <v>0</v>
      </c>
      <c r="N641" s="45">
        <v>26.718</v>
      </c>
      <c r="O641" s="44">
        <v>34.049399999999999</v>
      </c>
      <c r="P641" s="26">
        <v>9.5665430588235401E-2</v>
      </c>
      <c r="Q641" s="26">
        <v>0.45362466470588281</v>
      </c>
      <c r="R641" s="32" t="s">
        <v>1360</v>
      </c>
      <c r="S641" s="32"/>
      <c r="T641" s="22"/>
      <c r="U641" s="36"/>
      <c r="V641" s="49" t="s">
        <v>991</v>
      </c>
    </row>
    <row r="642" spans="1:22" ht="14" customHeight="1">
      <c r="A642" s="25" t="s">
        <v>1359</v>
      </c>
      <c r="B642" s="25" t="s">
        <v>1383</v>
      </c>
      <c r="C642" s="25" t="s">
        <v>1581</v>
      </c>
      <c r="D642" s="43">
        <v>43317</v>
      </c>
      <c r="E642" s="25">
        <v>2018</v>
      </c>
      <c r="F642" s="25">
        <v>8</v>
      </c>
      <c r="G642" s="37">
        <v>5</v>
      </c>
      <c r="H642" s="35">
        <v>0.93023148148148149</v>
      </c>
      <c r="I642" s="44">
        <v>142.00433333333334</v>
      </c>
      <c r="J642" s="44">
        <v>36.258333333333333</v>
      </c>
      <c r="K642" s="34">
        <v>10</v>
      </c>
      <c r="L642" s="34">
        <v>10</v>
      </c>
      <c r="M642" s="34">
        <v>0</v>
      </c>
      <c r="N642" s="45">
        <v>27.043299999999999</v>
      </c>
      <c r="O642" s="44">
        <v>34.197200000000002</v>
      </c>
      <c r="P642" s="26">
        <v>0.13261785098039236</v>
      </c>
      <c r="Q642" s="26">
        <v>0.68626710784313616</v>
      </c>
      <c r="R642" s="32" t="s">
        <v>1360</v>
      </c>
      <c r="S642" s="32"/>
      <c r="T642" s="22"/>
      <c r="U642" s="36"/>
      <c r="V642" s="49" t="s">
        <v>992</v>
      </c>
    </row>
    <row r="643" spans="1:22" ht="14" customHeight="1">
      <c r="A643" s="32" t="s">
        <v>179</v>
      </c>
      <c r="B643" s="32" t="s">
        <v>58</v>
      </c>
      <c r="C643" s="32" t="s">
        <v>1583</v>
      </c>
      <c r="D643" s="31">
        <v>42922</v>
      </c>
      <c r="E643" s="25">
        <f>YEAR(D643)</f>
        <v>2017</v>
      </c>
      <c r="F643" s="25">
        <f>MONTH(D643)</f>
        <v>7</v>
      </c>
      <c r="G643" s="37">
        <f>DAY(D643)</f>
        <v>6</v>
      </c>
      <c r="H643" s="35" t="s">
        <v>292</v>
      </c>
      <c r="I643" s="28">
        <v>132.59299999999999</v>
      </c>
      <c r="J643" s="28">
        <v>30.107330000000001</v>
      </c>
      <c r="K643" s="33">
        <v>10</v>
      </c>
      <c r="L643" s="33">
        <v>10</v>
      </c>
      <c r="M643" s="33" t="s">
        <v>292</v>
      </c>
      <c r="N643" s="27">
        <v>25.581800000000001</v>
      </c>
      <c r="O643" s="30">
        <v>34.636699999999998</v>
      </c>
      <c r="P643" s="26">
        <v>0.21262352941176488</v>
      </c>
      <c r="Q643" s="26">
        <v>1.3990470588235286</v>
      </c>
      <c r="R643" s="32" t="s">
        <v>284</v>
      </c>
      <c r="S643" s="32"/>
      <c r="T643" s="22"/>
      <c r="U643" s="36"/>
      <c r="V643" s="22"/>
    </row>
    <row r="644" spans="1:22" ht="14" customHeight="1">
      <c r="A644" s="32" t="s">
        <v>179</v>
      </c>
      <c r="B644" s="32" t="s">
        <v>59</v>
      </c>
      <c r="C644" s="32" t="s">
        <v>1583</v>
      </c>
      <c r="D644" s="31">
        <v>42926</v>
      </c>
      <c r="E644" s="25">
        <f>YEAR(D644)</f>
        <v>2017</v>
      </c>
      <c r="F644" s="25">
        <f>MONTH(D644)</f>
        <v>7</v>
      </c>
      <c r="G644" s="37">
        <f>DAY(D644)</f>
        <v>10</v>
      </c>
      <c r="H644" s="35" t="s">
        <v>292</v>
      </c>
      <c r="I644" s="28">
        <v>131.69999999999999</v>
      </c>
      <c r="J644" s="28">
        <v>32.068333333333335</v>
      </c>
      <c r="K644" s="33">
        <v>10</v>
      </c>
      <c r="L644" s="33">
        <v>10</v>
      </c>
      <c r="M644" s="33" t="s">
        <v>292</v>
      </c>
      <c r="N644" s="27">
        <v>24.113900000000001</v>
      </c>
      <c r="O644" s="30">
        <v>34.343899999999998</v>
      </c>
      <c r="P644" s="26">
        <v>0.13195294117647038</v>
      </c>
      <c r="Q644" s="26">
        <v>0.89230588235294306</v>
      </c>
      <c r="R644" s="32" t="s">
        <v>284</v>
      </c>
      <c r="S644" s="32"/>
      <c r="T644" s="22"/>
      <c r="U644" s="36"/>
      <c r="V644" s="22"/>
    </row>
    <row r="645" spans="1:22" ht="14" customHeight="1">
      <c r="A645" s="32" t="s">
        <v>179</v>
      </c>
      <c r="B645" s="32" t="s">
        <v>60</v>
      </c>
      <c r="C645" s="32" t="s">
        <v>1583</v>
      </c>
      <c r="D645" s="31">
        <v>42922</v>
      </c>
      <c r="E645" s="25">
        <f>YEAR(D645)</f>
        <v>2017</v>
      </c>
      <c r="F645" s="25">
        <f>MONTH(D645)</f>
        <v>7</v>
      </c>
      <c r="G645" s="37">
        <f>DAY(D645)</f>
        <v>6</v>
      </c>
      <c r="H645" s="35" t="s">
        <v>292</v>
      </c>
      <c r="I645" s="28">
        <v>133.21782999999999</v>
      </c>
      <c r="J645" s="28">
        <v>30.533329999999999</v>
      </c>
      <c r="K645" s="33">
        <v>10</v>
      </c>
      <c r="L645" s="33">
        <v>10</v>
      </c>
      <c r="M645" s="33" t="s">
        <v>292</v>
      </c>
      <c r="N645" s="27">
        <v>28.033899999999999</v>
      </c>
      <c r="O645" s="30">
        <v>34.128500000000003</v>
      </c>
      <c r="P645" s="26">
        <v>4.7517647058823442E-2</v>
      </c>
      <c r="Q645" s="26">
        <v>0.34183529411764901</v>
      </c>
      <c r="R645" s="32" t="s">
        <v>284</v>
      </c>
      <c r="S645" s="32"/>
      <c r="T645" s="22"/>
      <c r="U645" s="36"/>
      <c r="V645" s="22"/>
    </row>
    <row r="646" spans="1:22" ht="14" customHeight="1">
      <c r="A646" s="32" t="s">
        <v>179</v>
      </c>
      <c r="B646" s="32" t="s">
        <v>60</v>
      </c>
      <c r="C646" s="32" t="s">
        <v>1583</v>
      </c>
      <c r="D646" s="31">
        <v>42922</v>
      </c>
      <c r="E646" s="25">
        <f>YEAR(D646)</f>
        <v>2017</v>
      </c>
      <c r="F646" s="25">
        <f>MONTH(D646)</f>
        <v>7</v>
      </c>
      <c r="G646" s="37">
        <f>DAY(D646)</f>
        <v>6</v>
      </c>
      <c r="H646" s="35" t="s">
        <v>292</v>
      </c>
      <c r="I646" s="28">
        <v>133.21782999999999</v>
      </c>
      <c r="J646" s="28">
        <v>30.533329999999999</v>
      </c>
      <c r="K646" s="33">
        <v>20</v>
      </c>
      <c r="L646" s="33">
        <v>20</v>
      </c>
      <c r="M646" s="33" t="s">
        <v>292</v>
      </c>
      <c r="N646" s="27">
        <v>27.523800000000001</v>
      </c>
      <c r="O646" s="30">
        <v>34.319499999999998</v>
      </c>
      <c r="P646" s="26">
        <v>0.19188235294117639</v>
      </c>
      <c r="Q646" s="26">
        <v>1.1177647058823545</v>
      </c>
      <c r="R646" s="32" t="s">
        <v>284</v>
      </c>
      <c r="S646" s="32"/>
      <c r="T646" s="22"/>
      <c r="U646" s="36"/>
      <c r="V646" s="22"/>
    </row>
    <row r="647" spans="1:22" ht="14" customHeight="1">
      <c r="A647" s="32" t="s">
        <v>179</v>
      </c>
      <c r="B647" s="32" t="s">
        <v>60</v>
      </c>
      <c r="C647" s="32" t="s">
        <v>1583</v>
      </c>
      <c r="D647" s="31">
        <v>42922</v>
      </c>
      <c r="E647" s="25">
        <f>YEAR(D647)</f>
        <v>2017</v>
      </c>
      <c r="F647" s="25">
        <f>MONTH(D647)</f>
        <v>7</v>
      </c>
      <c r="G647" s="37">
        <f>DAY(D647)</f>
        <v>6</v>
      </c>
      <c r="H647" s="35" t="s">
        <v>292</v>
      </c>
      <c r="I647" s="28">
        <v>133.21782999999999</v>
      </c>
      <c r="J647" s="28">
        <v>30.533329999999999</v>
      </c>
      <c r="K647" s="33">
        <v>30</v>
      </c>
      <c r="L647" s="33">
        <v>30</v>
      </c>
      <c r="M647" s="33" t="s">
        <v>292</v>
      </c>
      <c r="N647" s="27">
        <v>24.9679</v>
      </c>
      <c r="O647" s="30">
        <v>34.755800000000001</v>
      </c>
      <c r="P647" s="26">
        <v>0.30664705882352927</v>
      </c>
      <c r="Q647" s="26">
        <v>1.7422941176470594</v>
      </c>
      <c r="R647" s="32" t="s">
        <v>284</v>
      </c>
      <c r="S647" s="32"/>
      <c r="T647" s="22"/>
      <c r="U647" s="36"/>
      <c r="V647" s="22"/>
    </row>
    <row r="648" spans="1:22" ht="14" customHeight="1">
      <c r="A648" s="32" t="s">
        <v>179</v>
      </c>
      <c r="B648" s="32" t="s">
        <v>61</v>
      </c>
      <c r="C648" s="32" t="s">
        <v>1583</v>
      </c>
      <c r="D648" s="31">
        <v>42923</v>
      </c>
      <c r="E648" s="25">
        <f>YEAR(D648)</f>
        <v>2017</v>
      </c>
      <c r="F648" s="25">
        <f>MONTH(D648)</f>
        <v>7</v>
      </c>
      <c r="G648" s="37">
        <f>DAY(D648)</f>
        <v>7</v>
      </c>
      <c r="H648" s="35" t="s">
        <v>292</v>
      </c>
      <c r="I648" s="28">
        <v>132.26933</v>
      </c>
      <c r="J648" s="28">
        <v>31.48433</v>
      </c>
      <c r="K648" s="33">
        <v>10</v>
      </c>
      <c r="L648" s="33">
        <v>10</v>
      </c>
      <c r="M648" s="33" t="s">
        <v>292</v>
      </c>
      <c r="N648" s="27">
        <v>25.7517</v>
      </c>
      <c r="O648" s="30">
        <v>34.324800000000003</v>
      </c>
      <c r="P648" s="26">
        <v>0.13121176470588258</v>
      </c>
      <c r="Q648" s="26">
        <v>0.64022352941176663</v>
      </c>
      <c r="R648" s="32" t="s">
        <v>284</v>
      </c>
      <c r="S648" s="32"/>
      <c r="T648" s="22"/>
      <c r="U648" s="36"/>
      <c r="V648" s="22"/>
    </row>
    <row r="649" spans="1:22" ht="14" customHeight="1">
      <c r="A649" s="32" t="s">
        <v>179</v>
      </c>
      <c r="B649" s="32" t="s">
        <v>62</v>
      </c>
      <c r="C649" s="32" t="s">
        <v>1583</v>
      </c>
      <c r="D649" s="31">
        <v>42924</v>
      </c>
      <c r="E649" s="25">
        <f>YEAR(D649)</f>
        <v>2017</v>
      </c>
      <c r="F649" s="25">
        <f>MONTH(D649)</f>
        <v>7</v>
      </c>
      <c r="G649" s="37">
        <f>DAY(D649)</f>
        <v>8</v>
      </c>
      <c r="H649" s="35" t="s">
        <v>292</v>
      </c>
      <c r="I649" s="28">
        <v>133.01832999999999</v>
      </c>
      <c r="J649" s="28">
        <v>31.735499999999998</v>
      </c>
      <c r="K649" s="33">
        <v>10</v>
      </c>
      <c r="L649" s="33">
        <v>10</v>
      </c>
      <c r="M649" s="33" t="s">
        <v>292</v>
      </c>
      <c r="N649" s="27">
        <v>26.385200000000001</v>
      </c>
      <c r="O649" s="30">
        <v>34.174900000000001</v>
      </c>
      <c r="P649" s="26">
        <v>5.7776470588234874E-2</v>
      </c>
      <c r="Q649" s="26">
        <v>0.16995294117647042</v>
      </c>
      <c r="R649" s="32" t="s">
        <v>284</v>
      </c>
      <c r="S649" s="32"/>
      <c r="T649" s="22"/>
      <c r="U649" s="36"/>
      <c r="V649" s="22"/>
    </row>
    <row r="650" spans="1:22" ht="14" customHeight="1">
      <c r="A650" s="32" t="s">
        <v>179</v>
      </c>
      <c r="B650" s="32" t="s">
        <v>63</v>
      </c>
      <c r="C650" s="32" t="s">
        <v>1583</v>
      </c>
      <c r="D650" s="31">
        <v>42925</v>
      </c>
      <c r="E650" s="25">
        <f>YEAR(D650)</f>
        <v>2017</v>
      </c>
      <c r="F650" s="25">
        <f>MONTH(D650)</f>
        <v>7</v>
      </c>
      <c r="G650" s="37">
        <f>DAY(D650)</f>
        <v>9</v>
      </c>
      <c r="H650" s="35" t="s">
        <v>292</v>
      </c>
      <c r="I650" s="28">
        <v>132.44732999999999</v>
      </c>
      <c r="J650" s="28">
        <v>32.300170000000001</v>
      </c>
      <c r="K650" s="33">
        <v>10</v>
      </c>
      <c r="L650" s="33">
        <v>10</v>
      </c>
      <c r="M650" s="33" t="s">
        <v>292</v>
      </c>
      <c r="N650" s="27">
        <v>25.670300000000001</v>
      </c>
      <c r="O650" s="30">
        <v>34.045099999999998</v>
      </c>
      <c r="P650" s="26">
        <v>6.1235294117646832E-2</v>
      </c>
      <c r="Q650" s="26">
        <v>0.11607058823529393</v>
      </c>
      <c r="R650" s="32" t="s">
        <v>284</v>
      </c>
      <c r="S650" s="32"/>
      <c r="T650" s="22"/>
      <c r="U650" s="36"/>
      <c r="V650" s="22"/>
    </row>
    <row r="651" spans="1:22" ht="14" customHeight="1">
      <c r="A651" s="32" t="s">
        <v>179</v>
      </c>
      <c r="B651" s="32" t="s">
        <v>63</v>
      </c>
      <c r="C651" s="32" t="s">
        <v>1583</v>
      </c>
      <c r="D651" s="31">
        <v>42925</v>
      </c>
      <c r="E651" s="25">
        <f>YEAR(D651)</f>
        <v>2017</v>
      </c>
      <c r="F651" s="25">
        <f>MONTH(D651)</f>
        <v>7</v>
      </c>
      <c r="G651" s="37">
        <f>DAY(D651)</f>
        <v>9</v>
      </c>
      <c r="H651" s="35" t="s">
        <v>292</v>
      </c>
      <c r="I651" s="28">
        <v>132.44732999999999</v>
      </c>
      <c r="J651" s="28">
        <v>32.300170000000001</v>
      </c>
      <c r="K651" s="33">
        <v>20</v>
      </c>
      <c r="L651" s="33">
        <v>20</v>
      </c>
      <c r="M651" s="33" t="s">
        <v>292</v>
      </c>
      <c r="N651" s="27">
        <v>24.0245</v>
      </c>
      <c r="O651" s="30">
        <v>34.264000000000003</v>
      </c>
      <c r="P651" s="26">
        <v>6.9199999999999706E-2</v>
      </c>
      <c r="Q651" s="26">
        <v>0.72180000000000177</v>
      </c>
      <c r="R651" s="32" t="s">
        <v>284</v>
      </c>
      <c r="S651" s="32"/>
      <c r="T651" s="22"/>
      <c r="U651" s="36"/>
      <c r="V651" s="22"/>
    </row>
    <row r="652" spans="1:22" ht="14" customHeight="1">
      <c r="A652" s="32" t="s">
        <v>179</v>
      </c>
      <c r="B652" s="32" t="s">
        <v>63</v>
      </c>
      <c r="C652" s="32" t="s">
        <v>1583</v>
      </c>
      <c r="D652" s="31">
        <v>42925</v>
      </c>
      <c r="E652" s="25">
        <f>YEAR(D652)</f>
        <v>2017</v>
      </c>
      <c r="F652" s="25">
        <f>MONTH(D652)</f>
        <v>7</v>
      </c>
      <c r="G652" s="37">
        <f>DAY(D652)</f>
        <v>9</v>
      </c>
      <c r="H652" s="35" t="s">
        <v>292</v>
      </c>
      <c r="I652" s="28">
        <v>132.44732999999999</v>
      </c>
      <c r="J652" s="28">
        <v>32.300170000000001</v>
      </c>
      <c r="K652" s="33">
        <v>30</v>
      </c>
      <c r="L652" s="33">
        <v>30</v>
      </c>
      <c r="M652" s="33" t="s">
        <v>292</v>
      </c>
      <c r="N652" s="27">
        <v>22.110299999999999</v>
      </c>
      <c r="O652" s="30">
        <v>34.535899999999998</v>
      </c>
      <c r="P652" s="26">
        <v>0.1876074166666668</v>
      </c>
      <c r="Q652" s="26">
        <v>1.400079400000001</v>
      </c>
      <c r="R652" s="32" t="s">
        <v>284</v>
      </c>
      <c r="S652" s="32"/>
      <c r="T652" s="22"/>
      <c r="U652" s="36"/>
      <c r="V652" s="22"/>
    </row>
    <row r="653" spans="1:22" ht="14" customHeight="1">
      <c r="A653" s="32" t="s">
        <v>179</v>
      </c>
      <c r="B653" s="32" t="s">
        <v>64</v>
      </c>
      <c r="C653" s="32" t="s">
        <v>1583</v>
      </c>
      <c r="D653" s="31">
        <v>42927</v>
      </c>
      <c r="E653" s="25">
        <f>YEAR(D653)</f>
        <v>2017</v>
      </c>
      <c r="F653" s="25">
        <f>MONTH(D653)</f>
        <v>7</v>
      </c>
      <c r="G653" s="37">
        <f>DAY(D653)</f>
        <v>11</v>
      </c>
      <c r="H653" s="35" t="s">
        <v>292</v>
      </c>
      <c r="I653" s="28">
        <v>131.52199999999999</v>
      </c>
      <c r="J653" s="28">
        <v>31.234999999999999</v>
      </c>
      <c r="K653" s="33">
        <v>10</v>
      </c>
      <c r="L653" s="33">
        <v>10</v>
      </c>
      <c r="M653" s="33" t="s">
        <v>292</v>
      </c>
      <c r="N653" s="27">
        <v>23.391300000000001</v>
      </c>
      <c r="O653" s="30">
        <v>34.441299999999998</v>
      </c>
      <c r="P653" s="26">
        <v>0.14258115333333365</v>
      </c>
      <c r="Q653" s="26">
        <v>1.1607450666666672</v>
      </c>
      <c r="R653" s="32" t="s">
        <v>284</v>
      </c>
      <c r="S653" s="32"/>
      <c r="T653" s="22"/>
      <c r="U653" s="36"/>
      <c r="V653" s="22"/>
    </row>
    <row r="654" spans="1:22" ht="14" customHeight="1">
      <c r="A654" s="32" t="s">
        <v>179</v>
      </c>
      <c r="B654" s="32" t="s">
        <v>65</v>
      </c>
      <c r="C654" s="32" t="s">
        <v>1583</v>
      </c>
      <c r="D654" s="31">
        <v>42928</v>
      </c>
      <c r="E654" s="25">
        <f>YEAR(D654)</f>
        <v>2017</v>
      </c>
      <c r="F654" s="25">
        <f>MONTH(D654)</f>
        <v>7</v>
      </c>
      <c r="G654" s="37">
        <f>DAY(D654)</f>
        <v>12</v>
      </c>
      <c r="H654" s="35" t="s">
        <v>292</v>
      </c>
      <c r="I654" s="28">
        <v>132.06865999999999</v>
      </c>
      <c r="J654" s="28">
        <v>30.685829999999999</v>
      </c>
      <c r="K654" s="33">
        <v>10</v>
      </c>
      <c r="L654" s="33">
        <v>10</v>
      </c>
      <c r="M654" s="33" t="s">
        <v>292</v>
      </c>
      <c r="N654" s="27">
        <v>29.058399999999999</v>
      </c>
      <c r="O654" s="30">
        <v>34.337699999999998</v>
      </c>
      <c r="P654" s="26">
        <v>3.1022526666666383E-2</v>
      </c>
      <c r="Q654" s="26">
        <v>0.53077693333333364</v>
      </c>
      <c r="R654" s="32" t="s">
        <v>284</v>
      </c>
      <c r="S654" s="32"/>
      <c r="T654" s="22"/>
      <c r="U654" s="36"/>
      <c r="V654" s="22"/>
    </row>
    <row r="655" spans="1:22" ht="14" customHeight="1">
      <c r="A655" s="32" t="s">
        <v>179</v>
      </c>
      <c r="B655" s="32" t="s">
        <v>66</v>
      </c>
      <c r="C655" s="32" t="s">
        <v>1583</v>
      </c>
      <c r="D655" s="31">
        <v>42929</v>
      </c>
      <c r="E655" s="25">
        <f>YEAR(D655)</f>
        <v>2017</v>
      </c>
      <c r="F655" s="25">
        <f>MONTH(D655)</f>
        <v>7</v>
      </c>
      <c r="G655" s="37">
        <f>DAY(D655)</f>
        <v>13</v>
      </c>
      <c r="H655" s="35" t="s">
        <v>292</v>
      </c>
      <c r="I655" s="28">
        <v>132.26832999999999</v>
      </c>
      <c r="J655" s="28">
        <v>29.483170000000001</v>
      </c>
      <c r="K655" s="33">
        <v>10</v>
      </c>
      <c r="L655" s="33">
        <v>10</v>
      </c>
      <c r="M655" s="33" t="s">
        <v>292</v>
      </c>
      <c r="N655" s="27">
        <v>28.223400000000002</v>
      </c>
      <c r="O655" s="30">
        <v>34.5914</v>
      </c>
      <c r="P655" s="26">
        <v>0.26868199999999987</v>
      </c>
      <c r="Q655" s="26">
        <v>1.4780053199999994</v>
      </c>
      <c r="R655" s="32" t="s">
        <v>284</v>
      </c>
      <c r="S655" s="32"/>
      <c r="T655" s="22"/>
      <c r="U655" s="36"/>
      <c r="V655" s="22"/>
    </row>
    <row r="656" spans="1:22" ht="14" customHeight="1">
      <c r="A656" s="32" t="s">
        <v>179</v>
      </c>
      <c r="B656" s="32" t="s">
        <v>67</v>
      </c>
      <c r="C656" s="32" t="s">
        <v>1583</v>
      </c>
      <c r="D656" s="31">
        <v>42930</v>
      </c>
      <c r="E656" s="25">
        <f>YEAR(D656)</f>
        <v>2017</v>
      </c>
      <c r="F656" s="25">
        <f>MONTH(D656)</f>
        <v>7</v>
      </c>
      <c r="G656" s="37">
        <f>DAY(D656)</f>
        <v>14</v>
      </c>
      <c r="H656" s="35" t="s">
        <v>292</v>
      </c>
      <c r="I656" s="28">
        <v>131.33684</v>
      </c>
      <c r="J656" s="28">
        <v>30.436669999999999</v>
      </c>
      <c r="K656" s="33">
        <v>10</v>
      </c>
      <c r="L656" s="33">
        <v>10</v>
      </c>
      <c r="M656" s="33" t="s">
        <v>292</v>
      </c>
      <c r="N656" s="27">
        <v>27.1219</v>
      </c>
      <c r="O656" s="30">
        <v>34.284399999999998</v>
      </c>
      <c r="P656" s="26">
        <v>0.11861721333333319</v>
      </c>
      <c r="Q656" s="26">
        <v>0.64398374666666491</v>
      </c>
      <c r="R656" s="32" t="s">
        <v>284</v>
      </c>
      <c r="S656" s="32"/>
      <c r="T656" s="22"/>
      <c r="U656" s="36"/>
      <c r="V656" s="22"/>
    </row>
    <row r="657" spans="1:22" ht="14" customHeight="1">
      <c r="A657" s="32" t="s">
        <v>179</v>
      </c>
      <c r="B657" s="32" t="s">
        <v>68</v>
      </c>
      <c r="C657" s="32" t="s">
        <v>1583</v>
      </c>
      <c r="D657" s="31">
        <v>42931</v>
      </c>
      <c r="E657" s="25">
        <f>YEAR(D657)</f>
        <v>2017</v>
      </c>
      <c r="F657" s="25">
        <f>MONTH(D657)</f>
        <v>7</v>
      </c>
      <c r="G657" s="37">
        <f>DAY(D657)</f>
        <v>15</v>
      </c>
      <c r="H657" s="35" t="s">
        <v>292</v>
      </c>
      <c r="I657" s="28">
        <v>130.00382999999999</v>
      </c>
      <c r="J657" s="28">
        <v>28.748670000000001</v>
      </c>
      <c r="K657" s="33">
        <v>10</v>
      </c>
      <c r="L657" s="33">
        <v>10</v>
      </c>
      <c r="M657" s="33" t="s">
        <v>292</v>
      </c>
      <c r="N657" s="27">
        <v>29.366199999999999</v>
      </c>
      <c r="O657" s="30">
        <v>34.658700000000003</v>
      </c>
      <c r="P657" s="26">
        <v>0.11479390666666656</v>
      </c>
      <c r="Q657" s="26">
        <v>1.106183533333331</v>
      </c>
      <c r="R657" s="32" t="s">
        <v>284</v>
      </c>
      <c r="S657" s="32"/>
      <c r="T657" s="22"/>
      <c r="U657" s="36"/>
      <c r="V657" s="22"/>
    </row>
    <row r="658" spans="1:22">
      <c r="A658" s="1" t="s">
        <v>290</v>
      </c>
      <c r="B658" s="1">
        <v>1</v>
      </c>
      <c r="C658" s="1" t="s">
        <v>1575</v>
      </c>
      <c r="D658" s="5">
        <v>43148</v>
      </c>
      <c r="E658" s="1">
        <f>YEAR(D658)</f>
        <v>2018</v>
      </c>
      <c r="F658" s="1">
        <f>MONTH(D658)</f>
        <v>2</v>
      </c>
      <c r="G658" s="4">
        <f>DAY(D658)</f>
        <v>17</v>
      </c>
      <c r="H658" s="9">
        <v>0.19375000000000001</v>
      </c>
      <c r="I658" s="13">
        <v>128.27283333333301</v>
      </c>
      <c r="J658" s="13">
        <v>30.295000000000002</v>
      </c>
      <c r="K658" s="10">
        <v>5</v>
      </c>
      <c r="L658" s="10">
        <v>5</v>
      </c>
      <c r="M658" s="10">
        <v>0</v>
      </c>
      <c r="N658" s="14">
        <v>21.0221356666666</v>
      </c>
      <c r="O658" s="13">
        <v>34.732686666666602</v>
      </c>
      <c r="P658" s="38">
        <v>0.29199999999999998</v>
      </c>
      <c r="Q658" s="38">
        <v>1.835</v>
      </c>
      <c r="R658" s="32" t="s">
        <v>285</v>
      </c>
      <c r="S658" s="32"/>
      <c r="U658" s="8" t="s">
        <v>1620</v>
      </c>
      <c r="V658" s="8" t="s">
        <v>688</v>
      </c>
    </row>
    <row r="659" spans="1:22">
      <c r="A659" s="1" t="s">
        <v>290</v>
      </c>
      <c r="B659" s="1">
        <v>2</v>
      </c>
      <c r="C659" s="1" t="s">
        <v>1575</v>
      </c>
      <c r="D659" s="5">
        <v>43148</v>
      </c>
      <c r="E659" s="1">
        <f>YEAR(D659)</f>
        <v>2018</v>
      </c>
      <c r="F659" s="1">
        <f>MONTH(D659)</f>
        <v>2</v>
      </c>
      <c r="G659" s="4">
        <f>DAY(D659)</f>
        <v>17</v>
      </c>
      <c r="H659" s="9">
        <v>0.3666666666666667</v>
      </c>
      <c r="I659" s="13">
        <v>128.69616666666599</v>
      </c>
      <c r="J659" s="13">
        <v>30.25</v>
      </c>
      <c r="K659" s="10">
        <v>5</v>
      </c>
      <c r="L659" s="10">
        <v>5</v>
      </c>
      <c r="M659" s="10">
        <v>0</v>
      </c>
      <c r="N659" s="14">
        <v>20.407135666666601</v>
      </c>
      <c r="O659" s="13">
        <v>34.692353333333301</v>
      </c>
      <c r="P659" s="38">
        <v>0.33300000000000002</v>
      </c>
      <c r="Q659" s="38">
        <v>1.8819999999999999</v>
      </c>
      <c r="R659" s="32" t="s">
        <v>285</v>
      </c>
      <c r="S659" s="32"/>
      <c r="V659" s="8" t="s">
        <v>689</v>
      </c>
    </row>
    <row r="660" spans="1:22">
      <c r="A660" s="1" t="s">
        <v>290</v>
      </c>
      <c r="B660" s="1">
        <v>3</v>
      </c>
      <c r="C660" s="1" t="s">
        <v>1575</v>
      </c>
      <c r="D660" s="5">
        <v>43148</v>
      </c>
      <c r="E660" s="1">
        <f>YEAR(D660)</f>
        <v>2018</v>
      </c>
      <c r="F660" s="1">
        <f>MONTH(D660)</f>
        <v>2</v>
      </c>
      <c r="G660" s="4">
        <f>DAY(D660)</f>
        <v>17</v>
      </c>
      <c r="H660" s="9">
        <v>0.54097222222222219</v>
      </c>
      <c r="I660" s="13">
        <v>129.196666666666</v>
      </c>
      <c r="J660" s="13">
        <v>30.245999999999999</v>
      </c>
      <c r="K660" s="10">
        <v>5</v>
      </c>
      <c r="L660" s="10">
        <v>5</v>
      </c>
      <c r="M660" s="10">
        <v>0</v>
      </c>
      <c r="N660" s="14">
        <v>21.0438023333333</v>
      </c>
      <c r="O660" s="13">
        <v>34.710686666666597</v>
      </c>
      <c r="P660" s="38">
        <v>0.3</v>
      </c>
      <c r="Q660" s="38">
        <v>1.877</v>
      </c>
      <c r="R660" s="32" t="s">
        <v>285</v>
      </c>
      <c r="S660" s="32"/>
      <c r="V660" s="8" t="s">
        <v>690</v>
      </c>
    </row>
    <row r="661" spans="1:22">
      <c r="A661" s="1" t="s">
        <v>290</v>
      </c>
      <c r="B661" s="1">
        <v>4</v>
      </c>
      <c r="C661" s="1" t="s">
        <v>1575</v>
      </c>
      <c r="D661" s="5">
        <v>43148</v>
      </c>
      <c r="E661" s="1">
        <f>YEAR(D661)</f>
        <v>2018</v>
      </c>
      <c r="F661" s="1">
        <f>MONTH(D661)</f>
        <v>2</v>
      </c>
      <c r="G661" s="4">
        <f>DAY(D661)</f>
        <v>17</v>
      </c>
      <c r="H661" s="9">
        <v>0.69305555555555554</v>
      </c>
      <c r="I661" s="13">
        <v>129.69366666666599</v>
      </c>
      <c r="J661" s="13">
        <v>30.247</v>
      </c>
      <c r="K661" s="10">
        <v>5</v>
      </c>
      <c r="L661" s="10">
        <v>5</v>
      </c>
      <c r="M661" s="10">
        <v>0</v>
      </c>
      <c r="N661" s="14">
        <v>18.138802333333302</v>
      </c>
      <c r="O661" s="13">
        <v>34.7456866666666</v>
      </c>
      <c r="P661" s="38">
        <v>0.32900000000000001</v>
      </c>
      <c r="Q661" s="38">
        <v>1.9430000000000001</v>
      </c>
      <c r="R661" s="32" t="s">
        <v>285</v>
      </c>
      <c r="S661" s="32"/>
      <c r="V661" s="8" t="s">
        <v>691</v>
      </c>
    </row>
    <row r="662" spans="1:22">
      <c r="A662" s="1" t="s">
        <v>290</v>
      </c>
      <c r="B662" s="1">
        <v>5</v>
      </c>
      <c r="C662" s="1" t="s">
        <v>1575</v>
      </c>
      <c r="D662" s="5">
        <v>43148</v>
      </c>
      <c r="E662" s="1">
        <f>YEAR(D662)</f>
        <v>2018</v>
      </c>
      <c r="F662" s="1">
        <f>MONTH(D662)</f>
        <v>2</v>
      </c>
      <c r="G662" s="4">
        <f>DAY(D662)</f>
        <v>17</v>
      </c>
      <c r="H662" s="9">
        <v>0.86249999999999993</v>
      </c>
      <c r="I662" s="13">
        <v>129.75</v>
      </c>
      <c r="J662" s="13">
        <v>29.781500000000001</v>
      </c>
      <c r="K662" s="10">
        <v>5</v>
      </c>
      <c r="L662" s="10">
        <v>5</v>
      </c>
      <c r="M662" s="10">
        <v>0</v>
      </c>
      <c r="N662" s="14">
        <v>20.915469000000002</v>
      </c>
      <c r="O662" s="13">
        <v>34.785353333333298</v>
      </c>
      <c r="P662" s="38">
        <v>0.34399999999999997</v>
      </c>
      <c r="Q662" s="38">
        <v>2.056</v>
      </c>
      <c r="R662" s="32" t="s">
        <v>285</v>
      </c>
      <c r="S662" s="32"/>
      <c r="V662" s="8" t="s">
        <v>692</v>
      </c>
    </row>
    <row r="663" spans="1:22">
      <c r="A663" s="1" t="s">
        <v>290</v>
      </c>
      <c r="B663" s="1">
        <v>6</v>
      </c>
      <c r="C663" s="1" t="s">
        <v>1575</v>
      </c>
      <c r="D663" s="5">
        <v>43148</v>
      </c>
      <c r="E663" s="1">
        <f>YEAR(D663)</f>
        <v>2018</v>
      </c>
      <c r="F663" s="1">
        <f>MONTH(D663)</f>
        <v>2</v>
      </c>
      <c r="G663" s="4">
        <f>DAY(D663)</f>
        <v>17</v>
      </c>
      <c r="H663" s="9">
        <v>1.3194444444444444E-2</v>
      </c>
      <c r="I663" s="13">
        <v>128.72649999999999</v>
      </c>
      <c r="J663" s="13">
        <v>31.059000000000001</v>
      </c>
      <c r="K663" s="10">
        <v>5</v>
      </c>
      <c r="L663" s="10">
        <v>5</v>
      </c>
      <c r="M663" s="10">
        <v>0</v>
      </c>
      <c r="N663" s="14">
        <v>20.233802333333301</v>
      </c>
      <c r="O663" s="13">
        <v>34.661353333333302</v>
      </c>
      <c r="P663" s="38">
        <v>0.312</v>
      </c>
      <c r="Q663" s="38">
        <v>2.0350000000000001</v>
      </c>
      <c r="R663" s="32" t="s">
        <v>285</v>
      </c>
      <c r="S663" s="32"/>
      <c r="V663" s="8" t="s">
        <v>693</v>
      </c>
    </row>
    <row r="664" spans="1:22">
      <c r="A664" s="1" t="s">
        <v>290</v>
      </c>
      <c r="B664" s="1">
        <v>7</v>
      </c>
      <c r="C664" s="1" t="s">
        <v>1575</v>
      </c>
      <c r="D664" s="5">
        <v>43149</v>
      </c>
      <c r="E664" s="1">
        <f>YEAR(D664)</f>
        <v>2018</v>
      </c>
      <c r="F664" s="1">
        <f>MONTH(D664)</f>
        <v>2</v>
      </c>
      <c r="G664" s="4">
        <f>DAY(D664)</f>
        <v>18</v>
      </c>
      <c r="H664" s="9">
        <v>0.16458333333333333</v>
      </c>
      <c r="I664" s="13">
        <v>129.28583333333299</v>
      </c>
      <c r="J664" s="13">
        <v>29.25</v>
      </c>
      <c r="K664" s="10">
        <v>5</v>
      </c>
      <c r="L664" s="10">
        <v>5</v>
      </c>
      <c r="M664" s="10">
        <v>0</v>
      </c>
      <c r="N664" s="14">
        <v>20.788802333333301</v>
      </c>
      <c r="O664" s="13">
        <v>34.772186666666599</v>
      </c>
      <c r="P664" s="38">
        <v>0.35</v>
      </c>
      <c r="Q664" s="38">
        <v>2.2389999999999999</v>
      </c>
      <c r="R664" s="32" t="s">
        <v>285</v>
      </c>
      <c r="S664" s="32"/>
      <c r="V664" s="8" t="s">
        <v>694</v>
      </c>
    </row>
    <row r="665" spans="1:22">
      <c r="A665" s="1" t="s">
        <v>290</v>
      </c>
      <c r="B665" s="1">
        <v>8</v>
      </c>
      <c r="C665" s="1" t="s">
        <v>1575</v>
      </c>
      <c r="D665" s="5">
        <v>43149</v>
      </c>
      <c r="E665" s="1">
        <f>YEAR(D665)</f>
        <v>2018</v>
      </c>
      <c r="F665" s="1">
        <f>MONTH(D665)</f>
        <v>2</v>
      </c>
      <c r="G665" s="4">
        <f>DAY(D665)</f>
        <v>18</v>
      </c>
      <c r="H665" s="9">
        <v>0.33055555555555555</v>
      </c>
      <c r="I665" s="13">
        <v>129.249</v>
      </c>
      <c r="J665" s="13">
        <v>29.712499999999999</v>
      </c>
      <c r="K665" s="10">
        <v>5</v>
      </c>
      <c r="L665" s="10">
        <v>5</v>
      </c>
      <c r="M665" s="10">
        <v>0</v>
      </c>
      <c r="N665" s="14">
        <v>21.415469000000002</v>
      </c>
      <c r="O665" s="13">
        <v>34.702353333333299</v>
      </c>
      <c r="P665" s="38">
        <v>0.25900000000000001</v>
      </c>
      <c r="Q665" s="38">
        <v>1.9319999999999999</v>
      </c>
      <c r="R665" s="32" t="s">
        <v>285</v>
      </c>
      <c r="S665" s="32"/>
      <c r="V665" s="8" t="s">
        <v>695</v>
      </c>
    </row>
    <row r="666" spans="1:22">
      <c r="A666" s="1" t="s">
        <v>290</v>
      </c>
      <c r="B666" s="1">
        <v>9</v>
      </c>
      <c r="C666" s="1" t="s">
        <v>1575</v>
      </c>
      <c r="D666" s="5">
        <v>43149</v>
      </c>
      <c r="E666" s="1">
        <f>YEAR(D666)</f>
        <v>2018</v>
      </c>
      <c r="F666" s="1">
        <f>MONTH(D666)</f>
        <v>2</v>
      </c>
      <c r="G666" s="4">
        <f>DAY(D666)</f>
        <v>18</v>
      </c>
      <c r="H666" s="9">
        <v>0.4916666666666667</v>
      </c>
      <c r="I666" s="13">
        <v>128.791</v>
      </c>
      <c r="J666" s="13">
        <v>29.75</v>
      </c>
      <c r="K666" s="10">
        <v>5</v>
      </c>
      <c r="L666" s="10">
        <v>5</v>
      </c>
      <c r="M666" s="10">
        <v>0</v>
      </c>
      <c r="N666" s="14">
        <v>21.358802333333301</v>
      </c>
      <c r="O666" s="13">
        <v>34.652186666666601</v>
      </c>
      <c r="P666" s="38">
        <v>0.29399999999999998</v>
      </c>
      <c r="Q666" s="38">
        <v>2.1179999999999999</v>
      </c>
      <c r="R666" s="32" t="s">
        <v>285</v>
      </c>
      <c r="S666" s="32"/>
      <c r="V666" s="8" t="s">
        <v>696</v>
      </c>
    </row>
    <row r="667" spans="1:22">
      <c r="A667" s="1" t="s">
        <v>290</v>
      </c>
      <c r="B667" s="1">
        <v>10</v>
      </c>
      <c r="C667" s="1" t="s">
        <v>1575</v>
      </c>
      <c r="D667" s="5">
        <v>43149</v>
      </c>
      <c r="E667" s="1">
        <f>YEAR(D667)</f>
        <v>2018</v>
      </c>
      <c r="F667" s="1">
        <f>MONTH(D667)</f>
        <v>2</v>
      </c>
      <c r="G667" s="4">
        <f>DAY(D667)</f>
        <v>18</v>
      </c>
      <c r="H667" s="9">
        <v>0.65972222222222221</v>
      </c>
      <c r="I667" s="13">
        <v>128.29499999999999</v>
      </c>
      <c r="J667" s="13">
        <v>29.75</v>
      </c>
      <c r="K667" s="10">
        <v>5</v>
      </c>
      <c r="L667" s="10">
        <v>5</v>
      </c>
      <c r="M667" s="10">
        <v>0</v>
      </c>
      <c r="N667" s="14">
        <v>21.810469000000001</v>
      </c>
      <c r="O667" s="13">
        <v>34.603020000000001</v>
      </c>
      <c r="P667" s="38">
        <v>0.25600000000000001</v>
      </c>
      <c r="Q667" s="38">
        <v>1.8260000000000001</v>
      </c>
      <c r="R667" s="32" t="s">
        <v>285</v>
      </c>
      <c r="S667" s="32"/>
      <c r="V667" s="8" t="s">
        <v>697</v>
      </c>
    </row>
    <row r="668" spans="1:22">
      <c r="A668" s="1" t="s">
        <v>290</v>
      </c>
      <c r="B668" s="1">
        <v>11</v>
      </c>
      <c r="C668" s="1" t="s">
        <v>1575</v>
      </c>
      <c r="D668" s="5">
        <v>43149</v>
      </c>
      <c r="E668" s="1">
        <f>YEAR(D668)</f>
        <v>2018</v>
      </c>
      <c r="F668" s="1">
        <f>MONTH(D668)</f>
        <v>2</v>
      </c>
      <c r="G668" s="4">
        <f>DAY(D668)</f>
        <v>18</v>
      </c>
      <c r="H668" s="9">
        <v>0.82777777777777783</v>
      </c>
      <c r="I668" s="13">
        <v>127.800166666666</v>
      </c>
      <c r="J668" s="13">
        <v>29.75</v>
      </c>
      <c r="K668" s="10">
        <v>5</v>
      </c>
      <c r="L668" s="10">
        <v>5</v>
      </c>
      <c r="M668" s="10">
        <v>0</v>
      </c>
      <c r="N668" s="14">
        <v>21.018802333333301</v>
      </c>
      <c r="O668" s="13">
        <v>34.654686666666599</v>
      </c>
      <c r="P668" s="38">
        <v>0.30499999999999999</v>
      </c>
      <c r="Q668" s="38">
        <v>2.0230000000000001</v>
      </c>
      <c r="R668" s="32" t="s">
        <v>285</v>
      </c>
      <c r="S668" s="32"/>
      <c r="V668" s="8" t="s">
        <v>698</v>
      </c>
    </row>
    <row r="669" spans="1:22">
      <c r="A669" s="1" t="s">
        <v>290</v>
      </c>
      <c r="B669" s="1">
        <v>12</v>
      </c>
      <c r="C669" s="1" t="s">
        <v>1575</v>
      </c>
      <c r="D669" s="5">
        <v>43149</v>
      </c>
      <c r="E669" s="1">
        <f>YEAR(D669)</f>
        <v>2018</v>
      </c>
      <c r="F669" s="1">
        <f>MONTH(D669)</f>
        <v>2</v>
      </c>
      <c r="G669" s="4">
        <f>DAY(D669)</f>
        <v>18</v>
      </c>
      <c r="H669" s="9">
        <v>0.98333333333333339</v>
      </c>
      <c r="I669" s="13">
        <v>127.287166666666</v>
      </c>
      <c r="J669" s="13">
        <v>29.982333333333301</v>
      </c>
      <c r="K669" s="10">
        <v>5</v>
      </c>
      <c r="L669" s="10">
        <v>5</v>
      </c>
      <c r="M669" s="10">
        <v>0</v>
      </c>
      <c r="N669" s="14">
        <v>17.800469</v>
      </c>
      <c r="O669" s="13">
        <v>34.729853333333303</v>
      </c>
      <c r="P669" s="38">
        <v>0.318</v>
      </c>
      <c r="Q669" s="38">
        <v>1.94</v>
      </c>
      <c r="R669" s="32" t="s">
        <v>285</v>
      </c>
      <c r="S669" s="32"/>
      <c r="V669" s="8" t="s">
        <v>699</v>
      </c>
    </row>
    <row r="670" spans="1:22">
      <c r="A670" s="1" t="s">
        <v>290</v>
      </c>
      <c r="B670" s="1">
        <v>13</v>
      </c>
      <c r="C670" s="1" t="s">
        <v>1575</v>
      </c>
      <c r="D670" s="5">
        <v>43150</v>
      </c>
      <c r="E670" s="1">
        <f>YEAR(D670)</f>
        <v>2018</v>
      </c>
      <c r="F670" s="1">
        <f>MONTH(D670)</f>
        <v>2</v>
      </c>
      <c r="G670" s="4">
        <f>DAY(D670)</f>
        <v>19</v>
      </c>
      <c r="H670" s="9">
        <v>0.12708333333333333</v>
      </c>
      <c r="I670" s="13">
        <v>126.799166666666</v>
      </c>
      <c r="J670" s="13">
        <v>29.998999999999999</v>
      </c>
      <c r="K670" s="10">
        <v>5</v>
      </c>
      <c r="L670" s="10">
        <v>5</v>
      </c>
      <c r="M670" s="10">
        <v>0</v>
      </c>
      <c r="N670" s="14">
        <v>15.610468999999998</v>
      </c>
      <c r="O670" s="13">
        <v>34.59102</v>
      </c>
      <c r="P670" s="38">
        <v>0.27600000000000002</v>
      </c>
      <c r="Q670" s="38">
        <v>1.679</v>
      </c>
      <c r="R670" s="32" t="s">
        <v>285</v>
      </c>
      <c r="S670" s="32"/>
      <c r="V670" s="8" t="s">
        <v>700</v>
      </c>
    </row>
    <row r="671" spans="1:22">
      <c r="A671" s="1" t="s">
        <v>290</v>
      </c>
      <c r="B671" s="1">
        <v>14</v>
      </c>
      <c r="C671" s="1" t="s">
        <v>1575</v>
      </c>
      <c r="D671" s="5">
        <v>43150</v>
      </c>
      <c r="E671" s="1">
        <f>YEAR(D671)</f>
        <v>2018</v>
      </c>
      <c r="F671" s="1">
        <f>MONTH(D671)</f>
        <v>2</v>
      </c>
      <c r="G671" s="4">
        <f>DAY(D671)</f>
        <v>19</v>
      </c>
      <c r="H671" s="9">
        <v>0.30902777777777779</v>
      </c>
      <c r="I671" s="13">
        <v>126.288</v>
      </c>
      <c r="J671" s="13">
        <v>29.5371666666666</v>
      </c>
      <c r="K671" s="10">
        <v>5</v>
      </c>
      <c r="L671" s="10">
        <v>5</v>
      </c>
      <c r="M671" s="10">
        <v>0</v>
      </c>
      <c r="N671" s="14">
        <v>15.837135666666599</v>
      </c>
      <c r="O671" s="13">
        <v>34.574186666666598</v>
      </c>
      <c r="P671" s="38">
        <v>0.249</v>
      </c>
      <c r="Q671" s="38">
        <v>1.605</v>
      </c>
      <c r="R671" s="32" t="s">
        <v>285</v>
      </c>
      <c r="S671" s="32"/>
      <c r="V671" s="8" t="s">
        <v>701</v>
      </c>
    </row>
    <row r="672" spans="1:22">
      <c r="A672" s="1" t="s">
        <v>290</v>
      </c>
      <c r="B672" s="1">
        <v>15</v>
      </c>
      <c r="C672" s="1" t="s">
        <v>1575</v>
      </c>
      <c r="D672" s="5">
        <v>43150</v>
      </c>
      <c r="E672" s="1">
        <f>YEAR(D672)</f>
        <v>2018</v>
      </c>
      <c r="F672" s="1">
        <f>MONTH(D672)</f>
        <v>2</v>
      </c>
      <c r="G672" s="4">
        <f>DAY(D672)</f>
        <v>19</v>
      </c>
      <c r="H672" s="9">
        <v>0.44791666666666669</v>
      </c>
      <c r="I672" s="13">
        <v>126.698333333333</v>
      </c>
      <c r="J672" s="13">
        <v>29.501999999999999</v>
      </c>
      <c r="K672" s="10">
        <v>5</v>
      </c>
      <c r="L672" s="10">
        <v>5</v>
      </c>
      <c r="M672" s="10">
        <v>0</v>
      </c>
      <c r="N672" s="14">
        <v>16.935469000000001</v>
      </c>
      <c r="O672" s="13">
        <v>34.657186666666597</v>
      </c>
      <c r="P672" s="38">
        <v>0.33600000000000002</v>
      </c>
      <c r="Q672" s="38">
        <v>1.879</v>
      </c>
      <c r="R672" s="32" t="s">
        <v>285</v>
      </c>
      <c r="S672" s="32"/>
      <c r="V672" s="8" t="s">
        <v>702</v>
      </c>
    </row>
    <row r="673" spans="1:22">
      <c r="A673" s="1" t="s">
        <v>290</v>
      </c>
      <c r="B673" s="1">
        <v>16</v>
      </c>
      <c r="C673" s="1" t="s">
        <v>1575</v>
      </c>
      <c r="D673" s="5">
        <v>43150</v>
      </c>
      <c r="E673" s="1">
        <f>YEAR(D673)</f>
        <v>2018</v>
      </c>
      <c r="F673" s="1">
        <f>MONTH(D673)</f>
        <v>2</v>
      </c>
      <c r="G673" s="4">
        <f>DAY(D673)</f>
        <v>19</v>
      </c>
      <c r="H673" s="9">
        <v>0.57986111111111105</v>
      </c>
      <c r="I673" s="13">
        <v>127.195666666666</v>
      </c>
      <c r="J673" s="13">
        <v>29.498999999999999</v>
      </c>
      <c r="K673" s="10">
        <v>5</v>
      </c>
      <c r="L673" s="10">
        <v>5</v>
      </c>
      <c r="M673" s="10">
        <v>0</v>
      </c>
      <c r="N673" s="14">
        <v>20.280469</v>
      </c>
      <c r="O673" s="13">
        <v>34.6623533333333</v>
      </c>
      <c r="P673" s="38">
        <v>0.31867776705882389</v>
      </c>
      <c r="Q673" s="38">
        <v>1.8646201882352909</v>
      </c>
      <c r="R673" s="32" t="s">
        <v>285</v>
      </c>
      <c r="S673" s="32"/>
      <c r="V673" s="8" t="s">
        <v>703</v>
      </c>
    </row>
    <row r="674" spans="1:22">
      <c r="A674" s="1" t="s">
        <v>290</v>
      </c>
      <c r="B674" s="1">
        <v>17</v>
      </c>
      <c r="C674" s="1" t="s">
        <v>1575</v>
      </c>
      <c r="D674" s="5">
        <v>43150</v>
      </c>
      <c r="E674" s="1">
        <f>YEAR(D674)</f>
        <v>2018</v>
      </c>
      <c r="F674" s="1">
        <f>MONTH(D674)</f>
        <v>2</v>
      </c>
      <c r="G674" s="4">
        <f>DAY(D674)</f>
        <v>19</v>
      </c>
      <c r="H674" s="9">
        <v>0.73541666666666661</v>
      </c>
      <c r="I674" s="13">
        <v>127.706666666666</v>
      </c>
      <c r="J674" s="13">
        <v>29.2721666666666</v>
      </c>
      <c r="K674" s="10">
        <v>5</v>
      </c>
      <c r="L674" s="10">
        <v>5</v>
      </c>
      <c r="M674" s="10">
        <v>0</v>
      </c>
      <c r="N674" s="14">
        <v>21.712135666666601</v>
      </c>
      <c r="O674" s="13">
        <v>34.533686666666597</v>
      </c>
      <c r="P674" s="38">
        <v>0.19904937647058829</v>
      </c>
      <c r="Q674" s="38">
        <v>1.4846849058823519</v>
      </c>
      <c r="R674" s="32" t="s">
        <v>285</v>
      </c>
      <c r="S674" s="32"/>
      <c r="V674" s="8" t="s">
        <v>704</v>
      </c>
    </row>
    <row r="675" spans="1:22">
      <c r="A675" s="1" t="s">
        <v>290</v>
      </c>
      <c r="B675" s="1">
        <v>18</v>
      </c>
      <c r="C675" s="1" t="s">
        <v>1575</v>
      </c>
      <c r="D675" s="5">
        <v>43150</v>
      </c>
      <c r="E675" s="1">
        <f>YEAR(D675)</f>
        <v>2018</v>
      </c>
      <c r="F675" s="1">
        <f>MONTH(D675)</f>
        <v>2</v>
      </c>
      <c r="G675" s="4">
        <f>DAY(D675)</f>
        <v>19</v>
      </c>
      <c r="H675" s="9">
        <v>0.8930555555555556</v>
      </c>
      <c r="I675" s="13">
        <v>128.196</v>
      </c>
      <c r="J675" s="13">
        <v>29.25</v>
      </c>
      <c r="K675" s="10">
        <v>5</v>
      </c>
      <c r="L675" s="10">
        <v>5</v>
      </c>
      <c r="M675" s="10">
        <v>0</v>
      </c>
      <c r="N675" s="14">
        <v>22.2038023333333</v>
      </c>
      <c r="O675" s="13">
        <v>34.549686666666602</v>
      </c>
      <c r="P675" s="38">
        <v>0.23486038588235369</v>
      </c>
      <c r="Q675" s="38">
        <v>1.6009680235294095</v>
      </c>
      <c r="R675" s="32" t="s">
        <v>285</v>
      </c>
      <c r="S675" s="32"/>
      <c r="V675" s="8" t="s">
        <v>705</v>
      </c>
    </row>
    <row r="676" spans="1:22">
      <c r="A676" s="1" t="s">
        <v>290</v>
      </c>
      <c r="B676" s="1">
        <v>19</v>
      </c>
      <c r="C676" s="1" t="s">
        <v>1575</v>
      </c>
      <c r="D676" s="5">
        <v>43151</v>
      </c>
      <c r="E676" s="1">
        <f>YEAR(D676)</f>
        <v>2018</v>
      </c>
      <c r="F676" s="1">
        <f>MONTH(D676)</f>
        <v>2</v>
      </c>
      <c r="G676" s="4">
        <f>DAY(D676)</f>
        <v>20</v>
      </c>
      <c r="H676" s="9">
        <v>3.7499999999999999E-2</v>
      </c>
      <c r="I676" s="13">
        <v>128.69300000000001</v>
      </c>
      <c r="J676" s="13">
        <v>29.248999999999999</v>
      </c>
      <c r="K676" s="10">
        <v>5</v>
      </c>
      <c r="L676" s="10">
        <v>5</v>
      </c>
      <c r="M676" s="10">
        <v>0</v>
      </c>
      <c r="N676" s="14">
        <v>20.740469000000001</v>
      </c>
      <c r="O676" s="13">
        <v>34.805520000000001</v>
      </c>
      <c r="P676" s="38">
        <v>0.31802379529411806</v>
      </c>
      <c r="Q676" s="38">
        <v>2.0709345411764719</v>
      </c>
      <c r="R676" s="32" t="s">
        <v>285</v>
      </c>
      <c r="S676" s="32"/>
      <c r="V676" s="8" t="s">
        <v>706</v>
      </c>
    </row>
    <row r="677" spans="1:22">
      <c r="A677" s="1" t="s">
        <v>290</v>
      </c>
      <c r="B677" s="1">
        <v>20</v>
      </c>
      <c r="C677" s="1" t="s">
        <v>1575</v>
      </c>
      <c r="D677" s="5">
        <v>43151</v>
      </c>
      <c r="E677" s="1">
        <f>YEAR(D677)</f>
        <v>2018</v>
      </c>
      <c r="F677" s="1">
        <f>MONTH(D677)</f>
        <v>2</v>
      </c>
      <c r="G677" s="4">
        <f>DAY(D677)</f>
        <v>20</v>
      </c>
      <c r="H677" s="9">
        <v>0.1986111111111111</v>
      </c>
      <c r="I677" s="13">
        <v>128.74799999999999</v>
      </c>
      <c r="J677" s="13">
        <v>28.7893333333333</v>
      </c>
      <c r="K677" s="10">
        <v>5</v>
      </c>
      <c r="L677" s="10">
        <v>5</v>
      </c>
      <c r="M677" s="10">
        <v>0</v>
      </c>
      <c r="N677" s="14">
        <v>20.6971356666666</v>
      </c>
      <c r="O677" s="13">
        <v>34.769019999999998</v>
      </c>
      <c r="P677" s="38">
        <v>0.25810060470588314</v>
      </c>
      <c r="Q677" s="38">
        <v>1.7995224588235281</v>
      </c>
      <c r="R677" s="32" t="s">
        <v>285</v>
      </c>
      <c r="S677" s="32"/>
      <c r="V677" s="8" t="s">
        <v>707</v>
      </c>
    </row>
    <row r="678" spans="1:22">
      <c r="A678" s="1" t="s">
        <v>290</v>
      </c>
      <c r="B678" s="1">
        <v>21</v>
      </c>
      <c r="C678" s="1" t="s">
        <v>1575</v>
      </c>
      <c r="D678" s="5">
        <v>43151</v>
      </c>
      <c r="E678" s="1">
        <f>YEAR(D678)</f>
        <v>2018</v>
      </c>
      <c r="F678" s="1">
        <f>MONTH(D678)</f>
        <v>2</v>
      </c>
      <c r="G678" s="4">
        <f>DAY(D678)</f>
        <v>20</v>
      </c>
      <c r="H678" s="9">
        <v>0.34930555555555554</v>
      </c>
      <c r="I678" s="13">
        <v>128.29</v>
      </c>
      <c r="J678" s="13">
        <v>28.75</v>
      </c>
      <c r="K678" s="10">
        <v>5</v>
      </c>
      <c r="L678" s="10">
        <v>5</v>
      </c>
      <c r="M678" s="10">
        <v>0</v>
      </c>
      <c r="N678" s="14">
        <v>21.660469000000003</v>
      </c>
      <c r="O678" s="13">
        <v>34.725186666666602</v>
      </c>
      <c r="P678" s="38">
        <v>0.32149953411764742</v>
      </c>
      <c r="Q678" s="38">
        <v>1.9690841764705844</v>
      </c>
      <c r="R678" s="32" t="s">
        <v>285</v>
      </c>
      <c r="S678" s="32"/>
      <c r="V678" s="8" t="s">
        <v>708</v>
      </c>
    </row>
    <row r="679" spans="1:22">
      <c r="A679" s="1" t="s">
        <v>290</v>
      </c>
      <c r="B679" s="1">
        <v>22</v>
      </c>
      <c r="C679" s="1" t="s">
        <v>1575</v>
      </c>
      <c r="D679" s="5">
        <v>43151</v>
      </c>
      <c r="E679" s="1">
        <f>YEAR(D679)</f>
        <v>2018</v>
      </c>
      <c r="F679" s="1">
        <f>MONTH(D679)</f>
        <v>2</v>
      </c>
      <c r="G679" s="4">
        <f>DAY(D679)</f>
        <v>20</v>
      </c>
      <c r="H679" s="9">
        <v>0.50138888888888888</v>
      </c>
      <c r="I679" s="13">
        <v>127.801</v>
      </c>
      <c r="J679" s="13">
        <v>28.751000000000001</v>
      </c>
      <c r="K679" s="10">
        <v>5</v>
      </c>
      <c r="L679" s="10">
        <v>5</v>
      </c>
      <c r="M679" s="10">
        <v>0</v>
      </c>
      <c r="N679" s="14">
        <v>22.6488023333333</v>
      </c>
      <c r="O679" s="13">
        <v>34.494520000000001</v>
      </c>
      <c r="P679" s="38">
        <v>0.26507630352941258</v>
      </c>
      <c r="Q679" s="38">
        <v>1.4479900941176478</v>
      </c>
      <c r="R679" s="32" t="s">
        <v>285</v>
      </c>
      <c r="S679" s="32"/>
      <c r="V679" s="8" t="s">
        <v>709</v>
      </c>
    </row>
    <row r="680" spans="1:22">
      <c r="A680" s="1" t="s">
        <v>290</v>
      </c>
      <c r="B680" s="1">
        <v>23</v>
      </c>
      <c r="C680" s="1" t="s">
        <v>1575</v>
      </c>
      <c r="D680" s="5">
        <v>43151</v>
      </c>
      <c r="E680" s="1">
        <f>YEAR(D680)</f>
        <v>2018</v>
      </c>
      <c r="F680" s="1">
        <f>MONTH(D680)</f>
        <v>2</v>
      </c>
      <c r="G680" s="4">
        <f>DAY(D680)</f>
        <v>20</v>
      </c>
      <c r="H680" s="9">
        <v>0.69791666666666663</v>
      </c>
      <c r="I680" s="13">
        <v>127.255</v>
      </c>
      <c r="J680" s="13">
        <v>28.756</v>
      </c>
      <c r="K680" s="10">
        <v>5</v>
      </c>
      <c r="L680" s="10">
        <v>5</v>
      </c>
      <c r="M680" s="10">
        <v>0</v>
      </c>
      <c r="N680" s="14">
        <v>21.262135666666602</v>
      </c>
      <c r="O680" s="13">
        <v>34.595019999999998</v>
      </c>
      <c r="P680" s="38">
        <v>0.22467538117647057</v>
      </c>
      <c r="Q680" s="38">
        <v>1.3298103647058799</v>
      </c>
      <c r="R680" s="32" t="s">
        <v>285</v>
      </c>
      <c r="S680" s="32"/>
      <c r="V680" s="8" t="s">
        <v>710</v>
      </c>
    </row>
    <row r="681" spans="1:22">
      <c r="A681" s="1" t="s">
        <v>290</v>
      </c>
      <c r="B681" s="1">
        <v>24</v>
      </c>
      <c r="C681" s="1" t="s">
        <v>1575</v>
      </c>
      <c r="D681" s="5">
        <v>43151</v>
      </c>
      <c r="E681" s="1">
        <f>YEAR(D681)</f>
        <v>2018</v>
      </c>
      <c r="F681" s="1">
        <f>MONTH(D681)</f>
        <v>2</v>
      </c>
      <c r="G681" s="4">
        <f>DAY(D681)</f>
        <v>20</v>
      </c>
      <c r="H681" s="9">
        <v>0.83958333333333324</v>
      </c>
      <c r="I681" s="13">
        <v>126.79600000000001</v>
      </c>
      <c r="J681" s="13">
        <v>28.977833333333301</v>
      </c>
      <c r="K681" s="10">
        <v>5</v>
      </c>
      <c r="L681" s="10">
        <v>5</v>
      </c>
      <c r="M681" s="10">
        <v>0</v>
      </c>
      <c r="N681" s="14">
        <v>19.850469</v>
      </c>
      <c r="O681" s="13">
        <v>34.683019999999999</v>
      </c>
      <c r="P681" s="38">
        <v>0.24236895058823538</v>
      </c>
      <c r="Q681" s="38">
        <v>1.5599248823529415</v>
      </c>
      <c r="R681" s="32" t="s">
        <v>285</v>
      </c>
      <c r="S681" s="32"/>
      <c r="V681" s="8" t="s">
        <v>711</v>
      </c>
    </row>
    <row r="682" spans="1:22">
      <c r="A682" s="1" t="s">
        <v>290</v>
      </c>
      <c r="B682" s="1">
        <v>25</v>
      </c>
      <c r="C682" s="1" t="s">
        <v>1575</v>
      </c>
      <c r="D682" s="5">
        <v>43151</v>
      </c>
      <c r="E682" s="1">
        <f>YEAR(D682)</f>
        <v>2018</v>
      </c>
      <c r="F682" s="1">
        <f>MONTH(D682)</f>
        <v>2</v>
      </c>
      <c r="G682" s="4">
        <f>DAY(D682)</f>
        <v>20</v>
      </c>
      <c r="H682" s="9">
        <v>0.96805555555555556</v>
      </c>
      <c r="I682" s="13">
        <v>126.291</v>
      </c>
      <c r="J682" s="13">
        <v>29.001000000000001</v>
      </c>
      <c r="K682" s="10">
        <v>5</v>
      </c>
      <c r="L682" s="10">
        <v>5</v>
      </c>
      <c r="M682" s="10">
        <v>0</v>
      </c>
      <c r="N682" s="14">
        <v>19.410469000000003</v>
      </c>
      <c r="O682" s="13">
        <v>34.689019999999999</v>
      </c>
      <c r="P682" s="38">
        <v>0.28044463999999958</v>
      </c>
      <c r="Q682" s="38">
        <v>1.615851799999998</v>
      </c>
      <c r="R682" s="32" t="s">
        <v>285</v>
      </c>
      <c r="S682" s="32"/>
      <c r="V682" s="8" t="s">
        <v>712</v>
      </c>
    </row>
    <row r="683" spans="1:22">
      <c r="A683" s="1" t="s">
        <v>290</v>
      </c>
      <c r="B683" s="1">
        <v>27</v>
      </c>
      <c r="C683" s="1" t="s">
        <v>1575</v>
      </c>
      <c r="D683" s="5">
        <v>43152</v>
      </c>
      <c r="E683" s="1">
        <f>YEAR(D683)</f>
        <v>2018</v>
      </c>
      <c r="F683" s="1">
        <f>MONTH(D683)</f>
        <v>2</v>
      </c>
      <c r="G683" s="4">
        <f>DAY(D683)</f>
        <v>21</v>
      </c>
      <c r="H683" s="9">
        <v>0.11875000000000001</v>
      </c>
      <c r="I683" s="13">
        <v>126.255</v>
      </c>
      <c r="J683" s="13">
        <v>28.548666666666598</v>
      </c>
      <c r="K683" s="10">
        <v>5</v>
      </c>
      <c r="L683" s="10">
        <v>5</v>
      </c>
      <c r="M683" s="10">
        <v>0</v>
      </c>
      <c r="N683" s="14">
        <v>17.9738023333333</v>
      </c>
      <c r="O683" s="13">
        <v>34.679186666666602</v>
      </c>
      <c r="P683" s="38">
        <v>0.28002076941176512</v>
      </c>
      <c r="Q683" s="38">
        <v>1.5675807176470578</v>
      </c>
      <c r="R683" s="32" t="s">
        <v>285</v>
      </c>
      <c r="S683" s="32"/>
      <c r="V683" s="8" t="s">
        <v>713</v>
      </c>
    </row>
    <row r="684" spans="1:22">
      <c r="A684" s="1" t="s">
        <v>290</v>
      </c>
      <c r="B684" s="1">
        <v>26</v>
      </c>
      <c r="C684" s="1" t="s">
        <v>1575</v>
      </c>
      <c r="D684" s="5">
        <v>43152</v>
      </c>
      <c r="E684" s="1">
        <f>YEAR(D684)</f>
        <v>2018</v>
      </c>
      <c r="F684" s="1">
        <f>MONTH(D684)</f>
        <v>2</v>
      </c>
      <c r="G684" s="4">
        <f>DAY(D684)</f>
        <v>21</v>
      </c>
      <c r="H684" s="9">
        <v>0.3444444444444445</v>
      </c>
      <c r="I684" s="13">
        <v>125.786714285714</v>
      </c>
      <c r="J684" s="13">
        <v>28.504714285714201</v>
      </c>
      <c r="K684" s="10">
        <v>5</v>
      </c>
      <c r="L684" s="10">
        <v>5</v>
      </c>
      <c r="M684" s="10">
        <v>0</v>
      </c>
      <c r="N684" s="14">
        <v>16.5461832857142</v>
      </c>
      <c r="O684" s="13">
        <v>34.582305714285702</v>
      </c>
      <c r="P684" s="38">
        <v>0.24706785882352977</v>
      </c>
      <c r="Q684" s="38">
        <v>1.6087134852941158</v>
      </c>
      <c r="R684" s="32" t="s">
        <v>285</v>
      </c>
      <c r="S684" s="32"/>
      <c r="V684" s="8" t="s">
        <v>714</v>
      </c>
    </row>
    <row r="685" spans="1:22">
      <c r="A685" s="1" t="s">
        <v>290</v>
      </c>
      <c r="B685" s="1">
        <v>37</v>
      </c>
      <c r="C685" s="1" t="s">
        <v>1575</v>
      </c>
      <c r="D685" s="5">
        <v>43152</v>
      </c>
      <c r="E685" s="1">
        <f>YEAR(D685)</f>
        <v>2018</v>
      </c>
      <c r="F685" s="1">
        <f>MONTH(D685)</f>
        <v>2</v>
      </c>
      <c r="G685" s="4">
        <f>DAY(D685)</f>
        <v>21</v>
      </c>
      <c r="H685" s="9">
        <v>0.52847222222222223</v>
      </c>
      <c r="I685" s="13">
        <v>125.286</v>
      </c>
      <c r="J685" s="13">
        <v>28.033999999999999</v>
      </c>
      <c r="K685" s="10">
        <v>5</v>
      </c>
      <c r="L685" s="10">
        <v>5</v>
      </c>
      <c r="M685" s="10">
        <v>0</v>
      </c>
      <c r="N685" s="14">
        <v>16.750469000000002</v>
      </c>
      <c r="O685" s="13">
        <v>34.366019999999999</v>
      </c>
      <c r="P685" s="38">
        <v>0.21617374823529389</v>
      </c>
      <c r="Q685" s="38">
        <v>1.0990713529411753</v>
      </c>
      <c r="R685" s="32" t="s">
        <v>285</v>
      </c>
      <c r="S685" s="32"/>
      <c r="V685" s="8" t="s">
        <v>715</v>
      </c>
    </row>
    <row r="686" spans="1:22">
      <c r="A686" s="1" t="s">
        <v>290</v>
      </c>
      <c r="B686" s="1">
        <v>40</v>
      </c>
      <c r="C686" s="1" t="s">
        <v>1575</v>
      </c>
      <c r="D686" s="5">
        <v>43152</v>
      </c>
      <c r="E686" s="1">
        <f>YEAR(D686)</f>
        <v>2018</v>
      </c>
      <c r="F686" s="1">
        <f>MONTH(D686)</f>
        <v>2</v>
      </c>
      <c r="G686" s="4">
        <f>DAY(D686)</f>
        <v>21</v>
      </c>
      <c r="H686" s="9">
        <v>0.72222222222222221</v>
      </c>
      <c r="I686" s="13">
        <v>124.7855</v>
      </c>
      <c r="J686" s="13">
        <v>27.536833333333298</v>
      </c>
      <c r="K686" s="10">
        <v>5</v>
      </c>
      <c r="L686" s="10">
        <v>5</v>
      </c>
      <c r="M686" s="10">
        <v>0</v>
      </c>
      <c r="N686" s="14">
        <v>17.520469000000002</v>
      </c>
      <c r="O686" s="13">
        <v>34.6623533333333</v>
      </c>
      <c r="P686" s="38">
        <v>0.33516027764705947</v>
      </c>
      <c r="Q686" s="38">
        <v>1.585748870588235</v>
      </c>
      <c r="R686" s="32" t="s">
        <v>285</v>
      </c>
      <c r="S686" s="32"/>
      <c r="V686" s="8" t="s">
        <v>716</v>
      </c>
    </row>
    <row r="687" spans="1:22">
      <c r="A687" s="1" t="s">
        <v>290</v>
      </c>
      <c r="B687" s="1">
        <v>41</v>
      </c>
      <c r="C687" s="1" t="s">
        <v>1575</v>
      </c>
      <c r="D687" s="5">
        <v>43152</v>
      </c>
      <c r="E687" s="1">
        <f>YEAR(D687)</f>
        <v>2018</v>
      </c>
      <c r="F687" s="1">
        <f>MONTH(D687)</f>
        <v>2</v>
      </c>
      <c r="G687" s="4">
        <f>DAY(D687)</f>
        <v>21</v>
      </c>
      <c r="H687" s="9">
        <v>0.87986111111111109</v>
      </c>
      <c r="I687" s="13">
        <v>124.293666666666</v>
      </c>
      <c r="J687" s="13">
        <v>27.5</v>
      </c>
      <c r="K687" s="10">
        <v>5</v>
      </c>
      <c r="L687" s="10">
        <v>5</v>
      </c>
      <c r="M687" s="10">
        <v>0</v>
      </c>
      <c r="N687" s="14">
        <v>17.778802333333299</v>
      </c>
      <c r="O687" s="13">
        <v>34.523186666666597</v>
      </c>
      <c r="P687" s="38">
        <v>0.21162016705882336</v>
      </c>
      <c r="Q687" s="38">
        <v>1.1735711882352931</v>
      </c>
      <c r="R687" s="32" t="s">
        <v>285</v>
      </c>
      <c r="S687" s="32"/>
      <c r="V687" s="8" t="s">
        <v>717</v>
      </c>
    </row>
    <row r="688" spans="1:22">
      <c r="A688" s="1" t="s">
        <v>290</v>
      </c>
      <c r="B688" s="1">
        <v>42</v>
      </c>
      <c r="C688" s="1" t="s">
        <v>1575</v>
      </c>
      <c r="D688" s="5">
        <v>43152</v>
      </c>
      <c r="E688" s="1">
        <f>YEAR(D688)</f>
        <v>2018</v>
      </c>
      <c r="F688" s="1">
        <f>MONTH(D688)</f>
        <v>2</v>
      </c>
      <c r="G688" s="4">
        <f>DAY(D688)</f>
        <v>21</v>
      </c>
      <c r="H688" s="9">
        <v>2.6388888888888889E-2</v>
      </c>
      <c r="I688" s="13">
        <v>126.234166666666</v>
      </c>
      <c r="J688" s="13">
        <v>28.986000000000001</v>
      </c>
      <c r="K688" s="10">
        <v>5</v>
      </c>
      <c r="L688" s="10">
        <v>5</v>
      </c>
      <c r="M688" s="10">
        <v>0</v>
      </c>
      <c r="N688" s="14">
        <v>19.153802333333299</v>
      </c>
      <c r="O688" s="13">
        <v>34.678353333333298</v>
      </c>
      <c r="P688" s="38">
        <v>0.30013504000000002</v>
      </c>
      <c r="Q688" s="38">
        <v>1.7263396494117647</v>
      </c>
      <c r="R688" s="32" t="s">
        <v>285</v>
      </c>
      <c r="S688" s="32"/>
      <c r="V688" s="8" t="s">
        <v>718</v>
      </c>
    </row>
    <row r="689" spans="1:22">
      <c r="A689" s="1" t="s">
        <v>290</v>
      </c>
      <c r="B689" s="1">
        <v>43</v>
      </c>
      <c r="C689" s="1" t="s">
        <v>1575</v>
      </c>
      <c r="D689" s="5">
        <v>43153</v>
      </c>
      <c r="E689" s="1">
        <f>YEAR(D689)</f>
        <v>2018</v>
      </c>
      <c r="F689" s="1">
        <f>MONTH(D689)</f>
        <v>2</v>
      </c>
      <c r="G689" s="4">
        <f>DAY(D689)</f>
        <v>22</v>
      </c>
      <c r="H689" s="9">
        <v>0.22013888888888888</v>
      </c>
      <c r="I689" s="13">
        <v>123.28400000000001</v>
      </c>
      <c r="J689" s="13">
        <v>27.035</v>
      </c>
      <c r="K689" s="10">
        <v>5</v>
      </c>
      <c r="L689" s="10">
        <v>5</v>
      </c>
      <c r="M689" s="10">
        <v>0</v>
      </c>
      <c r="N689" s="14">
        <v>20.8138023333333</v>
      </c>
      <c r="O689" s="13">
        <v>34.639853333333299</v>
      </c>
      <c r="P689" s="38">
        <v>0.28723328000000037</v>
      </c>
      <c r="Q689" s="38">
        <v>1.6102991952941181</v>
      </c>
      <c r="R689" s="32" t="s">
        <v>285</v>
      </c>
      <c r="S689" s="32"/>
      <c r="V689" s="8" t="s">
        <v>719</v>
      </c>
    </row>
    <row r="690" spans="1:22">
      <c r="A690" s="1" t="s">
        <v>290</v>
      </c>
      <c r="B690" s="1">
        <v>44</v>
      </c>
      <c r="C690" s="1" t="s">
        <v>1575</v>
      </c>
      <c r="D690" s="5">
        <v>43153</v>
      </c>
      <c r="E690" s="1">
        <f>YEAR(D690)</f>
        <v>2018</v>
      </c>
      <c r="F690" s="1">
        <f>MONTH(D690)</f>
        <v>2</v>
      </c>
      <c r="G690" s="4">
        <f>DAY(D690)</f>
        <v>22</v>
      </c>
      <c r="H690" s="9">
        <v>0.37986111111111115</v>
      </c>
      <c r="I690" s="13">
        <v>123.251</v>
      </c>
      <c r="J690" s="13">
        <v>26.543500000000002</v>
      </c>
      <c r="K690" s="10">
        <v>5</v>
      </c>
      <c r="L690" s="10">
        <v>5</v>
      </c>
      <c r="M690" s="10">
        <v>0</v>
      </c>
      <c r="N690" s="14">
        <v>18.470469000000001</v>
      </c>
      <c r="O690" s="13">
        <v>34.385853333333301</v>
      </c>
      <c r="P690" s="38">
        <v>0.15939520000000029</v>
      </c>
      <c r="Q690" s="38">
        <v>0.92916074117647263</v>
      </c>
      <c r="R690" s="32" t="s">
        <v>285</v>
      </c>
      <c r="S690" s="32"/>
      <c r="V690" s="8" t="s">
        <v>720</v>
      </c>
    </row>
    <row r="691" spans="1:22">
      <c r="A691" s="1" t="s">
        <v>290</v>
      </c>
      <c r="B691" s="1">
        <v>45</v>
      </c>
      <c r="C691" s="1" t="s">
        <v>1575</v>
      </c>
      <c r="D691" s="5">
        <v>43153</v>
      </c>
      <c r="E691" s="1">
        <f>YEAR(D691)</f>
        <v>2018</v>
      </c>
      <c r="F691" s="1">
        <f>MONTH(D691)</f>
        <v>2</v>
      </c>
      <c r="G691" s="4">
        <f>DAY(D691)</f>
        <v>22</v>
      </c>
      <c r="H691" s="9">
        <v>0.5541666666666667</v>
      </c>
      <c r="I691" s="13">
        <v>123.7025</v>
      </c>
      <c r="J691" s="13">
        <v>26.501000000000001</v>
      </c>
      <c r="K691" s="10">
        <v>5</v>
      </c>
      <c r="L691" s="10">
        <v>5</v>
      </c>
      <c r="M691" s="10">
        <v>0</v>
      </c>
      <c r="N691" s="14">
        <v>21.538802333333301</v>
      </c>
      <c r="O691" s="13">
        <v>34.5551866666666</v>
      </c>
      <c r="P691" s="38">
        <v>0.27383296000000024</v>
      </c>
      <c r="Q691" s="38">
        <v>1.3685025670588242</v>
      </c>
      <c r="R691" s="32" t="s">
        <v>285</v>
      </c>
      <c r="S691" s="32"/>
      <c r="V691" s="8" t="s">
        <v>721</v>
      </c>
    </row>
    <row r="692" spans="1:22">
      <c r="A692" s="1" t="s">
        <v>290</v>
      </c>
      <c r="B692" s="1">
        <v>46</v>
      </c>
      <c r="C692" s="1" t="s">
        <v>1575</v>
      </c>
      <c r="D692" s="5">
        <v>43153</v>
      </c>
      <c r="E692" s="1">
        <f>YEAR(D692)</f>
        <v>2018</v>
      </c>
      <c r="F692" s="1">
        <f>MONTH(D692)</f>
        <v>2</v>
      </c>
      <c r="G692" s="4">
        <f>DAY(D692)</f>
        <v>22</v>
      </c>
      <c r="H692" s="9">
        <v>0.74236111111111114</v>
      </c>
      <c r="I692" s="13">
        <v>123.7385</v>
      </c>
      <c r="J692" s="13">
        <v>26.965166666666601</v>
      </c>
      <c r="K692" s="10">
        <v>5</v>
      </c>
      <c r="L692" s="10">
        <v>5</v>
      </c>
      <c r="M692" s="10">
        <v>0</v>
      </c>
      <c r="N692" s="14">
        <v>20.622135666666601</v>
      </c>
      <c r="O692" s="13">
        <v>34.531686666666602</v>
      </c>
      <c r="P692" s="38">
        <v>0.26671936000000041</v>
      </c>
      <c r="Q692" s="38">
        <v>1.5314420729411786</v>
      </c>
      <c r="R692" s="32" t="s">
        <v>285</v>
      </c>
      <c r="S692" s="32"/>
      <c r="V692" s="8" t="s">
        <v>722</v>
      </c>
    </row>
    <row r="693" spans="1:22">
      <c r="A693" s="1" t="s">
        <v>290</v>
      </c>
      <c r="B693" s="1">
        <v>47</v>
      </c>
      <c r="C693" s="1" t="s">
        <v>1575</v>
      </c>
      <c r="D693" s="5">
        <v>43153</v>
      </c>
      <c r="E693" s="1">
        <f>YEAR(D693)</f>
        <v>2018</v>
      </c>
      <c r="F693" s="1">
        <f>MONTH(D693)</f>
        <v>2</v>
      </c>
      <c r="G693" s="4">
        <f>DAY(D693)</f>
        <v>22</v>
      </c>
      <c r="H693" s="9">
        <v>0.90763888888888899</v>
      </c>
      <c r="I693" s="13">
        <v>124.2055</v>
      </c>
      <c r="J693" s="13">
        <v>27.001000000000001</v>
      </c>
      <c r="K693" s="10">
        <v>5</v>
      </c>
      <c r="L693" s="10">
        <v>5</v>
      </c>
      <c r="M693" s="10">
        <v>0</v>
      </c>
      <c r="N693" s="14">
        <v>18.470469000000001</v>
      </c>
      <c r="O693" s="13">
        <v>34.597186666666602</v>
      </c>
      <c r="P693" s="38">
        <v>0.32875359999999998</v>
      </c>
      <c r="Q693" s="38">
        <v>1.4853944588235315</v>
      </c>
      <c r="R693" s="32" t="s">
        <v>285</v>
      </c>
      <c r="S693" s="32"/>
      <c r="V693" s="8" t="s">
        <v>723</v>
      </c>
    </row>
    <row r="694" spans="1:22">
      <c r="A694" s="1" t="s">
        <v>290</v>
      </c>
      <c r="B694" s="1">
        <v>48</v>
      </c>
      <c r="C694" s="1" t="s">
        <v>1575</v>
      </c>
      <c r="D694" s="5">
        <v>43154</v>
      </c>
      <c r="E694" s="1">
        <f>YEAR(D694)</f>
        <v>2018</v>
      </c>
      <c r="F694" s="1">
        <f>MONTH(D694)</f>
        <v>2</v>
      </c>
      <c r="G694" s="4">
        <f>DAY(D694)</f>
        <v>23</v>
      </c>
      <c r="H694" s="9">
        <v>5.6944444444444443E-2</v>
      </c>
      <c r="I694" s="13">
        <v>124.249</v>
      </c>
      <c r="J694" s="13">
        <v>26.5371666666666</v>
      </c>
      <c r="K694" s="10">
        <v>5</v>
      </c>
      <c r="L694" s="10">
        <v>5</v>
      </c>
      <c r="M694" s="10">
        <v>0</v>
      </c>
      <c r="N694" s="14">
        <v>20.470469000000001</v>
      </c>
      <c r="O694" s="13">
        <v>34.630519999999997</v>
      </c>
      <c r="P694" s="38">
        <v>0.29528319999999941</v>
      </c>
      <c r="Q694" s="38">
        <v>1.6275145647058835</v>
      </c>
      <c r="R694" s="32" t="s">
        <v>285</v>
      </c>
      <c r="S694" s="32"/>
      <c r="V694" s="8" t="s">
        <v>724</v>
      </c>
    </row>
    <row r="695" spans="1:22">
      <c r="A695" s="1" t="s">
        <v>290</v>
      </c>
      <c r="B695" s="1">
        <v>49</v>
      </c>
      <c r="C695" s="1" t="s">
        <v>1575</v>
      </c>
      <c r="D695" s="5">
        <v>43154</v>
      </c>
      <c r="E695" s="1">
        <f>YEAR(D695)</f>
        <v>2018</v>
      </c>
      <c r="F695" s="1">
        <f>MONTH(D695)</f>
        <v>2</v>
      </c>
      <c r="G695" s="4">
        <f>DAY(D695)</f>
        <v>23</v>
      </c>
      <c r="H695" s="9">
        <v>0.19444444444444445</v>
      </c>
      <c r="I695" s="13">
        <v>124.700666666666</v>
      </c>
      <c r="J695" s="13">
        <v>26.5</v>
      </c>
      <c r="K695" s="10">
        <v>5</v>
      </c>
      <c r="L695" s="10">
        <v>5</v>
      </c>
      <c r="M695" s="10">
        <v>0</v>
      </c>
      <c r="N695" s="14">
        <v>20.080469000000001</v>
      </c>
      <c r="O695" s="13">
        <v>34.617019999999997</v>
      </c>
      <c r="P695" s="38">
        <v>0.35737216000000038</v>
      </c>
      <c r="Q695" s="38">
        <v>1.8499963882352937</v>
      </c>
      <c r="R695" s="32" t="s">
        <v>285</v>
      </c>
      <c r="S695" s="32"/>
      <c r="V695" s="8" t="s">
        <v>725</v>
      </c>
    </row>
    <row r="696" spans="1:22">
      <c r="A696" s="1" t="s">
        <v>290</v>
      </c>
      <c r="B696" s="1">
        <v>50</v>
      </c>
      <c r="C696" s="1" t="s">
        <v>1575</v>
      </c>
      <c r="D696" s="5">
        <v>43154</v>
      </c>
      <c r="E696" s="1">
        <f>YEAR(D696)</f>
        <v>2018</v>
      </c>
      <c r="F696" s="1">
        <f>MONTH(D696)</f>
        <v>2</v>
      </c>
      <c r="G696" s="4">
        <f>DAY(D696)</f>
        <v>23</v>
      </c>
      <c r="H696" s="9">
        <v>0.38750000000000001</v>
      </c>
      <c r="I696" s="13">
        <v>124.73866666666601</v>
      </c>
      <c r="J696" s="13">
        <v>26.973666666666599</v>
      </c>
      <c r="K696" s="10">
        <v>5</v>
      </c>
      <c r="L696" s="10">
        <v>5</v>
      </c>
      <c r="M696" s="10">
        <v>0</v>
      </c>
      <c r="N696" s="14">
        <v>19.205469000000001</v>
      </c>
      <c r="O696" s="13">
        <v>34.603686666666597</v>
      </c>
      <c r="P696" s="38">
        <v>0.24999936000000011</v>
      </c>
      <c r="Q696" s="38">
        <v>1.5677972941176463</v>
      </c>
      <c r="R696" s="32" t="s">
        <v>285</v>
      </c>
      <c r="S696" s="32"/>
      <c r="V696" s="8" t="s">
        <v>726</v>
      </c>
    </row>
    <row r="697" spans="1:22">
      <c r="A697" s="1" t="s">
        <v>290</v>
      </c>
      <c r="B697" s="1">
        <v>51</v>
      </c>
      <c r="C697" s="1" t="s">
        <v>1575</v>
      </c>
      <c r="D697" s="5">
        <v>43154</v>
      </c>
      <c r="E697" s="1">
        <f>YEAR(D697)</f>
        <v>2018</v>
      </c>
      <c r="F697" s="1">
        <f>MONTH(D697)</f>
        <v>2</v>
      </c>
      <c r="G697" s="4">
        <f>DAY(D697)</f>
        <v>23</v>
      </c>
      <c r="H697" s="9">
        <v>0.5395833333333333</v>
      </c>
      <c r="I697" s="13">
        <v>125.195833333333</v>
      </c>
      <c r="J697" s="13">
        <v>26.998999999999999</v>
      </c>
      <c r="K697" s="10">
        <v>5</v>
      </c>
      <c r="L697" s="10">
        <v>5</v>
      </c>
      <c r="M697" s="10">
        <v>0</v>
      </c>
      <c r="N697" s="14">
        <v>20.480468999999999</v>
      </c>
      <c r="O697" s="13">
        <v>34.580853333333302</v>
      </c>
      <c r="P697" s="38">
        <v>0.2885708800000002</v>
      </c>
      <c r="Q697" s="38">
        <v>1.7265729199999971</v>
      </c>
      <c r="R697" s="32" t="s">
        <v>285</v>
      </c>
      <c r="S697" s="32"/>
      <c r="V697" s="8" t="s">
        <v>727</v>
      </c>
    </row>
    <row r="698" spans="1:22">
      <c r="A698" s="1" t="s">
        <v>290</v>
      </c>
      <c r="B698" s="1">
        <v>39</v>
      </c>
      <c r="C698" s="1" t="s">
        <v>1575</v>
      </c>
      <c r="D698" s="5">
        <v>43154</v>
      </c>
      <c r="E698" s="1">
        <f>YEAR(D698)</f>
        <v>2018</v>
      </c>
      <c r="F698" s="1">
        <f>MONTH(D698)</f>
        <v>2</v>
      </c>
      <c r="G698" s="4">
        <f>DAY(D698)</f>
        <v>23</v>
      </c>
      <c r="H698" s="9">
        <v>0.69444444444444453</v>
      </c>
      <c r="I698" s="13">
        <v>125.25</v>
      </c>
      <c r="J698" s="13">
        <v>27.460999999999999</v>
      </c>
      <c r="K698" s="10">
        <v>5</v>
      </c>
      <c r="L698" s="10">
        <v>5</v>
      </c>
      <c r="M698" s="10">
        <v>0</v>
      </c>
      <c r="N698" s="14">
        <v>18.340469000000002</v>
      </c>
      <c r="O698" s="13">
        <v>34.639020000000002</v>
      </c>
      <c r="P698" s="38">
        <v>0.31039807999999991</v>
      </c>
      <c r="Q698" s="38">
        <v>1.755276865882351</v>
      </c>
      <c r="R698" s="32" t="s">
        <v>285</v>
      </c>
      <c r="S698" s="32"/>
      <c r="V698" s="8" t="s">
        <v>728</v>
      </c>
    </row>
    <row r="699" spans="1:22">
      <c r="A699" s="1" t="s">
        <v>290</v>
      </c>
      <c r="B699" s="1">
        <v>38</v>
      </c>
      <c r="C699" s="1" t="s">
        <v>1575</v>
      </c>
      <c r="D699" s="5">
        <v>43154</v>
      </c>
      <c r="E699" s="1">
        <f>YEAR(D699)</f>
        <v>2018</v>
      </c>
      <c r="F699" s="1">
        <f>MONTH(D699)</f>
        <v>2</v>
      </c>
      <c r="G699" s="4">
        <f>DAY(D699)</f>
        <v>23</v>
      </c>
      <c r="H699" s="9">
        <v>0.82638888888888884</v>
      </c>
      <c r="I699" s="13">
        <v>125.703</v>
      </c>
      <c r="J699" s="13">
        <v>27.501000000000001</v>
      </c>
      <c r="K699" s="10">
        <v>5</v>
      </c>
      <c r="L699" s="10">
        <v>5</v>
      </c>
      <c r="M699" s="10">
        <v>0</v>
      </c>
      <c r="N699" s="14">
        <v>22.1488023333333</v>
      </c>
      <c r="O699" s="13">
        <v>34.567853333333296</v>
      </c>
      <c r="P699" s="38">
        <v>0.29977024000000019</v>
      </c>
      <c r="Q699" s="38">
        <v>1.7126000117647049</v>
      </c>
      <c r="R699" s="32" t="s">
        <v>285</v>
      </c>
      <c r="S699" s="32"/>
      <c r="V699" s="8" t="s">
        <v>729</v>
      </c>
    </row>
    <row r="700" spans="1:22">
      <c r="A700" s="1" t="s">
        <v>290</v>
      </c>
      <c r="B700" s="1">
        <v>36</v>
      </c>
      <c r="C700" s="1" t="s">
        <v>1575</v>
      </c>
      <c r="D700" s="5">
        <v>43154</v>
      </c>
      <c r="E700" s="1">
        <f>YEAR(D700)</f>
        <v>2018</v>
      </c>
      <c r="F700" s="1">
        <f>MONTH(D700)</f>
        <v>2</v>
      </c>
      <c r="G700" s="4">
        <f>DAY(D700)</f>
        <v>23</v>
      </c>
      <c r="H700" s="9">
        <v>0.97430555555555554</v>
      </c>
      <c r="I700" s="13">
        <v>125.749</v>
      </c>
      <c r="J700" s="13">
        <v>27.969333333333299</v>
      </c>
      <c r="K700" s="10">
        <v>5</v>
      </c>
      <c r="L700" s="10">
        <v>5</v>
      </c>
      <c r="M700" s="10">
        <v>0</v>
      </c>
      <c r="N700" s="14">
        <v>16.475469</v>
      </c>
      <c r="O700" s="13">
        <v>34.399353333333302</v>
      </c>
      <c r="P700" s="38">
        <v>0.21265600000000018</v>
      </c>
      <c r="Q700" s="38">
        <v>1.0100473176470608</v>
      </c>
      <c r="R700" s="32" t="s">
        <v>285</v>
      </c>
      <c r="S700" s="32"/>
      <c r="V700" s="8" t="s">
        <v>730</v>
      </c>
    </row>
    <row r="701" spans="1:22">
      <c r="A701" s="1" t="s">
        <v>290</v>
      </c>
      <c r="B701" s="1">
        <v>35</v>
      </c>
      <c r="C701" s="1" t="s">
        <v>1575</v>
      </c>
      <c r="D701" s="5">
        <v>43154</v>
      </c>
      <c r="E701" s="1">
        <f>YEAR(D701)</f>
        <v>2018</v>
      </c>
      <c r="F701" s="1">
        <f>MONTH(D701)</f>
        <v>2</v>
      </c>
      <c r="G701" s="4">
        <f>DAY(D701)</f>
        <v>23</v>
      </c>
      <c r="H701" s="9">
        <v>0.10486111111111111</v>
      </c>
      <c r="I701" s="13">
        <v>124.258166666666</v>
      </c>
      <c r="J701" s="13">
        <v>26.509</v>
      </c>
      <c r="K701" s="10">
        <v>5</v>
      </c>
      <c r="L701" s="10">
        <v>5</v>
      </c>
      <c r="M701" s="10">
        <v>0</v>
      </c>
      <c r="N701" s="14">
        <v>20.4738023333333</v>
      </c>
      <c r="O701" s="13">
        <v>34.625353333333301</v>
      </c>
      <c r="P701" s="38">
        <v>0.28740352000000002</v>
      </c>
      <c r="Q701" s="38">
        <v>1.6327981435294099</v>
      </c>
      <c r="R701" s="32" t="s">
        <v>285</v>
      </c>
      <c r="S701" s="32"/>
      <c r="V701" s="8" t="s">
        <v>731</v>
      </c>
    </row>
    <row r="702" spans="1:22">
      <c r="A702" s="1" t="s">
        <v>290</v>
      </c>
      <c r="B702" s="1">
        <v>28</v>
      </c>
      <c r="C702" s="1" t="s">
        <v>1575</v>
      </c>
      <c r="D702" s="5">
        <v>43155</v>
      </c>
      <c r="E702" s="1">
        <f>YEAR(D702)</f>
        <v>2018</v>
      </c>
      <c r="F702" s="1">
        <f>MONTH(D702)</f>
        <v>2</v>
      </c>
      <c r="G702" s="4">
        <f>DAY(D702)</f>
        <v>24</v>
      </c>
      <c r="H702" s="9">
        <v>0.28680555555555554</v>
      </c>
      <c r="I702" s="13">
        <v>126.71599999999999</v>
      </c>
      <c r="J702" s="13">
        <v>28.463000000000001</v>
      </c>
      <c r="K702" s="10">
        <v>5</v>
      </c>
      <c r="L702" s="10">
        <v>5</v>
      </c>
      <c r="M702" s="10">
        <v>0</v>
      </c>
      <c r="N702" s="14">
        <v>20.428802333333302</v>
      </c>
      <c r="O702" s="13">
        <v>34.654020000000003</v>
      </c>
      <c r="P702" s="38">
        <v>0.34127232000000096</v>
      </c>
      <c r="Q702" s="38">
        <v>1.742796889411764</v>
      </c>
      <c r="R702" s="32" t="s">
        <v>285</v>
      </c>
      <c r="S702" s="32"/>
      <c r="V702" s="8" t="s">
        <v>732</v>
      </c>
    </row>
    <row r="703" spans="1:22">
      <c r="A703" s="1" t="s">
        <v>290</v>
      </c>
      <c r="B703" s="1">
        <v>29</v>
      </c>
      <c r="C703" s="1" t="s">
        <v>1575</v>
      </c>
      <c r="D703" s="5">
        <v>43155</v>
      </c>
      <c r="E703" s="1">
        <f>YEAR(D703)</f>
        <v>2018</v>
      </c>
      <c r="F703" s="1">
        <f>MONTH(D703)</f>
        <v>2</v>
      </c>
      <c r="G703" s="4">
        <f>DAY(D703)</f>
        <v>24</v>
      </c>
      <c r="H703" s="9">
        <v>0.43611111111111112</v>
      </c>
      <c r="I703" s="13">
        <v>127.20050000000001</v>
      </c>
      <c r="J703" s="13">
        <v>28.2745</v>
      </c>
      <c r="K703" s="10">
        <v>5</v>
      </c>
      <c r="L703" s="10">
        <v>5</v>
      </c>
      <c r="M703" s="10">
        <v>0</v>
      </c>
      <c r="N703" s="14">
        <v>22.620469</v>
      </c>
      <c r="O703" s="13">
        <v>34.533519999999903</v>
      </c>
      <c r="P703" s="38">
        <v>0.20879404705882321</v>
      </c>
      <c r="Q703" s="38">
        <v>1.205103832941175</v>
      </c>
      <c r="R703" s="32" t="s">
        <v>285</v>
      </c>
      <c r="S703" s="32"/>
      <c r="V703" s="8" t="s">
        <v>733</v>
      </c>
    </row>
    <row r="704" spans="1:22">
      <c r="A704" s="1" t="s">
        <v>290</v>
      </c>
      <c r="B704" s="1">
        <v>30</v>
      </c>
      <c r="C704" s="1" t="s">
        <v>1575</v>
      </c>
      <c r="D704" s="5">
        <v>43155</v>
      </c>
      <c r="E704" s="1">
        <f>YEAR(D704)</f>
        <v>2018</v>
      </c>
      <c r="F704" s="1">
        <f>MONTH(D704)</f>
        <v>2</v>
      </c>
      <c r="G704" s="4">
        <f>DAY(D704)</f>
        <v>24</v>
      </c>
      <c r="H704" s="9">
        <v>0.56874999999999998</v>
      </c>
      <c r="I704" s="13">
        <v>127.708333333333</v>
      </c>
      <c r="J704" s="13">
        <v>28.251000000000001</v>
      </c>
      <c r="K704" s="10">
        <v>5</v>
      </c>
      <c r="L704" s="10">
        <v>5</v>
      </c>
      <c r="M704" s="10">
        <v>0</v>
      </c>
      <c r="N704" s="14">
        <v>21.910469000000003</v>
      </c>
      <c r="O704" s="13">
        <v>34.630186666666603</v>
      </c>
      <c r="P704" s="38">
        <v>0.32574597647058834</v>
      </c>
      <c r="Q704" s="38">
        <v>1.5771990435294114</v>
      </c>
      <c r="R704" s="32" t="s">
        <v>285</v>
      </c>
      <c r="S704" s="32"/>
      <c r="V704" s="8" t="s">
        <v>734</v>
      </c>
    </row>
    <row r="705" spans="1:22">
      <c r="A705" s="1" t="s">
        <v>290</v>
      </c>
      <c r="B705" s="1">
        <v>31</v>
      </c>
      <c r="C705" s="1" t="s">
        <v>1575</v>
      </c>
      <c r="D705" s="5">
        <v>43155</v>
      </c>
      <c r="E705" s="1">
        <f>YEAR(D705)</f>
        <v>2018</v>
      </c>
      <c r="F705" s="1">
        <f>MONTH(D705)</f>
        <v>2</v>
      </c>
      <c r="G705" s="4">
        <f>DAY(D705)</f>
        <v>24</v>
      </c>
      <c r="H705" s="9">
        <v>0.70347222222222217</v>
      </c>
      <c r="I705" s="13">
        <v>128.198833333333</v>
      </c>
      <c r="J705" s="13">
        <v>28.25</v>
      </c>
      <c r="K705" s="10">
        <v>5</v>
      </c>
      <c r="L705" s="10">
        <v>5</v>
      </c>
      <c r="M705" s="10">
        <v>0</v>
      </c>
      <c r="N705" s="14">
        <v>21.048802333333303</v>
      </c>
      <c r="O705" s="13">
        <v>34.806519999999999</v>
      </c>
      <c r="P705" s="38">
        <v>0.31732070588235306</v>
      </c>
      <c r="Q705" s="38">
        <v>1.8512747341176468</v>
      </c>
      <c r="R705" s="32" t="s">
        <v>285</v>
      </c>
      <c r="S705" s="32"/>
      <c r="V705" s="8" t="s">
        <v>735</v>
      </c>
    </row>
    <row r="706" spans="1:22">
      <c r="A706" s="1" t="s">
        <v>290</v>
      </c>
      <c r="B706" s="1">
        <v>32</v>
      </c>
      <c r="C706" s="1" t="s">
        <v>1575</v>
      </c>
      <c r="D706" s="5">
        <v>43155</v>
      </c>
      <c r="E706" s="1">
        <f>YEAR(D706)</f>
        <v>2018</v>
      </c>
      <c r="F706" s="1">
        <f>MONTH(D706)</f>
        <v>2</v>
      </c>
      <c r="G706" s="4">
        <f>DAY(D706)</f>
        <v>24</v>
      </c>
      <c r="H706" s="9">
        <v>0.8881944444444444</v>
      </c>
      <c r="I706" s="13">
        <v>127.787333333333</v>
      </c>
      <c r="J706" s="13">
        <v>27.7871666666666</v>
      </c>
      <c r="K706" s="10">
        <v>5</v>
      </c>
      <c r="L706" s="10">
        <v>5</v>
      </c>
      <c r="M706" s="10">
        <v>0</v>
      </c>
      <c r="N706" s="14">
        <v>22.180469000000002</v>
      </c>
      <c r="O706" s="13">
        <v>34.561353333333301</v>
      </c>
      <c r="P706" s="38">
        <v>0.2953522352941178</v>
      </c>
      <c r="Q706" s="38">
        <v>1.6283361247058803</v>
      </c>
      <c r="R706" s="32" t="s">
        <v>285</v>
      </c>
      <c r="S706" s="32"/>
      <c r="V706" s="8" t="s">
        <v>736</v>
      </c>
    </row>
    <row r="707" spans="1:22">
      <c r="A707" s="1" t="s">
        <v>290</v>
      </c>
      <c r="B707" s="1">
        <v>33</v>
      </c>
      <c r="C707" s="1" t="s">
        <v>1575</v>
      </c>
      <c r="D707" s="5">
        <v>43156</v>
      </c>
      <c r="E707" s="1">
        <f>YEAR(D707)</f>
        <v>2018</v>
      </c>
      <c r="F707" s="1">
        <f>MONTH(D707)</f>
        <v>2</v>
      </c>
      <c r="G707" s="4">
        <f>DAY(D707)</f>
        <v>25</v>
      </c>
      <c r="H707" s="9">
        <v>3.6111111111111115E-2</v>
      </c>
      <c r="I707" s="13">
        <v>127.29600000000001</v>
      </c>
      <c r="J707" s="13">
        <v>27.751000000000001</v>
      </c>
      <c r="K707" s="10">
        <v>5</v>
      </c>
      <c r="L707" s="10">
        <v>5</v>
      </c>
      <c r="M707" s="10">
        <v>0</v>
      </c>
      <c r="N707" s="14">
        <v>21.245469</v>
      </c>
      <c r="O707" s="13">
        <v>34.817520000000002</v>
      </c>
      <c r="P707" s="38">
        <v>0.35546376470588292</v>
      </c>
      <c r="Q707" s="38">
        <v>2.0575435152941157</v>
      </c>
      <c r="R707" s="32" t="s">
        <v>285</v>
      </c>
      <c r="S707" s="32"/>
      <c r="V707" s="8" t="s">
        <v>737</v>
      </c>
    </row>
    <row r="708" spans="1:22">
      <c r="A708" s="1" t="s">
        <v>290</v>
      </c>
      <c r="B708" s="1">
        <v>34</v>
      </c>
      <c r="C708" s="1" t="s">
        <v>1575</v>
      </c>
      <c r="D708" s="5">
        <v>43156</v>
      </c>
      <c r="E708" s="1">
        <f>YEAR(D708)</f>
        <v>2018</v>
      </c>
      <c r="F708" s="1">
        <f>MONTH(D708)</f>
        <v>2</v>
      </c>
      <c r="G708" s="4">
        <f>DAY(D708)</f>
        <v>25</v>
      </c>
      <c r="H708" s="9">
        <v>0.19930555555555554</v>
      </c>
      <c r="I708" s="13">
        <v>126.797333333333</v>
      </c>
      <c r="J708" s="13">
        <v>27.751000000000001</v>
      </c>
      <c r="K708" s="10">
        <v>5</v>
      </c>
      <c r="L708" s="10">
        <v>5</v>
      </c>
      <c r="M708" s="10">
        <v>0</v>
      </c>
      <c r="N708" s="14">
        <v>22.477135666666602</v>
      </c>
      <c r="O708" s="13">
        <v>34.595186666666599</v>
      </c>
      <c r="P708" s="38">
        <v>0.30579329411764711</v>
      </c>
      <c r="Q708" s="38">
        <v>1.4134766858823529</v>
      </c>
      <c r="R708" s="32" t="s">
        <v>285</v>
      </c>
      <c r="S708" s="32"/>
      <c r="V708" s="8" t="s">
        <v>738</v>
      </c>
    </row>
    <row r="709" spans="1:22">
      <c r="A709" s="1" t="s">
        <v>290</v>
      </c>
      <c r="B709" s="1">
        <v>58</v>
      </c>
      <c r="C709" s="1" t="s">
        <v>1575</v>
      </c>
      <c r="D709" s="5">
        <v>43156</v>
      </c>
      <c r="E709" s="1">
        <f>YEAR(D709)</f>
        <v>2018</v>
      </c>
      <c r="F709" s="1">
        <f>MONTH(D709)</f>
        <v>2</v>
      </c>
      <c r="G709" s="4">
        <f>DAY(D709)</f>
        <v>25</v>
      </c>
      <c r="H709" s="9">
        <v>0.4069444444444445</v>
      </c>
      <c r="I709" s="13">
        <v>126.75</v>
      </c>
      <c r="J709" s="13">
        <v>27.287500000000001</v>
      </c>
      <c r="K709" s="10">
        <v>5</v>
      </c>
      <c r="L709" s="10">
        <v>5</v>
      </c>
      <c r="M709" s="10">
        <v>0</v>
      </c>
      <c r="N709" s="14">
        <v>22.480468999999999</v>
      </c>
      <c r="O709" s="13">
        <v>34.607686666666602</v>
      </c>
      <c r="P709" s="38">
        <v>0.33491962352941229</v>
      </c>
      <c r="Q709" s="38">
        <v>1.8418935964705874</v>
      </c>
      <c r="R709" s="32" t="s">
        <v>285</v>
      </c>
      <c r="S709" s="32"/>
      <c r="V709" s="8" t="s">
        <v>739</v>
      </c>
    </row>
    <row r="710" spans="1:22">
      <c r="A710" s="1" t="s">
        <v>290</v>
      </c>
      <c r="B710" s="1">
        <v>57</v>
      </c>
      <c r="C710" s="1" t="s">
        <v>1575</v>
      </c>
      <c r="D710" s="5">
        <v>43156</v>
      </c>
      <c r="E710" s="1">
        <f>YEAR(D710)</f>
        <v>2018</v>
      </c>
      <c r="F710" s="1">
        <f>MONTH(D710)</f>
        <v>2</v>
      </c>
      <c r="G710" s="4">
        <f>DAY(D710)</f>
        <v>25</v>
      </c>
      <c r="H710" s="9">
        <v>0.57500000000000007</v>
      </c>
      <c r="I710" s="13">
        <v>126.2975</v>
      </c>
      <c r="J710" s="13">
        <v>27.25</v>
      </c>
      <c r="K710" s="10">
        <v>5</v>
      </c>
      <c r="L710" s="10">
        <v>5</v>
      </c>
      <c r="M710" s="10">
        <v>0</v>
      </c>
      <c r="N710" s="14">
        <v>23.060469000000001</v>
      </c>
      <c r="O710" s="13">
        <v>34.455353333333299</v>
      </c>
      <c r="P710" s="38">
        <v>0.19225734117647075</v>
      </c>
      <c r="Q710" s="38">
        <v>1.1821450388235295</v>
      </c>
      <c r="R710" s="32" t="s">
        <v>285</v>
      </c>
      <c r="S710" s="32"/>
      <c r="V710" s="8" t="s">
        <v>740</v>
      </c>
    </row>
    <row r="711" spans="1:22">
      <c r="A711" s="1" t="s">
        <v>290</v>
      </c>
      <c r="B711" s="1">
        <v>56</v>
      </c>
      <c r="C711" s="1" t="s">
        <v>1575</v>
      </c>
      <c r="D711" s="5">
        <v>43156</v>
      </c>
      <c r="E711" s="1">
        <f>YEAR(D711)</f>
        <v>2018</v>
      </c>
      <c r="F711" s="1">
        <f>MONTH(D711)</f>
        <v>2</v>
      </c>
      <c r="G711" s="4">
        <f>DAY(D711)</f>
        <v>25</v>
      </c>
      <c r="H711" s="9">
        <v>0.74930555555555556</v>
      </c>
      <c r="I711" s="13">
        <v>126.25</v>
      </c>
      <c r="J711" s="13">
        <v>26.792999999999999</v>
      </c>
      <c r="K711" s="10">
        <v>5</v>
      </c>
      <c r="L711" s="10">
        <v>5</v>
      </c>
      <c r="M711" s="10">
        <v>0</v>
      </c>
      <c r="N711" s="14">
        <v>23.400469000000001</v>
      </c>
      <c r="O711" s="13">
        <v>34.423686666666597</v>
      </c>
      <c r="P711" s="38">
        <v>0.21974207058823536</v>
      </c>
      <c r="Q711" s="38">
        <v>1.1099904894117625</v>
      </c>
      <c r="R711" s="32" t="s">
        <v>285</v>
      </c>
      <c r="S711" s="32"/>
      <c r="V711" s="8" t="s">
        <v>741</v>
      </c>
    </row>
    <row r="712" spans="1:22">
      <c r="A712" s="1" t="s">
        <v>290</v>
      </c>
      <c r="B712" s="1">
        <v>59</v>
      </c>
      <c r="C712" s="1" t="s">
        <v>1575</v>
      </c>
      <c r="D712" s="5">
        <v>43156</v>
      </c>
      <c r="E712" s="1">
        <f>YEAR(D712)</f>
        <v>2018</v>
      </c>
      <c r="F712" s="1">
        <f>MONTH(D712)</f>
        <v>2</v>
      </c>
      <c r="G712" s="4">
        <f>DAY(D712)</f>
        <v>25</v>
      </c>
      <c r="H712" s="9">
        <v>0.90416666666666667</v>
      </c>
      <c r="I712" s="13">
        <v>126.716166666666</v>
      </c>
      <c r="J712" s="13">
        <v>26.748999999999999</v>
      </c>
      <c r="K712" s="10">
        <v>5</v>
      </c>
      <c r="L712" s="10">
        <v>5</v>
      </c>
      <c r="M712" s="10">
        <v>0</v>
      </c>
      <c r="N712" s="14">
        <v>22.310469000000001</v>
      </c>
      <c r="O712" s="13">
        <v>34.6116866666666</v>
      </c>
      <c r="P712" s="38">
        <v>0.24763719999999978</v>
      </c>
      <c r="Q712" s="38">
        <v>1.3783351999999969</v>
      </c>
      <c r="R712" s="32" t="s">
        <v>285</v>
      </c>
      <c r="S712" s="32"/>
      <c r="V712" s="8" t="s">
        <v>742</v>
      </c>
    </row>
    <row r="713" spans="1:22">
      <c r="A713" s="1" t="s">
        <v>290</v>
      </c>
      <c r="B713" s="1">
        <v>55</v>
      </c>
      <c r="C713" s="1" t="s">
        <v>1575</v>
      </c>
      <c r="D713" s="5">
        <v>43157</v>
      </c>
      <c r="E713" s="1">
        <f>YEAR(D713)</f>
        <v>2018</v>
      </c>
      <c r="F713" s="1">
        <f>MONTH(D713)</f>
        <v>2</v>
      </c>
      <c r="G713" s="4">
        <f>DAY(D713)</f>
        <v>26</v>
      </c>
      <c r="H713" s="9">
        <v>8.5416666666666655E-2</v>
      </c>
      <c r="I713" s="13">
        <v>126.284714285714</v>
      </c>
      <c r="J713" s="13">
        <v>26.276714285714199</v>
      </c>
      <c r="K713" s="10">
        <v>5</v>
      </c>
      <c r="L713" s="10">
        <v>5</v>
      </c>
      <c r="M713" s="10">
        <v>0</v>
      </c>
      <c r="N713" s="14">
        <v>22.9518975714285</v>
      </c>
      <c r="O713" s="13">
        <v>34.535734285714199</v>
      </c>
      <c r="P713" s="38">
        <v>0.1930419294117649</v>
      </c>
      <c r="Q713" s="38">
        <v>1.1704157105882356</v>
      </c>
      <c r="R713" s="32" t="s">
        <v>285</v>
      </c>
      <c r="S713" s="32"/>
      <c r="V713" s="8" t="s">
        <v>743</v>
      </c>
    </row>
    <row r="714" spans="1:22">
      <c r="A714" s="1" t="s">
        <v>290</v>
      </c>
      <c r="B714" s="1">
        <v>54</v>
      </c>
      <c r="C714" s="1" t="s">
        <v>1575</v>
      </c>
      <c r="D714" s="5">
        <v>43157</v>
      </c>
      <c r="E714" s="1">
        <f>YEAR(D714)</f>
        <v>2018</v>
      </c>
      <c r="F714" s="1">
        <f>MONTH(D714)</f>
        <v>2</v>
      </c>
      <c r="G714" s="4">
        <f>DAY(D714)</f>
        <v>26</v>
      </c>
      <c r="H714" s="9">
        <v>0.2388888888888889</v>
      </c>
      <c r="I714" s="13">
        <v>125.7885</v>
      </c>
      <c r="J714" s="13">
        <v>26.25</v>
      </c>
      <c r="K714" s="10">
        <v>5</v>
      </c>
      <c r="L714" s="10">
        <v>5</v>
      </c>
      <c r="M714" s="10">
        <v>0</v>
      </c>
      <c r="N714" s="14">
        <v>22.132135666666603</v>
      </c>
      <c r="O714" s="13">
        <v>34.674853333333303</v>
      </c>
      <c r="P714" s="38">
        <v>0.35493265882352976</v>
      </c>
      <c r="Q714" s="38">
        <v>1.66661628117647</v>
      </c>
      <c r="R714" s="32" t="s">
        <v>285</v>
      </c>
      <c r="S714" s="32"/>
      <c r="V714" s="8" t="s">
        <v>744</v>
      </c>
    </row>
    <row r="715" spans="1:22">
      <c r="A715" s="1" t="s">
        <v>290</v>
      </c>
      <c r="B715" s="1">
        <v>53</v>
      </c>
      <c r="C715" s="1" t="s">
        <v>1575</v>
      </c>
      <c r="D715" s="5">
        <v>43157</v>
      </c>
      <c r="E715" s="1">
        <f>YEAR(D715)</f>
        <v>2018</v>
      </c>
      <c r="F715" s="1">
        <f>MONTH(D715)</f>
        <v>2</v>
      </c>
      <c r="G715" s="4">
        <f>DAY(D715)</f>
        <v>26</v>
      </c>
      <c r="H715" s="9">
        <v>0.45</v>
      </c>
      <c r="I715" s="13">
        <v>125.2775</v>
      </c>
      <c r="J715" s="13">
        <v>26.219333333333299</v>
      </c>
      <c r="K715" s="10">
        <v>5</v>
      </c>
      <c r="L715" s="10">
        <v>5</v>
      </c>
      <c r="M715" s="10">
        <v>0</v>
      </c>
      <c r="N715" s="14">
        <v>23.4321356666666</v>
      </c>
      <c r="O715" s="13">
        <v>34.447853333333299</v>
      </c>
      <c r="P715" s="38">
        <v>0.21456378823529398</v>
      </c>
      <c r="Q715" s="38">
        <v>1.1227427917647042</v>
      </c>
      <c r="R715" s="32" t="s">
        <v>285</v>
      </c>
      <c r="S715" s="32"/>
      <c r="V715" s="8" t="s">
        <v>745</v>
      </c>
    </row>
    <row r="716" spans="1:22">
      <c r="A716" s="1" t="s">
        <v>290</v>
      </c>
      <c r="B716" s="1">
        <v>52</v>
      </c>
      <c r="C716" s="1" t="s">
        <v>1575</v>
      </c>
      <c r="D716" s="5">
        <v>43157</v>
      </c>
      <c r="E716" s="1">
        <f>YEAR(D716)</f>
        <v>2018</v>
      </c>
      <c r="F716" s="1">
        <f>MONTH(D716)</f>
        <v>2</v>
      </c>
      <c r="G716" s="4">
        <f>DAY(D716)</f>
        <v>26</v>
      </c>
      <c r="H716" s="9">
        <v>0.66041666666666665</v>
      </c>
      <c r="I716" s="13">
        <v>125.73033333333299</v>
      </c>
      <c r="J716" s="13">
        <v>26.719833333333298</v>
      </c>
      <c r="K716" s="10">
        <v>5</v>
      </c>
      <c r="L716" s="10">
        <v>5</v>
      </c>
      <c r="M716" s="10">
        <v>0</v>
      </c>
      <c r="N716" s="14">
        <v>22.725469</v>
      </c>
      <c r="O716" s="13">
        <v>34.5551866666666</v>
      </c>
      <c r="P716" s="38">
        <v>0.34505891764705865</v>
      </c>
      <c r="Q716" s="38">
        <v>1.4061066223529401</v>
      </c>
      <c r="R716" s="32" t="s">
        <v>285</v>
      </c>
      <c r="S716" s="32"/>
      <c r="V716" s="8" t="s">
        <v>746</v>
      </c>
    </row>
    <row r="717" spans="1:22">
      <c r="A717" s="1" t="s">
        <v>293</v>
      </c>
      <c r="B717" s="1">
        <v>32</v>
      </c>
      <c r="C717" s="1" t="s">
        <v>1575</v>
      </c>
      <c r="D717" s="5">
        <v>43205</v>
      </c>
      <c r="E717" s="1">
        <f>YEAR(D717)</f>
        <v>2018</v>
      </c>
      <c r="F717" s="1">
        <f>MONTH(D717)</f>
        <v>4</v>
      </c>
      <c r="G717" s="4">
        <f>DAY(D717)</f>
        <v>15</v>
      </c>
      <c r="H717" s="9">
        <v>0.77222222222222225</v>
      </c>
      <c r="I717" s="13">
        <v>126.752</v>
      </c>
      <c r="J717" s="13">
        <v>30.298833333333299</v>
      </c>
      <c r="K717" s="10">
        <v>5</v>
      </c>
      <c r="L717" s="10">
        <v>5</v>
      </c>
      <c r="M717" s="10">
        <v>0</v>
      </c>
      <c r="N717" s="14">
        <v>15.2533333333333</v>
      </c>
      <c r="O717" s="13">
        <v>34.288519999999998</v>
      </c>
      <c r="P717" s="38">
        <v>0.15029697058823488</v>
      </c>
      <c r="Q717" s="38">
        <v>1.0246466447058822</v>
      </c>
      <c r="R717" s="32" t="s">
        <v>285</v>
      </c>
      <c r="S717" s="32"/>
      <c r="V717" s="8" t="s">
        <v>778</v>
      </c>
    </row>
    <row r="718" spans="1:22">
      <c r="A718" s="1" t="s">
        <v>293</v>
      </c>
      <c r="B718" s="1">
        <v>33</v>
      </c>
      <c r="C718" s="1" t="s">
        <v>1574</v>
      </c>
      <c r="D718" s="5">
        <v>43205</v>
      </c>
      <c r="E718" s="1">
        <f>YEAR(D718)</f>
        <v>2018</v>
      </c>
      <c r="F718" s="1">
        <f>MONTH(D718)</f>
        <v>4</v>
      </c>
      <c r="G718" s="4">
        <f>DAY(D718)</f>
        <v>15</v>
      </c>
      <c r="H718" s="9">
        <v>0.92222222222222217</v>
      </c>
      <c r="I718" s="13">
        <v>127.199</v>
      </c>
      <c r="J718" s="13">
        <v>30.248000000000001</v>
      </c>
      <c r="K718" s="10">
        <v>5</v>
      </c>
      <c r="L718" s="10">
        <v>5</v>
      </c>
      <c r="M718" s="10">
        <v>0</v>
      </c>
      <c r="N718" s="14">
        <v>16.9233333333333</v>
      </c>
      <c r="O718" s="13">
        <v>34.308853333333303</v>
      </c>
      <c r="P718" s="38">
        <v>0.16072118235294108</v>
      </c>
      <c r="Q718" s="38">
        <v>1.0279430588235297</v>
      </c>
      <c r="R718" s="32" t="s">
        <v>285</v>
      </c>
      <c r="S718" s="32"/>
      <c r="V718" s="8" t="s">
        <v>779</v>
      </c>
    </row>
    <row r="719" spans="1:22">
      <c r="A719" s="1" t="s">
        <v>293</v>
      </c>
      <c r="B719" s="1">
        <v>34</v>
      </c>
      <c r="C719" s="1" t="s">
        <v>1574</v>
      </c>
      <c r="D719" s="5">
        <v>43206</v>
      </c>
      <c r="E719" s="1">
        <f>YEAR(D719)</f>
        <v>2018</v>
      </c>
      <c r="F719" s="1">
        <f>MONTH(D719)</f>
        <v>4</v>
      </c>
      <c r="G719" s="4">
        <f>DAY(D719)</f>
        <v>16</v>
      </c>
      <c r="H719" s="9">
        <v>5.9027777777777783E-2</v>
      </c>
      <c r="I719" s="13">
        <v>127.699666666666</v>
      </c>
      <c r="J719" s="13">
        <v>30.247</v>
      </c>
      <c r="K719" s="10">
        <v>5</v>
      </c>
      <c r="L719" s="10">
        <v>5</v>
      </c>
      <c r="M719" s="10">
        <v>0</v>
      </c>
      <c r="N719" s="14">
        <v>20.4583333333333</v>
      </c>
      <c r="O719" s="13">
        <v>34.424019999999999</v>
      </c>
      <c r="P719" s="38">
        <v>0.2537754541176469</v>
      </c>
      <c r="Q719" s="38">
        <v>1.4489489129411801</v>
      </c>
      <c r="R719" s="32" t="s">
        <v>285</v>
      </c>
      <c r="S719" s="32"/>
      <c r="V719" s="8" t="s">
        <v>780</v>
      </c>
    </row>
    <row r="720" spans="1:22">
      <c r="A720" s="1" t="s">
        <v>293</v>
      </c>
      <c r="B720" s="1">
        <v>35</v>
      </c>
      <c r="C720" s="1" t="s">
        <v>1574</v>
      </c>
      <c r="D720" s="5">
        <v>43206</v>
      </c>
      <c r="E720" s="1">
        <f>YEAR(D720)</f>
        <v>2018</v>
      </c>
      <c r="F720" s="1">
        <f>MONTH(D720)</f>
        <v>4</v>
      </c>
      <c r="G720" s="4">
        <f>DAY(D720)</f>
        <v>16</v>
      </c>
      <c r="H720" s="9">
        <v>0.20972222222222223</v>
      </c>
      <c r="I720" s="13">
        <v>128.206666666666</v>
      </c>
      <c r="J720" s="13">
        <v>30.248999999999999</v>
      </c>
      <c r="K720" s="10">
        <v>5</v>
      </c>
      <c r="L720" s="10">
        <v>5</v>
      </c>
      <c r="M720" s="10">
        <v>0</v>
      </c>
      <c r="N720" s="14">
        <v>21.021666666666601</v>
      </c>
      <c r="O720" s="13">
        <v>34.243686666666598</v>
      </c>
      <c r="P720" s="38">
        <v>0.15210302588235325</v>
      </c>
      <c r="Q720" s="38">
        <v>0.98048404705882497</v>
      </c>
      <c r="R720" s="32" t="s">
        <v>285</v>
      </c>
      <c r="S720" s="32"/>
      <c r="V720" s="8" t="s">
        <v>781</v>
      </c>
    </row>
    <row r="721" spans="1:22">
      <c r="A721" s="1" t="s">
        <v>293</v>
      </c>
      <c r="B721" s="1">
        <v>36</v>
      </c>
      <c r="C721" s="1" t="s">
        <v>1574</v>
      </c>
      <c r="D721" s="5">
        <v>43206</v>
      </c>
      <c r="E721" s="1">
        <f>YEAR(D721)</f>
        <v>2018</v>
      </c>
      <c r="F721" s="1">
        <f>MONTH(D721)</f>
        <v>4</v>
      </c>
      <c r="G721" s="4">
        <f>DAY(D721)</f>
        <v>16</v>
      </c>
      <c r="H721" s="9">
        <v>0.3520833333333333</v>
      </c>
      <c r="I721" s="13">
        <v>128.690666666666</v>
      </c>
      <c r="J721" s="13">
        <v>30.25</v>
      </c>
      <c r="K721" s="10">
        <v>5</v>
      </c>
      <c r="L721" s="10">
        <v>5</v>
      </c>
      <c r="M721" s="10">
        <v>0</v>
      </c>
      <c r="N721" s="14">
        <v>23.523333333333301</v>
      </c>
      <c r="O721" s="13">
        <v>34.5283533333333</v>
      </c>
      <c r="P721" s="38">
        <v>0.23073309764705896</v>
      </c>
      <c r="Q721" s="38">
        <v>1.5386067011764712</v>
      </c>
      <c r="R721" s="32" t="s">
        <v>285</v>
      </c>
      <c r="S721" s="32"/>
      <c r="V721" s="8" t="s">
        <v>782</v>
      </c>
    </row>
    <row r="722" spans="1:22">
      <c r="A722" s="1" t="s">
        <v>293</v>
      </c>
      <c r="B722" s="1">
        <v>37</v>
      </c>
      <c r="C722" s="1" t="s">
        <v>1574</v>
      </c>
      <c r="D722" s="5">
        <v>43206</v>
      </c>
      <c r="E722" s="1">
        <f>YEAR(D722)</f>
        <v>2018</v>
      </c>
      <c r="F722" s="1">
        <f>MONTH(D722)</f>
        <v>4</v>
      </c>
      <c r="G722" s="4">
        <f>DAY(D722)</f>
        <v>16</v>
      </c>
      <c r="H722" s="9">
        <v>0.57013888888888886</v>
      </c>
      <c r="I722" s="13">
        <v>128.28483333333301</v>
      </c>
      <c r="J722" s="13">
        <v>29.781333333333301</v>
      </c>
      <c r="K722" s="10">
        <v>5</v>
      </c>
      <c r="L722" s="10">
        <v>5</v>
      </c>
      <c r="M722" s="10">
        <v>0</v>
      </c>
      <c r="N722" s="14">
        <v>20.691666666666599</v>
      </c>
      <c r="O722" s="13">
        <v>34.411686666666597</v>
      </c>
      <c r="P722" s="38">
        <v>0.25826028941176493</v>
      </c>
      <c r="Q722" s="38">
        <v>1.5401146352941204</v>
      </c>
      <c r="R722" s="32" t="s">
        <v>285</v>
      </c>
      <c r="S722" s="32"/>
      <c r="V722" s="8" t="s">
        <v>783</v>
      </c>
    </row>
    <row r="723" spans="1:22">
      <c r="A723" s="1" t="s">
        <v>293</v>
      </c>
      <c r="B723" s="1">
        <v>38</v>
      </c>
      <c r="C723" s="1" t="s">
        <v>1574</v>
      </c>
      <c r="D723" s="5">
        <v>43206</v>
      </c>
      <c r="E723" s="1">
        <f>YEAR(D723)</f>
        <v>2018</v>
      </c>
      <c r="F723" s="1">
        <f>MONTH(D723)</f>
        <v>4</v>
      </c>
      <c r="G723" s="4">
        <f>DAY(D723)</f>
        <v>16</v>
      </c>
      <c r="H723" s="9">
        <v>0.72430555555555554</v>
      </c>
      <c r="I723" s="13">
        <v>127.791666666666</v>
      </c>
      <c r="J723" s="13">
        <v>29.75</v>
      </c>
      <c r="K723" s="10">
        <v>5</v>
      </c>
      <c r="L723" s="10">
        <v>5</v>
      </c>
      <c r="M723" s="10">
        <v>0</v>
      </c>
      <c r="N723" s="14">
        <v>17.531666666666599</v>
      </c>
      <c r="O723" s="13">
        <v>33.819020000000002</v>
      </c>
      <c r="P723" s="38">
        <v>9.63698564705886E-2</v>
      </c>
      <c r="Q723" s="38">
        <v>0.20399149176470921</v>
      </c>
      <c r="R723" s="32" t="s">
        <v>285</v>
      </c>
      <c r="S723" s="32"/>
      <c r="V723" s="8" t="s">
        <v>784</v>
      </c>
    </row>
    <row r="724" spans="1:22">
      <c r="A724" s="1" t="s">
        <v>293</v>
      </c>
      <c r="B724" s="1">
        <v>39</v>
      </c>
      <c r="C724" s="1" t="s">
        <v>1574</v>
      </c>
      <c r="D724" s="5">
        <v>43206</v>
      </c>
      <c r="E724" s="1">
        <f>YEAR(D724)</f>
        <v>2018</v>
      </c>
      <c r="F724" s="1">
        <f>MONTH(D724)</f>
        <v>4</v>
      </c>
      <c r="G724" s="4">
        <f>DAY(D724)</f>
        <v>16</v>
      </c>
      <c r="H724" s="9">
        <v>0.87986111111111109</v>
      </c>
      <c r="I724" s="13">
        <v>127.28616666666601</v>
      </c>
      <c r="J724" s="13">
        <v>29.751333333333299</v>
      </c>
      <c r="K724" s="10">
        <v>5</v>
      </c>
      <c r="L724" s="10">
        <v>5</v>
      </c>
      <c r="M724" s="10">
        <v>0</v>
      </c>
      <c r="N724" s="14">
        <v>17.761666666666599</v>
      </c>
      <c r="O724" s="13">
        <v>34.312519999999999</v>
      </c>
      <c r="P724" s="38">
        <v>0.17953324823529448</v>
      </c>
      <c r="Q724" s="38">
        <v>1.1629323858823533</v>
      </c>
      <c r="R724" s="32" t="s">
        <v>285</v>
      </c>
      <c r="S724" s="32"/>
      <c r="V724" s="8" t="s">
        <v>785</v>
      </c>
    </row>
    <row r="725" spans="1:22">
      <c r="A725" s="1" t="s">
        <v>293</v>
      </c>
      <c r="B725" s="1">
        <v>40</v>
      </c>
      <c r="C725" s="1" t="s">
        <v>1574</v>
      </c>
      <c r="D725" s="5">
        <v>43207</v>
      </c>
      <c r="E725" s="1">
        <f>YEAR(D725)</f>
        <v>2018</v>
      </c>
      <c r="F725" s="1">
        <f>MONTH(D725)</f>
        <v>4</v>
      </c>
      <c r="G725" s="4">
        <f>DAY(D725)</f>
        <v>17</v>
      </c>
      <c r="H725" s="9">
        <v>2.7083333333333334E-2</v>
      </c>
      <c r="I725" s="13">
        <v>126.794666666666</v>
      </c>
      <c r="J725" s="13">
        <v>29.75</v>
      </c>
      <c r="K725" s="10">
        <v>5</v>
      </c>
      <c r="L725" s="10">
        <v>5</v>
      </c>
      <c r="M725" s="10">
        <v>0</v>
      </c>
      <c r="N725" s="14">
        <v>16.309999999999999</v>
      </c>
      <c r="O725" s="13">
        <v>34.038186666666597</v>
      </c>
      <c r="P725" s="38">
        <v>6.1582079999999761E-2</v>
      </c>
      <c r="Q725" s="38">
        <v>0.39857344000000161</v>
      </c>
      <c r="R725" s="32" t="s">
        <v>285</v>
      </c>
      <c r="S725" s="32"/>
      <c r="V725" s="8" t="s">
        <v>786</v>
      </c>
    </row>
    <row r="726" spans="1:22">
      <c r="A726" s="1" t="s">
        <v>293</v>
      </c>
      <c r="B726" s="1">
        <v>41</v>
      </c>
      <c r="C726" s="1" t="s">
        <v>1574</v>
      </c>
      <c r="D726" s="5">
        <v>43207</v>
      </c>
      <c r="E726" s="1">
        <f>YEAR(D726)</f>
        <v>2018</v>
      </c>
      <c r="F726" s="1">
        <f>MONTH(D726)</f>
        <v>4</v>
      </c>
      <c r="G726" s="4">
        <f>DAY(D726)</f>
        <v>17</v>
      </c>
      <c r="H726" s="9">
        <v>0.17083333333333331</v>
      </c>
      <c r="I726" s="13">
        <v>126.751</v>
      </c>
      <c r="J726" s="13">
        <v>29.294499999999999</v>
      </c>
      <c r="K726" s="10">
        <v>5</v>
      </c>
      <c r="L726" s="10">
        <v>5</v>
      </c>
      <c r="M726" s="10">
        <v>0</v>
      </c>
      <c r="N726" s="14">
        <v>21.274999999999999</v>
      </c>
      <c r="O726" s="13">
        <v>34.458353333333299</v>
      </c>
      <c r="P726" s="38">
        <v>0.21356951176470607</v>
      </c>
      <c r="Q726" s="38">
        <v>1.409777694117647</v>
      </c>
      <c r="R726" s="32" t="s">
        <v>285</v>
      </c>
      <c r="S726" s="32"/>
      <c r="V726" s="8" t="s">
        <v>787</v>
      </c>
    </row>
    <row r="727" spans="1:22">
      <c r="A727" s="1" t="s">
        <v>293</v>
      </c>
      <c r="B727" s="1">
        <v>42</v>
      </c>
      <c r="C727" s="1" t="s">
        <v>1574</v>
      </c>
      <c r="D727" s="5">
        <v>43207</v>
      </c>
      <c r="E727" s="1">
        <f>YEAR(D727)</f>
        <v>2018</v>
      </c>
      <c r="F727" s="1">
        <f>MONTH(D727)</f>
        <v>4</v>
      </c>
      <c r="G727" s="4">
        <f>DAY(D727)</f>
        <v>17</v>
      </c>
      <c r="H727" s="9">
        <v>0.30763888888888891</v>
      </c>
      <c r="I727" s="13">
        <v>127.196666666666</v>
      </c>
      <c r="J727" s="13">
        <v>29.251000000000001</v>
      </c>
      <c r="K727" s="10">
        <v>5</v>
      </c>
      <c r="L727" s="10">
        <v>5</v>
      </c>
      <c r="M727" s="10">
        <v>0</v>
      </c>
      <c r="N727" s="14">
        <v>23.015000000000001</v>
      </c>
      <c r="O727" s="13">
        <v>34.477519999999998</v>
      </c>
      <c r="P727" s="38">
        <v>0.27200570352941189</v>
      </c>
      <c r="Q727" s="38">
        <v>1.6737947482352933</v>
      </c>
      <c r="R727" s="32" t="s">
        <v>285</v>
      </c>
      <c r="S727" s="32"/>
      <c r="V727" s="8" t="s">
        <v>788</v>
      </c>
    </row>
    <row r="728" spans="1:22">
      <c r="A728" s="1" t="s">
        <v>293</v>
      </c>
      <c r="B728" s="1">
        <v>43</v>
      </c>
      <c r="C728" s="1" t="s">
        <v>1574</v>
      </c>
      <c r="D728" s="5">
        <v>43207</v>
      </c>
      <c r="E728" s="1">
        <f>YEAR(D728)</f>
        <v>2018</v>
      </c>
      <c r="F728" s="1">
        <f>MONTH(D728)</f>
        <v>4</v>
      </c>
      <c r="G728" s="4">
        <f>DAY(D728)</f>
        <v>17</v>
      </c>
      <c r="H728" s="9">
        <v>0.44791666666666669</v>
      </c>
      <c r="I728" s="13">
        <v>127.6815</v>
      </c>
      <c r="J728" s="13">
        <v>29.248000000000001</v>
      </c>
      <c r="K728" s="10">
        <v>5</v>
      </c>
      <c r="L728" s="10">
        <v>5</v>
      </c>
      <c r="M728" s="10">
        <v>0</v>
      </c>
      <c r="N728" s="14">
        <v>24.731666666666602</v>
      </c>
      <c r="O728" s="13">
        <v>34.423353333333303</v>
      </c>
      <c r="P728" s="38">
        <v>0.28428445529411772</v>
      </c>
      <c r="Q728" s="38">
        <v>1.6472831623529434</v>
      </c>
      <c r="R728" s="32" t="s">
        <v>285</v>
      </c>
      <c r="S728" s="32"/>
      <c r="V728" s="8" t="s">
        <v>789</v>
      </c>
    </row>
    <row r="729" spans="1:22">
      <c r="A729" s="1" t="s">
        <v>293</v>
      </c>
      <c r="B729" s="1">
        <v>44</v>
      </c>
      <c r="C729" s="1" t="s">
        <v>1574</v>
      </c>
      <c r="D729" s="5">
        <v>43207</v>
      </c>
      <c r="E729" s="1">
        <f>YEAR(D729)</f>
        <v>2018</v>
      </c>
      <c r="F729" s="1">
        <f>MONTH(D729)</f>
        <v>4</v>
      </c>
      <c r="G729" s="4">
        <f>DAY(D729)</f>
        <v>17</v>
      </c>
      <c r="H729" s="9">
        <v>0.67847222222222225</v>
      </c>
      <c r="I729" s="13">
        <v>127.28083333333301</v>
      </c>
      <c r="J729" s="13">
        <v>28.779166666666601</v>
      </c>
      <c r="K729" s="10">
        <v>5</v>
      </c>
      <c r="L729" s="10">
        <v>5</v>
      </c>
      <c r="M729" s="10">
        <v>0</v>
      </c>
      <c r="N729" s="14">
        <v>22.875</v>
      </c>
      <c r="O729" s="13">
        <v>34.437019999999997</v>
      </c>
      <c r="P729" s="38">
        <v>0.23515732705882342</v>
      </c>
      <c r="Q729" s="38">
        <v>1.5174371764705903</v>
      </c>
      <c r="R729" s="32" t="s">
        <v>285</v>
      </c>
      <c r="S729" s="32"/>
      <c r="V729" s="8" t="s">
        <v>790</v>
      </c>
    </row>
    <row r="730" spans="1:22">
      <c r="A730" s="1" t="s">
        <v>293</v>
      </c>
      <c r="B730" s="1">
        <v>45</v>
      </c>
      <c r="C730" s="1" t="s">
        <v>1574</v>
      </c>
      <c r="D730" s="5">
        <v>43207</v>
      </c>
      <c r="E730" s="1">
        <f>YEAR(D730)</f>
        <v>2018</v>
      </c>
      <c r="F730" s="1">
        <f>MONTH(D730)</f>
        <v>4</v>
      </c>
      <c r="G730" s="4">
        <f>DAY(D730)</f>
        <v>17</v>
      </c>
      <c r="H730" s="9">
        <v>0.83819444444444446</v>
      </c>
      <c r="I730" s="13">
        <v>126.78966666666599</v>
      </c>
      <c r="J730" s="13">
        <v>28.75</v>
      </c>
      <c r="K730" s="10">
        <v>5</v>
      </c>
      <c r="L730" s="10">
        <v>5</v>
      </c>
      <c r="M730" s="10">
        <v>0</v>
      </c>
      <c r="N730" s="14">
        <v>23.81</v>
      </c>
      <c r="O730" s="13">
        <v>34.516019999999997</v>
      </c>
      <c r="P730" s="38">
        <v>0.24681789882352967</v>
      </c>
      <c r="Q730" s="38">
        <v>1.4778100705882355</v>
      </c>
      <c r="R730" s="32" t="s">
        <v>285</v>
      </c>
      <c r="S730" s="32"/>
      <c r="V730" s="8" t="s">
        <v>791</v>
      </c>
    </row>
    <row r="731" spans="1:22">
      <c r="A731" s="1" t="s">
        <v>293</v>
      </c>
      <c r="B731" s="1">
        <v>46</v>
      </c>
      <c r="C731" s="1" t="s">
        <v>1574</v>
      </c>
      <c r="D731" s="5">
        <v>43208</v>
      </c>
      <c r="E731" s="1">
        <f>YEAR(D731)</f>
        <v>2018</v>
      </c>
      <c r="F731" s="1">
        <f>MONTH(D731)</f>
        <v>4</v>
      </c>
      <c r="G731" s="4">
        <f>DAY(D731)</f>
        <v>18</v>
      </c>
      <c r="H731" s="9">
        <v>3.472222222222222E-3</v>
      </c>
      <c r="I731" s="13">
        <v>126.75</v>
      </c>
      <c r="J731" s="13">
        <v>28.291333333333299</v>
      </c>
      <c r="K731" s="10">
        <v>5</v>
      </c>
      <c r="L731" s="10">
        <v>5</v>
      </c>
      <c r="M731" s="10">
        <v>0</v>
      </c>
      <c r="N731" s="14">
        <v>24.483333333333299</v>
      </c>
      <c r="O731" s="13">
        <v>34.499020000000002</v>
      </c>
      <c r="P731" s="38">
        <v>0.2532290447058827</v>
      </c>
      <c r="Q731" s="38">
        <v>1.4725070694117637</v>
      </c>
      <c r="R731" s="32" t="s">
        <v>285</v>
      </c>
      <c r="S731" s="32"/>
      <c r="V731" s="8" t="s">
        <v>792</v>
      </c>
    </row>
    <row r="732" spans="1:22">
      <c r="A732" s="1" t="s">
        <v>293</v>
      </c>
      <c r="B732" s="1">
        <v>47</v>
      </c>
      <c r="C732" s="1" t="s">
        <v>1574</v>
      </c>
      <c r="D732" s="5">
        <v>43208</v>
      </c>
      <c r="E732" s="1">
        <f>YEAR(D732)</f>
        <v>2018</v>
      </c>
      <c r="F732" s="1">
        <f>MONTH(D732)</f>
        <v>4</v>
      </c>
      <c r="G732" s="4">
        <f>DAY(D732)</f>
        <v>18</v>
      </c>
      <c r="H732" s="9">
        <v>0.15555555555555556</v>
      </c>
      <c r="I732" s="13">
        <v>126.294</v>
      </c>
      <c r="J732" s="13">
        <v>28.245000000000001</v>
      </c>
      <c r="K732" s="10">
        <v>5</v>
      </c>
      <c r="L732" s="10">
        <v>5</v>
      </c>
      <c r="M732" s="10">
        <v>0</v>
      </c>
      <c r="N732" s="14">
        <v>21.8666666666666</v>
      </c>
      <c r="O732" s="13">
        <v>34.475020000000001</v>
      </c>
      <c r="P732" s="38">
        <v>0.29358467764705898</v>
      </c>
      <c r="Q732" s="38">
        <v>1.6203334952941191</v>
      </c>
      <c r="R732" s="32" t="s">
        <v>285</v>
      </c>
      <c r="S732" s="32"/>
      <c r="V732" s="8" t="s">
        <v>793</v>
      </c>
    </row>
    <row r="733" spans="1:22">
      <c r="A733" s="1" t="s">
        <v>293</v>
      </c>
      <c r="B733" s="1">
        <v>48</v>
      </c>
      <c r="C733" s="1" t="s">
        <v>1574</v>
      </c>
      <c r="D733" s="5">
        <v>43208</v>
      </c>
      <c r="E733" s="1">
        <f>YEAR(D733)</f>
        <v>2018</v>
      </c>
      <c r="F733" s="1">
        <f>MONTH(D733)</f>
        <v>4</v>
      </c>
      <c r="G733" s="4">
        <f>DAY(D733)</f>
        <v>18</v>
      </c>
      <c r="H733" s="9">
        <v>0.31736111111111115</v>
      </c>
      <c r="I733" s="13">
        <v>126.251</v>
      </c>
      <c r="J733" s="13">
        <v>27.7925</v>
      </c>
      <c r="K733" s="10">
        <v>5</v>
      </c>
      <c r="L733" s="10">
        <v>5</v>
      </c>
      <c r="M733" s="10">
        <v>0</v>
      </c>
      <c r="N733" s="14">
        <v>23.72</v>
      </c>
      <c r="O733" s="13">
        <v>34.393353333333302</v>
      </c>
      <c r="P733" s="38">
        <v>0.20153471058823547</v>
      </c>
      <c r="Q733" s="38">
        <v>1.2987174211764714</v>
      </c>
      <c r="R733" s="32" t="s">
        <v>285</v>
      </c>
      <c r="S733" s="32"/>
      <c r="V733" s="8" t="s">
        <v>794</v>
      </c>
    </row>
    <row r="734" spans="1:22">
      <c r="A734" s="1" t="s">
        <v>293</v>
      </c>
      <c r="B734" s="1">
        <v>61</v>
      </c>
      <c r="C734" s="1" t="s">
        <v>1574</v>
      </c>
      <c r="D734" s="5">
        <v>43208</v>
      </c>
      <c r="E734" s="1">
        <f>YEAR(D734)</f>
        <v>2018</v>
      </c>
      <c r="F734" s="1">
        <f>MONTH(D734)</f>
        <v>4</v>
      </c>
      <c r="G734" s="4">
        <f>DAY(D734)</f>
        <v>18</v>
      </c>
      <c r="H734" s="9">
        <v>0.47500000000000003</v>
      </c>
      <c r="I734" s="13">
        <v>125.796833333333</v>
      </c>
      <c r="J734" s="13">
        <v>27.7596666666666</v>
      </c>
      <c r="K734" s="10">
        <v>5</v>
      </c>
      <c r="L734" s="10">
        <v>5</v>
      </c>
      <c r="M734" s="10">
        <v>0</v>
      </c>
      <c r="N734" s="14">
        <v>22.4516666666666</v>
      </c>
      <c r="O734" s="13">
        <v>34.491686666666602</v>
      </c>
      <c r="P734" s="38">
        <v>0.26223872352941191</v>
      </c>
      <c r="Q734" s="38">
        <v>1.5257313845588243</v>
      </c>
      <c r="R734" s="32" t="s">
        <v>285</v>
      </c>
      <c r="S734" s="32"/>
      <c r="V734" s="8" t="s">
        <v>795</v>
      </c>
    </row>
    <row r="735" spans="1:22">
      <c r="A735" s="1" t="s">
        <v>293</v>
      </c>
      <c r="B735" s="1">
        <v>60</v>
      </c>
      <c r="C735" s="1" t="s">
        <v>1574</v>
      </c>
      <c r="D735" s="5">
        <v>43208</v>
      </c>
      <c r="E735" s="1">
        <f>YEAR(D735)</f>
        <v>2018</v>
      </c>
      <c r="F735" s="1">
        <f>MONTH(D735)</f>
        <v>4</v>
      </c>
      <c r="G735" s="4">
        <f>DAY(D735)</f>
        <v>18</v>
      </c>
      <c r="H735" s="9">
        <v>0.62569444444444444</v>
      </c>
      <c r="I735" s="13">
        <v>125.749</v>
      </c>
      <c r="J735" s="13">
        <v>27.302</v>
      </c>
      <c r="K735" s="10">
        <v>5</v>
      </c>
      <c r="L735" s="10">
        <v>5</v>
      </c>
      <c r="M735" s="10">
        <v>0</v>
      </c>
      <c r="N735" s="14">
        <v>23.9016666666666</v>
      </c>
      <c r="O735" s="13">
        <v>34.404519999999998</v>
      </c>
      <c r="P735" s="38">
        <v>0.20116037647058826</v>
      </c>
      <c r="Q735" s="38">
        <v>1.3060090404411753</v>
      </c>
      <c r="R735" s="32" t="s">
        <v>285</v>
      </c>
      <c r="S735" s="32"/>
      <c r="V735" s="8" t="s">
        <v>796</v>
      </c>
    </row>
    <row r="736" spans="1:22">
      <c r="A736" s="1" t="s">
        <v>293</v>
      </c>
      <c r="B736" s="1">
        <v>49</v>
      </c>
      <c r="C736" s="1" t="s">
        <v>1574</v>
      </c>
      <c r="D736" s="5">
        <v>43212</v>
      </c>
      <c r="E736" s="1">
        <f>YEAR(D736)</f>
        <v>2018</v>
      </c>
      <c r="F736" s="1">
        <f>MONTH(D736)</f>
        <v>4</v>
      </c>
      <c r="G736" s="4">
        <f>DAY(D736)</f>
        <v>22</v>
      </c>
      <c r="H736" s="9">
        <v>0.94027777777777777</v>
      </c>
      <c r="I736" s="13">
        <v>126.255</v>
      </c>
      <c r="J736" s="13">
        <v>27.259</v>
      </c>
      <c r="K736" s="10">
        <v>5</v>
      </c>
      <c r="L736" s="10">
        <v>5</v>
      </c>
      <c r="M736" s="10">
        <v>0</v>
      </c>
      <c r="N736" s="14">
        <v>25.26</v>
      </c>
      <c r="O736" s="13">
        <v>34.284019999999998</v>
      </c>
      <c r="P736" s="38">
        <v>0.2209110294117651</v>
      </c>
      <c r="Q736" s="38">
        <v>1.0907340463235293</v>
      </c>
      <c r="R736" s="32" t="s">
        <v>285</v>
      </c>
      <c r="S736" s="32"/>
      <c r="V736" s="8" t="s">
        <v>797</v>
      </c>
    </row>
    <row r="737" spans="1:22">
      <c r="A737" s="1" t="s">
        <v>293</v>
      </c>
      <c r="B737" s="1">
        <v>59</v>
      </c>
      <c r="C737" s="1" t="s">
        <v>1574</v>
      </c>
      <c r="D737" s="5">
        <v>43213</v>
      </c>
      <c r="E737" s="1">
        <f>YEAR(D737)</f>
        <v>2018</v>
      </c>
      <c r="F737" s="1">
        <f>MONTH(D737)</f>
        <v>4</v>
      </c>
      <c r="G737" s="4">
        <f>DAY(D737)</f>
        <v>23</v>
      </c>
      <c r="H737" s="9">
        <v>0.45347222222222222</v>
      </c>
      <c r="I737" s="13">
        <v>125.2985</v>
      </c>
      <c r="J737" s="13">
        <v>27.257999999999999</v>
      </c>
      <c r="K737" s="10">
        <v>5</v>
      </c>
      <c r="L737" s="10">
        <v>5</v>
      </c>
      <c r="M737" s="10">
        <v>0</v>
      </c>
      <c r="N737" s="14">
        <v>23.398333333333301</v>
      </c>
      <c r="O737" s="13">
        <v>34.491353333333301</v>
      </c>
      <c r="P737" s="38">
        <v>0.25210604235294065</v>
      </c>
      <c r="Q737" s="38">
        <v>1.4037795247058842</v>
      </c>
      <c r="R737" s="32" t="s">
        <v>285</v>
      </c>
      <c r="S737" s="32"/>
      <c r="V737" s="8" t="s">
        <v>798</v>
      </c>
    </row>
    <row r="738" spans="1:22">
      <c r="A738" s="1" t="s">
        <v>293</v>
      </c>
      <c r="B738" s="1">
        <v>50</v>
      </c>
      <c r="C738" s="1" t="s">
        <v>1574</v>
      </c>
      <c r="D738" s="5">
        <v>43213</v>
      </c>
      <c r="E738" s="1">
        <f>YEAR(D738)</f>
        <v>2018</v>
      </c>
      <c r="F738" s="1">
        <f>MONTH(D738)</f>
        <v>4</v>
      </c>
      <c r="G738" s="4">
        <f>DAY(D738)</f>
        <v>23</v>
      </c>
      <c r="H738" s="9">
        <v>0.64027777777777783</v>
      </c>
      <c r="I738" s="13">
        <v>125.251</v>
      </c>
      <c r="J738" s="13">
        <v>26.792000000000002</v>
      </c>
      <c r="K738" s="10">
        <v>5</v>
      </c>
      <c r="L738" s="10">
        <v>5</v>
      </c>
      <c r="M738" s="10">
        <v>0</v>
      </c>
      <c r="N738" s="14">
        <v>25.178333333333299</v>
      </c>
      <c r="O738" s="13">
        <v>34.288519999999998</v>
      </c>
      <c r="P738" s="38">
        <v>0.2185125741176468</v>
      </c>
      <c r="Q738" s="38">
        <v>1.0573861882352933</v>
      </c>
      <c r="R738" s="32" t="s">
        <v>285</v>
      </c>
      <c r="S738" s="32"/>
      <c r="V738" s="8" t="s">
        <v>799</v>
      </c>
    </row>
    <row r="739" spans="1:22">
      <c r="A739" s="1" t="s">
        <v>293</v>
      </c>
      <c r="B739" s="1">
        <v>51</v>
      </c>
      <c r="C739" s="1" t="s">
        <v>1574</v>
      </c>
      <c r="D739" s="5">
        <v>43213</v>
      </c>
      <c r="E739" s="1">
        <f>YEAR(D739)</f>
        <v>2018</v>
      </c>
      <c r="F739" s="1">
        <f>MONTH(D739)</f>
        <v>4</v>
      </c>
      <c r="G739" s="4">
        <f>DAY(D739)</f>
        <v>23</v>
      </c>
      <c r="H739" s="9">
        <v>0.82500000000000007</v>
      </c>
      <c r="I739" s="13">
        <v>124.755</v>
      </c>
      <c r="J739" s="13">
        <v>26.728000000000002</v>
      </c>
      <c r="K739" s="10">
        <v>5</v>
      </c>
      <c r="L739" s="10">
        <v>5</v>
      </c>
      <c r="M739" s="10">
        <v>0</v>
      </c>
      <c r="N739" s="14">
        <v>24.6033333333333</v>
      </c>
      <c r="O739" s="13">
        <v>34.361353333333298</v>
      </c>
      <c r="P739" s="38">
        <v>0.16402884705882359</v>
      </c>
      <c r="Q739" s="38">
        <v>0.99766961411764754</v>
      </c>
      <c r="R739" s="32" t="s">
        <v>285</v>
      </c>
      <c r="S739" s="32"/>
      <c r="V739" s="8" t="s">
        <v>800</v>
      </c>
    </row>
    <row r="740" spans="1:22">
      <c r="A740" s="1" t="s">
        <v>293</v>
      </c>
      <c r="B740" s="1">
        <v>52</v>
      </c>
      <c r="C740" s="1" t="s">
        <v>1574</v>
      </c>
      <c r="D740" s="5">
        <v>43213</v>
      </c>
      <c r="E740" s="1">
        <f>YEAR(D740)</f>
        <v>2018</v>
      </c>
      <c r="F740" s="1">
        <f>MONTH(D740)</f>
        <v>4</v>
      </c>
      <c r="G740" s="4">
        <f>DAY(D740)</f>
        <v>23</v>
      </c>
      <c r="H740" s="9">
        <v>0.97291666666666676</v>
      </c>
      <c r="I740" s="13">
        <v>124.2985</v>
      </c>
      <c r="J740" s="13">
        <v>26.745000000000001</v>
      </c>
      <c r="K740" s="10">
        <v>5</v>
      </c>
      <c r="L740" s="10">
        <v>5</v>
      </c>
      <c r="M740" s="10">
        <v>0</v>
      </c>
      <c r="N740" s="14">
        <v>24.723333333333301</v>
      </c>
      <c r="O740" s="13">
        <v>34.318686666666601</v>
      </c>
      <c r="P740" s="38">
        <v>0.24338767999999966</v>
      </c>
      <c r="Q740" s="38">
        <v>1.1725754600000009</v>
      </c>
      <c r="R740" s="32" t="s">
        <v>285</v>
      </c>
      <c r="S740" s="32"/>
      <c r="V740" s="8" t="s">
        <v>801</v>
      </c>
    </row>
    <row r="741" spans="1:22">
      <c r="A741" s="1" t="s">
        <v>293</v>
      </c>
      <c r="B741" s="1">
        <v>53</v>
      </c>
      <c r="C741" s="1" t="s">
        <v>1574</v>
      </c>
      <c r="D741" s="5">
        <v>43214</v>
      </c>
      <c r="E741" s="1">
        <f>YEAR(D741)</f>
        <v>2018</v>
      </c>
      <c r="F741" s="1">
        <f>MONTH(D741)</f>
        <v>4</v>
      </c>
      <c r="G741" s="4">
        <f>DAY(D741)</f>
        <v>24</v>
      </c>
      <c r="H741" s="9">
        <v>0.13472222222222222</v>
      </c>
      <c r="I741" s="13">
        <v>123.7655</v>
      </c>
      <c r="J741" s="13">
        <v>26.733166666666602</v>
      </c>
      <c r="K741" s="10">
        <v>5</v>
      </c>
      <c r="L741" s="10">
        <v>5</v>
      </c>
      <c r="M741" s="10">
        <v>0</v>
      </c>
      <c r="N741" s="14">
        <v>24.51</v>
      </c>
      <c r="O741" s="13">
        <v>34.319020000000002</v>
      </c>
      <c r="P741" s="38">
        <v>0.20163131294117598</v>
      </c>
      <c r="Q741" s="38">
        <v>1.1527862058823537</v>
      </c>
      <c r="R741" s="32" t="s">
        <v>285</v>
      </c>
      <c r="S741" s="32"/>
      <c r="V741" s="8" t="s">
        <v>802</v>
      </c>
    </row>
    <row r="742" spans="1:22">
      <c r="A742" s="1" t="s">
        <v>293</v>
      </c>
      <c r="B742" s="1">
        <v>55</v>
      </c>
      <c r="C742" s="1" t="s">
        <v>1574</v>
      </c>
      <c r="D742" s="5">
        <v>43214</v>
      </c>
      <c r="E742" s="1">
        <f>YEAR(D742)</f>
        <v>2018</v>
      </c>
      <c r="F742" s="1">
        <f>MONTH(D742)</f>
        <v>4</v>
      </c>
      <c r="G742" s="4">
        <f>DAY(D742)</f>
        <v>24</v>
      </c>
      <c r="H742" s="9">
        <v>0.52638888888888891</v>
      </c>
      <c r="I742" s="13">
        <v>123.2345</v>
      </c>
      <c r="J742" s="13">
        <v>27.2201666666666</v>
      </c>
      <c r="K742" s="10">
        <v>5</v>
      </c>
      <c r="L742" s="10">
        <v>5</v>
      </c>
      <c r="M742" s="10">
        <v>0</v>
      </c>
      <c r="N742" s="14">
        <v>22.726666666666599</v>
      </c>
      <c r="O742" s="13">
        <v>34.374853333333299</v>
      </c>
      <c r="P742" s="38">
        <v>0.38424598588235259</v>
      </c>
      <c r="Q742" s="38">
        <v>1.3695959717647046</v>
      </c>
      <c r="R742" s="32" t="s">
        <v>285</v>
      </c>
      <c r="S742" s="32"/>
      <c r="V742" s="8" t="s">
        <v>803</v>
      </c>
    </row>
    <row r="743" spans="1:22">
      <c r="A743" s="1" t="s">
        <v>293</v>
      </c>
      <c r="B743" s="1">
        <v>56</v>
      </c>
      <c r="C743" s="1" t="s">
        <v>1574</v>
      </c>
      <c r="D743" s="5">
        <v>43214</v>
      </c>
      <c r="E743" s="1">
        <f>YEAR(D743)</f>
        <v>2018</v>
      </c>
      <c r="F743" s="1">
        <f>MONTH(D743)</f>
        <v>4</v>
      </c>
      <c r="G743" s="4">
        <f>DAY(D743)</f>
        <v>24</v>
      </c>
      <c r="H743" s="9">
        <v>0.7909722222222223</v>
      </c>
      <c r="I743" s="13">
        <v>123.74299999999999</v>
      </c>
      <c r="J743" s="13">
        <v>27.256</v>
      </c>
      <c r="K743" s="10">
        <v>5</v>
      </c>
      <c r="L743" s="10">
        <v>5</v>
      </c>
      <c r="M743" s="10">
        <v>0</v>
      </c>
      <c r="N743" s="14">
        <v>22.19</v>
      </c>
      <c r="O743" s="13">
        <v>34.249591428571399</v>
      </c>
      <c r="P743" s="38">
        <v>0.1236611388235298</v>
      </c>
      <c r="Q743" s="38">
        <v>0.88510805764705935</v>
      </c>
      <c r="R743" s="32" t="s">
        <v>285</v>
      </c>
      <c r="S743" s="32"/>
      <c r="V743" s="8" t="s">
        <v>804</v>
      </c>
    </row>
    <row r="744" spans="1:22">
      <c r="A744" s="1" t="s">
        <v>293</v>
      </c>
      <c r="B744" s="1">
        <v>57</v>
      </c>
      <c r="C744" s="1" t="s">
        <v>1574</v>
      </c>
      <c r="D744" s="5">
        <v>43214</v>
      </c>
      <c r="E744" s="1">
        <f>YEAR(D744)</f>
        <v>2018</v>
      </c>
      <c r="F744" s="1">
        <f>MONTH(D744)</f>
        <v>4</v>
      </c>
      <c r="G744" s="4">
        <f>DAY(D744)</f>
        <v>24</v>
      </c>
      <c r="H744" s="9">
        <v>0.98055555555555562</v>
      </c>
      <c r="I744" s="13">
        <v>124.1985</v>
      </c>
      <c r="J744" s="13">
        <v>27.271999999999998</v>
      </c>
      <c r="K744" s="10">
        <v>5</v>
      </c>
      <c r="L744" s="10">
        <v>5</v>
      </c>
      <c r="M744" s="10">
        <v>0</v>
      </c>
      <c r="N744" s="14">
        <v>22.203333333333301</v>
      </c>
      <c r="O744" s="13">
        <v>34.3513533333333</v>
      </c>
      <c r="P744" s="38">
        <v>0.17181741176470577</v>
      </c>
      <c r="Q744" s="38">
        <v>1.2505334360294125</v>
      </c>
      <c r="R744" s="32" t="s">
        <v>285</v>
      </c>
      <c r="S744" s="32"/>
      <c r="V744" s="8" t="s">
        <v>805</v>
      </c>
    </row>
    <row r="745" spans="1:22">
      <c r="A745" s="1" t="s">
        <v>293</v>
      </c>
      <c r="B745" s="1">
        <v>58</v>
      </c>
      <c r="C745" s="1" t="s">
        <v>1574</v>
      </c>
      <c r="D745" s="5">
        <v>43215</v>
      </c>
      <c r="E745" s="1">
        <f>YEAR(D745)</f>
        <v>2018</v>
      </c>
      <c r="F745" s="1">
        <f>MONTH(D745)</f>
        <v>4</v>
      </c>
      <c r="G745" s="4">
        <f>DAY(D745)</f>
        <v>25</v>
      </c>
      <c r="H745" s="9">
        <v>0.17708333333333334</v>
      </c>
      <c r="I745" s="13">
        <v>124.702666666666</v>
      </c>
      <c r="J745" s="13">
        <v>27.24</v>
      </c>
      <c r="K745" s="10">
        <v>5</v>
      </c>
      <c r="L745" s="10">
        <v>5</v>
      </c>
      <c r="M745" s="10">
        <v>0</v>
      </c>
      <c r="N745" s="14">
        <v>20.781666666666599</v>
      </c>
      <c r="O745" s="13">
        <v>34.185519999999997</v>
      </c>
      <c r="P745" s="38">
        <v>0.40534152470588225</v>
      </c>
      <c r="Q745" s="38">
        <v>1.123241849411766</v>
      </c>
      <c r="R745" s="32" t="s">
        <v>285</v>
      </c>
      <c r="S745" s="32"/>
      <c r="V745" s="8" t="s">
        <v>806</v>
      </c>
    </row>
    <row r="746" spans="1:22">
      <c r="A746" s="1" t="s">
        <v>293</v>
      </c>
      <c r="B746" s="1">
        <v>64</v>
      </c>
      <c r="C746" s="1" t="s">
        <v>1574</v>
      </c>
      <c r="D746" s="5">
        <v>43215</v>
      </c>
      <c r="E746" s="1">
        <f>YEAR(D746)</f>
        <v>2018</v>
      </c>
      <c r="F746" s="1">
        <f>MONTH(D746)</f>
        <v>4</v>
      </c>
      <c r="G746" s="4">
        <f>DAY(D746)</f>
        <v>25</v>
      </c>
      <c r="H746" s="9">
        <v>0.41388888888888892</v>
      </c>
      <c r="I746" s="13">
        <v>124.3045</v>
      </c>
      <c r="J746" s="13">
        <v>27.698166666666602</v>
      </c>
      <c r="K746" s="10">
        <v>5</v>
      </c>
      <c r="L746" s="10">
        <v>5</v>
      </c>
      <c r="M746" s="10">
        <v>0</v>
      </c>
      <c r="N746" s="14">
        <v>21.574999999999999</v>
      </c>
      <c r="O746" s="13">
        <v>34.225186666666602</v>
      </c>
      <c r="P746" s="38">
        <v>0.17702141294117646</v>
      </c>
      <c r="Q746" s="38">
        <v>1.0529677647058815</v>
      </c>
      <c r="R746" s="32" t="s">
        <v>285</v>
      </c>
      <c r="S746" s="32"/>
      <c r="V746" s="8" t="s">
        <v>807</v>
      </c>
    </row>
    <row r="747" spans="1:22">
      <c r="A747" s="1" t="s">
        <v>293</v>
      </c>
      <c r="B747" s="1">
        <v>63</v>
      </c>
      <c r="C747" s="1" t="s">
        <v>1574</v>
      </c>
      <c r="D747" s="5">
        <v>43215</v>
      </c>
      <c r="E747" s="1">
        <f>YEAR(D747)</f>
        <v>2018</v>
      </c>
      <c r="F747" s="1">
        <f>MONTH(D747)</f>
        <v>4</v>
      </c>
      <c r="G747" s="4">
        <f>DAY(D747)</f>
        <v>25</v>
      </c>
      <c r="H747" s="9">
        <v>0.57361111111111118</v>
      </c>
      <c r="I747" s="13">
        <v>124.690833333333</v>
      </c>
      <c r="J747" s="13">
        <v>27.75</v>
      </c>
      <c r="K747" s="10">
        <v>5</v>
      </c>
      <c r="L747" s="10">
        <v>5</v>
      </c>
      <c r="M747" s="10">
        <v>0</v>
      </c>
      <c r="N747" s="14">
        <v>20.428333333333299</v>
      </c>
      <c r="O747" s="13">
        <v>34.005853333333299</v>
      </c>
      <c r="P747" s="38">
        <v>0.16987408352941169</v>
      </c>
      <c r="Q747" s="38">
        <v>0.7609061176470604</v>
      </c>
      <c r="R747" s="32" t="s">
        <v>285</v>
      </c>
      <c r="S747" s="32"/>
      <c r="V747" s="8" t="s">
        <v>808</v>
      </c>
    </row>
    <row r="748" spans="1:22">
      <c r="A748" s="1" t="s">
        <v>293</v>
      </c>
      <c r="B748" s="1">
        <v>62</v>
      </c>
      <c r="C748" s="1" t="s">
        <v>1574</v>
      </c>
      <c r="D748" s="5">
        <v>43215</v>
      </c>
      <c r="E748" s="1">
        <f>YEAR(D748)</f>
        <v>2018</v>
      </c>
      <c r="F748" s="1">
        <f>MONTH(D748)</f>
        <v>4</v>
      </c>
      <c r="G748" s="4">
        <f>DAY(D748)</f>
        <v>25</v>
      </c>
      <c r="H748" s="9">
        <v>0.81944444444444453</v>
      </c>
      <c r="I748" s="13">
        <v>125.238</v>
      </c>
      <c r="J748" s="13">
        <v>27.75</v>
      </c>
      <c r="K748" s="10">
        <v>5</v>
      </c>
      <c r="L748" s="10">
        <v>5</v>
      </c>
      <c r="M748" s="10">
        <v>0</v>
      </c>
      <c r="N748" s="14">
        <v>21.733333333333299</v>
      </c>
      <c r="O748" s="13">
        <v>34.371020000000001</v>
      </c>
      <c r="P748" s="38">
        <v>0.2741402941176474</v>
      </c>
      <c r="Q748" s="38">
        <v>1.2050084705882362</v>
      </c>
      <c r="R748" s="32" t="s">
        <v>285</v>
      </c>
      <c r="S748" s="32"/>
      <c r="V748" s="8" t="s">
        <v>809</v>
      </c>
    </row>
    <row r="749" spans="1:22">
      <c r="A749" s="1" t="s">
        <v>293</v>
      </c>
      <c r="B749" s="1">
        <v>65</v>
      </c>
      <c r="C749" s="1" t="s">
        <v>1574</v>
      </c>
      <c r="D749" s="5">
        <v>43215</v>
      </c>
      <c r="E749" s="1">
        <f>YEAR(D749)</f>
        <v>2018</v>
      </c>
      <c r="F749" s="1">
        <f>MONTH(D749)</f>
        <v>4</v>
      </c>
      <c r="G749" s="4">
        <f>DAY(D749)</f>
        <v>25</v>
      </c>
      <c r="H749" s="9">
        <v>0.98125000000000007</v>
      </c>
      <c r="I749" s="13">
        <v>125.28016666666601</v>
      </c>
      <c r="J749" s="13">
        <v>28.215</v>
      </c>
      <c r="K749" s="10">
        <v>5</v>
      </c>
      <c r="L749" s="10">
        <v>5</v>
      </c>
      <c r="M749" s="10">
        <v>0</v>
      </c>
      <c r="N749" s="14">
        <v>20.984999999999999</v>
      </c>
      <c r="O749" s="13">
        <v>34.368853333333298</v>
      </c>
      <c r="P749" s="38">
        <v>0.37964214470588264</v>
      </c>
      <c r="Q749" s="38">
        <v>1.545160823529411</v>
      </c>
      <c r="R749" s="32" t="s">
        <v>285</v>
      </c>
      <c r="S749" s="32"/>
      <c r="V749" s="8" t="s">
        <v>810</v>
      </c>
    </row>
    <row r="750" spans="1:22">
      <c r="A750" s="1" t="s">
        <v>293</v>
      </c>
      <c r="B750" s="1">
        <v>66</v>
      </c>
      <c r="C750" s="1" t="s">
        <v>1574</v>
      </c>
      <c r="D750" s="5">
        <v>43216</v>
      </c>
      <c r="E750" s="1">
        <f>YEAR(D750)</f>
        <v>2018</v>
      </c>
      <c r="F750" s="1">
        <f>MONTH(D750)</f>
        <v>4</v>
      </c>
      <c r="G750" s="4">
        <f>DAY(D750)</f>
        <v>26</v>
      </c>
      <c r="H750" s="9">
        <v>0.10902777777777778</v>
      </c>
      <c r="I750" s="13">
        <v>125.59633333333301</v>
      </c>
      <c r="J750" s="13">
        <v>28.254999999999999</v>
      </c>
      <c r="K750" s="10">
        <v>5</v>
      </c>
      <c r="L750" s="10">
        <v>5</v>
      </c>
      <c r="M750" s="10">
        <v>0</v>
      </c>
      <c r="N750" s="14">
        <v>21.8666666666666</v>
      </c>
      <c r="O750" s="13">
        <v>34.45552</v>
      </c>
      <c r="P750" s="38">
        <v>0.44725103529411814</v>
      </c>
      <c r="Q750" s="38">
        <v>1.7124591764705919</v>
      </c>
      <c r="R750" s="32" t="s">
        <v>285</v>
      </c>
      <c r="S750" s="32"/>
      <c r="V750" s="8" t="s">
        <v>811</v>
      </c>
    </row>
    <row r="751" spans="1:22">
      <c r="A751" s="1" t="s">
        <v>293</v>
      </c>
      <c r="B751" s="1">
        <v>67</v>
      </c>
      <c r="C751" s="1" t="s">
        <v>1574</v>
      </c>
      <c r="D751" s="5">
        <v>43216</v>
      </c>
      <c r="E751" s="1">
        <f>YEAR(D751)</f>
        <v>2018</v>
      </c>
      <c r="F751" s="1">
        <f>MONTH(D751)</f>
        <v>4</v>
      </c>
      <c r="G751" s="4">
        <f>DAY(D751)</f>
        <v>26</v>
      </c>
      <c r="H751" s="9">
        <v>0.3444444444444445</v>
      </c>
      <c r="I751" s="13">
        <v>125.792333333333</v>
      </c>
      <c r="J751" s="13">
        <v>28.774166666666599</v>
      </c>
      <c r="K751" s="10">
        <v>5</v>
      </c>
      <c r="L751" s="10">
        <v>5</v>
      </c>
      <c r="M751" s="10">
        <v>0</v>
      </c>
      <c r="N751" s="14">
        <v>17.571666666666601</v>
      </c>
      <c r="O751" s="13">
        <v>33.278019999999998</v>
      </c>
      <c r="P751" s="38">
        <v>6.6000058823534324E-3</v>
      </c>
      <c r="Q751" s="38">
        <v>-0.59286647058823583</v>
      </c>
      <c r="R751" s="32" t="s">
        <v>285</v>
      </c>
      <c r="S751" s="32"/>
      <c r="V751" s="8" t="s">
        <v>812</v>
      </c>
    </row>
    <row r="752" spans="1:22">
      <c r="A752" s="1" t="s">
        <v>293</v>
      </c>
      <c r="B752" s="1">
        <v>68</v>
      </c>
      <c r="C752" s="1" t="s">
        <v>1574</v>
      </c>
      <c r="D752" s="5">
        <v>43216</v>
      </c>
      <c r="E752" s="1">
        <f>YEAR(D752)</f>
        <v>2018</v>
      </c>
      <c r="F752" s="1">
        <f>MONTH(D752)</f>
        <v>4</v>
      </c>
      <c r="G752" s="4">
        <f>DAY(D752)</f>
        <v>26</v>
      </c>
      <c r="H752" s="9">
        <v>0.41388888888888892</v>
      </c>
      <c r="I752" s="13">
        <v>126.196333333333</v>
      </c>
      <c r="J752" s="13">
        <v>28.754166666666599</v>
      </c>
      <c r="K752" s="10">
        <v>5</v>
      </c>
      <c r="L752" s="10">
        <v>5</v>
      </c>
      <c r="M752" s="10">
        <v>0</v>
      </c>
      <c r="N752" s="14">
        <v>20.055</v>
      </c>
      <c r="O752" s="13">
        <v>34.01802</v>
      </c>
      <c r="P752" s="38">
        <v>0.20127387647058792</v>
      </c>
      <c r="Q752" s="38">
        <v>0.79767588235294085</v>
      </c>
      <c r="R752" s="32" t="s">
        <v>285</v>
      </c>
      <c r="S752" s="32"/>
      <c r="V752" s="8" t="s">
        <v>813</v>
      </c>
    </row>
    <row r="753" spans="1:22">
      <c r="A753" s="1" t="s">
        <v>293</v>
      </c>
      <c r="B753" s="1">
        <v>69</v>
      </c>
      <c r="C753" s="1" t="s">
        <v>1574</v>
      </c>
      <c r="D753" s="5">
        <v>43216</v>
      </c>
      <c r="E753" s="1">
        <f>YEAR(D753)</f>
        <v>2018</v>
      </c>
      <c r="F753" s="1">
        <f>MONTH(D753)</f>
        <v>4</v>
      </c>
      <c r="G753" s="4">
        <f>DAY(D753)</f>
        <v>26</v>
      </c>
      <c r="H753" s="9">
        <v>0.58263888888888882</v>
      </c>
      <c r="I753" s="13">
        <v>126.243333333333</v>
      </c>
      <c r="J753" s="13">
        <v>29.212499999999999</v>
      </c>
      <c r="K753" s="10">
        <v>5</v>
      </c>
      <c r="L753" s="10">
        <v>5</v>
      </c>
      <c r="M753" s="10">
        <v>0</v>
      </c>
      <c r="N753" s="14">
        <v>16.871666666666599</v>
      </c>
      <c r="O753" s="13">
        <v>32.445686666666603</v>
      </c>
      <c r="P753" s="38">
        <v>-0.18441540117647048</v>
      </c>
      <c r="Q753" s="38">
        <v>-1.9537787058823524</v>
      </c>
      <c r="R753" s="32" t="s">
        <v>285</v>
      </c>
      <c r="S753" s="32"/>
      <c r="V753" s="8" t="s">
        <v>814</v>
      </c>
    </row>
    <row r="754" spans="1:22">
      <c r="A754" s="1" t="s">
        <v>293</v>
      </c>
      <c r="B754" s="1">
        <v>70</v>
      </c>
      <c r="C754" s="1" t="s">
        <v>1574</v>
      </c>
      <c r="D754" s="5">
        <v>43216</v>
      </c>
      <c r="E754" s="1">
        <f>YEAR(D754)</f>
        <v>2018</v>
      </c>
      <c r="F754" s="1">
        <f>MONTH(D754)</f>
        <v>4</v>
      </c>
      <c r="G754" s="4">
        <f>DAY(D754)</f>
        <v>26</v>
      </c>
      <c r="H754" s="9">
        <v>0.76944444444444438</v>
      </c>
      <c r="I754" s="13">
        <v>126.25</v>
      </c>
      <c r="J754" s="13">
        <v>29.754999999999999</v>
      </c>
      <c r="K754" s="10">
        <v>5</v>
      </c>
      <c r="L754" s="10">
        <v>5</v>
      </c>
      <c r="M754" s="10">
        <v>0</v>
      </c>
      <c r="N754" s="14">
        <v>16.6316666666666</v>
      </c>
      <c r="O754" s="13">
        <v>32.150019999999998</v>
      </c>
      <c r="P754" s="38">
        <v>-0.30215251058823545</v>
      </c>
      <c r="Q754" s="38">
        <v>-2.5978843529411755</v>
      </c>
      <c r="R754" s="32" t="s">
        <v>285</v>
      </c>
      <c r="S754" s="32"/>
      <c r="V754" s="8" t="s">
        <v>815</v>
      </c>
    </row>
    <row r="755" spans="1:22">
      <c r="A755" s="1" t="s">
        <v>293</v>
      </c>
      <c r="B755" s="1">
        <v>71</v>
      </c>
      <c r="C755" s="1" t="s">
        <v>1574</v>
      </c>
      <c r="D755" s="5">
        <v>43217</v>
      </c>
      <c r="E755" s="1">
        <f>YEAR(D755)</f>
        <v>2018</v>
      </c>
      <c r="F755" s="1">
        <f>MONTH(D755)</f>
        <v>4</v>
      </c>
      <c r="G755" s="4">
        <f>DAY(D755)</f>
        <v>27</v>
      </c>
      <c r="H755" s="9">
        <v>2.2916666666666669E-2</v>
      </c>
      <c r="I755" s="13">
        <v>126.252</v>
      </c>
      <c r="J755" s="13">
        <v>30.203166666666601</v>
      </c>
      <c r="K755" s="10">
        <v>5</v>
      </c>
      <c r="L755" s="10">
        <v>5</v>
      </c>
      <c r="M755" s="10">
        <v>0</v>
      </c>
      <c r="N755" s="14">
        <v>14.97</v>
      </c>
      <c r="O755" s="13">
        <v>33.899353333333302</v>
      </c>
      <c r="P755" s="38">
        <v>0.19669473999999965</v>
      </c>
      <c r="Q755" s="38">
        <v>0.52238600000000091</v>
      </c>
      <c r="R755" s="32" t="s">
        <v>285</v>
      </c>
      <c r="S755" s="32"/>
      <c r="V755" s="8" t="s">
        <v>816</v>
      </c>
    </row>
    <row r="756" spans="1:22">
      <c r="A756" s="1" t="s">
        <v>293</v>
      </c>
      <c r="B756" s="1">
        <v>63</v>
      </c>
      <c r="C756" s="1" t="s">
        <v>1575</v>
      </c>
      <c r="D756" s="5">
        <v>43215</v>
      </c>
      <c r="E756" s="1">
        <f>YEAR(D756)</f>
        <v>2018</v>
      </c>
      <c r="F756" s="1">
        <f>MONTH(D756)</f>
        <v>4</v>
      </c>
      <c r="G756" s="4">
        <f>DAY(D756)</f>
        <v>25</v>
      </c>
      <c r="H756" s="9">
        <v>0.59097222222222223</v>
      </c>
      <c r="I756" s="13">
        <f>124+44.96/60</f>
        <v>124.74933333333334</v>
      </c>
      <c r="J756" s="13">
        <f>27+44.99/60</f>
        <v>27.749833333333335</v>
      </c>
      <c r="K756" s="10">
        <v>0</v>
      </c>
      <c r="L756" s="10">
        <v>0</v>
      </c>
      <c r="M756" s="33">
        <v>0</v>
      </c>
      <c r="N756" s="14">
        <v>19.8</v>
      </c>
      <c r="O756" s="13">
        <v>33.97858849666693</v>
      </c>
      <c r="P756" s="38">
        <v>5.1528820000000142E-2</v>
      </c>
      <c r="Q756" s="38">
        <v>0.43640239999999864</v>
      </c>
      <c r="R756" s="32" t="s">
        <v>285</v>
      </c>
      <c r="S756" s="32">
        <v>1</v>
      </c>
      <c r="V756" s="8" t="s">
        <v>1183</v>
      </c>
    </row>
    <row r="757" spans="1:22">
      <c r="A757" s="1" t="s">
        <v>293</v>
      </c>
      <c r="B757" s="1">
        <v>63</v>
      </c>
      <c r="C757" s="1" t="s">
        <v>1575</v>
      </c>
      <c r="D757" s="5">
        <v>43215</v>
      </c>
      <c r="E757" s="1">
        <f>YEAR(D757)</f>
        <v>2018</v>
      </c>
      <c r="F757" s="1">
        <f>MONTH(D757)</f>
        <v>4</v>
      </c>
      <c r="G757" s="4">
        <f>DAY(D757)</f>
        <v>25</v>
      </c>
      <c r="H757" s="9">
        <v>0.59097222222222223</v>
      </c>
      <c r="I757" s="13">
        <f>124+44.96/60</f>
        <v>124.74933333333334</v>
      </c>
      <c r="J757" s="13">
        <f>27+44.99/60</f>
        <v>27.749833333333335</v>
      </c>
      <c r="K757" s="10">
        <v>90.335999999999999</v>
      </c>
      <c r="L757" s="10">
        <v>90</v>
      </c>
      <c r="M757" s="10">
        <v>0</v>
      </c>
      <c r="N757" s="14">
        <v>18.703499999999998</v>
      </c>
      <c r="O757" s="13">
        <v>34.482300000000002</v>
      </c>
      <c r="P757" s="38">
        <v>0.16137976235294116</v>
      </c>
      <c r="Q757" s="38">
        <v>1.0862165294117627</v>
      </c>
      <c r="R757" s="32" t="s">
        <v>285</v>
      </c>
      <c r="S757" s="32">
        <v>1</v>
      </c>
      <c r="V757" s="8" t="s">
        <v>1184</v>
      </c>
    </row>
    <row r="758" spans="1:22">
      <c r="A758" s="1" t="s">
        <v>293</v>
      </c>
      <c r="B758" s="1">
        <v>63</v>
      </c>
      <c r="C758" s="1" t="s">
        <v>1575</v>
      </c>
      <c r="D758" s="5">
        <v>43215</v>
      </c>
      <c r="E758" s="1">
        <f>YEAR(D758)</f>
        <v>2018</v>
      </c>
      <c r="F758" s="1">
        <f>MONTH(D758)</f>
        <v>4</v>
      </c>
      <c r="G758" s="4">
        <f>DAY(D758)</f>
        <v>25</v>
      </c>
      <c r="H758" s="9">
        <v>0.59097222222222223</v>
      </c>
      <c r="I758" s="13">
        <f>124+44.96/60</f>
        <v>124.74933333333334</v>
      </c>
      <c r="J758" s="13">
        <f>27+44.99/60</f>
        <v>27.749833333333335</v>
      </c>
      <c r="K758" s="10">
        <v>75.091999999999999</v>
      </c>
      <c r="L758" s="10">
        <v>75</v>
      </c>
      <c r="M758" s="10">
        <v>0</v>
      </c>
      <c r="N758" s="14">
        <v>18.681699999999999</v>
      </c>
      <c r="O758" s="13">
        <v>34.424700000000001</v>
      </c>
      <c r="P758" s="38">
        <v>0.27128148970588239</v>
      </c>
      <c r="Q758" s="38">
        <v>1.0295353088235295</v>
      </c>
      <c r="R758" s="32" t="s">
        <v>285</v>
      </c>
      <c r="S758" s="32">
        <v>1</v>
      </c>
      <c r="V758" s="8" t="s">
        <v>1185</v>
      </c>
    </row>
    <row r="759" spans="1:22">
      <c r="A759" s="1" t="s">
        <v>293</v>
      </c>
      <c r="B759" s="1">
        <v>63</v>
      </c>
      <c r="C759" s="1" t="s">
        <v>1575</v>
      </c>
      <c r="D759" s="5">
        <v>43215</v>
      </c>
      <c r="E759" s="1">
        <f>YEAR(D759)</f>
        <v>2018</v>
      </c>
      <c r="F759" s="1">
        <f>MONTH(D759)</f>
        <v>4</v>
      </c>
      <c r="G759" s="4">
        <f>DAY(D759)</f>
        <v>25</v>
      </c>
      <c r="H759" s="9">
        <v>0.59097222222222223</v>
      </c>
      <c r="I759" s="13">
        <f>124+44.96/60</f>
        <v>124.74933333333334</v>
      </c>
      <c r="J759" s="13">
        <f>27+44.99/60</f>
        <v>27.749833333333335</v>
      </c>
      <c r="K759" s="10">
        <v>50.104999999999997</v>
      </c>
      <c r="L759" s="10">
        <v>50</v>
      </c>
      <c r="M759" s="10">
        <v>0</v>
      </c>
      <c r="N759" s="14">
        <v>19.893899999999999</v>
      </c>
      <c r="O759" s="13">
        <v>34.099400000000003</v>
      </c>
      <c r="P759" s="38">
        <v>0.14289999705882384</v>
      </c>
      <c r="Q759" s="38">
        <v>0.75576083823529494</v>
      </c>
      <c r="R759" s="32" t="s">
        <v>285</v>
      </c>
      <c r="S759" s="32">
        <v>1</v>
      </c>
      <c r="V759" s="8" t="s">
        <v>1186</v>
      </c>
    </row>
    <row r="760" spans="1:22">
      <c r="A760" s="1" t="s">
        <v>293</v>
      </c>
      <c r="B760" s="1">
        <v>63</v>
      </c>
      <c r="C760" s="1" t="s">
        <v>1575</v>
      </c>
      <c r="D760" s="5">
        <v>43215</v>
      </c>
      <c r="E760" s="1">
        <f>YEAR(D760)</f>
        <v>2018</v>
      </c>
      <c r="F760" s="1">
        <f>MONTH(D760)</f>
        <v>4</v>
      </c>
      <c r="G760" s="4">
        <f>DAY(D760)</f>
        <v>25</v>
      </c>
      <c r="H760" s="9">
        <v>0.59097222222222223</v>
      </c>
      <c r="I760" s="13">
        <f>124+44.96/60</f>
        <v>124.74933333333334</v>
      </c>
      <c r="J760" s="13">
        <f>27+44.99/60</f>
        <v>27.749833333333335</v>
      </c>
      <c r="K760" s="10">
        <v>29.885000000000002</v>
      </c>
      <c r="L760" s="10">
        <v>30</v>
      </c>
      <c r="M760" s="10">
        <v>0</v>
      </c>
      <c r="N760" s="14">
        <v>20.108899999999998</v>
      </c>
      <c r="O760" s="13">
        <v>33.9925</v>
      </c>
      <c r="P760" s="38">
        <v>0.22679980441176473</v>
      </c>
      <c r="Q760" s="38">
        <v>0.72306511764705839</v>
      </c>
      <c r="R760" s="32" t="s">
        <v>285</v>
      </c>
      <c r="S760" s="32">
        <v>1</v>
      </c>
      <c r="V760" s="8" t="s">
        <v>1187</v>
      </c>
    </row>
    <row r="761" spans="1:22">
      <c r="A761" s="1" t="s">
        <v>293</v>
      </c>
      <c r="B761" s="1">
        <v>63</v>
      </c>
      <c r="C761" s="1" t="s">
        <v>1575</v>
      </c>
      <c r="D761" s="5">
        <v>43215</v>
      </c>
      <c r="E761" s="1">
        <f>YEAR(D761)</f>
        <v>2018</v>
      </c>
      <c r="F761" s="1">
        <f>MONTH(D761)</f>
        <v>4</v>
      </c>
      <c r="G761" s="4">
        <f>DAY(D761)</f>
        <v>25</v>
      </c>
      <c r="H761" s="9">
        <v>0.59097222222222223</v>
      </c>
      <c r="I761" s="13">
        <f>124+44.96/60</f>
        <v>124.74933333333334</v>
      </c>
      <c r="J761" s="13">
        <f>27+44.99/60</f>
        <v>27.749833333333335</v>
      </c>
      <c r="K761" s="10">
        <v>19.670000000000002</v>
      </c>
      <c r="L761" s="10">
        <v>20</v>
      </c>
      <c r="M761" s="10">
        <v>0</v>
      </c>
      <c r="N761" s="14">
        <v>20.104900000000001</v>
      </c>
      <c r="O761" s="13">
        <v>33.981499999999997</v>
      </c>
      <c r="P761" s="38">
        <v>0.20892647176470569</v>
      </c>
      <c r="Q761" s="38">
        <v>0.70833404705882153</v>
      </c>
      <c r="R761" s="32" t="s">
        <v>285</v>
      </c>
      <c r="S761" s="32">
        <v>1</v>
      </c>
      <c r="V761" s="8" t="s">
        <v>1188</v>
      </c>
    </row>
    <row r="762" spans="1:22">
      <c r="A762" s="1" t="s">
        <v>293</v>
      </c>
      <c r="B762" s="1">
        <v>63</v>
      </c>
      <c r="C762" s="1" t="s">
        <v>1575</v>
      </c>
      <c r="D762" s="5">
        <v>43215</v>
      </c>
      <c r="E762" s="1">
        <f>YEAR(D762)</f>
        <v>2018</v>
      </c>
      <c r="F762" s="1">
        <f>MONTH(D762)</f>
        <v>4</v>
      </c>
      <c r="G762" s="4">
        <f>DAY(D762)</f>
        <v>25</v>
      </c>
      <c r="H762" s="9">
        <v>0.59097222222222223</v>
      </c>
      <c r="I762" s="13">
        <f>124+44.96/60</f>
        <v>124.74933333333334</v>
      </c>
      <c r="J762" s="13">
        <f>27+44.99/60</f>
        <v>27.749833333333335</v>
      </c>
      <c r="K762" s="10">
        <v>10.007999999999999</v>
      </c>
      <c r="L762" s="10">
        <v>10</v>
      </c>
      <c r="M762" s="10">
        <v>0</v>
      </c>
      <c r="N762" s="14">
        <v>20.1007</v>
      </c>
      <c r="O762" s="13">
        <v>33.976199999999999</v>
      </c>
      <c r="P762" s="38">
        <v>4.0771576470588267E-2</v>
      </c>
      <c r="Q762" s="38">
        <v>0.39101502352941253</v>
      </c>
      <c r="R762" s="32" t="s">
        <v>285</v>
      </c>
      <c r="S762" s="32">
        <v>1</v>
      </c>
      <c r="V762" s="8" t="s">
        <v>1189</v>
      </c>
    </row>
    <row r="763" spans="1:22">
      <c r="A763" s="1" t="s">
        <v>293</v>
      </c>
      <c r="B763" s="1">
        <v>49</v>
      </c>
      <c r="C763" s="1" t="s">
        <v>1575</v>
      </c>
      <c r="D763" s="5">
        <v>43212</v>
      </c>
      <c r="E763" s="1">
        <f>YEAR(D763)</f>
        <v>2018</v>
      </c>
      <c r="F763" s="1">
        <f>MONTH(D763)</f>
        <v>4</v>
      </c>
      <c r="G763" s="4">
        <f>DAY(D763)</f>
        <v>22</v>
      </c>
      <c r="H763" s="9">
        <v>0.9375</v>
      </c>
      <c r="I763" s="13">
        <f>126+15.23/60</f>
        <v>126.25383333333333</v>
      </c>
      <c r="J763" s="13">
        <f>27+15.43/60</f>
        <v>27.257166666666667</v>
      </c>
      <c r="K763" s="10">
        <v>0</v>
      </c>
      <c r="L763" s="10">
        <v>0</v>
      </c>
      <c r="M763" s="33">
        <v>0</v>
      </c>
      <c r="N763" s="14">
        <v>25.3</v>
      </c>
      <c r="O763" s="13">
        <v>34.292081199029667</v>
      </c>
      <c r="P763" s="38">
        <v>0.19926317176470576</v>
      </c>
      <c r="Q763" s="38">
        <v>1.0638367882352942</v>
      </c>
      <c r="R763" s="32" t="s">
        <v>285</v>
      </c>
      <c r="S763" s="32">
        <v>1</v>
      </c>
      <c r="V763" s="8" t="s">
        <v>1190</v>
      </c>
    </row>
    <row r="764" spans="1:22">
      <c r="A764" s="1" t="s">
        <v>293</v>
      </c>
      <c r="B764" s="1">
        <v>49</v>
      </c>
      <c r="C764" s="1" t="s">
        <v>1575</v>
      </c>
      <c r="D764" s="5">
        <v>43212</v>
      </c>
      <c r="E764" s="1">
        <f>YEAR(D764)</f>
        <v>2018</v>
      </c>
      <c r="F764" s="1">
        <f>MONTH(D764)</f>
        <v>4</v>
      </c>
      <c r="G764" s="4">
        <f>DAY(D764)</f>
        <v>22</v>
      </c>
      <c r="H764" s="9">
        <v>0.9375</v>
      </c>
      <c r="I764" s="13">
        <f>126+15.23/60</f>
        <v>126.25383333333333</v>
      </c>
      <c r="J764" s="13">
        <f>27+15.43/60</f>
        <v>27.257166666666667</v>
      </c>
      <c r="K764" s="10">
        <v>501.01499999999999</v>
      </c>
      <c r="L764" s="10">
        <v>500</v>
      </c>
      <c r="M764" s="10">
        <v>0</v>
      </c>
      <c r="N764" s="14">
        <v>7.4931999999999999</v>
      </c>
      <c r="O764" s="13">
        <v>34.3249</v>
      </c>
      <c r="P764" s="38">
        <v>-1.3208552941176066E-2</v>
      </c>
      <c r="Q764" s="38">
        <v>-0.68544204705882272</v>
      </c>
      <c r="R764" s="32" t="s">
        <v>285</v>
      </c>
      <c r="S764" s="32">
        <v>1</v>
      </c>
      <c r="V764" s="8" t="s">
        <v>1191</v>
      </c>
    </row>
    <row r="765" spans="1:22">
      <c r="A765" s="1" t="s">
        <v>293</v>
      </c>
      <c r="B765" s="1">
        <v>49</v>
      </c>
      <c r="C765" s="1" t="s">
        <v>1575</v>
      </c>
      <c r="D765" s="5">
        <v>43212</v>
      </c>
      <c r="E765" s="1">
        <f>YEAR(D765)</f>
        <v>2018</v>
      </c>
      <c r="F765" s="1">
        <f>MONTH(D765)</f>
        <v>4</v>
      </c>
      <c r="G765" s="4">
        <f>DAY(D765)</f>
        <v>22</v>
      </c>
      <c r="H765" s="9">
        <v>0.9375</v>
      </c>
      <c r="I765" s="13">
        <f>126+15.23/60</f>
        <v>126.25383333333333</v>
      </c>
      <c r="J765" s="13">
        <f>27+15.43/60</f>
        <v>27.257166666666667</v>
      </c>
      <c r="K765" s="10">
        <v>299.149</v>
      </c>
      <c r="L765" s="10">
        <v>300</v>
      </c>
      <c r="M765" s="10">
        <v>0</v>
      </c>
      <c r="N765" s="14">
        <v>11.543699999999999</v>
      </c>
      <c r="O765" s="13">
        <v>34.395000000000003</v>
      </c>
      <c r="P765" s="38">
        <v>6.942908235294154E-2</v>
      </c>
      <c r="Q765" s="38">
        <v>-7.8597242352941521E-2</v>
      </c>
      <c r="R765" s="32" t="s">
        <v>285</v>
      </c>
      <c r="S765" s="32">
        <v>1</v>
      </c>
      <c r="V765" s="8" t="s">
        <v>1192</v>
      </c>
    </row>
    <row r="766" spans="1:22">
      <c r="A766" s="1" t="s">
        <v>293</v>
      </c>
      <c r="B766" s="1">
        <v>49</v>
      </c>
      <c r="C766" s="1" t="s">
        <v>1575</v>
      </c>
      <c r="D766" s="5">
        <v>43212</v>
      </c>
      <c r="E766" s="1">
        <f>YEAR(D766)</f>
        <v>2018</v>
      </c>
      <c r="F766" s="1">
        <f>MONTH(D766)</f>
        <v>4</v>
      </c>
      <c r="G766" s="4">
        <f>DAY(D766)</f>
        <v>22</v>
      </c>
      <c r="H766" s="9">
        <v>0.9375</v>
      </c>
      <c r="I766" s="13">
        <f>126+15.23/60</f>
        <v>126.25383333333333</v>
      </c>
      <c r="J766" s="13">
        <f>27+15.43/60</f>
        <v>27.257166666666667</v>
      </c>
      <c r="K766" s="10">
        <v>202.43100000000001</v>
      </c>
      <c r="L766" s="10">
        <v>200</v>
      </c>
      <c r="M766" s="10">
        <v>0</v>
      </c>
      <c r="N766" s="14">
        <v>17.605599999999999</v>
      </c>
      <c r="O766" s="13">
        <v>34.691099999999999</v>
      </c>
      <c r="P766" s="38">
        <v>0.27398851764705823</v>
      </c>
      <c r="Q766" s="38">
        <v>1.5192764823529412</v>
      </c>
      <c r="R766" s="32" t="s">
        <v>285</v>
      </c>
      <c r="S766" s="32">
        <v>1</v>
      </c>
      <c r="V766" s="8" t="s">
        <v>1193</v>
      </c>
    </row>
    <row r="767" spans="1:22">
      <c r="A767" s="1" t="s">
        <v>293</v>
      </c>
      <c r="B767" s="1">
        <v>49</v>
      </c>
      <c r="C767" s="1" t="s">
        <v>1575</v>
      </c>
      <c r="D767" s="5">
        <v>43212</v>
      </c>
      <c r="E767" s="1">
        <f>YEAR(D767)</f>
        <v>2018</v>
      </c>
      <c r="F767" s="1">
        <f>MONTH(D767)</f>
        <v>4</v>
      </c>
      <c r="G767" s="4">
        <f>DAY(D767)</f>
        <v>22</v>
      </c>
      <c r="H767" s="9">
        <v>0.9375</v>
      </c>
      <c r="I767" s="13">
        <f>126+15.23/60</f>
        <v>126.25383333333333</v>
      </c>
      <c r="J767" s="13">
        <f>27+15.43/60</f>
        <v>27.257166666666667</v>
      </c>
      <c r="K767" s="10">
        <v>150.226</v>
      </c>
      <c r="L767" s="10">
        <v>150</v>
      </c>
      <c r="M767" s="10">
        <v>0</v>
      </c>
      <c r="N767" s="14">
        <v>18.811399999999999</v>
      </c>
      <c r="O767" s="13">
        <v>34.691299999999998</v>
      </c>
      <c r="P767" s="38">
        <v>0.25167403294117596</v>
      </c>
      <c r="Q767" s="38">
        <v>1.3499102070588229</v>
      </c>
      <c r="R767" s="32" t="s">
        <v>285</v>
      </c>
      <c r="S767" s="32">
        <v>1</v>
      </c>
      <c r="V767" s="8" t="s">
        <v>1194</v>
      </c>
    </row>
    <row r="768" spans="1:22">
      <c r="A768" s="1" t="s">
        <v>293</v>
      </c>
      <c r="B768" s="1">
        <v>49</v>
      </c>
      <c r="C768" s="1" t="s">
        <v>1575</v>
      </c>
      <c r="D768" s="5">
        <v>43212</v>
      </c>
      <c r="E768" s="1">
        <f>YEAR(D768)</f>
        <v>2018</v>
      </c>
      <c r="F768" s="1">
        <f>MONTH(D768)</f>
        <v>4</v>
      </c>
      <c r="G768" s="4">
        <f>DAY(D768)</f>
        <v>22</v>
      </c>
      <c r="H768" s="9">
        <v>0.9375</v>
      </c>
      <c r="I768" s="13">
        <f>126+15.23/60</f>
        <v>126.25383333333333</v>
      </c>
      <c r="J768" s="13">
        <f>27+15.43/60</f>
        <v>27.257166666666667</v>
      </c>
      <c r="K768" s="10">
        <v>123.42100000000001</v>
      </c>
      <c r="L768" s="10">
        <v>125</v>
      </c>
      <c r="M768" s="10">
        <v>0</v>
      </c>
      <c r="N768" s="14">
        <v>20.0474</v>
      </c>
      <c r="O768" s="13">
        <v>34.765900000000002</v>
      </c>
      <c r="P768" s="38">
        <v>0.32455282823529386</v>
      </c>
      <c r="Q768" s="38">
        <v>1.8039869317647064</v>
      </c>
      <c r="R768" s="32" t="s">
        <v>285</v>
      </c>
      <c r="S768" s="32">
        <v>1</v>
      </c>
      <c r="V768" s="8" t="s">
        <v>1195</v>
      </c>
    </row>
    <row r="769" spans="1:22">
      <c r="A769" s="1" t="s">
        <v>293</v>
      </c>
      <c r="B769" s="1">
        <v>49</v>
      </c>
      <c r="C769" s="1" t="s">
        <v>1575</v>
      </c>
      <c r="D769" s="5">
        <v>43212</v>
      </c>
      <c r="E769" s="1">
        <f>YEAR(D769)</f>
        <v>2018</v>
      </c>
      <c r="F769" s="1">
        <f>MONTH(D769)</f>
        <v>4</v>
      </c>
      <c r="G769" s="4">
        <f>DAY(D769)</f>
        <v>22</v>
      </c>
      <c r="H769" s="9">
        <v>0.9375</v>
      </c>
      <c r="I769" s="13">
        <f>126+15.23/60</f>
        <v>126.25383333333333</v>
      </c>
      <c r="J769" s="13">
        <f>27+15.43/60</f>
        <v>27.257166666666667</v>
      </c>
      <c r="K769" s="10">
        <v>100.996</v>
      </c>
      <c r="L769" s="10">
        <v>100</v>
      </c>
      <c r="M769" s="10">
        <v>0</v>
      </c>
      <c r="N769" s="14">
        <v>21.297699999999999</v>
      </c>
      <c r="O769" s="13">
        <v>34.944800000000001</v>
      </c>
      <c r="P769" s="38">
        <v>0.32478064941176532</v>
      </c>
      <c r="Q769" s="38">
        <v>2.1921675505882359</v>
      </c>
      <c r="R769" s="32" t="s">
        <v>285</v>
      </c>
      <c r="S769" s="32">
        <v>1</v>
      </c>
      <c r="V769" s="8" t="s">
        <v>1196</v>
      </c>
    </row>
    <row r="770" spans="1:22">
      <c r="A770" s="1" t="s">
        <v>293</v>
      </c>
      <c r="B770" s="1">
        <v>49</v>
      </c>
      <c r="C770" s="1" t="s">
        <v>1575</v>
      </c>
      <c r="D770" s="5">
        <v>43212</v>
      </c>
      <c r="E770" s="1">
        <f>YEAR(D770)</f>
        <v>2018</v>
      </c>
      <c r="F770" s="1">
        <f>MONTH(D770)</f>
        <v>4</v>
      </c>
      <c r="G770" s="4">
        <f>DAY(D770)</f>
        <v>22</v>
      </c>
      <c r="H770" s="9">
        <v>0.9375</v>
      </c>
      <c r="I770" s="13">
        <f>126+15.23/60</f>
        <v>126.25383333333333</v>
      </c>
      <c r="J770" s="13">
        <f>27+15.43/60</f>
        <v>27.257166666666667</v>
      </c>
      <c r="K770" s="10">
        <v>75.289000000000001</v>
      </c>
      <c r="L770" s="10">
        <v>75</v>
      </c>
      <c r="M770" s="10">
        <v>0</v>
      </c>
      <c r="N770" s="14">
        <v>23.590399999999999</v>
      </c>
      <c r="O770" s="13">
        <v>34.711599999999997</v>
      </c>
      <c r="P770" s="38">
        <v>0.26903640470588286</v>
      </c>
      <c r="Q770" s="38">
        <v>1.7763694752941177</v>
      </c>
      <c r="R770" s="32" t="s">
        <v>285</v>
      </c>
      <c r="S770" s="32">
        <v>1</v>
      </c>
      <c r="V770" s="8" t="s">
        <v>1197</v>
      </c>
    </row>
    <row r="771" spans="1:22">
      <c r="A771" s="1" t="s">
        <v>293</v>
      </c>
      <c r="B771" s="1">
        <v>49</v>
      </c>
      <c r="C771" s="1" t="s">
        <v>1575</v>
      </c>
      <c r="D771" s="5">
        <v>43212</v>
      </c>
      <c r="E771" s="1">
        <f>YEAR(D771)</f>
        <v>2018</v>
      </c>
      <c r="F771" s="1">
        <f>MONTH(D771)</f>
        <v>4</v>
      </c>
      <c r="G771" s="4">
        <f>DAY(D771)</f>
        <v>22</v>
      </c>
      <c r="H771" s="9">
        <v>0.9375</v>
      </c>
      <c r="I771" s="13">
        <f>126+15.23/60</f>
        <v>126.25383333333333</v>
      </c>
      <c r="J771" s="13">
        <f>27+15.43/60</f>
        <v>27.257166666666667</v>
      </c>
      <c r="K771" s="10">
        <v>50.476999999999997</v>
      </c>
      <c r="L771" s="10">
        <v>50</v>
      </c>
      <c r="M771" s="10">
        <v>0</v>
      </c>
      <c r="N771" s="14">
        <v>24.288</v>
      </c>
      <c r="O771" s="13">
        <v>34.310200000000002</v>
      </c>
      <c r="P771" s="38">
        <v>0.13236767999999977</v>
      </c>
      <c r="Q771" s="38">
        <v>1.0289193600000015</v>
      </c>
      <c r="R771" s="32" t="s">
        <v>285</v>
      </c>
      <c r="S771" s="32">
        <v>1</v>
      </c>
      <c r="V771" s="8" t="s">
        <v>1198</v>
      </c>
    </row>
    <row r="772" spans="1:22">
      <c r="A772" s="1" t="s">
        <v>293</v>
      </c>
      <c r="B772" s="1">
        <v>49</v>
      </c>
      <c r="C772" s="1" t="s">
        <v>1575</v>
      </c>
      <c r="D772" s="5">
        <v>43212</v>
      </c>
      <c r="E772" s="1">
        <f>YEAR(D772)</f>
        <v>2018</v>
      </c>
      <c r="F772" s="1">
        <f>MONTH(D772)</f>
        <v>4</v>
      </c>
      <c r="G772" s="4">
        <f>DAY(D772)</f>
        <v>22</v>
      </c>
      <c r="H772" s="9">
        <v>0.9375</v>
      </c>
      <c r="I772" s="13">
        <f>126+15.23/60</f>
        <v>126.25383333333333</v>
      </c>
      <c r="J772" s="13">
        <f>27+15.43/60</f>
        <v>27.257166666666667</v>
      </c>
      <c r="K772" s="10">
        <v>29.707000000000001</v>
      </c>
      <c r="L772" s="10">
        <v>30</v>
      </c>
      <c r="M772" s="10">
        <v>0</v>
      </c>
      <c r="N772" s="14">
        <v>25.256900000000002</v>
      </c>
      <c r="O772" s="13">
        <v>34.296700000000001</v>
      </c>
      <c r="P772" s="38">
        <v>0.15571335529411767</v>
      </c>
      <c r="Q772" s="38">
        <v>1.0207646447058814</v>
      </c>
      <c r="R772" s="32" t="s">
        <v>285</v>
      </c>
      <c r="S772" s="32">
        <v>1</v>
      </c>
      <c r="V772" s="8" t="s">
        <v>1199</v>
      </c>
    </row>
    <row r="773" spans="1:22">
      <c r="A773" s="1" t="s">
        <v>293</v>
      </c>
      <c r="B773" s="1">
        <v>49</v>
      </c>
      <c r="C773" s="1" t="s">
        <v>1575</v>
      </c>
      <c r="D773" s="5">
        <v>43212</v>
      </c>
      <c r="E773" s="1">
        <f>YEAR(D773)</f>
        <v>2018</v>
      </c>
      <c r="F773" s="1">
        <f>MONTH(D773)</f>
        <v>4</v>
      </c>
      <c r="G773" s="4">
        <f>DAY(D773)</f>
        <v>22</v>
      </c>
      <c r="H773" s="9">
        <v>0.9375</v>
      </c>
      <c r="I773" s="13">
        <f>126+15.23/60</f>
        <v>126.25383333333333</v>
      </c>
      <c r="J773" s="13">
        <f>27+15.43/60</f>
        <v>27.257166666666667</v>
      </c>
      <c r="K773" s="10">
        <v>19.152999999999999</v>
      </c>
      <c r="L773" s="10">
        <v>20</v>
      </c>
      <c r="M773" s="10">
        <v>0</v>
      </c>
      <c r="N773" s="14">
        <v>25.2925</v>
      </c>
      <c r="O773" s="13">
        <v>34.297499999999999</v>
      </c>
      <c r="P773" s="38">
        <v>0.12381839058823552</v>
      </c>
      <c r="Q773" s="38">
        <v>0.79838116941176551</v>
      </c>
      <c r="R773" s="32" t="s">
        <v>285</v>
      </c>
      <c r="S773" s="32">
        <v>1</v>
      </c>
      <c r="V773" s="8" t="s">
        <v>1200</v>
      </c>
    </row>
    <row r="774" spans="1:22">
      <c r="A774" s="1" t="s">
        <v>293</v>
      </c>
      <c r="B774" s="1">
        <v>49</v>
      </c>
      <c r="C774" s="1" t="s">
        <v>1575</v>
      </c>
      <c r="D774" s="5">
        <v>43212</v>
      </c>
      <c r="E774" s="1">
        <f>YEAR(D774)</f>
        <v>2018</v>
      </c>
      <c r="F774" s="1">
        <f>MONTH(D774)</f>
        <v>4</v>
      </c>
      <c r="G774" s="4">
        <f>DAY(D774)</f>
        <v>22</v>
      </c>
      <c r="H774" s="9">
        <v>0.9375</v>
      </c>
      <c r="I774" s="13">
        <f>126+15.23/60</f>
        <v>126.25383333333333</v>
      </c>
      <c r="J774" s="13">
        <f>27+15.43/60</f>
        <v>27.257166666666667</v>
      </c>
      <c r="K774" s="10">
        <v>9.923</v>
      </c>
      <c r="L774" s="10">
        <v>10</v>
      </c>
      <c r="M774" s="10">
        <v>0</v>
      </c>
      <c r="N774" s="14">
        <v>25.296500000000002</v>
      </c>
      <c r="O774" s="13">
        <v>34.2971</v>
      </c>
      <c r="P774" s="38">
        <v>0.17325558588235301</v>
      </c>
      <c r="Q774" s="38">
        <v>0.96714681411764758</v>
      </c>
      <c r="R774" s="32" t="s">
        <v>285</v>
      </c>
      <c r="S774" s="32">
        <v>1</v>
      </c>
      <c r="V774" s="8" t="s">
        <v>1201</v>
      </c>
    </row>
    <row r="775" spans="1:22">
      <c r="A775" s="1" t="s">
        <v>290</v>
      </c>
      <c r="B775" s="1" t="s">
        <v>294</v>
      </c>
      <c r="C775" s="1" t="s">
        <v>1575</v>
      </c>
      <c r="D775" s="5">
        <v>43163</v>
      </c>
      <c r="E775" s="1">
        <f>YEAR(D775)</f>
        <v>2018</v>
      </c>
      <c r="F775" s="1">
        <f>MONTH(D775)</f>
        <v>3</v>
      </c>
      <c r="G775" s="4">
        <f>DAY(D775)</f>
        <v>4</v>
      </c>
      <c r="H775" s="9">
        <v>0.58472222222222225</v>
      </c>
      <c r="I775" s="13">
        <f>126+15.11/60</f>
        <v>126.25183333333334</v>
      </c>
      <c r="J775" s="13">
        <f>27+15.13/60</f>
        <v>27.252166666666668</v>
      </c>
      <c r="K775" s="10">
        <v>0</v>
      </c>
      <c r="L775" s="10">
        <v>0</v>
      </c>
      <c r="M775" s="33">
        <v>0</v>
      </c>
      <c r="N775" s="14">
        <v>24</v>
      </c>
      <c r="O775" s="13">
        <v>34.727415113292814</v>
      </c>
      <c r="P775" s="38">
        <v>0.19515091999999967</v>
      </c>
      <c r="Q775" s="38">
        <v>1.1769639341176479</v>
      </c>
      <c r="R775" s="32" t="s">
        <v>285</v>
      </c>
      <c r="S775" s="32">
        <v>1</v>
      </c>
      <c r="V775" s="8" t="s">
        <v>1202</v>
      </c>
    </row>
    <row r="776" spans="1:22">
      <c r="A776" s="1" t="s">
        <v>290</v>
      </c>
      <c r="B776" s="1" t="s">
        <v>294</v>
      </c>
      <c r="C776" s="1" t="s">
        <v>1575</v>
      </c>
      <c r="D776" s="5">
        <v>43163</v>
      </c>
      <c r="E776" s="1">
        <f>YEAR(D776)</f>
        <v>2018</v>
      </c>
      <c r="F776" s="1">
        <f>MONTH(D776)</f>
        <v>3</v>
      </c>
      <c r="G776" s="4">
        <f>DAY(D776)</f>
        <v>4</v>
      </c>
      <c r="H776" s="9">
        <v>0.58472222222222225</v>
      </c>
      <c r="I776" s="13">
        <f>126+15.11/60</f>
        <v>126.25183333333334</v>
      </c>
      <c r="J776" s="13">
        <f>27+15.13/60</f>
        <v>27.252166666666668</v>
      </c>
      <c r="K776" s="10">
        <v>496.79599999999999</v>
      </c>
      <c r="L776" s="10">
        <v>500</v>
      </c>
      <c r="M776" s="10">
        <v>0</v>
      </c>
      <c r="N776" s="14">
        <v>8.1043000000000003</v>
      </c>
      <c r="O776" s="13">
        <v>34.34330169995355</v>
      </c>
      <c r="P776" s="38">
        <v>-3.0354879999999751E-2</v>
      </c>
      <c r="Q776" s="38">
        <v>-0.66989640705882358</v>
      </c>
      <c r="R776" s="32" t="s">
        <v>285</v>
      </c>
      <c r="S776" s="32">
        <v>1</v>
      </c>
      <c r="U776" s="15"/>
      <c r="V776" s="8" t="s">
        <v>1203</v>
      </c>
    </row>
    <row r="777" spans="1:22">
      <c r="A777" s="1" t="s">
        <v>290</v>
      </c>
      <c r="B777" s="1" t="s">
        <v>294</v>
      </c>
      <c r="C777" s="1" t="s">
        <v>1575</v>
      </c>
      <c r="D777" s="5">
        <v>43163</v>
      </c>
      <c r="E777" s="1">
        <f>YEAR(D777)</f>
        <v>2018</v>
      </c>
      <c r="F777" s="1">
        <f>MONTH(D777)</f>
        <v>3</v>
      </c>
      <c r="G777" s="4">
        <f>DAY(D777)</f>
        <v>4</v>
      </c>
      <c r="H777" s="9">
        <v>0.58472222222222225</v>
      </c>
      <c r="I777" s="13">
        <f>126+15.11/60</f>
        <v>126.25183333333334</v>
      </c>
      <c r="J777" s="13">
        <f>27+15.13/60</f>
        <v>27.252166666666668</v>
      </c>
      <c r="K777" s="10">
        <v>297.62099999999998</v>
      </c>
      <c r="L777" s="10">
        <v>300</v>
      </c>
      <c r="M777" s="10">
        <v>0</v>
      </c>
      <c r="N777" s="14">
        <v>16.0717</v>
      </c>
      <c r="O777" s="13">
        <v>34.405783367344952</v>
      </c>
      <c r="P777" s="38">
        <v>0.19794955999999964</v>
      </c>
      <c r="Q777" s="38">
        <v>1.1687254517647059</v>
      </c>
      <c r="R777" s="32" t="s">
        <v>285</v>
      </c>
      <c r="S777" s="32">
        <v>1</v>
      </c>
      <c r="U777" s="15"/>
      <c r="V777" s="8" t="s">
        <v>1204</v>
      </c>
    </row>
    <row r="778" spans="1:22">
      <c r="A778" s="1" t="s">
        <v>290</v>
      </c>
      <c r="B778" s="1" t="s">
        <v>294</v>
      </c>
      <c r="C778" s="1" t="s">
        <v>1575</v>
      </c>
      <c r="D778" s="5">
        <v>43163</v>
      </c>
      <c r="E778" s="1">
        <f>YEAR(D778)</f>
        <v>2018</v>
      </c>
      <c r="F778" s="1">
        <f>MONTH(D778)</f>
        <v>3</v>
      </c>
      <c r="G778" s="4">
        <f>DAY(D778)</f>
        <v>4</v>
      </c>
      <c r="H778" s="9">
        <v>0.58472222222222225</v>
      </c>
      <c r="I778" s="13">
        <f>126+15.11/60</f>
        <v>126.25183333333334</v>
      </c>
      <c r="J778" s="13">
        <f>27+15.13/60</f>
        <v>27.252166666666668</v>
      </c>
      <c r="K778" s="10">
        <v>198.61199999999999</v>
      </c>
      <c r="L778" s="10">
        <v>200</v>
      </c>
      <c r="M778" s="10">
        <v>0</v>
      </c>
      <c r="N778" s="14">
        <v>19.902899999999999</v>
      </c>
      <c r="O778" s="13">
        <v>34.650874602854145</v>
      </c>
      <c r="P778" s="38">
        <v>0.37806716000000007</v>
      </c>
      <c r="Q778" s="38">
        <v>2.1584033905882354</v>
      </c>
      <c r="R778" s="32" t="s">
        <v>285</v>
      </c>
      <c r="S778" s="32">
        <v>1</v>
      </c>
      <c r="U778" s="15"/>
      <c r="V778" s="8" t="s">
        <v>1205</v>
      </c>
    </row>
    <row r="779" spans="1:22">
      <c r="A779" s="1" t="s">
        <v>290</v>
      </c>
      <c r="B779" s="1" t="s">
        <v>294</v>
      </c>
      <c r="C779" s="1" t="s">
        <v>1575</v>
      </c>
      <c r="D779" s="5">
        <v>43163</v>
      </c>
      <c r="E779" s="1">
        <f>YEAR(D779)</f>
        <v>2018</v>
      </c>
      <c r="F779" s="1">
        <f>MONTH(D779)</f>
        <v>3</v>
      </c>
      <c r="G779" s="4">
        <f>DAY(D779)</f>
        <v>4</v>
      </c>
      <c r="H779" s="9">
        <v>0.58472222222222225</v>
      </c>
      <c r="I779" s="13">
        <f>126+15.11/60</f>
        <v>126.25183333333334</v>
      </c>
      <c r="J779" s="13">
        <f>27+15.13/60</f>
        <v>27.252166666666668</v>
      </c>
      <c r="K779" s="10">
        <v>148.392</v>
      </c>
      <c r="L779" s="10">
        <v>150</v>
      </c>
      <c r="M779" s="10">
        <v>0</v>
      </c>
      <c r="N779" s="14">
        <v>21.537700000000001</v>
      </c>
      <c r="O779" s="13">
        <v>34.680100282236843</v>
      </c>
      <c r="P779" s="38">
        <v>0.19871499999999953</v>
      </c>
      <c r="Q779" s="38">
        <v>1.3283561294117625</v>
      </c>
      <c r="R779" s="32" t="s">
        <v>285</v>
      </c>
      <c r="S779" s="32">
        <v>1</v>
      </c>
      <c r="U779" s="15"/>
      <c r="V779" s="8" t="s">
        <v>1206</v>
      </c>
    </row>
    <row r="780" spans="1:22">
      <c r="A780" s="1" t="s">
        <v>290</v>
      </c>
      <c r="B780" s="1" t="s">
        <v>294</v>
      </c>
      <c r="C780" s="1" t="s">
        <v>1575</v>
      </c>
      <c r="D780" s="5">
        <v>43163</v>
      </c>
      <c r="E780" s="1">
        <f>YEAR(D780)</f>
        <v>2018</v>
      </c>
      <c r="F780" s="1">
        <f>MONTH(D780)</f>
        <v>3</v>
      </c>
      <c r="G780" s="4">
        <f>DAY(D780)</f>
        <v>4</v>
      </c>
      <c r="H780" s="9">
        <v>0.58472222222222225</v>
      </c>
      <c r="I780" s="13">
        <f>126+15.11/60</f>
        <v>126.25183333333334</v>
      </c>
      <c r="J780" s="13">
        <f>27+15.13/60</f>
        <v>27.252166666666668</v>
      </c>
      <c r="K780" s="10">
        <v>123.803</v>
      </c>
      <c r="L780" s="10">
        <v>125</v>
      </c>
      <c r="M780" s="10">
        <v>0</v>
      </c>
      <c r="N780" s="14">
        <v>22.267099999999999</v>
      </c>
      <c r="O780" s="13">
        <v>34.663147756936503</v>
      </c>
      <c r="P780" s="38">
        <v>0.22593596000000016</v>
      </c>
      <c r="Q780" s="38">
        <v>1.4379452282352929</v>
      </c>
      <c r="R780" s="32" t="s">
        <v>285</v>
      </c>
      <c r="S780" s="32">
        <v>1</v>
      </c>
      <c r="U780" s="15"/>
      <c r="V780" s="8" t="s">
        <v>1207</v>
      </c>
    </row>
    <row r="781" spans="1:22">
      <c r="A781" s="1" t="s">
        <v>290</v>
      </c>
      <c r="B781" s="1" t="s">
        <v>294</v>
      </c>
      <c r="C781" s="1" t="s">
        <v>1575</v>
      </c>
      <c r="D781" s="5">
        <v>43163</v>
      </c>
      <c r="E781" s="1">
        <f>YEAR(D781)</f>
        <v>2018</v>
      </c>
      <c r="F781" s="1">
        <f>MONTH(D781)</f>
        <v>3</v>
      </c>
      <c r="G781" s="4">
        <f>DAY(D781)</f>
        <v>4</v>
      </c>
      <c r="H781" s="9">
        <v>0.58472222222222225</v>
      </c>
      <c r="I781" s="13">
        <f>126+15.11/60</f>
        <v>126.25183333333334</v>
      </c>
      <c r="J781" s="13">
        <f>27+15.13/60</f>
        <v>27.252166666666668</v>
      </c>
      <c r="K781" s="10">
        <v>99.013000000000005</v>
      </c>
      <c r="L781" s="10">
        <v>100</v>
      </c>
      <c r="M781" s="10">
        <v>0</v>
      </c>
      <c r="N781" s="14">
        <v>22.8903</v>
      </c>
      <c r="O781" s="13">
        <v>34.666697303705384</v>
      </c>
      <c r="P781" s="38">
        <v>0.18321483999999977</v>
      </c>
      <c r="Q781" s="38">
        <v>1.2327551670588228</v>
      </c>
      <c r="R781" s="32" t="s">
        <v>285</v>
      </c>
      <c r="S781" s="32">
        <v>1</v>
      </c>
      <c r="U781" s="15"/>
      <c r="V781" s="8" t="s">
        <v>1208</v>
      </c>
    </row>
    <row r="782" spans="1:22">
      <c r="A782" s="1" t="s">
        <v>290</v>
      </c>
      <c r="B782" s="1" t="s">
        <v>294</v>
      </c>
      <c r="C782" s="1" t="s">
        <v>1575</v>
      </c>
      <c r="D782" s="5">
        <v>43163</v>
      </c>
      <c r="E782" s="1">
        <f>YEAR(D782)</f>
        <v>2018</v>
      </c>
      <c r="F782" s="1">
        <f>MONTH(D782)</f>
        <v>3</v>
      </c>
      <c r="G782" s="4">
        <f>DAY(D782)</f>
        <v>4</v>
      </c>
      <c r="H782" s="9">
        <v>0.58472222222222225</v>
      </c>
      <c r="I782" s="13">
        <f>126+15.11/60</f>
        <v>126.25183333333334</v>
      </c>
      <c r="J782" s="13">
        <f>27+15.13/60</f>
        <v>27.252166666666668</v>
      </c>
      <c r="K782" s="10">
        <v>74.037000000000006</v>
      </c>
      <c r="L782" s="10">
        <v>75</v>
      </c>
      <c r="M782" s="10">
        <v>0</v>
      </c>
      <c r="N782" s="14">
        <v>23.563500000000001</v>
      </c>
      <c r="O782" s="13">
        <v>34.667561352548788</v>
      </c>
      <c r="P782" s="38">
        <v>0.13106923999999975</v>
      </c>
      <c r="Q782" s="38">
        <v>1.1725969623529391</v>
      </c>
      <c r="R782" s="32" t="s">
        <v>285</v>
      </c>
      <c r="S782" s="32">
        <v>1</v>
      </c>
      <c r="U782" s="15"/>
      <c r="V782" s="8" t="s">
        <v>1209</v>
      </c>
    </row>
    <row r="783" spans="1:22">
      <c r="A783" s="1" t="s">
        <v>290</v>
      </c>
      <c r="B783" s="1" t="s">
        <v>294</v>
      </c>
      <c r="C783" s="1" t="s">
        <v>1575</v>
      </c>
      <c r="D783" s="5">
        <v>43163</v>
      </c>
      <c r="E783" s="1">
        <f>YEAR(D783)</f>
        <v>2018</v>
      </c>
      <c r="F783" s="1">
        <f>MONTH(D783)</f>
        <v>3</v>
      </c>
      <c r="G783" s="4">
        <f>DAY(D783)</f>
        <v>4</v>
      </c>
      <c r="H783" s="9">
        <v>0.58472222222222225</v>
      </c>
      <c r="I783" s="13">
        <f>126+15.11/60</f>
        <v>126.25183333333334</v>
      </c>
      <c r="J783" s="13">
        <f>27+15.13/60</f>
        <v>27.252166666666668</v>
      </c>
      <c r="K783" s="10">
        <v>49.930999999999997</v>
      </c>
      <c r="L783" s="10">
        <v>50</v>
      </c>
      <c r="M783" s="10">
        <v>0</v>
      </c>
      <c r="N783" s="14">
        <v>23.666799999999999</v>
      </c>
      <c r="O783" s="13">
        <v>34.711136418331755</v>
      </c>
      <c r="P783" s="38">
        <v>0.15951011999999976</v>
      </c>
      <c r="Q783" s="38">
        <v>1.1538846611764715</v>
      </c>
      <c r="R783" s="32" t="s">
        <v>285</v>
      </c>
      <c r="S783" s="32">
        <v>1</v>
      </c>
      <c r="U783" s="15"/>
      <c r="V783" s="8" t="s">
        <v>1210</v>
      </c>
    </row>
    <row r="784" spans="1:22">
      <c r="A784" s="1" t="s">
        <v>290</v>
      </c>
      <c r="B784" s="1" t="s">
        <v>294</v>
      </c>
      <c r="C784" s="1" t="s">
        <v>1575</v>
      </c>
      <c r="D784" s="5">
        <v>43163</v>
      </c>
      <c r="E784" s="1">
        <f>YEAR(D784)</f>
        <v>2018</v>
      </c>
      <c r="F784" s="1">
        <f>MONTH(D784)</f>
        <v>3</v>
      </c>
      <c r="G784" s="4">
        <f>DAY(D784)</f>
        <v>4</v>
      </c>
      <c r="H784" s="9">
        <v>0.58472222222222225</v>
      </c>
      <c r="I784" s="13">
        <f>126+15.11/60</f>
        <v>126.25183333333334</v>
      </c>
      <c r="J784" s="13">
        <f>27+15.13/60</f>
        <v>27.252166666666668</v>
      </c>
      <c r="K784" s="10">
        <v>29.608000000000001</v>
      </c>
      <c r="L784" s="10">
        <v>30</v>
      </c>
      <c r="M784" s="10">
        <v>0</v>
      </c>
      <c r="N784" s="14">
        <v>23.8429</v>
      </c>
      <c r="O784" s="13">
        <v>34.692740277409229</v>
      </c>
      <c r="P784" s="38">
        <v>0.23308804000000016</v>
      </c>
      <c r="Q784" s="38">
        <v>1.3210624800000019</v>
      </c>
      <c r="R784" s="32" t="s">
        <v>285</v>
      </c>
      <c r="S784" s="32">
        <v>1</v>
      </c>
      <c r="U784" s="15"/>
      <c r="V784" s="8" t="s">
        <v>1211</v>
      </c>
    </row>
    <row r="785" spans="1:22">
      <c r="A785" s="1" t="s">
        <v>290</v>
      </c>
      <c r="B785" s="1" t="s">
        <v>294</v>
      </c>
      <c r="C785" s="1" t="s">
        <v>1575</v>
      </c>
      <c r="D785" s="5">
        <v>43163</v>
      </c>
      <c r="E785" s="1">
        <f>YEAR(D785)</f>
        <v>2018</v>
      </c>
      <c r="F785" s="1">
        <f>MONTH(D785)</f>
        <v>3</v>
      </c>
      <c r="G785" s="4">
        <f>DAY(D785)</f>
        <v>4</v>
      </c>
      <c r="H785" s="9">
        <v>0.58472222222222225</v>
      </c>
      <c r="I785" s="13">
        <f>126+15.11/60</f>
        <v>126.25183333333334</v>
      </c>
      <c r="J785" s="13">
        <f>27+15.13/60</f>
        <v>27.252166666666668</v>
      </c>
      <c r="K785" s="10">
        <v>20.007999999999999</v>
      </c>
      <c r="L785" s="10">
        <v>20</v>
      </c>
      <c r="M785" s="10">
        <v>0</v>
      </c>
      <c r="N785" s="14">
        <v>23.886299999999999</v>
      </c>
      <c r="O785" s="13">
        <v>34.690263509701062</v>
      </c>
      <c r="P785" s="38">
        <v>0.20785244000000036</v>
      </c>
      <c r="Q785" s="38">
        <v>1.2672876588235304</v>
      </c>
      <c r="R785" s="32" t="s">
        <v>285</v>
      </c>
      <c r="S785" s="32">
        <v>1</v>
      </c>
      <c r="U785" s="15"/>
      <c r="V785" s="8" t="s">
        <v>1212</v>
      </c>
    </row>
    <row r="786" spans="1:22">
      <c r="A786" s="1" t="s">
        <v>290</v>
      </c>
      <c r="B786" s="1" t="s">
        <v>294</v>
      </c>
      <c r="C786" s="1" t="s">
        <v>1575</v>
      </c>
      <c r="D786" s="5">
        <v>43163</v>
      </c>
      <c r="E786" s="1">
        <f>YEAR(D786)</f>
        <v>2018</v>
      </c>
      <c r="F786" s="1">
        <f>MONTH(D786)</f>
        <v>3</v>
      </c>
      <c r="G786" s="4">
        <f>DAY(D786)</f>
        <v>4</v>
      </c>
      <c r="H786" s="9">
        <v>0.58472222222222225</v>
      </c>
      <c r="I786" s="13">
        <f>126+15.11/60</f>
        <v>126.25183333333334</v>
      </c>
      <c r="J786" s="13">
        <f>27+15.13/60</f>
        <v>27.252166666666668</v>
      </c>
      <c r="K786" s="10">
        <v>9.8049999999999997</v>
      </c>
      <c r="L786" s="10">
        <v>10</v>
      </c>
      <c r="M786" s="10">
        <v>0</v>
      </c>
      <c r="N786" s="14">
        <v>23.8475</v>
      </c>
      <c r="O786" s="13">
        <v>34.70914314153729</v>
      </c>
      <c r="P786" s="38">
        <v>0.20416875999999995</v>
      </c>
      <c r="Q786" s="38">
        <v>1.3038135176470593</v>
      </c>
      <c r="R786" s="32" t="s">
        <v>285</v>
      </c>
      <c r="S786" s="32">
        <v>1</v>
      </c>
      <c r="V786" s="8" t="s">
        <v>1213</v>
      </c>
    </row>
    <row r="787" spans="1:22">
      <c r="A787" s="1" t="s">
        <v>290</v>
      </c>
      <c r="B787" s="1" t="s">
        <v>294</v>
      </c>
      <c r="C787" s="1" t="s">
        <v>1575</v>
      </c>
      <c r="D787" s="5">
        <v>43163</v>
      </c>
      <c r="E787" s="1">
        <f>YEAR(D787)</f>
        <v>2018</v>
      </c>
      <c r="F787" s="1">
        <f>MONTH(D787)</f>
        <v>3</v>
      </c>
      <c r="G787" s="4">
        <f>DAY(D787)</f>
        <v>4</v>
      </c>
      <c r="H787" s="9">
        <v>0.58472222222222225</v>
      </c>
      <c r="I787" s="13">
        <f>126+15.11/60</f>
        <v>126.25183333333334</v>
      </c>
      <c r="J787" s="13">
        <f>27+15.13/60</f>
        <v>27.252166666666668</v>
      </c>
      <c r="K787" s="10">
        <v>60</v>
      </c>
      <c r="L787" s="10">
        <v>60</v>
      </c>
      <c r="M787" s="10">
        <v>0</v>
      </c>
      <c r="N787" s="14">
        <v>23.63</v>
      </c>
      <c r="O787" s="13">
        <v>34.462600000000002</v>
      </c>
      <c r="P787" s="38">
        <v>0.19357220000000019</v>
      </c>
      <c r="Q787" s="38">
        <v>1.3612985364705885</v>
      </c>
      <c r="R787" s="32" t="s">
        <v>285</v>
      </c>
      <c r="S787" s="32">
        <v>1</v>
      </c>
      <c r="U787" s="8" t="s">
        <v>1622</v>
      </c>
      <c r="V787" s="8" t="s">
        <v>1214</v>
      </c>
    </row>
    <row r="788" spans="1:22">
      <c r="A788" s="1" t="s">
        <v>290</v>
      </c>
      <c r="B788" s="1">
        <v>67</v>
      </c>
      <c r="C788" s="1" t="s">
        <v>1575</v>
      </c>
      <c r="D788" s="5">
        <v>43165</v>
      </c>
      <c r="E788" s="1">
        <f>YEAR(D788)</f>
        <v>2018</v>
      </c>
      <c r="F788" s="1">
        <f>MONTH(D788)</f>
        <v>3</v>
      </c>
      <c r="G788" s="4">
        <f>DAY(D788)</f>
        <v>6</v>
      </c>
      <c r="H788" s="9">
        <v>0.63958333333333328</v>
      </c>
      <c r="I788" s="13">
        <f>124+45.13/610</f>
        <v>124.07398360655738</v>
      </c>
      <c r="J788" s="13">
        <f>27+30.14/60</f>
        <v>27.502333333333333</v>
      </c>
      <c r="K788" s="10">
        <v>0</v>
      </c>
      <c r="L788" s="10">
        <v>0</v>
      </c>
      <c r="M788" s="33">
        <v>0</v>
      </c>
      <c r="N788" s="14">
        <v>19.3</v>
      </c>
      <c r="O788" s="13">
        <v>34.596634986241845</v>
      </c>
      <c r="P788" s="38">
        <v>0.2937850399999995</v>
      </c>
      <c r="Q788" s="38">
        <v>1.6524683952941182</v>
      </c>
      <c r="R788" s="32" t="s">
        <v>285</v>
      </c>
      <c r="S788" s="32">
        <v>1</v>
      </c>
      <c r="V788" s="8" t="s">
        <v>1215</v>
      </c>
    </row>
    <row r="789" spans="1:22">
      <c r="A789" s="1" t="s">
        <v>290</v>
      </c>
      <c r="B789" s="1">
        <v>67</v>
      </c>
      <c r="C789" s="1" t="s">
        <v>1575</v>
      </c>
      <c r="D789" s="5">
        <v>43165</v>
      </c>
      <c r="E789" s="1">
        <f>YEAR(D789)</f>
        <v>2018</v>
      </c>
      <c r="F789" s="1">
        <f>MONTH(D789)</f>
        <v>3</v>
      </c>
      <c r="G789" s="4">
        <f>DAY(D789)</f>
        <v>6</v>
      </c>
      <c r="H789" s="9">
        <v>0.63958333333333328</v>
      </c>
      <c r="I789" s="13">
        <f>124+45.13/610</f>
        <v>124.07398360655738</v>
      </c>
      <c r="J789" s="13">
        <f>27+30.14/60</f>
        <v>27.502333333333333</v>
      </c>
      <c r="K789" s="10">
        <v>95.447000000000003</v>
      </c>
      <c r="L789" s="10">
        <v>95</v>
      </c>
      <c r="M789" s="10">
        <v>0</v>
      </c>
      <c r="N789" s="14">
        <v>17.9679</v>
      </c>
      <c r="O789" s="13">
        <v>34.473799999999997</v>
      </c>
      <c r="P789" s="38">
        <v>0.18681479999999961</v>
      </c>
      <c r="Q789" s="38">
        <v>1.3011518541176468</v>
      </c>
      <c r="R789" s="32" t="s">
        <v>285</v>
      </c>
      <c r="S789" s="32">
        <v>1</v>
      </c>
      <c r="V789" s="8" t="s">
        <v>1216</v>
      </c>
    </row>
    <row r="790" spans="1:22">
      <c r="A790" s="1" t="s">
        <v>290</v>
      </c>
      <c r="B790" s="1">
        <v>67</v>
      </c>
      <c r="C790" s="1" t="s">
        <v>1575</v>
      </c>
      <c r="D790" s="5">
        <v>43165</v>
      </c>
      <c r="E790" s="1">
        <f>YEAR(D790)</f>
        <v>2018</v>
      </c>
      <c r="F790" s="1">
        <f>MONTH(D790)</f>
        <v>3</v>
      </c>
      <c r="G790" s="4">
        <f>DAY(D790)</f>
        <v>6</v>
      </c>
      <c r="H790" s="9">
        <v>0.63958333333333328</v>
      </c>
      <c r="I790" s="13">
        <f>124+45.13/610</f>
        <v>124.07398360655738</v>
      </c>
      <c r="J790" s="13">
        <f>27+30.14/60</f>
        <v>27.502333333333333</v>
      </c>
      <c r="K790" s="10">
        <v>74.209999999999994</v>
      </c>
      <c r="L790" s="10">
        <v>75</v>
      </c>
      <c r="M790" s="10">
        <v>0</v>
      </c>
      <c r="N790" s="14">
        <v>18.437000000000001</v>
      </c>
      <c r="O790" s="13">
        <v>34.539200000000001</v>
      </c>
      <c r="P790" s="38">
        <v>0.24072778823529406</v>
      </c>
      <c r="Q790" s="38">
        <v>1.2651655932773078</v>
      </c>
      <c r="R790" s="32" t="s">
        <v>285</v>
      </c>
      <c r="S790" s="32">
        <v>1</v>
      </c>
      <c r="V790" s="8" t="s">
        <v>1217</v>
      </c>
    </row>
    <row r="791" spans="1:22">
      <c r="A791" s="1" t="s">
        <v>290</v>
      </c>
      <c r="B791" s="1">
        <v>67</v>
      </c>
      <c r="C791" s="1" t="s">
        <v>1575</v>
      </c>
      <c r="D791" s="5">
        <v>43165</v>
      </c>
      <c r="E791" s="1">
        <f>YEAR(D791)</f>
        <v>2018</v>
      </c>
      <c r="F791" s="1">
        <f>MONTH(D791)</f>
        <v>3</v>
      </c>
      <c r="G791" s="4">
        <f>DAY(D791)</f>
        <v>6</v>
      </c>
      <c r="H791" s="9">
        <v>0.63958333333333328</v>
      </c>
      <c r="I791" s="13">
        <f>124+45.13/610</f>
        <v>124.07398360655738</v>
      </c>
      <c r="J791" s="13">
        <f>27+30.14/60</f>
        <v>27.502333333333333</v>
      </c>
      <c r="K791" s="10">
        <v>49.530999999999999</v>
      </c>
      <c r="L791" s="10">
        <v>50</v>
      </c>
      <c r="M791" s="10">
        <v>0</v>
      </c>
      <c r="N791" s="14">
        <v>18.9772</v>
      </c>
      <c r="O791" s="13">
        <v>34.586599999999997</v>
      </c>
      <c r="P791" s="38">
        <v>0.25914216588235295</v>
      </c>
      <c r="Q791" s="38">
        <v>1.377311397647059</v>
      </c>
      <c r="R791" s="32" t="s">
        <v>285</v>
      </c>
      <c r="S791" s="32">
        <v>1</v>
      </c>
      <c r="V791" s="8" t="s">
        <v>1218</v>
      </c>
    </row>
    <row r="792" spans="1:22">
      <c r="A792" s="1" t="s">
        <v>290</v>
      </c>
      <c r="B792" s="1">
        <v>67</v>
      </c>
      <c r="C792" s="1" t="s">
        <v>1575</v>
      </c>
      <c r="D792" s="5">
        <v>43165</v>
      </c>
      <c r="E792" s="1">
        <f>YEAR(D792)</f>
        <v>2018</v>
      </c>
      <c r="F792" s="1">
        <f>MONTH(D792)</f>
        <v>3</v>
      </c>
      <c r="G792" s="4">
        <f>DAY(D792)</f>
        <v>6</v>
      </c>
      <c r="H792" s="9">
        <v>0.63958333333333328</v>
      </c>
      <c r="I792" s="13">
        <f>124+45.13/610</f>
        <v>124.07398360655738</v>
      </c>
      <c r="J792" s="13">
        <f>27+30.14/60</f>
        <v>27.502333333333333</v>
      </c>
      <c r="K792" s="10">
        <v>39.707000000000001</v>
      </c>
      <c r="L792" s="10">
        <v>40</v>
      </c>
      <c r="M792" s="10">
        <v>0</v>
      </c>
      <c r="N792" s="14">
        <v>19.201000000000001</v>
      </c>
      <c r="O792" s="13">
        <v>34.590699999999998</v>
      </c>
      <c r="P792" s="38">
        <v>0.25576724352941183</v>
      </c>
      <c r="Q792" s="38">
        <v>1.4888139905882358</v>
      </c>
      <c r="R792" s="32" t="s">
        <v>285</v>
      </c>
      <c r="S792" s="32">
        <v>1</v>
      </c>
      <c r="V792" s="8" t="s">
        <v>1219</v>
      </c>
    </row>
    <row r="793" spans="1:22">
      <c r="A793" s="1" t="s">
        <v>290</v>
      </c>
      <c r="B793" s="1">
        <v>67</v>
      </c>
      <c r="C793" s="1" t="s">
        <v>1575</v>
      </c>
      <c r="D793" s="5">
        <v>43165</v>
      </c>
      <c r="E793" s="1">
        <f>YEAR(D793)</f>
        <v>2018</v>
      </c>
      <c r="F793" s="1">
        <f>MONTH(D793)</f>
        <v>3</v>
      </c>
      <c r="G793" s="4">
        <f>DAY(D793)</f>
        <v>6</v>
      </c>
      <c r="H793" s="9">
        <v>0.63958333333333328</v>
      </c>
      <c r="I793" s="13">
        <f>124+45.13/610</f>
        <v>124.07398360655738</v>
      </c>
      <c r="J793" s="13">
        <f>27+30.14/60</f>
        <v>27.502333333333333</v>
      </c>
      <c r="K793" s="10">
        <v>29.521000000000001</v>
      </c>
      <c r="L793" s="10">
        <v>30</v>
      </c>
      <c r="M793" s="10">
        <v>0</v>
      </c>
      <c r="N793" s="14">
        <v>19.234300000000001</v>
      </c>
      <c r="O793" s="13">
        <v>34.5914</v>
      </c>
      <c r="P793" s="38">
        <v>0.2532004011764708</v>
      </c>
      <c r="Q793" s="38">
        <v>1.5374776235294103</v>
      </c>
      <c r="R793" s="32" t="s">
        <v>285</v>
      </c>
      <c r="S793" s="32">
        <v>1</v>
      </c>
      <c r="V793" s="8" t="s">
        <v>1220</v>
      </c>
    </row>
    <row r="794" spans="1:22">
      <c r="A794" s="1" t="s">
        <v>290</v>
      </c>
      <c r="B794" s="1">
        <v>67</v>
      </c>
      <c r="C794" s="1" t="s">
        <v>1575</v>
      </c>
      <c r="D794" s="5">
        <v>43165</v>
      </c>
      <c r="E794" s="1">
        <f>YEAR(D794)</f>
        <v>2018</v>
      </c>
      <c r="F794" s="1">
        <f>MONTH(D794)</f>
        <v>3</v>
      </c>
      <c r="G794" s="4">
        <f>DAY(D794)</f>
        <v>6</v>
      </c>
      <c r="H794" s="9">
        <v>0.63958333333333328</v>
      </c>
      <c r="I794" s="13">
        <f>124+45.13/610</f>
        <v>124.07398360655738</v>
      </c>
      <c r="J794" s="13">
        <f>27+30.14/60</f>
        <v>27.502333333333333</v>
      </c>
      <c r="K794" s="10">
        <v>20.747</v>
      </c>
      <c r="L794" s="10">
        <v>20</v>
      </c>
      <c r="M794" s="10">
        <v>0</v>
      </c>
      <c r="N794" s="14">
        <v>19.229399999999998</v>
      </c>
      <c r="O794" s="13">
        <v>34.591299999999997</v>
      </c>
      <c r="P794" s="38">
        <v>0.26841131882352975</v>
      </c>
      <c r="Q794" s="38">
        <v>1.5640203764705856</v>
      </c>
      <c r="R794" s="32" t="s">
        <v>285</v>
      </c>
      <c r="S794" s="32">
        <v>1</v>
      </c>
      <c r="V794" s="8" t="s">
        <v>1221</v>
      </c>
    </row>
    <row r="795" spans="1:22">
      <c r="A795" s="1" t="s">
        <v>290</v>
      </c>
      <c r="B795" s="1">
        <v>67</v>
      </c>
      <c r="C795" s="1" t="s">
        <v>1575</v>
      </c>
      <c r="D795" s="5">
        <v>43165</v>
      </c>
      <c r="E795" s="1">
        <f>YEAR(D795)</f>
        <v>2018</v>
      </c>
      <c r="F795" s="1">
        <f>MONTH(D795)</f>
        <v>3</v>
      </c>
      <c r="G795" s="4">
        <f>DAY(D795)</f>
        <v>6</v>
      </c>
      <c r="H795" s="9">
        <v>0.63958333333333328</v>
      </c>
      <c r="I795" s="13">
        <f>124+45.13/610</f>
        <v>124.07398360655738</v>
      </c>
      <c r="J795" s="13">
        <f>27+30.14/60</f>
        <v>27.502333333333333</v>
      </c>
      <c r="K795" s="10">
        <v>9.0380000000000003</v>
      </c>
      <c r="L795" s="10">
        <v>10</v>
      </c>
      <c r="M795" s="10">
        <v>0</v>
      </c>
      <c r="N795" s="14">
        <v>19.221399999999999</v>
      </c>
      <c r="O795" s="13">
        <v>34.591700000000003</v>
      </c>
      <c r="P795" s="38">
        <v>0.23574349647058801</v>
      </c>
      <c r="Q795" s="38">
        <v>1.4881806494117633</v>
      </c>
      <c r="R795" s="32" t="s">
        <v>285</v>
      </c>
      <c r="S795" s="32">
        <v>1</v>
      </c>
      <c r="V795" s="8" t="s">
        <v>1222</v>
      </c>
    </row>
    <row r="796" spans="1:22">
      <c r="A796" s="1" t="s">
        <v>1533</v>
      </c>
      <c r="B796" s="1">
        <v>1</v>
      </c>
      <c r="C796" s="1" t="s">
        <v>1575</v>
      </c>
      <c r="D796" s="5">
        <v>43512</v>
      </c>
      <c r="E796" s="1">
        <f>YEAR(D796)</f>
        <v>2019</v>
      </c>
      <c r="F796" s="1">
        <f>MONTH(D796)</f>
        <v>2</v>
      </c>
      <c r="G796" s="4">
        <f>DAY(D796)</f>
        <v>16</v>
      </c>
      <c r="H796" s="9">
        <v>0.17847222222222223</v>
      </c>
      <c r="I796" s="13">
        <v>128.26249999999999</v>
      </c>
      <c r="J796" s="13">
        <v>30.27</v>
      </c>
      <c r="K796" s="10">
        <v>5</v>
      </c>
      <c r="L796" s="10">
        <v>5</v>
      </c>
      <c r="M796" s="10">
        <v>0</v>
      </c>
      <c r="N796" s="14">
        <v>22.239333333333299</v>
      </c>
      <c r="O796" s="13">
        <v>34.680666666666603</v>
      </c>
      <c r="P796" s="41">
        <v>0.23282896470588232</v>
      </c>
      <c r="Q796" s="41">
        <v>1.4870823529411759</v>
      </c>
      <c r="R796" s="1" t="s">
        <v>285</v>
      </c>
      <c r="U796" s="8" t="s">
        <v>1635</v>
      </c>
      <c r="V796" s="42" t="str">
        <f>A796&amp;" St."&amp;B796&amp;" "&amp;K796&amp;"m"&amp;" Bt."&amp;M796</f>
        <v>YK1812 St.1 5m Bt.0</v>
      </c>
    </row>
    <row r="797" spans="1:22">
      <c r="A797" s="1" t="s">
        <v>1533</v>
      </c>
      <c r="B797" s="1">
        <v>2</v>
      </c>
      <c r="C797" s="1" t="s">
        <v>1575</v>
      </c>
      <c r="D797" s="5">
        <v>43512</v>
      </c>
      <c r="E797" s="1">
        <f>YEAR(D797)</f>
        <v>2019</v>
      </c>
      <c r="F797" s="1">
        <f>MONTH(D797)</f>
        <v>2</v>
      </c>
      <c r="G797" s="4">
        <f>DAY(D797)</f>
        <v>16</v>
      </c>
      <c r="H797" s="9">
        <v>0.33333333333333331</v>
      </c>
      <c r="I797" s="13">
        <v>128.69016666666599</v>
      </c>
      <c r="J797" s="13">
        <v>30.251999999999999</v>
      </c>
      <c r="K797" s="10">
        <v>5</v>
      </c>
      <c r="L797" s="10">
        <v>5</v>
      </c>
      <c r="M797" s="10">
        <v>0</v>
      </c>
      <c r="N797" s="14">
        <v>22.920999999999999</v>
      </c>
      <c r="O797" s="13">
        <v>34.687333333333299</v>
      </c>
      <c r="P797" s="41">
        <v>0.29669935764705846</v>
      </c>
      <c r="Q797" s="41">
        <v>1.6135288235294105</v>
      </c>
      <c r="R797" s="1" t="s">
        <v>285</v>
      </c>
      <c r="U797" s="8" t="s">
        <v>1635</v>
      </c>
      <c r="V797" s="42" t="str">
        <f>A797&amp;" St."&amp;B797&amp;" "&amp;K797&amp;"m"&amp;" Bt."&amp;M797</f>
        <v>YK1812 St.2 5m Bt.0</v>
      </c>
    </row>
    <row r="798" spans="1:22">
      <c r="A798" s="1" t="s">
        <v>1533</v>
      </c>
      <c r="B798" s="1">
        <v>3</v>
      </c>
      <c r="C798" s="1" t="s">
        <v>1575</v>
      </c>
      <c r="D798" s="5">
        <v>43512</v>
      </c>
      <c r="E798" s="1">
        <f>YEAR(D798)</f>
        <v>2019</v>
      </c>
      <c r="F798" s="1">
        <f>MONTH(D798)</f>
        <v>2</v>
      </c>
      <c r="G798" s="4">
        <f>DAY(D798)</f>
        <v>16</v>
      </c>
      <c r="H798" s="9">
        <v>0.49374999999999997</v>
      </c>
      <c r="I798" s="13">
        <v>129.19200000000001</v>
      </c>
      <c r="J798" s="13">
        <v>30.249333333333301</v>
      </c>
      <c r="K798" s="10">
        <v>5</v>
      </c>
      <c r="L798" s="10">
        <v>5</v>
      </c>
      <c r="M798" s="10">
        <v>0</v>
      </c>
      <c r="N798" s="14">
        <v>24.0126666666666</v>
      </c>
      <c r="O798" s="13">
        <v>34.655166666666602</v>
      </c>
      <c r="P798" s="41">
        <v>0.31905219058823509</v>
      </c>
      <c r="Q798" s="41">
        <v>1.6963277941176482</v>
      </c>
      <c r="R798" s="1" t="s">
        <v>285</v>
      </c>
      <c r="U798" s="8" t="s">
        <v>1635</v>
      </c>
      <c r="V798" s="42" t="str">
        <f>A798&amp;" St."&amp;B798&amp;" "&amp;K798&amp;"m"&amp;" Bt."&amp;M798</f>
        <v>YK1812 St.3 5m Bt.0</v>
      </c>
    </row>
    <row r="799" spans="1:22">
      <c r="A799" s="1" t="s">
        <v>1533</v>
      </c>
      <c r="B799" s="1">
        <v>4</v>
      </c>
      <c r="C799" s="1" t="s">
        <v>1575</v>
      </c>
      <c r="D799" s="5">
        <v>43512</v>
      </c>
      <c r="E799" s="1">
        <f>YEAR(D799)</f>
        <v>2019</v>
      </c>
      <c r="F799" s="1">
        <f>MONTH(D799)</f>
        <v>2</v>
      </c>
      <c r="G799" s="4">
        <f>DAY(D799)</f>
        <v>16</v>
      </c>
      <c r="H799" s="9">
        <v>0.6430555555555556</v>
      </c>
      <c r="I799" s="13">
        <v>129.69900000000001</v>
      </c>
      <c r="J799" s="13">
        <v>30.248999999999999</v>
      </c>
      <c r="K799" s="10">
        <v>5</v>
      </c>
      <c r="L799" s="10">
        <v>5</v>
      </c>
      <c r="M799" s="10">
        <v>0</v>
      </c>
      <c r="N799" s="14">
        <v>23.3026666666666</v>
      </c>
      <c r="O799" s="13">
        <v>34.679500000000004</v>
      </c>
      <c r="P799" s="41">
        <v>0.23914502352941192</v>
      </c>
      <c r="Q799" s="41">
        <v>1.4329092647058825</v>
      </c>
      <c r="R799" s="1" t="s">
        <v>285</v>
      </c>
      <c r="U799" s="8" t="s">
        <v>1635</v>
      </c>
      <c r="V799" s="42" t="str">
        <f>A799&amp;" St."&amp;B799&amp;" "&amp;K799&amp;"m"&amp;" Bt."&amp;M799</f>
        <v>YK1812 St.4 5m Bt.0</v>
      </c>
    </row>
    <row r="800" spans="1:22">
      <c r="A800" s="1" t="s">
        <v>1533</v>
      </c>
      <c r="B800" s="1">
        <v>5</v>
      </c>
      <c r="C800" s="1" t="s">
        <v>1575</v>
      </c>
      <c r="D800" s="5">
        <v>43512</v>
      </c>
      <c r="E800" s="1">
        <f>YEAR(D800)</f>
        <v>2019</v>
      </c>
      <c r="F800" s="1">
        <f>MONTH(D800)</f>
        <v>2</v>
      </c>
      <c r="G800" s="4">
        <f>DAY(D800)</f>
        <v>16</v>
      </c>
      <c r="H800" s="9">
        <v>0.80972222222222223</v>
      </c>
      <c r="I800" s="13">
        <v>129.749</v>
      </c>
      <c r="J800" s="13">
        <v>29.753499999999999</v>
      </c>
      <c r="K800" s="10">
        <v>5</v>
      </c>
      <c r="L800" s="10">
        <v>5</v>
      </c>
      <c r="M800" s="10">
        <v>0</v>
      </c>
      <c r="N800" s="14">
        <v>23.417666666666598</v>
      </c>
      <c r="O800" s="13">
        <v>34.678833333333301</v>
      </c>
      <c r="P800" s="41">
        <v>0.26926961647058834</v>
      </c>
      <c r="Q800" s="41">
        <v>1.6223582352941186</v>
      </c>
      <c r="R800" s="1" t="s">
        <v>285</v>
      </c>
      <c r="U800" s="8" t="s">
        <v>1635</v>
      </c>
      <c r="V800" s="42" t="str">
        <f>A800&amp;" St."&amp;B800&amp;" "&amp;K800&amp;"m"&amp;" Bt."&amp;M800</f>
        <v>YK1812 St.5 5m Bt.0</v>
      </c>
    </row>
    <row r="801" spans="1:22">
      <c r="A801" s="1" t="s">
        <v>1533</v>
      </c>
      <c r="B801" s="1">
        <v>6</v>
      </c>
      <c r="C801" s="1" t="s">
        <v>1575</v>
      </c>
      <c r="D801" s="5">
        <v>43512</v>
      </c>
      <c r="E801" s="1">
        <f>YEAR(D801)</f>
        <v>2019</v>
      </c>
      <c r="F801" s="1">
        <f>MONTH(D801)</f>
        <v>2</v>
      </c>
      <c r="G801" s="4">
        <f>DAY(D801)</f>
        <v>16</v>
      </c>
      <c r="H801" s="9">
        <v>0.95972222222222225</v>
      </c>
      <c r="I801" s="13">
        <v>129.75299999999999</v>
      </c>
      <c r="J801" s="13">
        <v>29.2983333333333</v>
      </c>
      <c r="K801" s="10">
        <v>5</v>
      </c>
      <c r="L801" s="10">
        <v>5</v>
      </c>
      <c r="M801" s="10">
        <v>0</v>
      </c>
      <c r="N801" s="14">
        <v>23.412666666666599</v>
      </c>
      <c r="O801" s="13">
        <v>34.661166666666603</v>
      </c>
      <c r="P801" s="41">
        <v>0.27669248941176461</v>
      </c>
      <c r="Q801" s="41">
        <v>1.6508447058823528</v>
      </c>
      <c r="R801" s="1" t="s">
        <v>285</v>
      </c>
      <c r="U801" s="8" t="s">
        <v>1635</v>
      </c>
      <c r="V801" s="42" t="str">
        <f>A801&amp;" St."&amp;B801&amp;" "&amp;K801&amp;"m"&amp;" Bt."&amp;M801</f>
        <v>YK1812 St.6 5m Bt.0</v>
      </c>
    </row>
    <row r="802" spans="1:22">
      <c r="A802" s="1" t="s">
        <v>1533</v>
      </c>
      <c r="B802" s="1">
        <v>7</v>
      </c>
      <c r="C802" s="1" t="s">
        <v>1575</v>
      </c>
      <c r="D802" s="5">
        <v>43513</v>
      </c>
      <c r="E802" s="1">
        <f>YEAR(D802)</f>
        <v>2019</v>
      </c>
      <c r="F802" s="1">
        <f>MONTH(D802)</f>
        <v>2</v>
      </c>
      <c r="G802" s="4">
        <f>DAY(D802)</f>
        <v>17</v>
      </c>
      <c r="H802" s="9">
        <v>0.12361111111111112</v>
      </c>
      <c r="I802" s="13">
        <v>129.29366666666601</v>
      </c>
      <c r="J802" s="13">
        <v>29.250166666666601</v>
      </c>
      <c r="K802" s="10">
        <v>5</v>
      </c>
      <c r="L802" s="10">
        <v>5</v>
      </c>
      <c r="M802" s="10">
        <v>0</v>
      </c>
      <c r="N802" s="14">
        <v>22.741</v>
      </c>
      <c r="O802" s="13">
        <v>34.691500000000005</v>
      </c>
      <c r="P802" s="41">
        <v>0.30047696235294152</v>
      </c>
      <c r="Q802" s="41">
        <v>1.6986861764705896</v>
      </c>
      <c r="R802" s="1" t="s">
        <v>285</v>
      </c>
      <c r="U802" s="8" t="s">
        <v>1635</v>
      </c>
      <c r="V802" s="42" t="str">
        <f>A802&amp;" St."&amp;B802&amp;" "&amp;K802&amp;"m"&amp;" Bt."&amp;M802</f>
        <v>YK1812 St.7 5m Bt.0</v>
      </c>
    </row>
    <row r="803" spans="1:22" ht="12.75" customHeight="1">
      <c r="A803" s="1" t="s">
        <v>1533</v>
      </c>
      <c r="B803" s="1">
        <v>8</v>
      </c>
      <c r="C803" s="1" t="s">
        <v>1575</v>
      </c>
      <c r="D803" s="5">
        <v>43513</v>
      </c>
      <c r="E803" s="1">
        <f>YEAR(D803)</f>
        <v>2019</v>
      </c>
      <c r="F803" s="1">
        <f>MONTH(D803)</f>
        <v>2</v>
      </c>
      <c r="G803" s="4">
        <f>DAY(D803)</f>
        <v>17</v>
      </c>
      <c r="H803" s="9">
        <v>0.30069444444444443</v>
      </c>
      <c r="I803" s="13">
        <v>129.25</v>
      </c>
      <c r="J803" s="13">
        <v>29.708500000000001</v>
      </c>
      <c r="K803" s="10">
        <v>5</v>
      </c>
      <c r="L803" s="10">
        <v>5</v>
      </c>
      <c r="M803" s="10">
        <v>0</v>
      </c>
      <c r="N803" s="14">
        <v>23.840999999999998</v>
      </c>
      <c r="O803" s="13">
        <v>34.6546666666666</v>
      </c>
      <c r="P803" s="41">
        <v>0.30685317411764723</v>
      </c>
      <c r="Q803" s="41">
        <v>1.6635195588235305</v>
      </c>
      <c r="R803" s="1" t="s">
        <v>285</v>
      </c>
      <c r="U803" s="8" t="s">
        <v>1635</v>
      </c>
      <c r="V803" s="42" t="str">
        <f>A803&amp;" St."&amp;B803&amp;" "&amp;K803&amp;"m"&amp;" Bt."&amp;M803</f>
        <v>YK1812 St.8 5m Bt.0</v>
      </c>
    </row>
    <row r="804" spans="1:22" ht="12.75" customHeight="1">
      <c r="A804" s="1" t="s">
        <v>1533</v>
      </c>
      <c r="B804" s="1">
        <v>9</v>
      </c>
      <c r="C804" s="1" t="s">
        <v>1575</v>
      </c>
      <c r="D804" s="5">
        <v>43513</v>
      </c>
      <c r="E804" s="1">
        <f>YEAR(D804)</f>
        <v>2019</v>
      </c>
      <c r="F804" s="1">
        <f>MONTH(D804)</f>
        <v>2</v>
      </c>
      <c r="G804" s="4">
        <f>DAY(D804)</f>
        <v>17</v>
      </c>
      <c r="H804" s="9">
        <v>0.4777777777777778</v>
      </c>
      <c r="I804" s="13">
        <v>128.78550000000001</v>
      </c>
      <c r="J804" s="13">
        <v>29.7506666666666</v>
      </c>
      <c r="K804" s="10">
        <v>5</v>
      </c>
      <c r="L804" s="10">
        <v>5</v>
      </c>
      <c r="M804" s="10">
        <v>0</v>
      </c>
      <c r="N804" s="14">
        <v>23.2276666666666</v>
      </c>
      <c r="O804" s="13">
        <v>34.648166666666597</v>
      </c>
      <c r="P804" s="41">
        <v>0.25230648705882341</v>
      </c>
      <c r="Q804" s="41">
        <v>1.6471735294117646</v>
      </c>
      <c r="R804" s="1" t="s">
        <v>285</v>
      </c>
      <c r="U804" s="8" t="s">
        <v>1635</v>
      </c>
      <c r="V804" s="42" t="str">
        <f>A804&amp;" St."&amp;B804&amp;" "&amp;K804&amp;"m"&amp;" Bt."&amp;M804</f>
        <v>YK1812 St.9 5m Bt.0</v>
      </c>
    </row>
    <row r="805" spans="1:22" ht="12.75" customHeight="1">
      <c r="A805" s="1" t="s">
        <v>1533</v>
      </c>
      <c r="B805" s="1">
        <v>10</v>
      </c>
      <c r="C805" s="1" t="s">
        <v>1575</v>
      </c>
      <c r="D805" s="5">
        <v>43513</v>
      </c>
      <c r="E805" s="1">
        <f>YEAR(D805)</f>
        <v>2019</v>
      </c>
      <c r="F805" s="1">
        <f>MONTH(D805)</f>
        <v>2</v>
      </c>
      <c r="G805" s="4">
        <f>DAY(D805)</f>
        <v>17</v>
      </c>
      <c r="H805" s="9">
        <v>0.66249999999999998</v>
      </c>
      <c r="I805" s="13">
        <v>128.29499999999999</v>
      </c>
      <c r="J805" s="13">
        <v>29.75</v>
      </c>
      <c r="K805" s="10">
        <v>5</v>
      </c>
      <c r="L805" s="10">
        <v>5</v>
      </c>
      <c r="M805" s="10">
        <v>0</v>
      </c>
      <c r="N805" s="14">
        <v>22.392666666666599</v>
      </c>
      <c r="O805" s="13">
        <v>34.607333333333294</v>
      </c>
      <c r="P805" s="41">
        <v>0.24193612000000009</v>
      </c>
      <c r="Q805" s="41">
        <v>1.527732499999999</v>
      </c>
      <c r="R805" s="1" t="s">
        <v>285</v>
      </c>
      <c r="U805" s="8" t="s">
        <v>1635</v>
      </c>
      <c r="V805" s="42" t="str">
        <f>A805&amp;" St."&amp;B805&amp;" "&amp;K805&amp;"m"&amp;" Bt."&amp;M805</f>
        <v>YK1812 St.10 5m Bt.0</v>
      </c>
    </row>
    <row r="806" spans="1:22" ht="12.75" customHeight="1">
      <c r="A806" s="1" t="s">
        <v>1533</v>
      </c>
      <c r="B806" s="1">
        <v>11</v>
      </c>
      <c r="C806" s="1" t="s">
        <v>1575</v>
      </c>
      <c r="D806" s="5">
        <v>43513</v>
      </c>
      <c r="E806" s="1">
        <f>YEAR(D806)</f>
        <v>2019</v>
      </c>
      <c r="F806" s="1">
        <f>MONTH(D806)</f>
        <v>2</v>
      </c>
      <c r="G806" s="4">
        <f>DAY(D806)</f>
        <v>17</v>
      </c>
      <c r="H806" s="9">
        <v>0.82986111111111116</v>
      </c>
      <c r="I806" s="13">
        <v>127.7975</v>
      </c>
      <c r="J806" s="13">
        <v>29.75</v>
      </c>
      <c r="K806" s="10">
        <v>5</v>
      </c>
      <c r="L806" s="10">
        <v>5</v>
      </c>
      <c r="M806" s="10">
        <v>0</v>
      </c>
      <c r="N806" s="14">
        <v>22.452666666666598</v>
      </c>
      <c r="O806" s="13">
        <v>34.664333333333296</v>
      </c>
      <c r="P806" s="41">
        <v>0.21888551294117686</v>
      </c>
      <c r="Q806" s="41">
        <v>1.557206470588234</v>
      </c>
      <c r="R806" s="1" t="s">
        <v>285</v>
      </c>
      <c r="U806" s="8" t="s">
        <v>1635</v>
      </c>
      <c r="V806" s="42" t="str">
        <f>A806&amp;" St."&amp;B806&amp;" "&amp;K806&amp;"m"&amp;" Bt."&amp;M806</f>
        <v>YK1812 St.11 5m Bt.0</v>
      </c>
    </row>
    <row r="807" spans="1:22" ht="12.75" customHeight="1">
      <c r="A807" s="1" t="s">
        <v>1533</v>
      </c>
      <c r="B807" s="1">
        <v>12</v>
      </c>
      <c r="C807" s="1" t="s">
        <v>1575</v>
      </c>
      <c r="D807" s="5">
        <v>43514</v>
      </c>
      <c r="E807" s="1">
        <f>YEAR(D807)</f>
        <v>2019</v>
      </c>
      <c r="F807" s="1">
        <f>MONTH(D807)</f>
        <v>2</v>
      </c>
      <c r="G807" s="4">
        <f>DAY(D807)</f>
        <v>18</v>
      </c>
      <c r="H807" s="9">
        <v>6.9444444444444447E-4</v>
      </c>
      <c r="I807" s="13">
        <v>127.292</v>
      </c>
      <c r="J807" s="13">
        <v>29.979333333333301</v>
      </c>
      <c r="K807" s="10">
        <v>5</v>
      </c>
      <c r="L807" s="10">
        <v>5</v>
      </c>
      <c r="M807" s="10">
        <v>0</v>
      </c>
      <c r="N807" s="14">
        <v>18.952666666666598</v>
      </c>
      <c r="O807" s="13">
        <v>34.672499999999999</v>
      </c>
      <c r="P807" s="41">
        <v>0.2573954258823532</v>
      </c>
      <c r="Q807" s="41">
        <v>1.5017554411764706</v>
      </c>
      <c r="R807" s="1" t="s">
        <v>285</v>
      </c>
      <c r="U807" s="8" t="s">
        <v>1635</v>
      </c>
      <c r="V807" s="42" t="str">
        <f>A807&amp;" St."&amp;B807&amp;" "&amp;K807&amp;"m"&amp;" Bt."&amp;M807</f>
        <v>YK1812 St.12 5m Bt.0</v>
      </c>
    </row>
    <row r="808" spans="1:22" ht="12.75" customHeight="1">
      <c r="A808" s="1" t="s">
        <v>1533</v>
      </c>
      <c r="B808" s="1">
        <v>13</v>
      </c>
      <c r="C808" s="1" t="s">
        <v>1575</v>
      </c>
      <c r="D808" s="5">
        <v>43514</v>
      </c>
      <c r="E808" s="1">
        <f>YEAR(D808)</f>
        <v>2019</v>
      </c>
      <c r="F808" s="1">
        <f>MONTH(D808)</f>
        <v>2</v>
      </c>
      <c r="G808" s="4">
        <f>DAY(D808)</f>
        <v>18</v>
      </c>
      <c r="H808" s="9">
        <v>0.14791666666666667</v>
      </c>
      <c r="I808" s="13">
        <v>126.8035</v>
      </c>
      <c r="J808" s="13">
        <v>29.9991666666666</v>
      </c>
      <c r="K808" s="10">
        <v>5</v>
      </c>
      <c r="L808" s="10">
        <v>5</v>
      </c>
      <c r="M808" s="10">
        <v>0</v>
      </c>
      <c r="N808" s="14">
        <v>17.069333333333301</v>
      </c>
      <c r="O808" s="13">
        <v>34.557833333333299</v>
      </c>
      <c r="P808" s="41">
        <v>0.23434481882352953</v>
      </c>
      <c r="Q808" s="41">
        <v>1.2505819117647068</v>
      </c>
      <c r="R808" s="1" t="s">
        <v>285</v>
      </c>
      <c r="U808" s="8" t="s">
        <v>1635</v>
      </c>
      <c r="V808" s="42" t="str">
        <f>A808&amp;" St."&amp;B808&amp;" "&amp;K808&amp;"m"&amp;" Bt."&amp;M808</f>
        <v>YK1812 St.13 5m Bt.0</v>
      </c>
    </row>
    <row r="809" spans="1:22" ht="12.75" customHeight="1">
      <c r="A809" s="1" t="s">
        <v>1533</v>
      </c>
      <c r="B809" s="1">
        <v>14</v>
      </c>
      <c r="C809" s="1" t="s">
        <v>1575</v>
      </c>
      <c r="D809" s="5">
        <v>43514</v>
      </c>
      <c r="E809" s="1">
        <f>YEAR(D809)</f>
        <v>2019</v>
      </c>
      <c r="F809" s="1">
        <f>MONTH(D809)</f>
        <v>2</v>
      </c>
      <c r="G809" s="4">
        <f>DAY(D809)</f>
        <v>18</v>
      </c>
      <c r="H809" s="9">
        <v>0.33055555555555555</v>
      </c>
      <c r="I809" s="13">
        <v>126.28316666666601</v>
      </c>
      <c r="J809" s="13">
        <v>29.5275</v>
      </c>
      <c r="K809" s="10">
        <v>5</v>
      </c>
      <c r="L809" s="10">
        <v>5</v>
      </c>
      <c r="M809" s="10">
        <v>0</v>
      </c>
      <c r="N809" s="14">
        <v>17.1993333333333</v>
      </c>
      <c r="O809" s="13">
        <v>34.452666666666595</v>
      </c>
      <c r="P809" s="41">
        <v>0.21374845176470636</v>
      </c>
      <c r="Q809" s="41">
        <v>1.0624108823529426</v>
      </c>
      <c r="R809" s="1" t="s">
        <v>285</v>
      </c>
      <c r="U809" s="8" t="s">
        <v>1635</v>
      </c>
      <c r="V809" s="42" t="str">
        <f>A809&amp;" St."&amp;B809&amp;" "&amp;K809&amp;"m"&amp;" Bt."&amp;M809</f>
        <v>YK1812 St.14 5m Bt.0</v>
      </c>
    </row>
    <row r="810" spans="1:22" ht="12.75" customHeight="1">
      <c r="A810" s="1" t="s">
        <v>1533</v>
      </c>
      <c r="B810" s="1">
        <v>15</v>
      </c>
      <c r="C810" s="1" t="s">
        <v>1575</v>
      </c>
      <c r="D810" s="5">
        <v>43514</v>
      </c>
      <c r="E810" s="1">
        <f>YEAR(D810)</f>
        <v>2019</v>
      </c>
      <c r="F810" s="1">
        <f>MONTH(D810)</f>
        <v>2</v>
      </c>
      <c r="G810" s="4">
        <f>DAY(D810)</f>
        <v>18</v>
      </c>
      <c r="H810" s="9">
        <v>0.45763888888888887</v>
      </c>
      <c r="I810" s="13">
        <v>126.696333333333</v>
      </c>
      <c r="J810" s="13">
        <v>29.5</v>
      </c>
      <c r="K810" s="10">
        <v>5</v>
      </c>
      <c r="L810" s="10">
        <v>5</v>
      </c>
      <c r="M810" s="10">
        <v>0</v>
      </c>
      <c r="N810" s="14">
        <v>21.581</v>
      </c>
      <c r="O810" s="13">
        <v>34.699833333333295</v>
      </c>
      <c r="P810" s="41">
        <v>0.28651546470588229</v>
      </c>
      <c r="Q810" s="41">
        <v>1.65759068627451</v>
      </c>
      <c r="R810" s="1" t="s">
        <v>285</v>
      </c>
      <c r="U810" s="8" t="s">
        <v>1635</v>
      </c>
      <c r="V810" s="42" t="str">
        <f>A810&amp;" St."&amp;B810&amp;" "&amp;K810&amp;"m"&amp;" Bt."&amp;M810</f>
        <v>YK1812 St.15 5m Bt.0</v>
      </c>
    </row>
    <row r="811" spans="1:22" ht="12.75" customHeight="1">
      <c r="A811" s="1" t="s">
        <v>1533</v>
      </c>
      <c r="B811" s="1">
        <v>16</v>
      </c>
      <c r="C811" s="1" t="s">
        <v>1575</v>
      </c>
      <c r="D811" s="5">
        <v>43514</v>
      </c>
      <c r="E811" s="1">
        <f>YEAR(D811)</f>
        <v>2019</v>
      </c>
      <c r="F811" s="1">
        <f>MONTH(D811)</f>
        <v>2</v>
      </c>
      <c r="G811" s="4">
        <f>DAY(D811)</f>
        <v>18</v>
      </c>
      <c r="H811" s="9">
        <v>0.58958333333333335</v>
      </c>
      <c r="I811" s="13">
        <v>127.193333333333</v>
      </c>
      <c r="J811" s="13">
        <v>29.499666666666599</v>
      </c>
      <c r="K811" s="10">
        <v>5</v>
      </c>
      <c r="L811" s="10">
        <v>5</v>
      </c>
      <c r="M811" s="10">
        <v>0</v>
      </c>
      <c r="N811" s="14">
        <v>22.197666666666599</v>
      </c>
      <c r="O811" s="13">
        <v>34.640833333333298</v>
      </c>
      <c r="P811" s="41">
        <v>0.23539674117647058</v>
      </c>
      <c r="Q811" s="41">
        <v>1.5300910776470573</v>
      </c>
      <c r="R811" s="1" t="s">
        <v>285</v>
      </c>
      <c r="U811" s="8" t="s">
        <v>1636</v>
      </c>
      <c r="V811" s="42" t="str">
        <f>A811&amp;" St."&amp;B811&amp;" "&amp;K811&amp;"m"&amp;" Bt."&amp;M811</f>
        <v>YK1812 St.16 5m Bt.0</v>
      </c>
    </row>
    <row r="812" spans="1:22" ht="12.75" customHeight="1">
      <c r="A812" s="1" t="s">
        <v>1533</v>
      </c>
      <c r="B812" s="1">
        <v>17</v>
      </c>
      <c r="C812" s="1" t="s">
        <v>1575</v>
      </c>
      <c r="D812" s="5">
        <v>43514</v>
      </c>
      <c r="E812" s="1">
        <f>YEAR(D812)</f>
        <v>2019</v>
      </c>
      <c r="F812" s="1">
        <f>MONTH(D812)</f>
        <v>2</v>
      </c>
      <c r="G812" s="4">
        <f>DAY(D812)</f>
        <v>18</v>
      </c>
      <c r="H812" s="9">
        <v>0.75486111111111109</v>
      </c>
      <c r="I812" s="13">
        <v>127.70316666666599</v>
      </c>
      <c r="J812" s="13">
        <v>29.273499999999999</v>
      </c>
      <c r="K812" s="10">
        <v>5</v>
      </c>
      <c r="L812" s="10">
        <v>5</v>
      </c>
      <c r="M812" s="10">
        <v>0</v>
      </c>
      <c r="N812" s="14">
        <v>23.561</v>
      </c>
      <c r="O812" s="13">
        <v>34.694166666666597</v>
      </c>
      <c r="P812" s="41">
        <v>0.2706119694117648</v>
      </c>
      <c r="Q812" s="41">
        <v>1.5007656011764698</v>
      </c>
      <c r="R812" s="1" t="s">
        <v>285</v>
      </c>
      <c r="U812" s="8" t="s">
        <v>1636</v>
      </c>
      <c r="V812" s="42" t="str">
        <f>A812&amp;" St."&amp;B812&amp;" "&amp;K812&amp;"m"&amp;" Bt."&amp;M812</f>
        <v>YK1812 St.17 5m Bt.0</v>
      </c>
    </row>
    <row r="813" spans="1:22" ht="12.75" customHeight="1">
      <c r="A813" s="1" t="s">
        <v>1533</v>
      </c>
      <c r="B813" s="1">
        <v>18</v>
      </c>
      <c r="C813" s="1" t="s">
        <v>1575</v>
      </c>
      <c r="D813" s="5">
        <v>43514</v>
      </c>
      <c r="E813" s="1">
        <f>YEAR(D813)</f>
        <v>2019</v>
      </c>
      <c r="F813" s="1">
        <f>MONTH(D813)</f>
        <v>2</v>
      </c>
      <c r="G813" s="4">
        <f>DAY(D813)</f>
        <v>18</v>
      </c>
      <c r="H813" s="9">
        <v>0.89583333333333337</v>
      </c>
      <c r="I813" s="13">
        <v>128.200666666666</v>
      </c>
      <c r="J813" s="13">
        <v>29.248999999999999</v>
      </c>
      <c r="K813" s="10">
        <v>5</v>
      </c>
      <c r="L813" s="10">
        <v>5</v>
      </c>
      <c r="M813" s="10">
        <v>0</v>
      </c>
      <c r="N813" s="14">
        <v>23.847666666666598</v>
      </c>
      <c r="O813" s="13">
        <v>34.686999999999998</v>
      </c>
      <c r="P813" s="41">
        <v>0.27454481764705907</v>
      </c>
      <c r="Q813" s="41">
        <v>1.5038890247058827</v>
      </c>
      <c r="R813" s="1" t="s">
        <v>285</v>
      </c>
      <c r="U813" s="8" t="s">
        <v>1636</v>
      </c>
      <c r="V813" s="42" t="str">
        <f>A813&amp;" St."&amp;B813&amp;" "&amp;K813&amp;"m"&amp;" Bt."&amp;M813</f>
        <v>YK1812 St.18 5m Bt.0</v>
      </c>
    </row>
    <row r="814" spans="1:22" ht="12.75" customHeight="1">
      <c r="A814" s="1" t="s">
        <v>1533</v>
      </c>
      <c r="B814" s="1">
        <v>19</v>
      </c>
      <c r="C814" s="1" t="s">
        <v>1575</v>
      </c>
      <c r="D814" s="5">
        <v>43515</v>
      </c>
      <c r="E814" s="1">
        <f>YEAR(D814)</f>
        <v>2019</v>
      </c>
      <c r="F814" s="1">
        <f>MONTH(D814)</f>
        <v>2</v>
      </c>
      <c r="G814" s="4">
        <f>DAY(D814)</f>
        <v>19</v>
      </c>
      <c r="H814" s="9">
        <v>3.5416666666666666E-2</v>
      </c>
      <c r="I814" s="13">
        <v>128.70916666666599</v>
      </c>
      <c r="J814" s="13">
        <v>29.25</v>
      </c>
      <c r="K814" s="10">
        <v>5</v>
      </c>
      <c r="L814" s="10">
        <v>5</v>
      </c>
      <c r="M814" s="10">
        <v>0</v>
      </c>
      <c r="N814" s="14">
        <v>22.616</v>
      </c>
      <c r="O814" s="13">
        <v>34.691166666666597</v>
      </c>
      <c r="P814" s="41">
        <v>0.24310608588235372</v>
      </c>
      <c r="Q814" s="41">
        <v>1.5249085082352938</v>
      </c>
      <c r="R814" s="1" t="s">
        <v>285</v>
      </c>
      <c r="U814" s="8" t="s">
        <v>1636</v>
      </c>
      <c r="V814" s="42" t="str">
        <f>A814&amp;" St."&amp;B814&amp;" "&amp;K814&amp;"m"&amp;" Bt."&amp;M814</f>
        <v>YK1812 St.19 5m Bt.0</v>
      </c>
    </row>
    <row r="815" spans="1:22" ht="12.75" customHeight="1">
      <c r="A815" s="1" t="s">
        <v>1533</v>
      </c>
      <c r="B815" s="1">
        <v>20</v>
      </c>
      <c r="C815" s="1" t="s">
        <v>1575</v>
      </c>
      <c r="D815" s="5">
        <v>43515</v>
      </c>
      <c r="E815" s="1">
        <f>YEAR(D815)</f>
        <v>2019</v>
      </c>
      <c r="F815" s="1">
        <f>MONTH(D815)</f>
        <v>2</v>
      </c>
      <c r="G815" s="4">
        <f>DAY(D815)</f>
        <v>19</v>
      </c>
      <c r="H815" s="9">
        <v>0.25486111111111109</v>
      </c>
      <c r="I815" s="13">
        <v>128.75</v>
      </c>
      <c r="J815" s="13">
        <v>28.783000000000001</v>
      </c>
      <c r="K815" s="10">
        <v>5</v>
      </c>
      <c r="L815" s="10">
        <v>5</v>
      </c>
      <c r="M815" s="10">
        <v>0</v>
      </c>
      <c r="N815" s="14">
        <v>23.169333333333299</v>
      </c>
      <c r="O815" s="13">
        <v>34.680499999999995</v>
      </c>
      <c r="P815" s="41">
        <v>0.26845611911764733</v>
      </c>
      <c r="Q815" s="41">
        <v>1.5900781617647031</v>
      </c>
      <c r="R815" s="1" t="s">
        <v>285</v>
      </c>
      <c r="U815" s="8" t="s">
        <v>1636</v>
      </c>
      <c r="V815" s="42" t="str">
        <f>A815&amp;" St."&amp;B815&amp;" "&amp;K815&amp;"m"&amp;" Bt."&amp;M815</f>
        <v>YK1812 St.20 5m Bt.0</v>
      </c>
    </row>
    <row r="816" spans="1:22" ht="12.75" customHeight="1">
      <c r="A816" s="1" t="s">
        <v>1533</v>
      </c>
      <c r="B816" s="1">
        <v>21</v>
      </c>
      <c r="C816" s="1" t="s">
        <v>1575</v>
      </c>
      <c r="D816" s="5">
        <v>43515</v>
      </c>
      <c r="E816" s="1">
        <f>YEAR(D816)</f>
        <v>2019</v>
      </c>
      <c r="F816" s="1">
        <f>MONTH(D816)</f>
        <v>2</v>
      </c>
      <c r="G816" s="4">
        <f>DAY(D816)</f>
        <v>19</v>
      </c>
      <c r="H816" s="9">
        <v>0.42152777777777778</v>
      </c>
      <c r="I816" s="13">
        <v>128.2895</v>
      </c>
      <c r="J816" s="13">
        <v>28.751999999999999</v>
      </c>
      <c r="K816" s="10">
        <v>5</v>
      </c>
      <c r="L816" s="10">
        <v>5</v>
      </c>
      <c r="M816" s="10">
        <v>0</v>
      </c>
      <c r="N816" s="14">
        <v>22.951000000000001</v>
      </c>
      <c r="O816" s="13">
        <v>34.684666666666594</v>
      </c>
      <c r="P816" s="41">
        <v>0.33909404235294094</v>
      </c>
      <c r="Q816" s="41">
        <v>1.8208355352941172</v>
      </c>
      <c r="R816" s="1" t="s">
        <v>285</v>
      </c>
      <c r="U816" s="8" t="s">
        <v>1636</v>
      </c>
      <c r="V816" s="42" t="str">
        <f>A816&amp;" St."&amp;B816&amp;" "&amp;K816&amp;"m"&amp;" Bt."&amp;M816</f>
        <v>YK1812 St.21 5m Bt.0</v>
      </c>
    </row>
    <row r="817" spans="1:22" ht="12.75" customHeight="1">
      <c r="A817" s="1" t="s">
        <v>1533</v>
      </c>
      <c r="B817" s="1">
        <v>22</v>
      </c>
      <c r="C817" s="1" t="s">
        <v>1575</v>
      </c>
      <c r="D817" s="5">
        <v>43515</v>
      </c>
      <c r="E817" s="1">
        <f>YEAR(D817)</f>
        <v>2019</v>
      </c>
      <c r="F817" s="1">
        <f>MONTH(D817)</f>
        <v>2</v>
      </c>
      <c r="G817" s="4">
        <f>DAY(D817)</f>
        <v>19</v>
      </c>
      <c r="H817" s="9">
        <v>0.64236111111111105</v>
      </c>
      <c r="I817" s="13">
        <v>127.7895</v>
      </c>
      <c r="J817" s="13">
        <v>28.751000000000001</v>
      </c>
      <c r="K817" s="10">
        <v>5</v>
      </c>
      <c r="L817" s="10">
        <v>5</v>
      </c>
      <c r="M817" s="10">
        <v>0</v>
      </c>
      <c r="N817" s="14">
        <v>24.151</v>
      </c>
      <c r="O817" s="13">
        <v>34.665499999999994</v>
      </c>
      <c r="P817" s="41">
        <v>0.28148443058823558</v>
      </c>
      <c r="Q817" s="41">
        <v>1.6569946188235267</v>
      </c>
      <c r="R817" s="1" t="s">
        <v>285</v>
      </c>
      <c r="U817" s="8" t="s">
        <v>1636</v>
      </c>
      <c r="V817" s="42" t="str">
        <f>A817&amp;" St."&amp;B817&amp;" "&amp;K817&amp;"m"&amp;" Bt."&amp;M817</f>
        <v>YK1812 St.22 5m Bt.0</v>
      </c>
    </row>
    <row r="818" spans="1:22" ht="12.75" customHeight="1">
      <c r="A818" s="1" t="s">
        <v>1533</v>
      </c>
      <c r="B818" s="1">
        <v>23</v>
      </c>
      <c r="C818" s="1" t="s">
        <v>1575</v>
      </c>
      <c r="D818" s="5">
        <v>43515</v>
      </c>
      <c r="E818" s="1">
        <f>YEAR(D818)</f>
        <v>2019</v>
      </c>
      <c r="F818" s="1">
        <f>MONTH(D818)</f>
        <v>2</v>
      </c>
      <c r="G818" s="4">
        <f>DAY(D818)</f>
        <v>19</v>
      </c>
      <c r="H818" s="9">
        <v>0.81874999999999998</v>
      </c>
      <c r="I818" s="13">
        <v>127.29816666666601</v>
      </c>
      <c r="J818" s="13">
        <v>28.75</v>
      </c>
      <c r="K818" s="10">
        <v>5</v>
      </c>
      <c r="L818" s="10">
        <v>5</v>
      </c>
      <c r="M818" s="10">
        <v>0</v>
      </c>
      <c r="N818" s="14">
        <v>23.771000000000001</v>
      </c>
      <c r="O818" s="13">
        <v>34.671333333333294</v>
      </c>
      <c r="P818" s="41">
        <v>0.27268062352941191</v>
      </c>
      <c r="Q818" s="41">
        <v>1.599870672941174</v>
      </c>
      <c r="R818" s="1" t="s">
        <v>285</v>
      </c>
      <c r="U818" s="8" t="s">
        <v>1636</v>
      </c>
      <c r="V818" s="42" t="str">
        <f>A818&amp;" St."&amp;B818&amp;" "&amp;K818&amp;"m"&amp;" Bt."&amp;M818</f>
        <v>YK1812 St.23 5m Bt.0</v>
      </c>
    </row>
    <row r="819" spans="1:22" ht="12.75" customHeight="1">
      <c r="A819" s="1" t="s">
        <v>1533</v>
      </c>
      <c r="B819" s="1">
        <v>24</v>
      </c>
      <c r="C819" s="1" t="s">
        <v>1575</v>
      </c>
      <c r="D819" s="5">
        <v>43515</v>
      </c>
      <c r="E819" s="1">
        <f>YEAR(D819)</f>
        <v>2019</v>
      </c>
      <c r="F819" s="1">
        <f>MONTH(D819)</f>
        <v>2</v>
      </c>
      <c r="G819" s="4">
        <f>DAY(D819)</f>
        <v>19</v>
      </c>
      <c r="H819" s="9">
        <v>0.99097222222222225</v>
      </c>
      <c r="I819" s="13">
        <v>126.785</v>
      </c>
      <c r="J819" s="13">
        <v>28.981000000000002</v>
      </c>
      <c r="K819" s="10">
        <v>5</v>
      </c>
      <c r="L819" s="10">
        <v>5</v>
      </c>
      <c r="M819" s="10">
        <v>0</v>
      </c>
      <c r="N819" s="14">
        <v>20.419333333333299</v>
      </c>
      <c r="O819" s="13">
        <v>34.651499999999999</v>
      </c>
      <c r="P819" s="41">
        <v>0.28944333676470579</v>
      </c>
      <c r="Q819" s="41">
        <v>1.7358379264705892</v>
      </c>
      <c r="R819" s="1" t="s">
        <v>285</v>
      </c>
      <c r="U819" s="8" t="s">
        <v>1636</v>
      </c>
      <c r="V819" s="42" t="str">
        <f>A819&amp;" St."&amp;B819&amp;" "&amp;K819&amp;"m"&amp;" Bt."&amp;M819</f>
        <v>YK1812 St.24 5m Bt.0</v>
      </c>
    </row>
    <row r="820" spans="1:22" ht="12.75" customHeight="1">
      <c r="A820" s="1" t="s">
        <v>1533</v>
      </c>
      <c r="B820" s="1">
        <v>25</v>
      </c>
      <c r="C820" s="1" t="s">
        <v>1575</v>
      </c>
      <c r="D820" s="5">
        <v>43516</v>
      </c>
      <c r="E820" s="1">
        <f>YEAR(D820)</f>
        <v>2019</v>
      </c>
      <c r="F820" s="1">
        <f>MONTH(D820)</f>
        <v>2</v>
      </c>
      <c r="G820" s="4">
        <f>DAY(D820)</f>
        <v>20</v>
      </c>
      <c r="H820" s="9">
        <v>0.15</v>
      </c>
      <c r="I820" s="13">
        <v>126.288666666666</v>
      </c>
      <c r="J820" s="13">
        <v>29</v>
      </c>
      <c r="K820" s="10">
        <v>5</v>
      </c>
      <c r="L820" s="10">
        <v>5</v>
      </c>
      <c r="M820" s="10">
        <v>0</v>
      </c>
      <c r="N820" s="14">
        <v>20.422666666666601</v>
      </c>
      <c r="O820" s="13">
        <v>34.674166666666601</v>
      </c>
      <c r="P820" s="41">
        <v>0.32021155999999973</v>
      </c>
      <c r="Q820" s="41">
        <v>1.7618722399999989</v>
      </c>
      <c r="R820" s="1" t="s">
        <v>285</v>
      </c>
      <c r="U820" s="8" t="s">
        <v>1636</v>
      </c>
      <c r="V820" s="42" t="str">
        <f>A820&amp;" St."&amp;B820&amp;" "&amp;K820&amp;"m"&amp;" Bt."&amp;M820</f>
        <v>YK1812 St.25 5m Bt.0</v>
      </c>
    </row>
    <row r="821" spans="1:22" ht="12.75" customHeight="1">
      <c r="A821" s="1" t="s">
        <v>1533</v>
      </c>
      <c r="B821" s="1">
        <v>27</v>
      </c>
      <c r="C821" s="1" t="s">
        <v>1575</v>
      </c>
      <c r="D821" s="5">
        <v>43516</v>
      </c>
      <c r="E821" s="1">
        <f>YEAR(D821)</f>
        <v>2019</v>
      </c>
      <c r="F821" s="1">
        <f>MONTH(D821)</f>
        <v>2</v>
      </c>
      <c r="G821" s="4">
        <f>DAY(D821)</f>
        <v>20</v>
      </c>
      <c r="H821" s="9">
        <v>0.30902777777777779</v>
      </c>
      <c r="I821" s="13">
        <v>126.251</v>
      </c>
      <c r="J821" s="13">
        <v>28.548999999999999</v>
      </c>
      <c r="K821" s="10">
        <v>5</v>
      </c>
      <c r="L821" s="10">
        <v>5</v>
      </c>
      <c r="M821" s="10">
        <v>0</v>
      </c>
      <c r="N821" s="14">
        <v>18.675999999999998</v>
      </c>
      <c r="O821" s="13">
        <v>34.650666666666595</v>
      </c>
      <c r="P821" s="41">
        <v>0.26321532823529425</v>
      </c>
      <c r="Q821" s="41">
        <v>1.6434597835294102</v>
      </c>
      <c r="R821" s="1" t="s">
        <v>285</v>
      </c>
      <c r="U821" s="8" t="s">
        <v>1636</v>
      </c>
      <c r="V821" s="42" t="str">
        <f>A821&amp;" St."&amp;B821&amp;" "&amp;K821&amp;"m"&amp;" Bt."&amp;M821</f>
        <v>YK1812 St.27 5m Bt.0</v>
      </c>
    </row>
    <row r="822" spans="1:22" ht="12.75" customHeight="1">
      <c r="A822" s="1" t="s">
        <v>1533</v>
      </c>
      <c r="B822" s="1">
        <v>26</v>
      </c>
      <c r="C822" s="1" t="s">
        <v>1575</v>
      </c>
      <c r="D822" s="5">
        <v>43516</v>
      </c>
      <c r="E822" s="1">
        <f>YEAR(D822)</f>
        <v>2019</v>
      </c>
      <c r="F822" s="1">
        <f>MONTH(D822)</f>
        <v>2</v>
      </c>
      <c r="G822" s="4">
        <f>DAY(D822)</f>
        <v>20</v>
      </c>
      <c r="H822" s="9">
        <v>0.49513888888888885</v>
      </c>
      <c r="I822" s="13">
        <v>125.752</v>
      </c>
      <c r="J822" s="13">
        <v>28.501000000000001</v>
      </c>
      <c r="K822" s="10">
        <v>5</v>
      </c>
      <c r="L822" s="10">
        <v>5</v>
      </c>
      <c r="M822" s="10">
        <v>0</v>
      </c>
      <c r="N822" s="14">
        <v>18.541</v>
      </c>
      <c r="O822" s="13">
        <v>34.637833333333298</v>
      </c>
      <c r="P822" s="41">
        <v>0.29500585147058889</v>
      </c>
      <c r="Q822" s="41">
        <v>1.6940765970588227</v>
      </c>
      <c r="R822" s="1" t="s">
        <v>285</v>
      </c>
      <c r="U822" s="8" t="s">
        <v>1636</v>
      </c>
      <c r="V822" s="42" t="str">
        <f>A822&amp;" St."&amp;B822&amp;" "&amp;K822&amp;"m"&amp;" Bt."&amp;M822</f>
        <v>YK1812 St.26 5m Bt.0</v>
      </c>
    </row>
    <row r="823" spans="1:22" ht="12.75" customHeight="1">
      <c r="A823" s="1" t="s">
        <v>1533</v>
      </c>
      <c r="B823" s="1">
        <v>37</v>
      </c>
      <c r="C823" s="1" t="s">
        <v>1575</v>
      </c>
      <c r="D823" s="5">
        <v>43516</v>
      </c>
      <c r="E823" s="1">
        <f>YEAR(D823)</f>
        <v>2019</v>
      </c>
      <c r="F823" s="1">
        <f>MONTH(D823)</f>
        <v>2</v>
      </c>
      <c r="G823" s="4">
        <f>DAY(D823)</f>
        <v>20</v>
      </c>
      <c r="H823" s="9">
        <v>0.64652777777777781</v>
      </c>
      <c r="I823" s="13">
        <v>125.283333333333</v>
      </c>
      <c r="J823" s="13">
        <v>28.031833333333299</v>
      </c>
      <c r="K823" s="10">
        <v>5</v>
      </c>
      <c r="L823" s="10">
        <v>5</v>
      </c>
      <c r="M823" s="10">
        <v>0</v>
      </c>
      <c r="N823" s="14">
        <v>19.244333333333298</v>
      </c>
      <c r="O823" s="13">
        <v>34.617999999999995</v>
      </c>
      <c r="P823" s="41">
        <v>0.3148354647058822</v>
      </c>
      <c r="Q823" s="41">
        <v>1.6160777705882374</v>
      </c>
      <c r="R823" s="1" t="s">
        <v>285</v>
      </c>
      <c r="U823" s="8" t="s">
        <v>1636</v>
      </c>
      <c r="V823" s="42" t="str">
        <f>A823&amp;" St."&amp;B823&amp;" "&amp;K823&amp;"m"&amp;" Bt."&amp;M823</f>
        <v>YK1812 St.37 5m Bt.0</v>
      </c>
    </row>
    <row r="824" spans="1:22" ht="12.75" customHeight="1">
      <c r="A824" s="1" t="s">
        <v>1533</v>
      </c>
      <c r="B824" s="1">
        <v>40</v>
      </c>
      <c r="C824" s="1" t="s">
        <v>1575</v>
      </c>
      <c r="D824" s="5">
        <v>43516</v>
      </c>
      <c r="E824" s="1">
        <f>YEAR(D824)</f>
        <v>2019</v>
      </c>
      <c r="F824" s="1">
        <f>MONTH(D824)</f>
        <v>2</v>
      </c>
      <c r="G824" s="4">
        <f>DAY(D824)</f>
        <v>20</v>
      </c>
      <c r="H824" s="9">
        <v>0.8354166666666667</v>
      </c>
      <c r="I824" s="13">
        <v>124.788666666666</v>
      </c>
      <c r="J824" s="13">
        <v>27.538166666666601</v>
      </c>
      <c r="K824" s="10">
        <v>5</v>
      </c>
      <c r="L824" s="10">
        <v>5</v>
      </c>
      <c r="M824" s="10">
        <v>0</v>
      </c>
      <c r="N824" s="14">
        <v>19.890999999999998</v>
      </c>
      <c r="O824" s="13">
        <v>34.661499999999997</v>
      </c>
      <c r="P824" s="41">
        <v>0.27337819294117693</v>
      </c>
      <c r="Q824" s="41">
        <v>1.5570566341176466</v>
      </c>
      <c r="R824" s="1" t="s">
        <v>285</v>
      </c>
      <c r="U824" s="8" t="s">
        <v>1636</v>
      </c>
      <c r="V824" s="42" t="str">
        <f>A824&amp;" St."&amp;B824&amp;" "&amp;K824&amp;"m"&amp;" Bt."&amp;M824</f>
        <v>YK1812 St.40 5m Bt.0</v>
      </c>
    </row>
    <row r="825" spans="1:22" ht="12.75" customHeight="1">
      <c r="A825" s="1" t="s">
        <v>1533</v>
      </c>
      <c r="B825" s="1">
        <v>41</v>
      </c>
      <c r="C825" s="1" t="s">
        <v>1575</v>
      </c>
      <c r="D825" s="5">
        <v>43516</v>
      </c>
      <c r="E825" s="1">
        <f>YEAR(D825)</f>
        <v>2019</v>
      </c>
      <c r="F825" s="1">
        <f>MONTH(D825)</f>
        <v>2</v>
      </c>
      <c r="G825" s="4">
        <f>DAY(D825)</f>
        <v>20</v>
      </c>
      <c r="H825" s="9">
        <v>0.97916666666666663</v>
      </c>
      <c r="I825" s="13">
        <v>124.29900000000001</v>
      </c>
      <c r="J825" s="13">
        <v>27.5</v>
      </c>
      <c r="K825" s="10">
        <v>5</v>
      </c>
      <c r="L825" s="10">
        <v>5</v>
      </c>
      <c r="M825" s="10">
        <v>0</v>
      </c>
      <c r="N825" s="14">
        <v>20.181000000000001</v>
      </c>
      <c r="O825" s="13">
        <v>34.705166666666599</v>
      </c>
      <c r="P825" s="41">
        <v>0.31574952117647115</v>
      </c>
      <c r="Q825" s="41">
        <v>1.7041351776470588</v>
      </c>
      <c r="R825" s="1" t="s">
        <v>285</v>
      </c>
      <c r="U825" s="8" t="s">
        <v>1636</v>
      </c>
      <c r="V825" s="42" t="str">
        <f>A825&amp;" St."&amp;B825&amp;" "&amp;K825&amp;"m"&amp;" Bt."&amp;M825</f>
        <v>YK1812 St.41 5m Bt.0</v>
      </c>
    </row>
    <row r="826" spans="1:22" ht="12.75" customHeight="1">
      <c r="A826" s="1" t="s">
        <v>1533</v>
      </c>
      <c r="B826" s="1">
        <v>42</v>
      </c>
      <c r="C826" s="1" t="s">
        <v>1575</v>
      </c>
      <c r="D826" s="5">
        <v>43517</v>
      </c>
      <c r="E826" s="1">
        <f>YEAR(D826)</f>
        <v>2019</v>
      </c>
      <c r="F826" s="1">
        <f>MONTH(D826)</f>
        <v>2</v>
      </c>
      <c r="G826" s="4">
        <f>DAY(D826)</f>
        <v>21</v>
      </c>
      <c r="H826" s="9">
        <v>0.13472222222222222</v>
      </c>
      <c r="I826" s="13">
        <v>123.80133333333301</v>
      </c>
      <c r="J826" s="13">
        <v>27.5</v>
      </c>
      <c r="K826" s="10">
        <v>5</v>
      </c>
      <c r="L826" s="10">
        <v>5</v>
      </c>
      <c r="M826" s="10">
        <v>0</v>
      </c>
      <c r="N826" s="14">
        <v>21.527666666666601</v>
      </c>
      <c r="O826" s="13">
        <v>34.652166666666595</v>
      </c>
      <c r="P826" s="41">
        <v>0.21463476705882378</v>
      </c>
      <c r="Q826" s="41">
        <v>1.4665914870588228</v>
      </c>
      <c r="R826" s="1" t="s">
        <v>285</v>
      </c>
      <c r="V826" s="42" t="str">
        <f>A826&amp;" St."&amp;B826&amp;" "&amp;K826&amp;"m"&amp;" Bt."&amp;M826</f>
        <v>YK1812 St.42 5m Bt.0</v>
      </c>
    </row>
    <row r="827" spans="1:22" ht="12.75" customHeight="1">
      <c r="A827" s="1" t="s">
        <v>1533</v>
      </c>
      <c r="B827" s="1">
        <v>43</v>
      </c>
      <c r="C827" s="1" t="s">
        <v>1575</v>
      </c>
      <c r="D827" s="5">
        <v>43517</v>
      </c>
      <c r="E827" s="1">
        <f>YEAR(D827)</f>
        <v>2019</v>
      </c>
      <c r="F827" s="1">
        <f>MONTH(D827)</f>
        <v>2</v>
      </c>
      <c r="G827" s="4">
        <f>DAY(D827)</f>
        <v>21</v>
      </c>
      <c r="H827" s="9">
        <v>0.34236111111111112</v>
      </c>
      <c r="I827" s="13">
        <v>123.28983333333299</v>
      </c>
      <c r="J827" s="13">
        <v>27.039000000000001</v>
      </c>
      <c r="K827" s="10">
        <v>5</v>
      </c>
      <c r="L827" s="10">
        <v>5</v>
      </c>
      <c r="M827" s="10">
        <v>0</v>
      </c>
      <c r="N827" s="14">
        <v>19.4843333333333</v>
      </c>
      <c r="O827" s="13">
        <v>34.210166666666595</v>
      </c>
      <c r="P827" s="41">
        <v>6.9809016470588237E-2</v>
      </c>
      <c r="Q827" s="41">
        <v>0.52427085647059002</v>
      </c>
      <c r="R827" s="1" t="s">
        <v>285</v>
      </c>
      <c r="V827" s="42" t="str">
        <f>A827&amp;" St."&amp;B827&amp;" "&amp;K827&amp;"m"&amp;" Bt."&amp;M827</f>
        <v>YK1812 St.43 5m Bt.0</v>
      </c>
    </row>
    <row r="828" spans="1:22" ht="12.75" customHeight="1">
      <c r="A828" s="1" t="s">
        <v>1533</v>
      </c>
      <c r="B828" s="1">
        <v>44</v>
      </c>
      <c r="C828" s="1" t="s">
        <v>1575</v>
      </c>
      <c r="D828" s="5">
        <v>43517</v>
      </c>
      <c r="E828" s="1">
        <f>YEAR(D828)</f>
        <v>2019</v>
      </c>
      <c r="F828" s="1">
        <f>MONTH(D828)</f>
        <v>2</v>
      </c>
      <c r="G828" s="4">
        <f>DAY(D828)</f>
        <v>21</v>
      </c>
      <c r="H828" s="9">
        <v>0.50694444444444442</v>
      </c>
      <c r="I828" s="13">
        <v>123.25</v>
      </c>
      <c r="J828" s="13">
        <v>26.546166666666601</v>
      </c>
      <c r="K828" s="10">
        <v>5</v>
      </c>
      <c r="L828" s="10">
        <v>5</v>
      </c>
      <c r="M828" s="10">
        <v>0</v>
      </c>
      <c r="N828" s="14">
        <v>21.902666666666601</v>
      </c>
      <c r="O828" s="13">
        <v>34.223999999999997</v>
      </c>
      <c r="P828" s="41">
        <v>0.12199574588235329</v>
      </c>
      <c r="Q828" s="41">
        <v>0.79714550588235333</v>
      </c>
      <c r="R828" s="1" t="s">
        <v>285</v>
      </c>
      <c r="V828" s="42" t="str">
        <f>A828&amp;" St."&amp;B828&amp;" "&amp;K828&amp;"m"&amp;" Bt."&amp;M828</f>
        <v>YK1812 St.44 5m Bt.0</v>
      </c>
    </row>
    <row r="829" spans="1:22" ht="12.75" customHeight="1">
      <c r="A829" s="1" t="s">
        <v>1533</v>
      </c>
      <c r="B829" s="1">
        <v>45</v>
      </c>
      <c r="C829" s="1" t="s">
        <v>1575</v>
      </c>
      <c r="D829" s="5">
        <v>43517</v>
      </c>
      <c r="E829" s="1">
        <f>YEAR(D829)</f>
        <v>2019</v>
      </c>
      <c r="F829" s="1">
        <f>MONTH(D829)</f>
        <v>2</v>
      </c>
      <c r="G829" s="4">
        <f>DAY(D829)</f>
        <v>21</v>
      </c>
      <c r="H829" s="9">
        <v>0.67499999999999993</v>
      </c>
      <c r="I829" s="13">
        <v>123.699333333333</v>
      </c>
      <c r="J829" s="13">
        <v>26.498999999999999</v>
      </c>
      <c r="K829" s="10">
        <v>5</v>
      </c>
      <c r="L829" s="10">
        <v>5</v>
      </c>
      <c r="M829" s="10">
        <v>0</v>
      </c>
      <c r="N829" s="14">
        <v>23.4076666666666</v>
      </c>
      <c r="O829" s="13">
        <v>34.500166666666594</v>
      </c>
      <c r="P829" s="41">
        <v>0.18881415529411782</v>
      </c>
      <c r="Q829" s="41">
        <v>1.3498737552941176</v>
      </c>
      <c r="R829" s="1" t="s">
        <v>285</v>
      </c>
      <c r="V829" s="42" t="str">
        <f>A829&amp;" St."&amp;B829&amp;" "&amp;K829&amp;"m"&amp;" Bt."&amp;M829</f>
        <v>YK1812 St.45 5m Bt.0</v>
      </c>
    </row>
    <row r="830" spans="1:22" ht="12.75" customHeight="1">
      <c r="A830" s="1" t="s">
        <v>1534</v>
      </c>
      <c r="B830" s="1">
        <v>46</v>
      </c>
      <c r="C830" s="1" t="s">
        <v>1575</v>
      </c>
      <c r="D830" s="5">
        <v>43517</v>
      </c>
      <c r="E830" s="1">
        <f>YEAR(D830)</f>
        <v>2019</v>
      </c>
      <c r="F830" s="1">
        <f>MONTH(D830)</f>
        <v>2</v>
      </c>
      <c r="G830" s="4">
        <f>DAY(D830)</f>
        <v>21</v>
      </c>
      <c r="H830" s="9">
        <v>0.88263888888888886</v>
      </c>
      <c r="I830" s="13">
        <v>123.762</v>
      </c>
      <c r="J830" s="13">
        <v>26.960999999999999</v>
      </c>
      <c r="K830" s="10">
        <v>5</v>
      </c>
      <c r="L830" s="10">
        <v>5</v>
      </c>
      <c r="M830" s="10">
        <v>0</v>
      </c>
      <c r="N830" s="14">
        <v>21.760999999999999</v>
      </c>
      <c r="O830" s="13">
        <v>34.5178333333333</v>
      </c>
      <c r="P830" s="41">
        <v>0.18260296470588244</v>
      </c>
      <c r="Q830" s="41">
        <v>1.3664458647058826</v>
      </c>
      <c r="R830" s="1" t="s">
        <v>285</v>
      </c>
      <c r="V830" s="42" t="str">
        <f>A830&amp;" St."&amp;B830&amp;" "&amp;K830&amp;"m"&amp;" Bt."&amp;M830</f>
        <v>YK1812 St.46 5m Bt.0</v>
      </c>
    </row>
    <row r="831" spans="1:22" ht="12.75" customHeight="1">
      <c r="A831" s="1" t="s">
        <v>1534</v>
      </c>
      <c r="B831" s="1">
        <v>47</v>
      </c>
      <c r="C831" s="1" t="s">
        <v>1575</v>
      </c>
      <c r="D831" s="5">
        <v>43518</v>
      </c>
      <c r="E831" s="1">
        <f>YEAR(D831)</f>
        <v>2019</v>
      </c>
      <c r="F831" s="1">
        <f>MONTH(D831)</f>
        <v>2</v>
      </c>
      <c r="G831" s="4">
        <f>DAY(D831)</f>
        <v>22</v>
      </c>
      <c r="H831" s="9">
        <v>3.125E-2</v>
      </c>
      <c r="I831" s="13">
        <v>124.206</v>
      </c>
      <c r="J831" s="13">
        <v>26.995999999999999</v>
      </c>
      <c r="K831" s="10">
        <v>5</v>
      </c>
      <c r="L831" s="10">
        <v>5</v>
      </c>
      <c r="M831" s="10">
        <v>0</v>
      </c>
      <c r="N831" s="14">
        <v>20.612666666666598</v>
      </c>
      <c r="O831" s="13">
        <v>34.649166666666595</v>
      </c>
      <c r="P831" s="41">
        <v>0.24599529411764731</v>
      </c>
      <c r="Q831" s="41">
        <v>1.6545942141176493</v>
      </c>
      <c r="R831" s="1" t="s">
        <v>285</v>
      </c>
      <c r="V831" s="42" t="str">
        <f>A831&amp;" St."&amp;B831&amp;" "&amp;K831&amp;"m"&amp;" Bt."&amp;M831</f>
        <v>YK1812 St.47 5m Bt.0</v>
      </c>
    </row>
    <row r="832" spans="1:22" ht="12.75" customHeight="1">
      <c r="A832" s="1" t="s">
        <v>1534</v>
      </c>
      <c r="B832" s="1">
        <v>48</v>
      </c>
      <c r="C832" s="1" t="s">
        <v>1575</v>
      </c>
      <c r="D832" s="5">
        <v>43518</v>
      </c>
      <c r="E832" s="1">
        <f>YEAR(D832)</f>
        <v>2019</v>
      </c>
      <c r="F832" s="1">
        <f>MONTH(D832)</f>
        <v>2</v>
      </c>
      <c r="G832" s="4">
        <f>DAY(D832)</f>
        <v>22</v>
      </c>
      <c r="H832" s="9">
        <v>0.18124999999999999</v>
      </c>
      <c r="I832" s="13">
        <v>124.249</v>
      </c>
      <c r="J832" s="13">
        <v>26.5446666666666</v>
      </c>
      <c r="K832" s="10">
        <v>5</v>
      </c>
      <c r="L832" s="10">
        <v>5</v>
      </c>
      <c r="M832" s="10">
        <v>0</v>
      </c>
      <c r="N832" s="14">
        <v>23.765999999999998</v>
      </c>
      <c r="O832" s="13">
        <v>34.580999999999996</v>
      </c>
      <c r="P832" s="41">
        <v>0.23697626352941192</v>
      </c>
      <c r="Q832" s="41">
        <v>1.5471044635294131</v>
      </c>
      <c r="R832" s="1" t="s">
        <v>285</v>
      </c>
      <c r="V832" s="42" t="str">
        <f>A832&amp;" St."&amp;B832&amp;" "&amp;K832&amp;"m"&amp;" Bt."&amp;M832</f>
        <v>YK1812 St.48 5m Bt.0</v>
      </c>
    </row>
    <row r="833" spans="1:22" ht="12.75" customHeight="1">
      <c r="A833" s="1" t="s">
        <v>1534</v>
      </c>
      <c r="B833" s="1">
        <v>49</v>
      </c>
      <c r="C833" s="1" t="s">
        <v>1575</v>
      </c>
      <c r="D833" s="5">
        <v>43518</v>
      </c>
      <c r="E833" s="1">
        <f>YEAR(D833)</f>
        <v>2019</v>
      </c>
      <c r="F833" s="1">
        <f>MONTH(D833)</f>
        <v>2</v>
      </c>
      <c r="G833" s="4">
        <f>DAY(D833)</f>
        <v>22</v>
      </c>
      <c r="H833" s="9">
        <v>0.34513888888888888</v>
      </c>
      <c r="I833" s="13">
        <v>124.72066666666601</v>
      </c>
      <c r="J833" s="13">
        <v>26.5</v>
      </c>
      <c r="K833" s="10">
        <v>5</v>
      </c>
      <c r="L833" s="10">
        <v>5</v>
      </c>
      <c r="M833" s="10">
        <v>0</v>
      </c>
      <c r="N833" s="14">
        <v>24.034333333333301</v>
      </c>
      <c r="O833" s="13">
        <v>34.518000000000001</v>
      </c>
      <c r="P833" s="41">
        <v>0.23510942117647105</v>
      </c>
      <c r="Q833" s="41">
        <v>1.361327581176468</v>
      </c>
      <c r="R833" s="1" t="s">
        <v>285</v>
      </c>
      <c r="V833" s="42" t="str">
        <f>A833&amp;" St."&amp;B833&amp;" "&amp;K833&amp;"m"&amp;" Bt."&amp;M833</f>
        <v>YK1812 St.49 5m Bt.0</v>
      </c>
    </row>
    <row r="834" spans="1:22" ht="12.75" customHeight="1">
      <c r="A834" s="1" t="s">
        <v>1534</v>
      </c>
      <c r="B834" s="1">
        <v>50</v>
      </c>
      <c r="C834" s="1" t="s">
        <v>1575</v>
      </c>
      <c r="D834" s="5">
        <v>43518</v>
      </c>
      <c r="E834" s="1">
        <f>YEAR(D834)</f>
        <v>2019</v>
      </c>
      <c r="F834" s="1">
        <f>MONTH(D834)</f>
        <v>2</v>
      </c>
      <c r="G834" s="4">
        <f>DAY(D834)</f>
        <v>22</v>
      </c>
      <c r="H834" s="9">
        <v>0.51111111111111118</v>
      </c>
      <c r="I834" s="13">
        <v>124.752</v>
      </c>
      <c r="J834" s="13">
        <v>26.96</v>
      </c>
      <c r="K834" s="10">
        <v>5</v>
      </c>
      <c r="L834" s="10">
        <v>5</v>
      </c>
      <c r="M834" s="10">
        <v>0</v>
      </c>
      <c r="N834" s="14">
        <v>22.151</v>
      </c>
      <c r="O834" s="13">
        <v>34.541833333333294</v>
      </c>
      <c r="P834" s="41">
        <v>0.18240143058823532</v>
      </c>
      <c r="Q834" s="41">
        <v>1.3109910305882337</v>
      </c>
      <c r="R834" s="1" t="s">
        <v>285</v>
      </c>
      <c r="V834" s="42" t="str">
        <f>A834&amp;" St."&amp;B834&amp;" "&amp;K834&amp;"m"&amp;" Bt."&amp;M834</f>
        <v>YK1812 St.50 5m Bt.0</v>
      </c>
    </row>
    <row r="835" spans="1:22" ht="12.75" customHeight="1">
      <c r="A835" s="1" t="s">
        <v>1534</v>
      </c>
      <c r="B835" s="1">
        <v>51</v>
      </c>
      <c r="C835" s="1" t="s">
        <v>1575</v>
      </c>
      <c r="D835" s="5">
        <v>43518</v>
      </c>
      <c r="E835" s="1">
        <f>YEAR(D835)</f>
        <v>2019</v>
      </c>
      <c r="F835" s="1">
        <f>MONTH(D835)</f>
        <v>2</v>
      </c>
      <c r="G835" s="4">
        <f>DAY(D835)</f>
        <v>22</v>
      </c>
      <c r="H835" s="9">
        <v>0.65069444444444446</v>
      </c>
      <c r="I835" s="13">
        <v>125.196666666666</v>
      </c>
      <c r="J835" s="13">
        <v>27</v>
      </c>
      <c r="K835" s="10">
        <v>5</v>
      </c>
      <c r="L835" s="10">
        <v>5</v>
      </c>
      <c r="M835" s="10">
        <v>0</v>
      </c>
      <c r="N835" s="14">
        <v>21.401</v>
      </c>
      <c r="O835" s="13">
        <v>34.637833333333298</v>
      </c>
      <c r="P835" s="41">
        <v>0.23293951999999996</v>
      </c>
      <c r="Q835" s="41">
        <v>1.485325679999999</v>
      </c>
      <c r="R835" s="1" t="s">
        <v>285</v>
      </c>
      <c r="V835" s="42" t="str">
        <f>A835&amp;" St."&amp;B835&amp;" "&amp;K835&amp;"m"&amp;" Bt."&amp;M835</f>
        <v>YK1812 St.51 5m Bt.0</v>
      </c>
    </row>
    <row r="836" spans="1:22" ht="12.75" customHeight="1">
      <c r="A836" s="1" t="s">
        <v>1534</v>
      </c>
      <c r="B836" s="1">
        <v>39</v>
      </c>
      <c r="C836" s="1" t="s">
        <v>1575</v>
      </c>
      <c r="D836" s="5">
        <v>43518</v>
      </c>
      <c r="E836" s="1">
        <f>YEAR(D836)</f>
        <v>2019</v>
      </c>
      <c r="F836" s="1">
        <f>MONTH(D836)</f>
        <v>2</v>
      </c>
      <c r="G836" s="4">
        <f>DAY(D836)</f>
        <v>22</v>
      </c>
      <c r="H836" s="9">
        <v>0.90277777777777779</v>
      </c>
      <c r="I836" s="13">
        <v>125.263666666666</v>
      </c>
      <c r="J836" s="13">
        <v>27.475833333333298</v>
      </c>
      <c r="K836" s="10">
        <v>5</v>
      </c>
      <c r="L836" s="10">
        <v>5</v>
      </c>
      <c r="M836" s="10">
        <v>0</v>
      </c>
      <c r="N836" s="14">
        <v>20.690999999999999</v>
      </c>
      <c r="O836" s="13">
        <v>34.609833333333299</v>
      </c>
      <c r="P836" s="41">
        <v>0.20516720941176425</v>
      </c>
      <c r="Q836" s="41">
        <v>1.4387336494117662</v>
      </c>
      <c r="R836" s="1" t="s">
        <v>285</v>
      </c>
      <c r="V836" s="42" t="str">
        <f>A836&amp;" St."&amp;B836&amp;" "&amp;K836&amp;"m"&amp;" Bt."&amp;M836</f>
        <v>YK1812 St.39 5m Bt.0</v>
      </c>
    </row>
    <row r="837" spans="1:22" ht="12.75" customHeight="1">
      <c r="A837" s="1" t="s">
        <v>1534</v>
      </c>
      <c r="B837" s="1">
        <v>38</v>
      </c>
      <c r="C837" s="1" t="s">
        <v>1575</v>
      </c>
      <c r="D837" s="5">
        <v>43519</v>
      </c>
      <c r="E837" s="1">
        <f>YEAR(D837)</f>
        <v>2019</v>
      </c>
      <c r="F837" s="1">
        <f>MONTH(D837)</f>
        <v>2</v>
      </c>
      <c r="G837" s="4">
        <f>DAY(D837)</f>
        <v>23</v>
      </c>
      <c r="H837" s="9">
        <v>5.0694444444444452E-2</v>
      </c>
      <c r="I837" s="13">
        <v>125.699</v>
      </c>
      <c r="J837" s="13">
        <v>27.498999999999999</v>
      </c>
      <c r="K837" s="10">
        <v>5</v>
      </c>
      <c r="L837" s="10">
        <v>5</v>
      </c>
      <c r="M837" s="10">
        <v>0</v>
      </c>
      <c r="N837" s="14">
        <v>21.614333333333299</v>
      </c>
      <c r="O837" s="13">
        <v>34.621166666666596</v>
      </c>
      <c r="P837" s="41">
        <v>0.2254115388235296</v>
      </c>
      <c r="Q837" s="41">
        <v>1.4441707388235301</v>
      </c>
      <c r="R837" s="1" t="s">
        <v>285</v>
      </c>
      <c r="V837" s="42" t="str">
        <f>A837&amp;" St."&amp;B837&amp;" "&amp;K837&amp;"m"&amp;" Bt."&amp;M837</f>
        <v>YK1812 St.38 5m Bt.0</v>
      </c>
    </row>
    <row r="838" spans="1:22" ht="12.75" customHeight="1">
      <c r="A838" s="1" t="s">
        <v>1534</v>
      </c>
      <c r="B838" s="1">
        <v>36</v>
      </c>
      <c r="C838" s="1" t="s">
        <v>1575</v>
      </c>
      <c r="D838" s="5">
        <v>43519</v>
      </c>
      <c r="E838" s="1">
        <f>YEAR(D838)</f>
        <v>2019</v>
      </c>
      <c r="F838" s="1">
        <f>MONTH(D838)</f>
        <v>2</v>
      </c>
      <c r="G838" s="4">
        <f>DAY(D838)</f>
        <v>23</v>
      </c>
      <c r="H838" s="9">
        <v>0.27708333333333335</v>
      </c>
      <c r="I838" s="13">
        <v>125.752</v>
      </c>
      <c r="J838" s="13">
        <v>27.965</v>
      </c>
      <c r="K838" s="10">
        <v>5</v>
      </c>
      <c r="L838" s="10">
        <v>5</v>
      </c>
      <c r="M838" s="10">
        <v>0</v>
      </c>
      <c r="N838" s="14">
        <v>22.125999999999998</v>
      </c>
      <c r="O838" s="13">
        <v>34.672833333333294</v>
      </c>
      <c r="P838" s="41">
        <v>0.21062226823529429</v>
      </c>
      <c r="Q838" s="41">
        <v>1.5739653082352962</v>
      </c>
      <c r="R838" s="1" t="s">
        <v>285</v>
      </c>
      <c r="V838" s="42" t="str">
        <f>A838&amp;" St."&amp;B838&amp;" "&amp;K838&amp;"m"&amp;" Bt."&amp;M838</f>
        <v>YK1812 St.36 5m Bt.0</v>
      </c>
    </row>
    <row r="839" spans="1:22" ht="12.75" customHeight="1">
      <c r="A839" s="1" t="s">
        <v>1534</v>
      </c>
      <c r="B839" s="1">
        <v>35</v>
      </c>
      <c r="C839" s="1" t="s">
        <v>1575</v>
      </c>
      <c r="D839" s="5">
        <v>43519</v>
      </c>
      <c r="E839" s="1">
        <f>YEAR(D839)</f>
        <v>2019</v>
      </c>
      <c r="F839" s="1">
        <f>MONTH(D839)</f>
        <v>2</v>
      </c>
      <c r="G839" s="4">
        <f>DAY(D839)</f>
        <v>23</v>
      </c>
      <c r="H839" s="9">
        <v>0.42499999999999999</v>
      </c>
      <c r="I839" s="13">
        <v>126.204666666666</v>
      </c>
      <c r="J839" s="13">
        <v>27.998999999999999</v>
      </c>
      <c r="K839" s="10">
        <v>5</v>
      </c>
      <c r="L839" s="10">
        <v>5</v>
      </c>
      <c r="M839" s="10">
        <v>0</v>
      </c>
      <c r="N839" s="14">
        <v>22.517666666666599</v>
      </c>
      <c r="O839" s="13">
        <v>34.578499999999998</v>
      </c>
      <c r="P839" s="41">
        <v>0.17378243764705914</v>
      </c>
      <c r="Q839" s="41">
        <v>1.3852785976470603</v>
      </c>
      <c r="R839" s="1" t="s">
        <v>285</v>
      </c>
      <c r="V839" s="42" t="str">
        <f>A839&amp;" St."&amp;B839&amp;" "&amp;K839&amp;"m"&amp;" Bt."&amp;M839</f>
        <v>YK1812 St.35 5m Bt.0</v>
      </c>
    </row>
    <row r="840" spans="1:22" ht="12.75" customHeight="1">
      <c r="A840" s="1" t="s">
        <v>1534</v>
      </c>
      <c r="B840" s="1">
        <v>28</v>
      </c>
      <c r="C840" s="1" t="s">
        <v>1575</v>
      </c>
      <c r="D840" s="5">
        <v>43519</v>
      </c>
      <c r="E840" s="1">
        <f>YEAR(D840)</f>
        <v>2019</v>
      </c>
      <c r="F840" s="1">
        <f>MONTH(D840)</f>
        <v>2</v>
      </c>
      <c r="G840" s="4">
        <f>DAY(D840)</f>
        <v>23</v>
      </c>
      <c r="H840" s="9">
        <v>0.61041666666666672</v>
      </c>
      <c r="I840" s="13">
        <v>126.722166666666</v>
      </c>
      <c r="J840" s="13">
        <v>28.466000000000001</v>
      </c>
      <c r="K840" s="10">
        <v>5</v>
      </c>
      <c r="L840" s="10">
        <v>5</v>
      </c>
      <c r="M840" s="10">
        <v>0</v>
      </c>
      <c r="N840" s="14">
        <v>23.355999999999998</v>
      </c>
      <c r="O840" s="13">
        <v>34.577999999999996</v>
      </c>
      <c r="P840" s="41">
        <v>0.22596916705882375</v>
      </c>
      <c r="Q840" s="41">
        <v>1.5040366870588233</v>
      </c>
      <c r="R840" s="1" t="s">
        <v>285</v>
      </c>
      <c r="V840" s="42" t="str">
        <f>A840&amp;" St."&amp;B840&amp;" "&amp;K840&amp;"m"&amp;" Bt."&amp;M840</f>
        <v>YK1812 St.28 5m Bt.0</v>
      </c>
    </row>
    <row r="841" spans="1:22" ht="12.75" customHeight="1">
      <c r="A841" s="1" t="s">
        <v>1534</v>
      </c>
      <c r="B841" s="1">
        <v>29</v>
      </c>
      <c r="C841" s="1" t="s">
        <v>1575</v>
      </c>
      <c r="D841" s="5">
        <v>43519</v>
      </c>
      <c r="E841" s="1">
        <f>YEAR(D841)</f>
        <v>2019</v>
      </c>
      <c r="F841" s="1">
        <f>MONTH(D841)</f>
        <v>2</v>
      </c>
      <c r="G841" s="4">
        <f>DAY(D841)</f>
        <v>23</v>
      </c>
      <c r="H841" s="9">
        <v>0.76736111111111116</v>
      </c>
      <c r="I841" s="13">
        <v>127.1995</v>
      </c>
      <c r="J841" s="13">
        <v>28.273499999999999</v>
      </c>
      <c r="K841" s="10">
        <v>5</v>
      </c>
      <c r="L841" s="10">
        <v>5</v>
      </c>
      <c r="M841" s="10">
        <v>0</v>
      </c>
      <c r="N841" s="14">
        <v>23.829333333333299</v>
      </c>
      <c r="O841" s="13">
        <v>34.661333333333296</v>
      </c>
      <c r="P841" s="41">
        <v>0.19619495058823544</v>
      </c>
      <c r="Q841" s="41">
        <v>1.3117684317647065</v>
      </c>
      <c r="R841" s="1" t="s">
        <v>285</v>
      </c>
      <c r="V841" s="42" t="str">
        <f>A841&amp;" St."&amp;B841&amp;" "&amp;K841&amp;"m"&amp;" Bt."&amp;M841</f>
        <v>YK1812 St.29 5m Bt.0</v>
      </c>
    </row>
    <row r="842" spans="1:22" ht="12.75" customHeight="1">
      <c r="A842" s="1" t="s">
        <v>1534</v>
      </c>
      <c r="B842" s="1">
        <v>30</v>
      </c>
      <c r="C842" s="1" t="s">
        <v>1575</v>
      </c>
      <c r="D842" s="5">
        <v>43519</v>
      </c>
      <c r="E842" s="1">
        <f>YEAR(D842)</f>
        <v>2019</v>
      </c>
      <c r="F842" s="1">
        <f>MONTH(D842)</f>
        <v>2</v>
      </c>
      <c r="G842" s="4">
        <f>DAY(D842)</f>
        <v>23</v>
      </c>
      <c r="H842" s="9">
        <v>0.90763888888888899</v>
      </c>
      <c r="I842" s="13">
        <v>127.70383333333299</v>
      </c>
      <c r="J842" s="13">
        <v>28.248999999999999</v>
      </c>
      <c r="K842" s="10">
        <v>5</v>
      </c>
      <c r="L842" s="10">
        <v>5</v>
      </c>
      <c r="M842" s="10">
        <v>0</v>
      </c>
      <c r="N842" s="14">
        <v>23.312666666666598</v>
      </c>
      <c r="O842" s="13">
        <v>34.6561666666666</v>
      </c>
      <c r="P842" s="41">
        <v>0.24028284470588268</v>
      </c>
      <c r="Q842" s="41">
        <v>1.4838584341176464</v>
      </c>
      <c r="R842" s="1" t="s">
        <v>285</v>
      </c>
      <c r="V842" s="42" t="str">
        <f>A842&amp;" St."&amp;B842&amp;" "&amp;K842&amp;"m"&amp;" Bt."&amp;M842</f>
        <v>YK1812 St.30 5m Bt.0</v>
      </c>
    </row>
    <row r="843" spans="1:22" ht="12.75" customHeight="1">
      <c r="A843" s="1" t="s">
        <v>1534</v>
      </c>
      <c r="B843" s="1">
        <v>31</v>
      </c>
      <c r="C843" s="1" t="s">
        <v>1575</v>
      </c>
      <c r="D843" s="5">
        <v>43520</v>
      </c>
      <c r="E843" s="1">
        <f>YEAR(D843)</f>
        <v>2019</v>
      </c>
      <c r="F843" s="1">
        <f>MONTH(D843)</f>
        <v>2</v>
      </c>
      <c r="G843" s="4">
        <f>DAY(D843)</f>
        <v>24</v>
      </c>
      <c r="H843" s="9">
        <v>5.5555555555555552E-2</v>
      </c>
      <c r="I843" s="13">
        <v>128.199166666666</v>
      </c>
      <c r="J843" s="13">
        <v>28.25</v>
      </c>
      <c r="K843" s="10">
        <v>5</v>
      </c>
      <c r="L843" s="10">
        <v>5</v>
      </c>
      <c r="M843" s="10">
        <v>0</v>
      </c>
      <c r="N843" s="14">
        <v>22.139333333333298</v>
      </c>
      <c r="O843" s="13">
        <v>34.745333333333299</v>
      </c>
      <c r="P843" s="41">
        <v>0.2558859188235294</v>
      </c>
      <c r="Q843" s="41">
        <v>1.6240428164705882</v>
      </c>
      <c r="R843" s="1" t="s">
        <v>285</v>
      </c>
      <c r="V843" s="42" t="str">
        <f>A843&amp;" St."&amp;B843&amp;" "&amp;K843&amp;"m"&amp;" Bt."&amp;M843</f>
        <v>YK1812 St.31 5m Bt.0</v>
      </c>
    </row>
    <row r="844" spans="1:22" ht="12.75" customHeight="1">
      <c r="A844" s="1" t="s">
        <v>1534</v>
      </c>
      <c r="B844" s="1">
        <v>32</v>
      </c>
      <c r="C844" s="1" t="s">
        <v>1575</v>
      </c>
      <c r="D844" s="5">
        <v>43520</v>
      </c>
      <c r="E844" s="1">
        <f>YEAR(D844)</f>
        <v>2019</v>
      </c>
      <c r="F844" s="1">
        <f>MONTH(D844)</f>
        <v>2</v>
      </c>
      <c r="G844" s="4">
        <f>DAY(D844)</f>
        <v>24</v>
      </c>
      <c r="H844" s="9">
        <v>0.24861111111111112</v>
      </c>
      <c r="I844" s="13">
        <v>127.782428571428</v>
      </c>
      <c r="J844" s="13">
        <v>27.783142857142799</v>
      </c>
      <c r="K844" s="10">
        <v>5</v>
      </c>
      <c r="L844" s="10">
        <v>5</v>
      </c>
      <c r="M844" s="10">
        <v>0</v>
      </c>
      <c r="N844" s="14">
        <v>23.275285714285697</v>
      </c>
      <c r="O844" s="13">
        <v>34.684571428571395</v>
      </c>
      <c r="P844" s="41">
        <v>0.23270115294117666</v>
      </c>
      <c r="Q844" s="41">
        <v>1.5387347188235303</v>
      </c>
      <c r="R844" s="1" t="s">
        <v>285</v>
      </c>
      <c r="V844" s="42" t="str">
        <f>A844&amp;" St."&amp;B844&amp;" "&amp;K844&amp;"m"&amp;" Bt."&amp;M844</f>
        <v>YK1812 St.32 5m Bt.0</v>
      </c>
    </row>
    <row r="845" spans="1:22" ht="12.75" customHeight="1">
      <c r="A845" s="1" t="s">
        <v>1534</v>
      </c>
      <c r="B845" s="1">
        <v>33</v>
      </c>
      <c r="C845" s="1" t="s">
        <v>1575</v>
      </c>
      <c r="D845" s="5">
        <v>43520</v>
      </c>
      <c r="E845" s="1">
        <f>YEAR(D845)</f>
        <v>2019</v>
      </c>
      <c r="F845" s="1">
        <f>MONTH(D845)</f>
        <v>2</v>
      </c>
      <c r="G845" s="4">
        <f>DAY(D845)</f>
        <v>24</v>
      </c>
      <c r="H845" s="9">
        <v>0.40416666666666662</v>
      </c>
      <c r="I845" s="13">
        <v>127.29833333333301</v>
      </c>
      <c r="J845" s="13">
        <v>27.748999999999999</v>
      </c>
      <c r="K845" s="10">
        <v>5</v>
      </c>
      <c r="L845" s="10">
        <v>5</v>
      </c>
      <c r="M845" s="10">
        <v>0</v>
      </c>
      <c r="N845" s="14">
        <v>23.4426666666666</v>
      </c>
      <c r="O845" s="13">
        <v>34.661999999999999</v>
      </c>
      <c r="P845" s="41">
        <v>0.18406186705882321</v>
      </c>
      <c r="Q845" s="41">
        <v>1.3651478811764726</v>
      </c>
      <c r="R845" s="1" t="s">
        <v>285</v>
      </c>
      <c r="V845" s="42" t="str">
        <f>A845&amp;" St."&amp;B845&amp;" "&amp;K845&amp;"m"&amp;" Bt."&amp;M845</f>
        <v>YK1812 St.33 5m Bt.0</v>
      </c>
    </row>
    <row r="846" spans="1:22" ht="12.75" customHeight="1">
      <c r="A846" s="1" t="s">
        <v>1534</v>
      </c>
      <c r="B846" s="1">
        <v>34</v>
      </c>
      <c r="C846" s="1" t="s">
        <v>1575</v>
      </c>
      <c r="D846" s="5">
        <v>43520</v>
      </c>
      <c r="E846" s="1">
        <f>YEAR(D846)</f>
        <v>2019</v>
      </c>
      <c r="F846" s="1">
        <f>MONTH(D846)</f>
        <v>2</v>
      </c>
      <c r="G846" s="4">
        <f>DAY(D846)</f>
        <v>24</v>
      </c>
      <c r="H846" s="9">
        <v>0.55555555555555558</v>
      </c>
      <c r="I846" s="13">
        <v>126.79833333333301</v>
      </c>
      <c r="J846" s="13">
        <v>27.751333333333299</v>
      </c>
      <c r="K846" s="10">
        <v>5</v>
      </c>
      <c r="L846" s="10">
        <v>5</v>
      </c>
      <c r="M846" s="10">
        <v>0</v>
      </c>
      <c r="N846" s="14">
        <v>24.124333333333301</v>
      </c>
      <c r="O846" s="13">
        <v>34.621166666666596</v>
      </c>
      <c r="P846" s="41">
        <v>0.20572554117647002</v>
      </c>
      <c r="Q846" s="41">
        <v>1.4154876035294119</v>
      </c>
      <c r="R846" s="1" t="s">
        <v>285</v>
      </c>
      <c r="V846" s="42" t="str">
        <f>A846&amp;" St."&amp;B846&amp;" "&amp;K846&amp;"m"&amp;" Bt."&amp;M846</f>
        <v>YK1812 St.34 5m Bt.0</v>
      </c>
    </row>
    <row r="847" spans="1:22" ht="12.75" customHeight="1">
      <c r="A847" s="1" t="s">
        <v>1534</v>
      </c>
      <c r="B847" s="1">
        <v>58</v>
      </c>
      <c r="C847" s="1" t="s">
        <v>1575</v>
      </c>
      <c r="D847" s="5">
        <v>43520</v>
      </c>
      <c r="E847" s="1">
        <f>YEAR(D847)</f>
        <v>2019</v>
      </c>
      <c r="F847" s="1">
        <f>MONTH(D847)</f>
        <v>2</v>
      </c>
      <c r="G847" s="4">
        <f>DAY(D847)</f>
        <v>24</v>
      </c>
      <c r="H847" s="9">
        <v>0.73541666666666661</v>
      </c>
      <c r="I847" s="13">
        <v>126.75</v>
      </c>
      <c r="J847" s="13">
        <v>27.2925</v>
      </c>
      <c r="K847" s="10">
        <v>5</v>
      </c>
      <c r="L847" s="10">
        <v>5</v>
      </c>
      <c r="M847" s="10">
        <v>0</v>
      </c>
      <c r="N847" s="14">
        <v>24.541</v>
      </c>
      <c r="O847" s="13">
        <v>34.548333333333296</v>
      </c>
      <c r="P847" s="41">
        <v>0.18738925529411743</v>
      </c>
      <c r="Q847" s="41">
        <v>1.3329198658823547</v>
      </c>
      <c r="R847" s="1" t="s">
        <v>285</v>
      </c>
      <c r="V847" s="42" t="str">
        <f>A847&amp;" St."&amp;B847&amp;" "&amp;K847&amp;"m"&amp;" Bt."&amp;M847</f>
        <v>YK1812 St.58 5m Bt.0</v>
      </c>
    </row>
    <row r="848" spans="1:22" ht="12.75" customHeight="1">
      <c r="A848" s="1" t="s">
        <v>1534</v>
      </c>
      <c r="B848" s="1">
        <v>57</v>
      </c>
      <c r="C848" s="1" t="s">
        <v>1575</v>
      </c>
      <c r="D848" s="5">
        <v>43520</v>
      </c>
      <c r="E848" s="1">
        <f>YEAR(D848)</f>
        <v>2019</v>
      </c>
      <c r="F848" s="1">
        <f>MONTH(D848)</f>
        <v>2</v>
      </c>
      <c r="G848" s="4">
        <f>DAY(D848)</f>
        <v>24</v>
      </c>
      <c r="H848" s="9">
        <v>0.89513888888888893</v>
      </c>
      <c r="I848" s="13">
        <v>126.287166666666</v>
      </c>
      <c r="J848" s="13">
        <v>27.25</v>
      </c>
      <c r="K848" s="10">
        <v>5</v>
      </c>
      <c r="L848" s="10">
        <v>5</v>
      </c>
      <c r="M848" s="10">
        <v>0</v>
      </c>
      <c r="N848" s="14">
        <v>24.861000000000001</v>
      </c>
      <c r="O848" s="13">
        <v>34.553666666666601</v>
      </c>
      <c r="P848" s="41">
        <v>0.12757945176470553</v>
      </c>
      <c r="Q848" s="41">
        <v>1.1198971752941151</v>
      </c>
      <c r="R848" s="1" t="s">
        <v>285</v>
      </c>
      <c r="V848" s="42" t="str">
        <f>A848&amp;" St."&amp;B848&amp;" "&amp;K848&amp;"m"&amp;" Bt."&amp;M848</f>
        <v>YK1812 St.57 5m Bt.0</v>
      </c>
    </row>
    <row r="849" spans="1:22" ht="12.75" customHeight="1">
      <c r="A849" s="1" t="s">
        <v>1534</v>
      </c>
      <c r="B849" s="1">
        <v>56</v>
      </c>
      <c r="C849" s="1" t="s">
        <v>1575</v>
      </c>
      <c r="D849" s="5">
        <v>43521</v>
      </c>
      <c r="E849" s="1">
        <f>YEAR(D849)</f>
        <v>2019</v>
      </c>
      <c r="F849" s="1">
        <f>MONTH(D849)</f>
        <v>2</v>
      </c>
      <c r="G849" s="4">
        <f>DAY(D849)</f>
        <v>25</v>
      </c>
      <c r="H849" s="9">
        <v>8.1250000000000003E-2</v>
      </c>
      <c r="I849" s="13">
        <v>126.25</v>
      </c>
      <c r="J849" s="13">
        <v>26.791166666666602</v>
      </c>
      <c r="K849" s="10">
        <v>5</v>
      </c>
      <c r="L849" s="10">
        <v>5</v>
      </c>
      <c r="M849" s="10">
        <v>0</v>
      </c>
      <c r="N849" s="14">
        <v>23.760999999999999</v>
      </c>
      <c r="O849" s="13">
        <v>34.631166666666594</v>
      </c>
      <c r="P849" s="41">
        <v>0.21833396588235265</v>
      </c>
      <c r="Q849" s="41">
        <v>1.4207840976470578</v>
      </c>
      <c r="R849" s="1" t="s">
        <v>285</v>
      </c>
      <c r="V849" s="42" t="str">
        <f>A849&amp;" St."&amp;B849&amp;" "&amp;K849&amp;"m"&amp;" Bt."&amp;M849</f>
        <v>YK1812 St.56 5m Bt.0</v>
      </c>
    </row>
    <row r="850" spans="1:22" ht="12.75" customHeight="1">
      <c r="A850" s="1" t="s">
        <v>1534</v>
      </c>
      <c r="B850" s="1">
        <v>52</v>
      </c>
      <c r="C850" s="1" t="s">
        <v>1575</v>
      </c>
      <c r="D850" s="5">
        <v>43521</v>
      </c>
      <c r="E850" s="1">
        <f>YEAR(D850)</f>
        <v>2019</v>
      </c>
      <c r="F850" s="1">
        <f>MONTH(D850)</f>
        <v>2</v>
      </c>
      <c r="G850" s="4">
        <f>DAY(D850)</f>
        <v>25</v>
      </c>
      <c r="H850" s="9">
        <v>0.24374999999999999</v>
      </c>
      <c r="I850" s="13">
        <v>125.7925</v>
      </c>
      <c r="J850" s="13">
        <v>26.748999999999999</v>
      </c>
      <c r="K850" s="10">
        <v>5</v>
      </c>
      <c r="L850" s="10">
        <v>5</v>
      </c>
      <c r="M850" s="10">
        <v>0</v>
      </c>
      <c r="N850" s="14">
        <v>24.335999999999999</v>
      </c>
      <c r="O850" s="13">
        <v>34.459333333333298</v>
      </c>
      <c r="P850" s="41">
        <v>5.4913650000000036E-2</v>
      </c>
      <c r="Q850" s="41">
        <v>0.90452176666666695</v>
      </c>
      <c r="R850" s="1" t="s">
        <v>285</v>
      </c>
      <c r="V850" s="42" t="str">
        <f>A850&amp;" St."&amp;B850&amp;" "&amp;K850&amp;"m"&amp;" Bt."&amp;M850</f>
        <v>YK1812 St.52 5m Bt.0</v>
      </c>
    </row>
    <row r="851" spans="1:22" ht="12.75" customHeight="1">
      <c r="A851" s="1" t="s">
        <v>1534</v>
      </c>
      <c r="B851" s="1">
        <v>53</v>
      </c>
      <c r="C851" s="1" t="s">
        <v>1575</v>
      </c>
      <c r="D851" s="5">
        <v>43521</v>
      </c>
      <c r="E851" s="1">
        <f>YEAR(D851)</f>
        <v>2019</v>
      </c>
      <c r="F851" s="1">
        <f>MONTH(D851)</f>
        <v>2</v>
      </c>
      <c r="G851" s="4">
        <f>DAY(D851)</f>
        <v>25</v>
      </c>
      <c r="H851" s="9">
        <v>0.45555555555555555</v>
      </c>
      <c r="I851" s="13">
        <v>125.27483333333301</v>
      </c>
      <c r="J851" s="13">
        <v>26.274833333333302</v>
      </c>
      <c r="K851" s="10">
        <v>5</v>
      </c>
      <c r="L851" s="10">
        <v>5</v>
      </c>
      <c r="M851" s="10">
        <v>0</v>
      </c>
      <c r="N851" s="14">
        <v>25.125999999999998</v>
      </c>
      <c r="O851" s="13">
        <v>34.542499999999997</v>
      </c>
      <c r="P851" s="41">
        <v>0.14873213411764707</v>
      </c>
      <c r="Q851" s="41">
        <v>1.0781124423529409</v>
      </c>
      <c r="R851" s="1" t="s">
        <v>285</v>
      </c>
      <c r="U851" s="8" t="s">
        <v>1637</v>
      </c>
      <c r="V851" s="42" t="str">
        <f>A851&amp;" St."&amp;B851&amp;" "&amp;K851&amp;"m"&amp;" Bt."&amp;M851</f>
        <v>YK1812 St.53 5m Bt.0</v>
      </c>
    </row>
    <row r="852" spans="1:22" ht="12.75" customHeight="1">
      <c r="A852" s="1" t="s">
        <v>1534</v>
      </c>
      <c r="B852" s="1">
        <v>54</v>
      </c>
      <c r="C852" s="1" t="s">
        <v>1575</v>
      </c>
      <c r="D852" s="5">
        <v>43521</v>
      </c>
      <c r="E852" s="1">
        <f>YEAR(D852)</f>
        <v>2019</v>
      </c>
      <c r="F852" s="1">
        <f>MONTH(D852)</f>
        <v>2</v>
      </c>
      <c r="G852" s="4">
        <f>DAY(D852)</f>
        <v>25</v>
      </c>
      <c r="H852" s="9">
        <v>0.60069444444444442</v>
      </c>
      <c r="I852" s="13">
        <v>125.689666666666</v>
      </c>
      <c r="J852" s="13">
        <v>26.25</v>
      </c>
      <c r="K852" s="10">
        <v>5</v>
      </c>
      <c r="L852" s="10">
        <v>5</v>
      </c>
      <c r="M852" s="10">
        <v>0</v>
      </c>
      <c r="N852" s="14">
        <v>25.334333333333298</v>
      </c>
      <c r="O852" s="13">
        <v>34.548833333333299</v>
      </c>
      <c r="P852" s="41">
        <v>0.23248328823529452</v>
      </c>
      <c r="Q852" s="41">
        <v>1.3046181647058823</v>
      </c>
      <c r="R852" s="1" t="s">
        <v>285</v>
      </c>
      <c r="U852" s="8" t="s">
        <v>1637</v>
      </c>
      <c r="V852" s="42" t="str">
        <f>A852&amp;" St."&amp;B852&amp;" "&amp;K852&amp;"m"&amp;" Bt."&amp;M852</f>
        <v>YK1812 St.54 5m Bt.0</v>
      </c>
    </row>
    <row r="853" spans="1:22" ht="12.75" customHeight="1">
      <c r="A853" s="1" t="s">
        <v>1534</v>
      </c>
      <c r="B853" s="1">
        <v>55</v>
      </c>
      <c r="C853" s="1" t="s">
        <v>1575</v>
      </c>
      <c r="D853" s="5">
        <v>43521</v>
      </c>
      <c r="E853" s="1">
        <f>YEAR(D853)</f>
        <v>2019</v>
      </c>
      <c r="F853" s="1">
        <f>MONTH(D853)</f>
        <v>2</v>
      </c>
      <c r="G853" s="4">
        <f>DAY(D853)</f>
        <v>25</v>
      </c>
      <c r="H853" s="9">
        <v>0.74722222222222223</v>
      </c>
      <c r="I853" s="13">
        <v>126.19499999999999</v>
      </c>
      <c r="J853" s="13">
        <v>26.25</v>
      </c>
      <c r="K853" s="10">
        <v>5</v>
      </c>
      <c r="L853" s="10">
        <v>5</v>
      </c>
      <c r="M853" s="10">
        <v>0</v>
      </c>
      <c r="N853" s="14">
        <v>24.065999999999999</v>
      </c>
      <c r="O853" s="13">
        <v>34.599333333333298</v>
      </c>
      <c r="P853" s="41">
        <v>0.20687428235294103</v>
      </c>
      <c r="Q853" s="41">
        <v>1.5702718870588264</v>
      </c>
      <c r="R853" s="1" t="s">
        <v>285</v>
      </c>
      <c r="U853" s="8" t="s">
        <v>1637</v>
      </c>
      <c r="V853" s="42" t="str">
        <f>A853&amp;" St."&amp;B853&amp;" "&amp;K853&amp;"m"&amp;" Bt."&amp;M853</f>
        <v>YK1812 St.55 5m Bt.0</v>
      </c>
    </row>
    <row r="854" spans="1:22" ht="12.75" customHeight="1">
      <c r="A854" s="1" t="s">
        <v>1533</v>
      </c>
      <c r="B854" s="1" t="s">
        <v>1535</v>
      </c>
      <c r="C854" s="1" t="s">
        <v>1575</v>
      </c>
      <c r="D854" s="5">
        <v>43526</v>
      </c>
      <c r="E854" s="1">
        <v>2019</v>
      </c>
      <c r="F854" s="1">
        <v>3</v>
      </c>
      <c r="G854" s="4">
        <v>2</v>
      </c>
      <c r="H854" s="9">
        <v>0.50138888888888888</v>
      </c>
      <c r="I854" s="13">
        <f>126+1509/6000</f>
        <v>126.25149999999999</v>
      </c>
      <c r="J854" s="13">
        <f>27+1505/6000</f>
        <v>27.250833333333333</v>
      </c>
      <c r="K854" s="10">
        <v>0</v>
      </c>
      <c r="L854" s="10">
        <v>0</v>
      </c>
      <c r="M854" s="33">
        <v>0</v>
      </c>
      <c r="N854" s="14">
        <v>25.05</v>
      </c>
      <c r="O854" s="13">
        <v>34.608035293117673</v>
      </c>
      <c r="P854" s="41">
        <v>0.18867267647058883</v>
      </c>
      <c r="Q854" s="41">
        <v>1.2590798294117622</v>
      </c>
      <c r="R854" s="1" t="s">
        <v>285</v>
      </c>
      <c r="S854" s="1">
        <v>1</v>
      </c>
      <c r="U854" s="8" t="s">
        <v>1637</v>
      </c>
      <c r="V854" s="42" t="str">
        <f>A854&amp;" St."&amp;B854&amp;" "&amp;K854&amp;"m"&amp;" Bt."&amp;M854</f>
        <v>YK1812 St.60_2 0m Bt.0</v>
      </c>
    </row>
    <row r="855" spans="1:22" ht="12.75" customHeight="1">
      <c r="A855" s="1" t="s">
        <v>1533</v>
      </c>
      <c r="B855" s="1" t="s">
        <v>1535</v>
      </c>
      <c r="C855" s="1" t="s">
        <v>1575</v>
      </c>
      <c r="D855" s="5">
        <v>43526</v>
      </c>
      <c r="E855" s="1">
        <v>2019</v>
      </c>
      <c r="F855" s="1">
        <v>3</v>
      </c>
      <c r="G855" s="4">
        <v>2</v>
      </c>
      <c r="H855" s="9">
        <v>0.50138888888888888</v>
      </c>
      <c r="I855" s="13">
        <f>126+1509/6000</f>
        <v>126.25149999999999</v>
      </c>
      <c r="J855" s="13">
        <f>27+1505/6000</f>
        <v>27.250833333333333</v>
      </c>
      <c r="K855" s="10">
        <v>9.7629999999999999</v>
      </c>
      <c r="L855" s="10">
        <v>10</v>
      </c>
      <c r="M855" s="10">
        <v>0</v>
      </c>
      <c r="N855" s="14">
        <v>25.046099999999999</v>
      </c>
      <c r="O855" s="13">
        <v>34.578099999999999</v>
      </c>
      <c r="P855" s="41">
        <v>0.20818147058823477</v>
      </c>
      <c r="Q855" s="41">
        <v>1.4284620950980411</v>
      </c>
      <c r="R855" s="1" t="s">
        <v>285</v>
      </c>
      <c r="S855" s="1">
        <v>1</v>
      </c>
      <c r="U855" s="8" t="s">
        <v>1637</v>
      </c>
      <c r="V855" s="42" t="str">
        <f>A855&amp;" St."&amp;B855&amp;" "&amp;K855&amp;"m"&amp;" Bt."&amp;M855</f>
        <v>YK1812 St.60_2 9.763m Bt.0</v>
      </c>
    </row>
    <row r="856" spans="1:22" ht="12.75" customHeight="1">
      <c r="A856" s="1" t="s">
        <v>1533</v>
      </c>
      <c r="B856" s="1" t="s">
        <v>1535</v>
      </c>
      <c r="C856" s="1" t="s">
        <v>1575</v>
      </c>
      <c r="D856" s="5">
        <v>43526</v>
      </c>
      <c r="E856" s="1">
        <v>2019</v>
      </c>
      <c r="F856" s="1">
        <v>3</v>
      </c>
      <c r="G856" s="4">
        <v>2</v>
      </c>
      <c r="H856" s="9">
        <v>0.50138888888888888</v>
      </c>
      <c r="I856" s="13">
        <f>126+1509/6000</f>
        <v>126.25149999999999</v>
      </c>
      <c r="J856" s="13">
        <f>27+1505/6000</f>
        <v>27.250833333333333</v>
      </c>
      <c r="K856" s="10">
        <v>20.045999999999999</v>
      </c>
      <c r="L856" s="10">
        <v>20</v>
      </c>
      <c r="M856" s="10">
        <v>0</v>
      </c>
      <c r="N856" s="14">
        <v>25.038799999999998</v>
      </c>
      <c r="O856" s="13">
        <v>34.576799999999999</v>
      </c>
      <c r="P856" s="41">
        <v>0.12748647941176472</v>
      </c>
      <c r="Q856" s="41">
        <v>1.2866405882352936</v>
      </c>
      <c r="R856" s="1" t="s">
        <v>285</v>
      </c>
      <c r="S856" s="1">
        <v>1</v>
      </c>
      <c r="V856" s="42" t="str">
        <f>A856&amp;" St."&amp;B856&amp;" "&amp;K856&amp;"m"&amp;" Bt."&amp;M856</f>
        <v>YK1812 St.60_2 20.046m Bt.0</v>
      </c>
    </row>
    <row r="857" spans="1:22" ht="12.75" customHeight="1">
      <c r="A857" s="1" t="s">
        <v>1533</v>
      </c>
      <c r="B857" s="1" t="s">
        <v>1535</v>
      </c>
      <c r="C857" s="1" t="s">
        <v>1575</v>
      </c>
      <c r="D857" s="5">
        <v>43526</v>
      </c>
      <c r="E857" s="1">
        <v>2019</v>
      </c>
      <c r="F857" s="1">
        <v>3</v>
      </c>
      <c r="G857" s="4">
        <v>2</v>
      </c>
      <c r="H857" s="9">
        <v>0.50138888888888888</v>
      </c>
      <c r="I857" s="13">
        <f>126+1509/6000</f>
        <v>126.25149999999999</v>
      </c>
      <c r="J857" s="13">
        <f>27+1505/6000</f>
        <v>27.250833333333333</v>
      </c>
      <c r="K857" s="10">
        <v>29.995999999999999</v>
      </c>
      <c r="L857" s="10">
        <v>30</v>
      </c>
      <c r="M857" s="10">
        <v>0</v>
      </c>
      <c r="N857" s="14">
        <v>25.035799999999998</v>
      </c>
      <c r="O857" s="13">
        <v>34.577300000000001</v>
      </c>
      <c r="P857" s="41">
        <v>0.17335551529411752</v>
      </c>
      <c r="Q857" s="41">
        <v>1.1719287058823511</v>
      </c>
      <c r="R857" s="1" t="s">
        <v>285</v>
      </c>
      <c r="S857" s="1">
        <v>1</v>
      </c>
      <c r="V857" s="42" t="str">
        <f>A857&amp;" St."&amp;B857&amp;" "&amp;K857&amp;"m"&amp;" Bt."&amp;M857</f>
        <v>YK1812 St.60_2 29.996m Bt.0</v>
      </c>
    </row>
    <row r="858" spans="1:22" ht="12.75" customHeight="1">
      <c r="A858" s="1" t="s">
        <v>1533</v>
      </c>
      <c r="B858" s="1" t="s">
        <v>1535</v>
      </c>
      <c r="C858" s="1" t="s">
        <v>1575</v>
      </c>
      <c r="D858" s="5">
        <v>43526</v>
      </c>
      <c r="E858" s="1">
        <v>2019</v>
      </c>
      <c r="F858" s="1">
        <v>3</v>
      </c>
      <c r="G858" s="4">
        <v>2</v>
      </c>
      <c r="H858" s="9">
        <v>0.50138888888888888</v>
      </c>
      <c r="I858" s="13">
        <f>126+1509/6000</f>
        <v>126.25149999999999</v>
      </c>
      <c r="J858" s="13">
        <f>27+1505/6000</f>
        <v>27.250833333333333</v>
      </c>
      <c r="K858" s="10">
        <v>50.02</v>
      </c>
      <c r="L858" s="10">
        <v>50</v>
      </c>
      <c r="M858" s="10">
        <v>0</v>
      </c>
      <c r="N858" s="14">
        <v>24.865600000000001</v>
      </c>
      <c r="O858" s="13">
        <v>34.586799999999997</v>
      </c>
      <c r="P858" s="41">
        <v>0.14289654117647066</v>
      </c>
      <c r="Q858" s="41">
        <v>1.2403668235294116</v>
      </c>
      <c r="R858" s="1" t="s">
        <v>285</v>
      </c>
      <c r="S858" s="1">
        <v>1</v>
      </c>
      <c r="V858" s="42" t="str">
        <f>A858&amp;" St."&amp;B858&amp;" "&amp;K858&amp;"m"&amp;" Bt."&amp;M858</f>
        <v>YK1812 St.60_2 50.02m Bt.0</v>
      </c>
    </row>
    <row r="859" spans="1:22" ht="12.75" customHeight="1">
      <c r="A859" s="1" t="s">
        <v>1533</v>
      </c>
      <c r="B859" s="1" t="s">
        <v>1535</v>
      </c>
      <c r="C859" s="1" t="s">
        <v>1575</v>
      </c>
      <c r="D859" s="5">
        <v>43526</v>
      </c>
      <c r="E859" s="1">
        <v>2019</v>
      </c>
      <c r="F859" s="1">
        <v>3</v>
      </c>
      <c r="G859" s="4">
        <v>2</v>
      </c>
      <c r="H859" s="9">
        <v>0.50138888888888888</v>
      </c>
      <c r="I859" s="13">
        <f>126+1509/6000</f>
        <v>126.25149999999999</v>
      </c>
      <c r="J859" s="13">
        <f>27+1505/6000</f>
        <v>27.250833333333333</v>
      </c>
      <c r="K859" s="10">
        <v>74.302000000000007</v>
      </c>
      <c r="L859" s="10">
        <v>75</v>
      </c>
      <c r="M859" s="10">
        <v>0</v>
      </c>
      <c r="N859" s="14">
        <v>24.586300000000001</v>
      </c>
      <c r="O859" s="13">
        <v>34.602499999999999</v>
      </c>
      <c r="P859" s="41">
        <v>0.36280592705882375</v>
      </c>
      <c r="Q859" s="41">
        <v>1.5095769411764728</v>
      </c>
      <c r="R859" s="1" t="s">
        <v>285</v>
      </c>
      <c r="S859" s="1">
        <v>1</v>
      </c>
      <c r="V859" s="42" t="str">
        <f>A859&amp;" St."&amp;B859&amp;" "&amp;K859&amp;"m"&amp;" Bt."&amp;M859</f>
        <v>YK1812 St.60_2 74.302m Bt.0</v>
      </c>
    </row>
    <row r="860" spans="1:22" ht="12.75" customHeight="1">
      <c r="A860" s="1" t="s">
        <v>1533</v>
      </c>
      <c r="B860" s="1" t="s">
        <v>1535</v>
      </c>
      <c r="C860" s="1" t="s">
        <v>1575</v>
      </c>
      <c r="D860" s="5">
        <v>43526</v>
      </c>
      <c r="E860" s="1">
        <v>2019</v>
      </c>
      <c r="F860" s="1">
        <v>3</v>
      </c>
      <c r="G860" s="4">
        <v>2</v>
      </c>
      <c r="H860" s="9">
        <v>0.50138888888888888</v>
      </c>
      <c r="I860" s="13">
        <f>126+1509/6000</f>
        <v>126.25149999999999</v>
      </c>
      <c r="J860" s="13">
        <f>27+1505/6000</f>
        <v>27.250833333333333</v>
      </c>
      <c r="K860" s="10">
        <v>99.444000000000003</v>
      </c>
      <c r="L860" s="10">
        <v>100</v>
      </c>
      <c r="M860" s="10">
        <v>0</v>
      </c>
      <c r="N860" s="14">
        <v>23.961500000000001</v>
      </c>
      <c r="O860" s="13">
        <v>34.674799999999998</v>
      </c>
      <c r="P860" s="41">
        <v>0.24576903294117569</v>
      </c>
      <c r="Q860" s="41">
        <v>1.693845058823527</v>
      </c>
      <c r="R860" s="1" t="s">
        <v>285</v>
      </c>
      <c r="S860" s="1">
        <v>1</v>
      </c>
      <c r="V860" s="42" t="str">
        <f>A860&amp;" St."&amp;B860&amp;" "&amp;K860&amp;"m"&amp;" Bt."&amp;M860</f>
        <v>YK1812 St.60_2 99.444m Bt.0</v>
      </c>
    </row>
    <row r="861" spans="1:22" ht="12.75" customHeight="1">
      <c r="A861" s="1" t="s">
        <v>1533</v>
      </c>
      <c r="B861" s="1" t="s">
        <v>1535</v>
      </c>
      <c r="C861" s="1" t="s">
        <v>1575</v>
      </c>
      <c r="D861" s="5">
        <v>43526</v>
      </c>
      <c r="E861" s="1">
        <v>2019</v>
      </c>
      <c r="F861" s="1">
        <v>3</v>
      </c>
      <c r="G861" s="4">
        <v>2</v>
      </c>
      <c r="H861" s="9">
        <v>0.50138888888888888</v>
      </c>
      <c r="I861" s="13">
        <f>126+1509/6000</f>
        <v>126.25149999999999</v>
      </c>
      <c r="J861" s="13">
        <f>27+1505/6000</f>
        <v>27.250833333333333</v>
      </c>
      <c r="K861" s="10">
        <v>124.11799999999999</v>
      </c>
      <c r="L861" s="10">
        <v>125</v>
      </c>
      <c r="M861" s="10">
        <v>0</v>
      </c>
      <c r="N861" s="14">
        <v>21.897200000000002</v>
      </c>
      <c r="O861" s="13">
        <v>34.674300000000002</v>
      </c>
      <c r="P861" s="41">
        <v>0.26047209882352895</v>
      </c>
      <c r="Q861" s="41">
        <v>1.5571551764705873</v>
      </c>
      <c r="R861" s="1" t="s">
        <v>285</v>
      </c>
      <c r="S861" s="1">
        <v>1</v>
      </c>
      <c r="V861" s="42" t="str">
        <f>A861&amp;" St."&amp;B861&amp;" "&amp;K861&amp;"m"&amp;" Bt."&amp;M861</f>
        <v>YK1812 St.60_2 124.118m Bt.0</v>
      </c>
    </row>
    <row r="862" spans="1:22" ht="12.75" customHeight="1">
      <c r="A862" s="1" t="s">
        <v>1533</v>
      </c>
      <c r="B862" s="1" t="s">
        <v>1535</v>
      </c>
      <c r="C862" s="1" t="s">
        <v>1575</v>
      </c>
      <c r="D862" s="5">
        <v>43526</v>
      </c>
      <c r="E862" s="1">
        <v>2019</v>
      </c>
      <c r="F862" s="1">
        <v>3</v>
      </c>
      <c r="G862" s="4">
        <v>2</v>
      </c>
      <c r="H862" s="9">
        <v>0.50138888888888888</v>
      </c>
      <c r="I862" s="13">
        <f>126+1509/6000</f>
        <v>126.25149999999999</v>
      </c>
      <c r="J862" s="13">
        <f>27+1505/6000</f>
        <v>27.250833333333333</v>
      </c>
      <c r="K862" s="10">
        <v>148.69900000000001</v>
      </c>
      <c r="L862" s="10">
        <v>150</v>
      </c>
      <c r="M862" s="10">
        <v>0</v>
      </c>
      <c r="N862" s="14">
        <v>20.651199999999999</v>
      </c>
      <c r="O862" s="13">
        <v>34.853000000000002</v>
      </c>
      <c r="P862" s="41">
        <v>0.28807860470588231</v>
      </c>
      <c r="Q862" s="41">
        <v>1.9122972941176481</v>
      </c>
      <c r="R862" s="1" t="s">
        <v>285</v>
      </c>
      <c r="S862" s="1">
        <v>1</v>
      </c>
      <c r="V862" s="42" t="str">
        <f>A862&amp;" St."&amp;B862&amp;" "&amp;K862&amp;"m"&amp;" Bt."&amp;M862</f>
        <v>YK1812 St.60_2 148.699m Bt.0</v>
      </c>
    </row>
    <row r="863" spans="1:22" ht="12.75" customHeight="1">
      <c r="A863" s="1" t="s">
        <v>1533</v>
      </c>
      <c r="B863" s="1" t="s">
        <v>1535</v>
      </c>
      <c r="C863" s="1" t="s">
        <v>1575</v>
      </c>
      <c r="D863" s="5">
        <v>43526</v>
      </c>
      <c r="E863" s="1">
        <v>2019</v>
      </c>
      <c r="F863" s="1">
        <v>3</v>
      </c>
      <c r="G863" s="4">
        <v>2</v>
      </c>
      <c r="H863" s="9">
        <v>0.50138888888888888</v>
      </c>
      <c r="I863" s="13">
        <f>126+1509/6000</f>
        <v>126.25149999999999</v>
      </c>
      <c r="J863" s="13">
        <f>27+1505/6000</f>
        <v>27.250833333333333</v>
      </c>
      <c r="K863" s="10">
        <v>198.47399999999999</v>
      </c>
      <c r="L863" s="10">
        <v>200</v>
      </c>
      <c r="M863" s="10">
        <v>0</v>
      </c>
      <c r="N863" s="14">
        <v>18.589600000000001</v>
      </c>
      <c r="O863" s="13">
        <v>34.851799999999997</v>
      </c>
      <c r="P863" s="41">
        <v>0.26333068823529393</v>
      </c>
      <c r="Q863" s="41">
        <v>1.8091567647058842</v>
      </c>
      <c r="R863" s="1" t="s">
        <v>285</v>
      </c>
      <c r="S863" s="1">
        <v>1</v>
      </c>
      <c r="V863" s="42" t="str">
        <f>A863&amp;" St."&amp;B863&amp;" "&amp;K863&amp;"m"&amp;" Bt."&amp;M863</f>
        <v>YK1812 St.60_2 198.474m Bt.0</v>
      </c>
    </row>
    <row r="864" spans="1:22" ht="12.75" customHeight="1">
      <c r="A864" s="1" t="s">
        <v>1533</v>
      </c>
      <c r="B864" s="1" t="s">
        <v>1535</v>
      </c>
      <c r="C864" s="1" t="s">
        <v>1575</v>
      </c>
      <c r="D864" s="5">
        <v>43526</v>
      </c>
      <c r="E864" s="1">
        <v>2019</v>
      </c>
      <c r="F864" s="1">
        <v>3</v>
      </c>
      <c r="G864" s="4">
        <v>2</v>
      </c>
      <c r="H864" s="9">
        <v>0.50138888888888888</v>
      </c>
      <c r="I864" s="13">
        <f>126+1509/6000</f>
        <v>126.25149999999999</v>
      </c>
      <c r="J864" s="13">
        <f>27+1505/6000</f>
        <v>27.250833333333333</v>
      </c>
      <c r="K864" s="10">
        <v>297.89999999999998</v>
      </c>
      <c r="L864" s="10">
        <v>300</v>
      </c>
      <c r="M864" s="10">
        <v>0</v>
      </c>
      <c r="N864" s="14">
        <v>13.8392</v>
      </c>
      <c r="O864" s="13">
        <v>34.4771</v>
      </c>
      <c r="P864" s="41">
        <v>0.13848929411764699</v>
      </c>
      <c r="Q864" s="41">
        <v>0.76869588235294017</v>
      </c>
      <c r="R864" s="1" t="s">
        <v>285</v>
      </c>
      <c r="S864" s="1">
        <v>1</v>
      </c>
      <c r="V864" s="42" t="str">
        <f>A864&amp;" St."&amp;B864&amp;" "&amp;K864&amp;"m"&amp;" Bt."&amp;M864</f>
        <v>YK1812 St.60_2 297.9m Bt.0</v>
      </c>
    </row>
    <row r="865" spans="1:22" ht="12.75" customHeight="1">
      <c r="A865" s="1" t="s">
        <v>1533</v>
      </c>
      <c r="B865" s="1" t="s">
        <v>1535</v>
      </c>
      <c r="C865" s="1" t="s">
        <v>1575</v>
      </c>
      <c r="D865" s="5">
        <v>43526</v>
      </c>
      <c r="E865" s="1">
        <v>2019</v>
      </c>
      <c r="F865" s="1">
        <v>3</v>
      </c>
      <c r="G865" s="4">
        <v>2</v>
      </c>
      <c r="H865" s="9">
        <v>0.50138888888888888</v>
      </c>
      <c r="I865" s="13">
        <f>126+1509/6000</f>
        <v>126.25149999999999</v>
      </c>
      <c r="J865" s="13">
        <f>27+1505/6000</f>
        <v>27.250833333333333</v>
      </c>
      <c r="K865" s="10">
        <v>496.38900000000001</v>
      </c>
      <c r="L865" s="10">
        <v>500</v>
      </c>
      <c r="M865" s="10">
        <v>0</v>
      </c>
      <c r="N865" s="14">
        <v>8.859</v>
      </c>
      <c r="O865" s="13">
        <v>34.292499999999997</v>
      </c>
      <c r="P865" s="41">
        <v>-3.702931999999981E-2</v>
      </c>
      <c r="Q865" s="41">
        <v>-0.63360999999999912</v>
      </c>
      <c r="R865" s="1" t="s">
        <v>285</v>
      </c>
      <c r="S865" s="1">
        <v>1</v>
      </c>
      <c r="U865" s="8" t="s">
        <v>1638</v>
      </c>
      <c r="V865" s="42" t="str">
        <f>A865&amp;" St."&amp;B865&amp;" "&amp;K865&amp;"m"&amp;" Bt."&amp;M865</f>
        <v>YK1812 St.60_2 496.389m Bt.0</v>
      </c>
    </row>
    <row r="866" spans="1:22" ht="12.75" customHeight="1">
      <c r="A866" s="1" t="s">
        <v>1533</v>
      </c>
      <c r="B866" s="1" t="s">
        <v>1536</v>
      </c>
      <c r="C866" s="1" t="s">
        <v>1575</v>
      </c>
      <c r="D866" s="5">
        <v>43532</v>
      </c>
      <c r="E866" s="1">
        <f>YEAR(D866)</f>
        <v>2019</v>
      </c>
      <c r="F866" s="1">
        <f>MONTH(D866)</f>
        <v>3</v>
      </c>
      <c r="G866" s="4">
        <v>6</v>
      </c>
      <c r="H866" s="9">
        <v>0.47986111111111113</v>
      </c>
      <c r="I866" s="13">
        <f>126+15.02/60</f>
        <v>126.25033333333333</v>
      </c>
      <c r="J866" s="13">
        <f>29+45.16/60</f>
        <v>29.752666666666666</v>
      </c>
      <c r="K866" s="10">
        <v>0</v>
      </c>
      <c r="L866" s="10">
        <v>0</v>
      </c>
      <c r="M866" s="33">
        <v>0</v>
      </c>
      <c r="N866" s="14">
        <v>18.170000000000002</v>
      </c>
      <c r="O866" s="13">
        <v>34.575096331246534</v>
      </c>
      <c r="P866" s="41">
        <v>0.18017450588235295</v>
      </c>
      <c r="Q866" s="41">
        <v>1.2568241176470583</v>
      </c>
      <c r="R866" s="1" t="s">
        <v>285</v>
      </c>
      <c r="S866" s="1">
        <v>1</v>
      </c>
      <c r="V866" s="42" t="str">
        <f>A866&amp;" St."&amp;B866&amp;" "&amp;K866&amp;"m"&amp;" Bt."&amp;M866</f>
        <v>YK1812 St.81_2 0m Bt.0</v>
      </c>
    </row>
    <row r="867" spans="1:22" ht="12.75" customHeight="1">
      <c r="A867" s="1" t="s">
        <v>1533</v>
      </c>
      <c r="B867" s="1" t="s">
        <v>1536</v>
      </c>
      <c r="C867" s="1" t="s">
        <v>1575</v>
      </c>
      <c r="D867" s="5">
        <v>43532</v>
      </c>
      <c r="E867" s="1">
        <f>YEAR(D867)</f>
        <v>2019</v>
      </c>
      <c r="F867" s="1">
        <f>MONTH(D867)</f>
        <v>3</v>
      </c>
      <c r="G867" s="4">
        <v>6</v>
      </c>
      <c r="H867" s="9">
        <v>0.47986111111111113</v>
      </c>
      <c r="I867" s="13">
        <f>126+15.02/60</f>
        <v>126.25033333333333</v>
      </c>
      <c r="J867" s="13">
        <f>29+45.16/60</f>
        <v>29.752666666666666</v>
      </c>
      <c r="K867" s="10">
        <v>9.9499999999999993</v>
      </c>
      <c r="L867" s="10">
        <v>10</v>
      </c>
      <c r="M867" s="10">
        <v>0</v>
      </c>
      <c r="N867" s="14">
        <v>18.1236</v>
      </c>
      <c r="O867" s="13">
        <v>34.566400000000002</v>
      </c>
      <c r="P867" s="41">
        <v>0.26563837176470573</v>
      </c>
      <c r="Q867" s="41">
        <v>1.3935722352941191</v>
      </c>
      <c r="R867" s="1" t="s">
        <v>285</v>
      </c>
      <c r="S867" s="1">
        <v>1</v>
      </c>
      <c r="V867" s="42" t="str">
        <f>A867&amp;" St."&amp;B867&amp;" "&amp;K867&amp;"m"&amp;" Bt."&amp;M867</f>
        <v>YK1812 St.81_2 9.95m Bt.0</v>
      </c>
    </row>
    <row r="868" spans="1:22" ht="12.75" customHeight="1">
      <c r="A868" s="1" t="s">
        <v>1533</v>
      </c>
      <c r="B868" s="1" t="s">
        <v>1536</v>
      </c>
      <c r="C868" s="1" t="s">
        <v>1575</v>
      </c>
      <c r="D868" s="5">
        <v>43532</v>
      </c>
      <c r="E868" s="1">
        <f>YEAR(D868)</f>
        <v>2019</v>
      </c>
      <c r="F868" s="1">
        <f>MONTH(D868)</f>
        <v>3</v>
      </c>
      <c r="G868" s="4">
        <v>6</v>
      </c>
      <c r="H868" s="9">
        <v>0.47986111111111113</v>
      </c>
      <c r="I868" s="13">
        <f>126+15.02/60</f>
        <v>126.25033333333333</v>
      </c>
      <c r="J868" s="13">
        <f>29+45.16/60</f>
        <v>29.752666666666666</v>
      </c>
      <c r="K868" s="10">
        <v>20.395</v>
      </c>
      <c r="L868" s="10">
        <v>20</v>
      </c>
      <c r="M868" s="10">
        <v>0</v>
      </c>
      <c r="N868" s="14">
        <v>18.0351</v>
      </c>
      <c r="O868" s="13">
        <v>34.570399999999999</v>
      </c>
      <c r="P868" s="41">
        <v>0.26618927764705891</v>
      </c>
      <c r="Q868" s="41">
        <v>1.5342803529411775</v>
      </c>
      <c r="R868" s="1" t="s">
        <v>285</v>
      </c>
      <c r="S868" s="1">
        <v>1</v>
      </c>
      <c r="V868" s="42" t="str">
        <f>A868&amp;" St."&amp;B868&amp;" "&amp;K868&amp;"m"&amp;" Bt."&amp;M868</f>
        <v>YK1812 St.81_2 20.395m Bt.0</v>
      </c>
    </row>
    <row r="869" spans="1:22" ht="12.75" customHeight="1">
      <c r="A869" s="1" t="s">
        <v>1533</v>
      </c>
      <c r="B869" s="1" t="s">
        <v>1536</v>
      </c>
      <c r="C869" s="1" t="s">
        <v>1575</v>
      </c>
      <c r="D869" s="5">
        <v>43532</v>
      </c>
      <c r="E869" s="1">
        <f>YEAR(D869)</f>
        <v>2019</v>
      </c>
      <c r="F869" s="1">
        <f>MONTH(D869)</f>
        <v>3</v>
      </c>
      <c r="G869" s="4">
        <v>6</v>
      </c>
      <c r="H869" s="9">
        <v>0.47986111111111113</v>
      </c>
      <c r="I869" s="13">
        <f>126+15.02/60</f>
        <v>126.25033333333333</v>
      </c>
      <c r="J869" s="13">
        <f>29+45.16/60</f>
        <v>29.752666666666666</v>
      </c>
      <c r="K869" s="10">
        <v>29.401</v>
      </c>
      <c r="L869" s="10">
        <v>30</v>
      </c>
      <c r="M869" s="10">
        <v>0</v>
      </c>
      <c r="N869" s="14">
        <v>17.976199999999999</v>
      </c>
      <c r="O869" s="13">
        <v>34.5732</v>
      </c>
      <c r="P869" s="41">
        <v>0.24093330352941189</v>
      </c>
      <c r="Q869" s="41">
        <v>1.4150144705882362</v>
      </c>
      <c r="R869" s="1" t="s">
        <v>285</v>
      </c>
      <c r="S869" s="1">
        <v>1</v>
      </c>
      <c r="V869" s="42" t="str">
        <f>A869&amp;" St."&amp;B869&amp;" "&amp;K869&amp;"m"&amp;" Bt."&amp;M869</f>
        <v>YK1812 St.81_2 29.401m Bt.0</v>
      </c>
    </row>
    <row r="870" spans="1:22" ht="12.75" customHeight="1">
      <c r="A870" s="1" t="s">
        <v>1533</v>
      </c>
      <c r="B870" s="1" t="s">
        <v>1536</v>
      </c>
      <c r="C870" s="1" t="s">
        <v>1575</v>
      </c>
      <c r="D870" s="5">
        <v>43532</v>
      </c>
      <c r="E870" s="1">
        <f>YEAR(D870)</f>
        <v>2019</v>
      </c>
      <c r="F870" s="1">
        <f>MONTH(D870)</f>
        <v>3</v>
      </c>
      <c r="G870" s="4">
        <v>6</v>
      </c>
      <c r="H870" s="9">
        <v>0.47986111111111113</v>
      </c>
      <c r="I870" s="13">
        <f>126+15.02/60</f>
        <v>126.25033333333333</v>
      </c>
      <c r="J870" s="13">
        <f>29+45.16/60</f>
        <v>29.752666666666666</v>
      </c>
      <c r="K870" s="10">
        <v>49.771000000000001</v>
      </c>
      <c r="L870" s="10">
        <v>50</v>
      </c>
      <c r="M870" s="10">
        <v>0</v>
      </c>
      <c r="N870" s="14">
        <v>17.264199999999999</v>
      </c>
      <c r="O870" s="13">
        <v>34.490900000000003</v>
      </c>
      <c r="P870" s="41">
        <v>0.26319806274509805</v>
      </c>
      <c r="Q870" s="41">
        <v>1.1252705882352938</v>
      </c>
      <c r="R870" s="1" t="s">
        <v>285</v>
      </c>
      <c r="S870" s="1">
        <v>1</v>
      </c>
      <c r="V870" s="42" t="str">
        <f>A870&amp;" St."&amp;B870&amp;" "&amp;K870&amp;"m"&amp;" Bt."&amp;M870</f>
        <v>YK1812 St.81_2 49.771m Bt.0</v>
      </c>
    </row>
    <row r="871" spans="1:22" ht="12.75" customHeight="1">
      <c r="A871" s="1" t="s">
        <v>1533</v>
      </c>
      <c r="B871" s="1" t="s">
        <v>1536</v>
      </c>
      <c r="C871" s="1" t="s">
        <v>1575</v>
      </c>
      <c r="D871" s="5">
        <v>43532</v>
      </c>
      <c r="E871" s="1">
        <f>YEAR(D871)</f>
        <v>2019</v>
      </c>
      <c r="F871" s="1">
        <f>MONTH(D871)</f>
        <v>3</v>
      </c>
      <c r="G871" s="4">
        <v>6</v>
      </c>
      <c r="H871" s="9">
        <v>0.47986111111111113</v>
      </c>
      <c r="I871" s="13">
        <f>126+15.02/60</f>
        <v>126.25033333333333</v>
      </c>
      <c r="J871" s="13">
        <f>29+45.16/60</f>
        <v>29.752666666666666</v>
      </c>
      <c r="K871" s="10">
        <v>73.47</v>
      </c>
      <c r="L871" s="10">
        <v>75</v>
      </c>
      <c r="M871" s="10">
        <v>0</v>
      </c>
      <c r="N871" s="14">
        <v>17.164000000000001</v>
      </c>
      <c r="O871" s="13">
        <v>34.476700000000001</v>
      </c>
      <c r="P871" s="41">
        <v>0.24880294117647006</v>
      </c>
      <c r="Q871" s="41">
        <v>1.158875655462186</v>
      </c>
      <c r="R871" s="1" t="s">
        <v>285</v>
      </c>
      <c r="S871" s="1">
        <v>1</v>
      </c>
      <c r="U871" s="8" t="s">
        <v>1637</v>
      </c>
      <c r="V871" s="42" t="str">
        <f>A871&amp;" St."&amp;B871&amp;" "&amp;K871&amp;"m"&amp;" Bt."&amp;M871</f>
        <v>YK1812 St.81_2 73.47m Bt.0</v>
      </c>
    </row>
    <row r="872" spans="1:22" ht="12.75" customHeight="1">
      <c r="A872" s="1" t="s">
        <v>1533</v>
      </c>
      <c r="B872" s="1" t="s">
        <v>1536</v>
      </c>
      <c r="C872" s="1" t="s">
        <v>1575</v>
      </c>
      <c r="D872" s="5">
        <v>43532</v>
      </c>
      <c r="E872" s="1">
        <f>YEAR(D872)</f>
        <v>2019</v>
      </c>
      <c r="F872" s="1">
        <f>MONTH(D872)</f>
        <v>3</v>
      </c>
      <c r="G872" s="4">
        <v>6</v>
      </c>
      <c r="H872" s="9">
        <v>0.47986111111111113</v>
      </c>
      <c r="I872" s="13">
        <f>126+15.02/60</f>
        <v>126.25033333333333</v>
      </c>
      <c r="J872" s="13">
        <f>29+45.16/60</f>
        <v>29.752666666666666</v>
      </c>
      <c r="K872" s="10">
        <v>86.090999999999994</v>
      </c>
      <c r="L872" s="10">
        <v>86</v>
      </c>
      <c r="M872" s="10">
        <v>0</v>
      </c>
      <c r="N872" s="14">
        <v>17.157900000000001</v>
      </c>
      <c r="O872" s="13">
        <v>34.4758</v>
      </c>
      <c r="P872" s="41">
        <v>0.25917352941176475</v>
      </c>
      <c r="Q872" s="41">
        <v>1.1382073294117649</v>
      </c>
      <c r="R872" s="1" t="s">
        <v>285</v>
      </c>
      <c r="S872" s="1">
        <v>1</v>
      </c>
      <c r="U872" s="8" t="s">
        <v>1637</v>
      </c>
      <c r="V872" s="42" t="str">
        <f>A872&amp;" St."&amp;B872&amp;" "&amp;K872&amp;"m"&amp;" Bt."&amp;M872</f>
        <v>YK1812 St.81_2 86.091m Bt.0</v>
      </c>
    </row>
    <row r="873" spans="1:22" ht="12.75" customHeight="1">
      <c r="A873" s="1" t="s">
        <v>1538</v>
      </c>
      <c r="B873" s="1">
        <v>32</v>
      </c>
      <c r="C873" s="1" t="s">
        <v>1575</v>
      </c>
      <c r="D873" s="5">
        <v>43571</v>
      </c>
      <c r="E873" s="1">
        <f>YEAR(D873)</f>
        <v>2019</v>
      </c>
      <c r="F873" s="1">
        <f>MONTH(D873)</f>
        <v>4</v>
      </c>
      <c r="G873" s="4">
        <f>DAY(D873)</f>
        <v>16</v>
      </c>
      <c r="H873" s="9">
        <v>0.34583333333333338</v>
      </c>
      <c r="I873" s="13">
        <v>126.751</v>
      </c>
      <c r="J873" s="13">
        <v>30.292000000000002</v>
      </c>
      <c r="K873" s="10">
        <v>5</v>
      </c>
      <c r="L873" s="10">
        <v>5</v>
      </c>
      <c r="M873" s="10">
        <v>0</v>
      </c>
      <c r="N873" s="14">
        <v>16.570999999999998</v>
      </c>
      <c r="O873" s="13">
        <v>34.186</v>
      </c>
      <c r="P873" s="41">
        <v>0.1554236058823526</v>
      </c>
      <c r="Q873" s="41">
        <v>0.96697910588235381</v>
      </c>
      <c r="R873" s="1" t="s">
        <v>285</v>
      </c>
      <c r="V873" s="42" t="str">
        <f>A873&amp;" St."&amp;B873&amp;" "&amp;K873&amp;"m"&amp;" Bt."&amp;M873</f>
        <v>YK1901 St.32 5m Bt.0</v>
      </c>
    </row>
    <row r="874" spans="1:22" ht="12.75" customHeight="1">
      <c r="A874" s="1" t="s">
        <v>1538</v>
      </c>
      <c r="B874" s="1">
        <v>33</v>
      </c>
      <c r="C874" s="1" t="s">
        <v>1575</v>
      </c>
      <c r="D874" s="5">
        <v>43571</v>
      </c>
      <c r="E874" s="1">
        <f>YEAR(D874)</f>
        <v>2019</v>
      </c>
      <c r="F874" s="1">
        <f>MONTH(D874)</f>
        <v>4</v>
      </c>
      <c r="G874" s="4">
        <f>DAY(D874)</f>
        <v>16</v>
      </c>
      <c r="H874" s="9">
        <v>0.46666666666666662</v>
      </c>
      <c r="I874" s="13">
        <v>127.190166666666</v>
      </c>
      <c r="J874" s="13">
        <v>30.256</v>
      </c>
      <c r="K874" s="10">
        <v>5</v>
      </c>
      <c r="L874" s="10">
        <v>5</v>
      </c>
      <c r="M874" s="10">
        <v>0</v>
      </c>
      <c r="N874" s="14">
        <v>16.7543333333333</v>
      </c>
      <c r="O874" s="13">
        <v>34.152499999999996</v>
      </c>
      <c r="P874" s="41">
        <v>0.11239287999999936</v>
      </c>
      <c r="Q874" s="41">
        <v>0.72654639999999837</v>
      </c>
      <c r="R874" s="1" t="s">
        <v>285</v>
      </c>
      <c r="V874" s="42" t="str">
        <f>A874&amp;" St."&amp;B874&amp;" "&amp;K874&amp;"m"&amp;" Bt."&amp;M874</f>
        <v>YK1901 St.33 5m Bt.0</v>
      </c>
    </row>
    <row r="875" spans="1:22" ht="12.75" customHeight="1">
      <c r="A875" s="1" t="s">
        <v>1538</v>
      </c>
      <c r="B875" s="1">
        <v>34</v>
      </c>
      <c r="C875" s="1" t="s">
        <v>1575</v>
      </c>
      <c r="D875" s="5">
        <v>43571</v>
      </c>
      <c r="E875" s="1">
        <f>YEAR(D875)</f>
        <v>2019</v>
      </c>
      <c r="F875" s="1">
        <f>MONTH(D875)</f>
        <v>4</v>
      </c>
      <c r="G875" s="4">
        <f>DAY(D875)</f>
        <v>16</v>
      </c>
      <c r="H875" s="9">
        <v>0.60416666666666663</v>
      </c>
      <c r="I875" s="13">
        <v>127.689666666666</v>
      </c>
      <c r="J875" s="13">
        <v>30.251000000000001</v>
      </c>
      <c r="K875" s="10">
        <v>5</v>
      </c>
      <c r="L875" s="10">
        <v>5</v>
      </c>
      <c r="M875" s="10">
        <v>0</v>
      </c>
      <c r="N875" s="14">
        <v>21.604333333333301</v>
      </c>
      <c r="O875" s="13">
        <v>34.660333333333298</v>
      </c>
      <c r="P875" s="41">
        <v>0.28031855411764628</v>
      </c>
      <c r="Q875" s="41">
        <v>1.6732944941176484</v>
      </c>
      <c r="R875" s="1" t="s">
        <v>285</v>
      </c>
      <c r="V875" s="42" t="str">
        <f>A875&amp;" St."&amp;B875&amp;" "&amp;K875&amp;"m"&amp;" Bt."&amp;M875</f>
        <v>YK1901 St.34 5m Bt.0</v>
      </c>
    </row>
    <row r="876" spans="1:22" ht="12.75" customHeight="1">
      <c r="A876" s="1" t="s">
        <v>1538</v>
      </c>
      <c r="B876" s="1">
        <v>35</v>
      </c>
      <c r="C876" s="1" t="s">
        <v>1575</v>
      </c>
      <c r="D876" s="5">
        <v>43571</v>
      </c>
      <c r="E876" s="1">
        <f>YEAR(D876)</f>
        <v>2019</v>
      </c>
      <c r="F876" s="1">
        <f>MONTH(D876)</f>
        <v>4</v>
      </c>
      <c r="G876" s="4">
        <f>DAY(D876)</f>
        <v>16</v>
      </c>
      <c r="H876" s="9">
        <v>0.74722222222222223</v>
      </c>
      <c r="I876" s="13">
        <v>128.19083333333299</v>
      </c>
      <c r="J876" s="13">
        <v>30.251999999999999</v>
      </c>
      <c r="K876" s="10">
        <v>5</v>
      </c>
      <c r="L876" s="10">
        <v>5</v>
      </c>
      <c r="M876" s="10">
        <v>0</v>
      </c>
      <c r="N876" s="14">
        <v>22.529333333333298</v>
      </c>
      <c r="O876" s="13">
        <v>34.672833333333294</v>
      </c>
      <c r="P876" s="41">
        <v>0.26272668823529388</v>
      </c>
      <c r="Q876" s="41">
        <v>1.6049713882352972</v>
      </c>
      <c r="R876" s="1" t="s">
        <v>285</v>
      </c>
      <c r="V876" s="42" t="str">
        <f>A876&amp;" St."&amp;B876&amp;" "&amp;K876&amp;"m"&amp;" Bt."&amp;M876</f>
        <v>YK1901 St.35 5m Bt.0</v>
      </c>
    </row>
    <row r="877" spans="1:22" ht="12.75" customHeight="1">
      <c r="A877" s="1" t="s">
        <v>1538</v>
      </c>
      <c r="B877" s="1">
        <v>36</v>
      </c>
      <c r="C877" s="1" t="s">
        <v>1575</v>
      </c>
      <c r="D877" s="5">
        <v>43571</v>
      </c>
      <c r="E877" s="1">
        <f>YEAR(D877)</f>
        <v>2019</v>
      </c>
      <c r="F877" s="1">
        <f>MONTH(D877)</f>
        <v>4</v>
      </c>
      <c r="G877" s="4">
        <f>DAY(D877)</f>
        <v>16</v>
      </c>
      <c r="H877" s="9">
        <v>0.89722222222222225</v>
      </c>
      <c r="I877" s="13">
        <v>128.71383333333301</v>
      </c>
      <c r="J877" s="13">
        <v>30.248999999999999</v>
      </c>
      <c r="K877" s="10">
        <v>5</v>
      </c>
      <c r="L877" s="10">
        <v>5</v>
      </c>
      <c r="M877" s="10">
        <v>0</v>
      </c>
      <c r="N877" s="14">
        <v>21.017666666666599</v>
      </c>
      <c r="O877" s="13">
        <v>34.620666666666594</v>
      </c>
      <c r="P877" s="41">
        <v>0.25961222235294112</v>
      </c>
      <c r="Q877" s="41">
        <v>1.544749882352944</v>
      </c>
      <c r="R877" s="1" t="s">
        <v>285</v>
      </c>
      <c r="V877" s="42" t="str">
        <f>A877&amp;" St."&amp;B877&amp;" "&amp;K877&amp;"m"&amp;" Bt."&amp;M877</f>
        <v>YK1901 St.36 5m Bt.0</v>
      </c>
    </row>
    <row r="878" spans="1:22" ht="12.75" customHeight="1">
      <c r="A878" s="1" t="s">
        <v>1538</v>
      </c>
      <c r="B878" s="1">
        <v>37</v>
      </c>
      <c r="C878" s="1" t="s">
        <v>1575</v>
      </c>
      <c r="D878" s="5">
        <v>43572</v>
      </c>
      <c r="E878" s="1">
        <f>YEAR(D878)</f>
        <v>2019</v>
      </c>
      <c r="F878" s="1">
        <f>MONTH(D878)</f>
        <v>4</v>
      </c>
      <c r="G878" s="4">
        <f>DAY(D878)</f>
        <v>17</v>
      </c>
      <c r="H878" s="9">
        <v>0.11458333333333333</v>
      </c>
      <c r="I878" s="13">
        <v>128.27283333333301</v>
      </c>
      <c r="J878" s="13">
        <v>29.780166666666599</v>
      </c>
      <c r="K878" s="10">
        <v>5</v>
      </c>
      <c r="L878" s="10">
        <v>5</v>
      </c>
      <c r="M878" s="10">
        <v>0</v>
      </c>
      <c r="N878" s="14">
        <v>24.635999999999999</v>
      </c>
      <c r="O878" s="13">
        <v>34.705666666666595</v>
      </c>
      <c r="P878" s="41">
        <v>0.25029315647058814</v>
      </c>
      <c r="Q878" s="41">
        <v>1.6329259764705863</v>
      </c>
      <c r="R878" s="1" t="s">
        <v>285</v>
      </c>
      <c r="V878" s="42" t="str">
        <f>A878&amp;" St."&amp;B878&amp;" "&amp;K878&amp;"m"&amp;" Bt."&amp;M878</f>
        <v>YK1901 St.37 5m Bt.0</v>
      </c>
    </row>
    <row r="879" spans="1:22" ht="12.75" customHeight="1">
      <c r="A879" s="1" t="s">
        <v>1538</v>
      </c>
      <c r="B879" s="1">
        <v>38</v>
      </c>
      <c r="C879" s="1" t="s">
        <v>1575</v>
      </c>
      <c r="D879" s="5">
        <v>43572</v>
      </c>
      <c r="E879" s="1">
        <f>YEAR(D879)</f>
        <v>2019</v>
      </c>
      <c r="F879" s="1">
        <f>MONTH(D879)</f>
        <v>4</v>
      </c>
      <c r="G879" s="4">
        <f>DAY(D879)</f>
        <v>17</v>
      </c>
      <c r="H879" s="9">
        <v>0.28680555555555554</v>
      </c>
      <c r="I879" s="13">
        <v>127.782666666666</v>
      </c>
      <c r="J879" s="13">
        <v>29.748999999999999</v>
      </c>
      <c r="K879" s="10">
        <v>5</v>
      </c>
      <c r="L879" s="10">
        <v>5</v>
      </c>
      <c r="M879" s="10">
        <v>0</v>
      </c>
      <c r="N879" s="14">
        <v>22.659333333333301</v>
      </c>
      <c r="O879" s="13">
        <v>34.653499999999994</v>
      </c>
      <c r="P879" s="41">
        <v>0.29619503058823504</v>
      </c>
      <c r="Q879" s="41">
        <v>1.7859148705882362</v>
      </c>
      <c r="R879" s="1" t="s">
        <v>285</v>
      </c>
      <c r="V879" s="42" t="str">
        <f>A879&amp;" St."&amp;B879&amp;" "&amp;K879&amp;"m"&amp;" Bt."&amp;M879</f>
        <v>YK1901 St.38 5m Bt.0</v>
      </c>
    </row>
    <row r="880" spans="1:22" ht="12.75" customHeight="1">
      <c r="A880" s="1" t="s">
        <v>1538</v>
      </c>
      <c r="B880" s="1">
        <v>39</v>
      </c>
      <c r="C880" s="1" t="s">
        <v>1575</v>
      </c>
      <c r="D880" s="5">
        <v>43572</v>
      </c>
      <c r="E880" s="1">
        <f>YEAR(D880)</f>
        <v>2019</v>
      </c>
      <c r="F880" s="1">
        <f>MONTH(D880)</f>
        <v>4</v>
      </c>
      <c r="G880" s="4">
        <f>DAY(D880)</f>
        <v>17</v>
      </c>
      <c r="H880" s="9">
        <v>0.43055555555555558</v>
      </c>
      <c r="I880" s="13">
        <v>127.29833333333301</v>
      </c>
      <c r="J880" s="13">
        <v>29.75</v>
      </c>
      <c r="K880" s="10">
        <v>5</v>
      </c>
      <c r="L880" s="10">
        <v>5</v>
      </c>
      <c r="M880" s="10">
        <v>0</v>
      </c>
      <c r="N880" s="14">
        <v>22.320999999999998</v>
      </c>
      <c r="O880" s="13">
        <v>34.6488333333333</v>
      </c>
      <c r="P880" s="41">
        <v>0.13896917647058782</v>
      </c>
      <c r="Q880" s="41">
        <v>1.2361468941176472</v>
      </c>
      <c r="R880" s="1" t="s">
        <v>285</v>
      </c>
      <c r="U880" s="8" t="s">
        <v>1640</v>
      </c>
      <c r="V880" s="42" t="str">
        <f>A880&amp;" St."&amp;B880&amp;" "&amp;K880&amp;"m"&amp;" Bt."&amp;M880</f>
        <v>YK1901 St.39 5m Bt.0</v>
      </c>
    </row>
    <row r="881" spans="1:22" ht="12.75" customHeight="1">
      <c r="A881" s="1" t="s">
        <v>1538</v>
      </c>
      <c r="B881" s="1">
        <v>40</v>
      </c>
      <c r="C881" s="1" t="s">
        <v>1575</v>
      </c>
      <c r="D881" s="5">
        <v>43572</v>
      </c>
      <c r="E881" s="1">
        <f>YEAR(D881)</f>
        <v>2019</v>
      </c>
      <c r="F881" s="1">
        <f>MONTH(D881)</f>
        <v>4</v>
      </c>
      <c r="G881" s="4">
        <f>DAY(D881)</f>
        <v>17</v>
      </c>
      <c r="H881" s="9">
        <v>0.5756944444444444</v>
      </c>
      <c r="I881" s="13">
        <v>126.808333333333</v>
      </c>
      <c r="J881" s="13">
        <v>29.75</v>
      </c>
      <c r="K881" s="10">
        <v>5</v>
      </c>
      <c r="L881" s="10">
        <v>5</v>
      </c>
      <c r="M881" s="10">
        <v>0</v>
      </c>
      <c r="N881" s="14">
        <v>17.1643333333333</v>
      </c>
      <c r="O881" s="13">
        <v>33.754166666666599</v>
      </c>
      <c r="P881" s="41">
        <v>1.6412999999999567E-2</v>
      </c>
      <c r="Q881" s="41">
        <v>8.259719999998083E-3</v>
      </c>
      <c r="R881" s="1" t="s">
        <v>285</v>
      </c>
      <c r="V881" s="42" t="str">
        <f>A881&amp;" St."&amp;B881&amp;" "&amp;K881&amp;"m"&amp;" Bt."&amp;M881</f>
        <v>YK1901 St.40 5m Bt.0</v>
      </c>
    </row>
    <row r="882" spans="1:22" ht="12.75" customHeight="1">
      <c r="A882" s="1" t="s">
        <v>1538</v>
      </c>
      <c r="B882" s="1">
        <v>41</v>
      </c>
      <c r="C882" s="1" t="s">
        <v>1575</v>
      </c>
      <c r="D882" s="5">
        <v>43572</v>
      </c>
      <c r="E882" s="1">
        <f>YEAR(D882)</f>
        <v>2019</v>
      </c>
      <c r="F882" s="1">
        <f>MONTH(D882)</f>
        <v>4</v>
      </c>
      <c r="G882" s="4">
        <f>DAY(D882)</f>
        <v>17</v>
      </c>
      <c r="H882" s="9">
        <v>0.72361111111111109</v>
      </c>
      <c r="I882" s="13">
        <v>126.749</v>
      </c>
      <c r="J882" s="13">
        <v>29.297166666666602</v>
      </c>
      <c r="K882" s="10">
        <v>5</v>
      </c>
      <c r="L882" s="10">
        <v>5</v>
      </c>
      <c r="M882" s="10">
        <v>0</v>
      </c>
      <c r="N882" s="14">
        <v>19.625999999999998</v>
      </c>
      <c r="O882" s="13">
        <v>34.281999999999996</v>
      </c>
      <c r="P882" s="41">
        <v>0.16751082352941138</v>
      </c>
      <c r="Q882" s="41">
        <v>0.91094968588235226</v>
      </c>
      <c r="R882" s="1" t="s">
        <v>285</v>
      </c>
      <c r="U882" s="8" t="s">
        <v>1640</v>
      </c>
      <c r="V882" s="42" t="str">
        <f>A882&amp;" St."&amp;B882&amp;" "&amp;K882&amp;"m"&amp;" Bt."&amp;M882</f>
        <v>YK1901 St.41 5m Bt.0</v>
      </c>
    </row>
    <row r="883" spans="1:22" ht="12.75" customHeight="1">
      <c r="A883" s="1" t="s">
        <v>1538</v>
      </c>
      <c r="B883" s="1">
        <v>42</v>
      </c>
      <c r="C883" s="1" t="s">
        <v>1575</v>
      </c>
      <c r="D883" s="5">
        <v>43572</v>
      </c>
      <c r="E883" s="1">
        <f>YEAR(D883)</f>
        <v>2019</v>
      </c>
      <c r="F883" s="1">
        <f>MONTH(D883)</f>
        <v>4</v>
      </c>
      <c r="G883" s="4">
        <f>DAY(D883)</f>
        <v>17</v>
      </c>
      <c r="H883" s="9">
        <v>0.88124999999999998</v>
      </c>
      <c r="I883" s="13">
        <v>127.253</v>
      </c>
      <c r="J883" s="13">
        <v>29.254999999999999</v>
      </c>
      <c r="K883" s="10">
        <v>5</v>
      </c>
      <c r="L883" s="10">
        <v>5</v>
      </c>
      <c r="M883" s="10">
        <v>0</v>
      </c>
      <c r="N883" s="14">
        <v>23.912666666666599</v>
      </c>
      <c r="O883" s="13">
        <v>34.637999999999998</v>
      </c>
      <c r="P883" s="41">
        <v>0.19854864705882314</v>
      </c>
      <c r="Q883" s="41">
        <v>1.4594329317647059</v>
      </c>
      <c r="R883" s="1" t="s">
        <v>285</v>
      </c>
      <c r="U883" s="8" t="s">
        <v>1640</v>
      </c>
      <c r="V883" s="42" t="str">
        <f>A883&amp;" St."&amp;B883&amp;" "&amp;K883&amp;"m"&amp;" Bt."&amp;M883</f>
        <v>YK1901 St.42 5m Bt.0</v>
      </c>
    </row>
    <row r="884" spans="1:22" ht="12.75" customHeight="1">
      <c r="A884" s="1" t="s">
        <v>1538</v>
      </c>
      <c r="B884" s="1">
        <v>43</v>
      </c>
      <c r="C884" s="1" t="s">
        <v>1575</v>
      </c>
      <c r="D884" s="5">
        <v>43573</v>
      </c>
      <c r="E884" s="1">
        <f>YEAR(D884)</f>
        <v>2019</v>
      </c>
      <c r="F884" s="1">
        <f>MONTH(D884)</f>
        <v>4</v>
      </c>
      <c r="G884" s="4">
        <f>DAY(D884)</f>
        <v>18</v>
      </c>
      <c r="H884" s="9">
        <v>1.1805555555555555E-2</v>
      </c>
      <c r="I884" s="13">
        <v>127.697666666666</v>
      </c>
      <c r="J884" s="13">
        <v>29.25</v>
      </c>
      <c r="K884" s="10">
        <v>5</v>
      </c>
      <c r="L884" s="10">
        <v>5</v>
      </c>
      <c r="M884" s="10">
        <v>0</v>
      </c>
      <c r="N884" s="14">
        <v>24.920999999999999</v>
      </c>
      <c r="O884" s="13">
        <v>34.702666666666595</v>
      </c>
      <c r="P884" s="41">
        <v>0.21323347058823483</v>
      </c>
      <c r="Q884" s="41">
        <v>1.5106036176470585</v>
      </c>
      <c r="R884" s="1" t="s">
        <v>285</v>
      </c>
      <c r="U884" s="8" t="s">
        <v>1640</v>
      </c>
      <c r="V884" s="42" t="str">
        <f>A884&amp;" St."&amp;B884&amp;" "&amp;K884&amp;"m"&amp;" Bt."&amp;M884</f>
        <v>YK1901 St.43 5m Bt.0</v>
      </c>
    </row>
    <row r="885" spans="1:22" ht="12.75" customHeight="1">
      <c r="A885" s="1" t="s">
        <v>1538</v>
      </c>
      <c r="B885" s="1">
        <v>44</v>
      </c>
      <c r="C885" s="1" t="s">
        <v>1575</v>
      </c>
      <c r="D885" s="5">
        <v>43573</v>
      </c>
      <c r="E885" s="1">
        <f>YEAR(D885)</f>
        <v>2019</v>
      </c>
      <c r="F885" s="1">
        <f>MONTH(D885)</f>
        <v>4</v>
      </c>
      <c r="G885" s="4">
        <f>DAY(D885)</f>
        <v>18</v>
      </c>
      <c r="H885" s="9">
        <v>0.24166666666666667</v>
      </c>
      <c r="I885" s="13">
        <v>127.2796</v>
      </c>
      <c r="J885" s="13">
        <v>28.78</v>
      </c>
      <c r="K885" s="10">
        <v>5</v>
      </c>
      <c r="L885" s="10">
        <v>5</v>
      </c>
      <c r="M885" s="10">
        <v>0</v>
      </c>
      <c r="N885" s="14">
        <v>24.181000000000001</v>
      </c>
      <c r="O885" s="13">
        <v>34.699799999999996</v>
      </c>
      <c r="P885" s="41">
        <v>0.22584829411764673</v>
      </c>
      <c r="Q885" s="41">
        <v>1.5028716235294102</v>
      </c>
      <c r="R885" s="1" t="s">
        <v>285</v>
      </c>
      <c r="V885" s="42" t="str">
        <f>A885&amp;" St."&amp;B885&amp;" "&amp;K885&amp;"m"&amp;" Bt."&amp;M885</f>
        <v>YK1901 St.44 5m Bt.0</v>
      </c>
    </row>
    <row r="886" spans="1:22" ht="12.75" customHeight="1">
      <c r="A886" s="1" t="s">
        <v>1538</v>
      </c>
      <c r="B886" s="1">
        <v>45</v>
      </c>
      <c r="C886" s="1" t="s">
        <v>1575</v>
      </c>
      <c r="D886" s="5">
        <v>43573</v>
      </c>
      <c r="E886" s="1">
        <f>YEAR(D886)</f>
        <v>2019</v>
      </c>
      <c r="F886" s="1">
        <f>MONTH(D886)</f>
        <v>4</v>
      </c>
      <c r="G886" s="4">
        <f>DAY(D886)</f>
        <v>18</v>
      </c>
      <c r="H886" s="9">
        <v>0.40763888888888888</v>
      </c>
      <c r="I886" s="13">
        <v>126.807</v>
      </c>
      <c r="J886" s="13">
        <v>28.748999999999999</v>
      </c>
      <c r="K886" s="10">
        <v>5</v>
      </c>
      <c r="L886" s="10">
        <v>5</v>
      </c>
      <c r="M886" s="10">
        <v>0</v>
      </c>
      <c r="N886" s="14">
        <v>22.303857142857098</v>
      </c>
      <c r="O886" s="13">
        <v>34.6228571428571</v>
      </c>
      <c r="P886" s="41">
        <v>0.22252411764705871</v>
      </c>
      <c r="Q886" s="41">
        <v>1.4587701894117675</v>
      </c>
      <c r="R886" s="1" t="s">
        <v>285</v>
      </c>
      <c r="V886" s="42" t="str">
        <f>A886&amp;" St."&amp;B886&amp;" "&amp;K886&amp;"m"&amp;" Bt."&amp;M886</f>
        <v>YK1901 St.45 5m Bt.0</v>
      </c>
    </row>
    <row r="887" spans="1:22" ht="12.75" customHeight="1">
      <c r="A887" s="1" t="s">
        <v>1538</v>
      </c>
      <c r="B887" s="1">
        <v>46</v>
      </c>
      <c r="C887" s="1" t="s">
        <v>1575</v>
      </c>
      <c r="D887" s="5">
        <v>43573</v>
      </c>
      <c r="E887" s="1">
        <f>YEAR(D887)</f>
        <v>2019</v>
      </c>
      <c r="F887" s="1">
        <f>MONTH(D887)</f>
        <v>4</v>
      </c>
      <c r="G887" s="4">
        <f>DAY(D887)</f>
        <v>18</v>
      </c>
      <c r="H887" s="9">
        <v>0.56805555555555554</v>
      </c>
      <c r="I887" s="13">
        <v>126.747</v>
      </c>
      <c r="J887" s="13">
        <v>28.297499999999999</v>
      </c>
      <c r="K887" s="10">
        <v>5</v>
      </c>
      <c r="L887" s="10">
        <v>5</v>
      </c>
      <c r="M887" s="10">
        <v>0</v>
      </c>
      <c r="N887" s="14">
        <v>25.124333333333301</v>
      </c>
      <c r="O887" s="13">
        <v>34.717333333333301</v>
      </c>
      <c r="P887" s="41">
        <v>0.24035706823529379</v>
      </c>
      <c r="Q887" s="41">
        <v>1.6329186823529422</v>
      </c>
      <c r="R887" s="1" t="s">
        <v>285</v>
      </c>
      <c r="V887" s="42" t="str">
        <f>A887&amp;" St."&amp;B887&amp;" "&amp;K887&amp;"m"&amp;" Bt."&amp;M887</f>
        <v>YK1901 St.46 5m Bt.0</v>
      </c>
    </row>
    <row r="888" spans="1:22" ht="12.75" customHeight="1">
      <c r="A888" s="1" t="s">
        <v>1538</v>
      </c>
      <c r="B888" s="1">
        <v>47</v>
      </c>
      <c r="C888" s="1" t="s">
        <v>1575</v>
      </c>
      <c r="D888" s="5">
        <v>43573</v>
      </c>
      <c r="E888" s="1">
        <f>YEAR(D888)</f>
        <v>2019</v>
      </c>
      <c r="F888" s="1">
        <f>MONTH(D888)</f>
        <v>4</v>
      </c>
      <c r="G888" s="4">
        <f>DAY(D888)</f>
        <v>18</v>
      </c>
      <c r="H888" s="9">
        <v>0.73125000000000007</v>
      </c>
      <c r="I888" s="13">
        <v>126.30500000000001</v>
      </c>
      <c r="J888" s="13">
        <v>28.250333333333302</v>
      </c>
      <c r="K888" s="10">
        <v>5</v>
      </c>
      <c r="L888" s="10">
        <v>5</v>
      </c>
      <c r="M888" s="10">
        <v>0</v>
      </c>
      <c r="N888" s="14">
        <v>24.049333333333298</v>
      </c>
      <c r="O888" s="13">
        <v>34.723999999999997</v>
      </c>
      <c r="P888" s="41">
        <v>0.24965382588235352</v>
      </c>
      <c r="Q888" s="41">
        <v>1.797223158823531</v>
      </c>
      <c r="R888" s="1" t="s">
        <v>285</v>
      </c>
      <c r="V888" s="42" t="str">
        <f>A888&amp;" St."&amp;B888&amp;" "&amp;K888&amp;"m"&amp;" Bt."&amp;M888</f>
        <v>YK1901 St.47 5m Bt.0</v>
      </c>
    </row>
    <row r="889" spans="1:22" ht="12.75" customHeight="1">
      <c r="A889" s="1" t="s">
        <v>1538</v>
      </c>
      <c r="B889" s="1">
        <v>48</v>
      </c>
      <c r="C889" s="1" t="s">
        <v>1575</v>
      </c>
      <c r="D889" s="5">
        <v>43574</v>
      </c>
      <c r="E889" s="1">
        <f>YEAR(D889)</f>
        <v>2019</v>
      </c>
      <c r="F889" s="1">
        <f>MONTH(D889)</f>
        <v>4</v>
      </c>
      <c r="G889" s="4">
        <f>DAY(D889)</f>
        <v>19</v>
      </c>
      <c r="H889" s="9">
        <v>0.15902777777777777</v>
      </c>
      <c r="I889" s="13">
        <v>126.183666666666</v>
      </c>
      <c r="J889" s="13">
        <v>27.751999999999999</v>
      </c>
      <c r="K889" s="10">
        <v>5</v>
      </c>
      <c r="L889" s="10">
        <v>5</v>
      </c>
      <c r="M889" s="10">
        <v>0</v>
      </c>
      <c r="N889" s="14">
        <v>22.167666666666598</v>
      </c>
      <c r="O889" s="13">
        <v>34.656833333333296</v>
      </c>
      <c r="P889" s="41">
        <v>0.22483426352941249</v>
      </c>
      <c r="Q889" s="41">
        <v>1.6417043352941185</v>
      </c>
      <c r="R889" s="1" t="s">
        <v>285</v>
      </c>
      <c r="V889" s="42" t="str">
        <f>A889&amp;" St."&amp;B889&amp;" "&amp;K889&amp;"m"&amp;" Bt."&amp;M889</f>
        <v>YK1901 St.48 5m Bt.0</v>
      </c>
    </row>
    <row r="890" spans="1:22" ht="12.75" customHeight="1">
      <c r="A890" s="1" t="s">
        <v>1538</v>
      </c>
      <c r="B890" s="1">
        <v>49</v>
      </c>
      <c r="C890" s="1" t="s">
        <v>1575</v>
      </c>
      <c r="D890" s="5">
        <v>43578.956180555557</v>
      </c>
      <c r="E890" s="1">
        <f>YEAR(D890)</f>
        <v>2019</v>
      </c>
      <c r="F890" s="1">
        <f>MONTH(D890)</f>
        <v>4</v>
      </c>
      <c r="G890" s="4">
        <f>DAY(D890)</f>
        <v>23</v>
      </c>
      <c r="H890" s="9">
        <v>0.9555555555555556</v>
      </c>
      <c r="I890" s="13">
        <v>126.25700000000001</v>
      </c>
      <c r="J890" s="13">
        <v>27.257999999999999</v>
      </c>
      <c r="K890" s="10">
        <v>0</v>
      </c>
      <c r="L890" s="10">
        <v>0</v>
      </c>
      <c r="M890" s="33">
        <v>0</v>
      </c>
      <c r="N890" s="40">
        <v>25.6</v>
      </c>
      <c r="O890" s="13">
        <v>34.667617602150763</v>
      </c>
      <c r="P890" s="41">
        <v>0.23330894117647105</v>
      </c>
      <c r="Q890" s="41">
        <v>1.624690111764707</v>
      </c>
      <c r="R890" s="1" t="s">
        <v>285</v>
      </c>
      <c r="S890" s="1">
        <v>1</v>
      </c>
      <c r="V890" s="42" t="str">
        <f>A890&amp;" St."&amp;B890&amp;" "&amp;K890&amp;"m"&amp;" Bt."&amp;M890</f>
        <v>YK1901 St.49 0m Bt.0</v>
      </c>
    </row>
    <row r="891" spans="1:22" ht="12.75" customHeight="1">
      <c r="A891" s="1" t="s">
        <v>1538</v>
      </c>
      <c r="B891" s="1">
        <v>49</v>
      </c>
      <c r="C891" s="1" t="s">
        <v>1575</v>
      </c>
      <c r="D891" s="5">
        <v>43578.956180555557</v>
      </c>
      <c r="E891" s="1">
        <f>YEAR(D891)</f>
        <v>2019</v>
      </c>
      <c r="F891" s="1">
        <f>MONTH(D891)</f>
        <v>4</v>
      </c>
      <c r="G891" s="4">
        <f>DAY(D891)</f>
        <v>23</v>
      </c>
      <c r="H891" s="9">
        <v>0.9555555555555556</v>
      </c>
      <c r="I891" s="13">
        <v>126.25700000000001</v>
      </c>
      <c r="J891" s="13">
        <v>27.257999999999999</v>
      </c>
      <c r="K891" s="10">
        <v>9.3800000000000008</v>
      </c>
      <c r="L891" s="10">
        <v>10</v>
      </c>
      <c r="M891" s="10">
        <v>0</v>
      </c>
      <c r="N891" s="14">
        <v>25.572099999999999</v>
      </c>
      <c r="O891" s="13">
        <v>34.615200000000002</v>
      </c>
      <c r="P891" s="41">
        <v>0.24157809882352943</v>
      </c>
      <c r="Q891" s="41">
        <v>1.6272085882352947</v>
      </c>
      <c r="R891" s="1" t="s">
        <v>285</v>
      </c>
      <c r="S891" s="1">
        <v>1</v>
      </c>
      <c r="V891" s="42" t="str">
        <f>A891&amp;" St."&amp;B891&amp;" "&amp;K891&amp;"m"&amp;" Bt."&amp;M891</f>
        <v>YK1901 St.49 9.38m Bt.0</v>
      </c>
    </row>
    <row r="892" spans="1:22" ht="12.75" customHeight="1">
      <c r="A892" s="1" t="s">
        <v>1538</v>
      </c>
      <c r="B892" s="1">
        <v>49</v>
      </c>
      <c r="C892" s="1" t="s">
        <v>1575</v>
      </c>
      <c r="D892" s="5">
        <v>43578.956180555557</v>
      </c>
      <c r="E892" s="1">
        <f>YEAR(D892)</f>
        <v>2019</v>
      </c>
      <c r="F892" s="1">
        <f>MONTH(D892)</f>
        <v>4</v>
      </c>
      <c r="G892" s="4">
        <f>DAY(D892)</f>
        <v>23</v>
      </c>
      <c r="H892" s="9">
        <v>0.9555555555555556</v>
      </c>
      <c r="I892" s="13">
        <v>126.25700000000001</v>
      </c>
      <c r="J892" s="13">
        <v>27.257999999999999</v>
      </c>
      <c r="K892" s="10">
        <v>19.375</v>
      </c>
      <c r="L892" s="10">
        <v>20</v>
      </c>
      <c r="M892" s="10">
        <v>0</v>
      </c>
      <c r="N892" s="14">
        <v>25.573899999999998</v>
      </c>
      <c r="O892" s="13">
        <v>34.615400000000001</v>
      </c>
      <c r="P892" s="41">
        <v>0.22703453647058813</v>
      </c>
      <c r="Q892" s="41">
        <v>1.645116464705886</v>
      </c>
      <c r="R892" s="1" t="s">
        <v>285</v>
      </c>
      <c r="S892" s="1">
        <v>1</v>
      </c>
      <c r="V892" s="42" t="str">
        <f>A892&amp;" St."&amp;B892&amp;" "&amp;K892&amp;"m"&amp;" Bt."&amp;M892</f>
        <v>YK1901 St.49 19.375m Bt.0</v>
      </c>
    </row>
    <row r="893" spans="1:22" ht="12.75" customHeight="1">
      <c r="A893" s="1" t="s">
        <v>1538</v>
      </c>
      <c r="B893" s="1">
        <v>49</v>
      </c>
      <c r="C893" s="1" t="s">
        <v>1575</v>
      </c>
      <c r="D893" s="5">
        <v>43578.956180555557</v>
      </c>
      <c r="E893" s="1">
        <f>YEAR(D893)</f>
        <v>2019</v>
      </c>
      <c r="F893" s="1">
        <f>MONTH(D893)</f>
        <v>4</v>
      </c>
      <c r="G893" s="4">
        <f>DAY(D893)</f>
        <v>23</v>
      </c>
      <c r="H893" s="9">
        <v>0.9555555555555556</v>
      </c>
      <c r="I893" s="13">
        <v>126.25700000000001</v>
      </c>
      <c r="J893" s="13">
        <v>27.257999999999999</v>
      </c>
      <c r="K893" s="10">
        <v>29.504999999999999</v>
      </c>
      <c r="L893" s="10">
        <v>30</v>
      </c>
      <c r="M893" s="10">
        <v>0</v>
      </c>
      <c r="N893" s="14">
        <v>25.561599999999999</v>
      </c>
      <c r="O893" s="13">
        <v>34.626199999999997</v>
      </c>
      <c r="P893" s="41">
        <v>0.25770537411764671</v>
      </c>
      <c r="Q893" s="41">
        <v>1.5945612411764714</v>
      </c>
      <c r="R893" s="1" t="s">
        <v>285</v>
      </c>
      <c r="S893" s="1">
        <v>1</v>
      </c>
      <c r="V893" s="42" t="str">
        <f>A893&amp;" St."&amp;B893&amp;" "&amp;K893&amp;"m"&amp;" Bt."&amp;M893</f>
        <v>YK1901 St.49 29.505m Bt.0</v>
      </c>
    </row>
    <row r="894" spans="1:22" ht="12.75" customHeight="1">
      <c r="A894" s="1" t="s">
        <v>1538</v>
      </c>
      <c r="B894" s="1">
        <v>49</v>
      </c>
      <c r="C894" s="1" t="s">
        <v>1575</v>
      </c>
      <c r="D894" s="5">
        <v>43578.956180555557</v>
      </c>
      <c r="E894" s="1">
        <f>YEAR(D894)</f>
        <v>2019</v>
      </c>
      <c r="F894" s="1">
        <f>MONTH(D894)</f>
        <v>4</v>
      </c>
      <c r="G894" s="4">
        <f>DAY(D894)</f>
        <v>23</v>
      </c>
      <c r="H894" s="9">
        <v>0.9555555555555556</v>
      </c>
      <c r="I894" s="13">
        <v>126.25700000000001</v>
      </c>
      <c r="J894" s="13">
        <v>27.257999999999999</v>
      </c>
      <c r="K894" s="10">
        <v>49.412999999999997</v>
      </c>
      <c r="L894" s="10">
        <v>50</v>
      </c>
      <c r="M894" s="10">
        <v>0</v>
      </c>
      <c r="N894" s="14">
        <v>25.300799999999999</v>
      </c>
      <c r="O894" s="13">
        <v>34.688600000000001</v>
      </c>
      <c r="P894" s="41">
        <v>0.27392936470588269</v>
      </c>
      <c r="Q894" s="41">
        <v>1.7555696470588238</v>
      </c>
      <c r="R894" s="1" t="s">
        <v>285</v>
      </c>
      <c r="S894" s="1">
        <v>1</v>
      </c>
      <c r="V894" s="42" t="str">
        <f>A894&amp;" St."&amp;B894&amp;" "&amp;K894&amp;"m"&amp;" Bt."&amp;M894</f>
        <v>YK1901 St.49 49.413m Bt.0</v>
      </c>
    </row>
    <row r="895" spans="1:22" ht="12.75" customHeight="1">
      <c r="A895" s="1" t="s">
        <v>1538</v>
      </c>
      <c r="B895" s="1">
        <v>49</v>
      </c>
      <c r="C895" s="1" t="s">
        <v>1575</v>
      </c>
      <c r="D895" s="5">
        <v>43578.956180555557</v>
      </c>
      <c r="E895" s="1">
        <f>YEAR(D895)</f>
        <v>2019</v>
      </c>
      <c r="F895" s="1">
        <f>MONTH(D895)</f>
        <v>4</v>
      </c>
      <c r="G895" s="4">
        <f>DAY(D895)</f>
        <v>23</v>
      </c>
      <c r="H895" s="9">
        <v>0.9555555555555556</v>
      </c>
      <c r="I895" s="13">
        <v>126.25700000000001</v>
      </c>
      <c r="J895" s="13">
        <v>27.257999999999999</v>
      </c>
      <c r="K895" s="10">
        <v>74.275999999999996</v>
      </c>
      <c r="L895" s="10">
        <v>75</v>
      </c>
      <c r="M895" s="10">
        <v>0</v>
      </c>
      <c r="N895" s="14">
        <v>24.8506</v>
      </c>
      <c r="O895" s="13">
        <v>34.733199999999997</v>
      </c>
      <c r="P895" s="41">
        <v>0.2550698823529407</v>
      </c>
      <c r="Q895" s="41">
        <v>1.7476312235294138</v>
      </c>
      <c r="R895" s="1" t="s">
        <v>285</v>
      </c>
      <c r="S895" s="1">
        <v>1</v>
      </c>
      <c r="V895" s="42" t="str">
        <f>A895&amp;" St."&amp;B895&amp;" "&amp;K895&amp;"m"&amp;" Bt."&amp;M895</f>
        <v>YK1901 St.49 74.276m Bt.0</v>
      </c>
    </row>
    <row r="896" spans="1:22" ht="12.75" customHeight="1">
      <c r="A896" s="1" t="s">
        <v>1538</v>
      </c>
      <c r="B896" s="1">
        <v>49</v>
      </c>
      <c r="C896" s="1" t="s">
        <v>1575</v>
      </c>
      <c r="D896" s="5">
        <v>43578.956180555557</v>
      </c>
      <c r="E896" s="1">
        <f>YEAR(D896)</f>
        <v>2019</v>
      </c>
      <c r="F896" s="1">
        <f>MONTH(D896)</f>
        <v>4</v>
      </c>
      <c r="G896" s="4">
        <f>DAY(D896)</f>
        <v>23</v>
      </c>
      <c r="H896" s="9">
        <v>0.9555555555555556</v>
      </c>
      <c r="I896" s="13">
        <v>126.25700000000001</v>
      </c>
      <c r="J896" s="13">
        <v>27.257999999999999</v>
      </c>
      <c r="K896" s="10">
        <v>98.87</v>
      </c>
      <c r="L896" s="10">
        <v>100</v>
      </c>
      <c r="M896" s="10">
        <v>0</v>
      </c>
      <c r="N896" s="14">
        <v>24.215199999999999</v>
      </c>
      <c r="O896" s="13">
        <v>34.777500000000003</v>
      </c>
      <c r="P896" s="41">
        <v>0.25511823999999983</v>
      </c>
      <c r="Q896" s="41">
        <v>1.6546564999999998</v>
      </c>
      <c r="R896" s="1" t="s">
        <v>285</v>
      </c>
      <c r="S896" s="1">
        <v>1</v>
      </c>
      <c r="V896" s="42" t="str">
        <f>A896&amp;" St."&amp;B896&amp;" "&amp;K896&amp;"m"&amp;" Bt."&amp;M896</f>
        <v>YK1901 St.49 98.87m Bt.0</v>
      </c>
    </row>
    <row r="897" spans="1:22" ht="12.75" customHeight="1">
      <c r="A897" s="1" t="s">
        <v>1538</v>
      </c>
      <c r="B897" s="1">
        <v>49</v>
      </c>
      <c r="C897" s="1" t="s">
        <v>1575</v>
      </c>
      <c r="D897" s="5">
        <v>43578.956180555557</v>
      </c>
      <c r="E897" s="1">
        <f>YEAR(D897)</f>
        <v>2019</v>
      </c>
      <c r="F897" s="1">
        <f>MONTH(D897)</f>
        <v>4</v>
      </c>
      <c r="G897" s="4">
        <f>DAY(D897)</f>
        <v>23</v>
      </c>
      <c r="H897" s="9">
        <v>0.9555555555555556</v>
      </c>
      <c r="I897" s="13">
        <v>126.25700000000001</v>
      </c>
      <c r="J897" s="13">
        <v>27.257999999999999</v>
      </c>
      <c r="K897" s="10">
        <v>123.783</v>
      </c>
      <c r="L897" s="10">
        <v>125</v>
      </c>
      <c r="M897" s="10">
        <v>0</v>
      </c>
      <c r="N897" s="14">
        <v>22.316500000000001</v>
      </c>
      <c r="O897" s="13">
        <v>34.678899999999999</v>
      </c>
      <c r="P897" s="41">
        <v>0.22886003764705887</v>
      </c>
      <c r="Q897" s="41">
        <v>1.5555654764705888</v>
      </c>
      <c r="R897" s="1" t="s">
        <v>285</v>
      </c>
      <c r="S897" s="1">
        <v>1</v>
      </c>
      <c r="V897" s="42" t="str">
        <f>A897&amp;" St."&amp;B897&amp;" "&amp;K897&amp;"m"&amp;" Bt."&amp;M897</f>
        <v>YK1901 St.49 123.783m Bt.0</v>
      </c>
    </row>
    <row r="898" spans="1:22" ht="12.75" customHeight="1">
      <c r="A898" s="1" t="s">
        <v>1538</v>
      </c>
      <c r="B898" s="1">
        <v>49</v>
      </c>
      <c r="C898" s="1" t="s">
        <v>1575</v>
      </c>
      <c r="D898" s="5">
        <v>43578.956180555557</v>
      </c>
      <c r="E898" s="1">
        <f>YEAR(D898)</f>
        <v>2019</v>
      </c>
      <c r="F898" s="1">
        <f>MONTH(D898)</f>
        <v>4</v>
      </c>
      <c r="G898" s="4">
        <f>DAY(D898)</f>
        <v>23</v>
      </c>
      <c r="H898" s="9">
        <v>0.9555555555555556</v>
      </c>
      <c r="I898" s="13">
        <v>126.25700000000001</v>
      </c>
      <c r="J898" s="13">
        <v>27.257999999999999</v>
      </c>
      <c r="K898" s="10">
        <v>149.107</v>
      </c>
      <c r="L898" s="10">
        <v>150</v>
      </c>
      <c r="M898" s="10">
        <v>0</v>
      </c>
      <c r="N898" s="14">
        <v>21.819099999999999</v>
      </c>
      <c r="O898" s="13">
        <v>34.673099999999998</v>
      </c>
      <c r="P898" s="41">
        <v>0.26857375529411742</v>
      </c>
      <c r="Q898" s="41">
        <v>1.703296752941176</v>
      </c>
      <c r="R898" s="1" t="s">
        <v>285</v>
      </c>
      <c r="S898" s="1">
        <v>1</v>
      </c>
      <c r="V898" s="42" t="str">
        <f>A898&amp;" St."&amp;B898&amp;" "&amp;K898&amp;"m"&amp;" Bt."&amp;M898</f>
        <v>YK1901 St.49 149.107m Bt.0</v>
      </c>
    </row>
    <row r="899" spans="1:22" ht="12.75" customHeight="1">
      <c r="A899" s="1" t="s">
        <v>1538</v>
      </c>
      <c r="B899" s="1">
        <v>49</v>
      </c>
      <c r="C899" s="1" t="s">
        <v>1575</v>
      </c>
      <c r="D899" s="5">
        <v>43578.956180555557</v>
      </c>
      <c r="E899" s="1">
        <f>YEAR(D899)</f>
        <v>2019</v>
      </c>
      <c r="F899" s="1">
        <f>MONTH(D899)</f>
        <v>4</v>
      </c>
      <c r="G899" s="4">
        <f>DAY(D899)</f>
        <v>23</v>
      </c>
      <c r="H899" s="9">
        <v>0.9555555555555556</v>
      </c>
      <c r="I899" s="13">
        <v>126.25700000000001</v>
      </c>
      <c r="J899" s="13">
        <v>27.257999999999999</v>
      </c>
      <c r="K899" s="10">
        <v>198.684</v>
      </c>
      <c r="L899" s="10">
        <v>200</v>
      </c>
      <c r="M899" s="10">
        <v>0</v>
      </c>
      <c r="N899" s="14">
        <v>20.613399999999999</v>
      </c>
      <c r="O899" s="13">
        <v>34.7532</v>
      </c>
      <c r="P899" s="41">
        <v>0.26636139294117678</v>
      </c>
      <c r="Q899" s="41">
        <v>1.6405089294117641</v>
      </c>
      <c r="R899" s="1" t="s">
        <v>285</v>
      </c>
      <c r="S899" s="1">
        <v>1</v>
      </c>
      <c r="V899" s="42" t="str">
        <f>A899&amp;" St."&amp;B899&amp;" "&amp;K899&amp;"m"&amp;" Bt."&amp;M899</f>
        <v>YK1901 St.49 198.684m Bt.0</v>
      </c>
    </row>
    <row r="900" spans="1:22" ht="12.75" customHeight="1">
      <c r="A900" s="1" t="s">
        <v>1538</v>
      </c>
      <c r="B900" s="1">
        <v>49</v>
      </c>
      <c r="C900" s="1" t="s">
        <v>1575</v>
      </c>
      <c r="D900" s="5">
        <v>43578.956180555557</v>
      </c>
      <c r="E900" s="1">
        <f>YEAR(D900)</f>
        <v>2019</v>
      </c>
      <c r="F900" s="1">
        <f>MONTH(D900)</f>
        <v>4</v>
      </c>
      <c r="G900" s="4">
        <f>DAY(D900)</f>
        <v>23</v>
      </c>
      <c r="H900" s="9">
        <v>0.9555555555555556</v>
      </c>
      <c r="I900" s="13">
        <v>126.25700000000001</v>
      </c>
      <c r="J900" s="13">
        <v>27.257999999999999</v>
      </c>
      <c r="K900" s="10">
        <v>297.846</v>
      </c>
      <c r="L900" s="10">
        <v>300</v>
      </c>
      <c r="M900" s="10">
        <v>0</v>
      </c>
      <c r="N900" s="14">
        <v>12.930999999999999</v>
      </c>
      <c r="O900" s="13">
        <v>34.451799999999999</v>
      </c>
      <c r="P900" s="41">
        <v>9.1306710588234807E-2</v>
      </c>
      <c r="Q900" s="41">
        <v>0.44620560588235492</v>
      </c>
      <c r="R900" s="1" t="s">
        <v>285</v>
      </c>
      <c r="S900" s="1">
        <v>1</v>
      </c>
      <c r="V900" s="42" t="str">
        <f>A900&amp;" St."&amp;B900&amp;" "&amp;K900&amp;"m"&amp;" Bt."&amp;M900</f>
        <v>YK1901 St.49 297.846m Bt.0</v>
      </c>
    </row>
    <row r="901" spans="1:22" ht="12.75" customHeight="1">
      <c r="A901" s="1" t="s">
        <v>1538</v>
      </c>
      <c r="B901" s="1">
        <v>49</v>
      </c>
      <c r="C901" s="1" t="s">
        <v>1575</v>
      </c>
      <c r="D901" s="5">
        <v>43578.956180555557</v>
      </c>
      <c r="E901" s="1">
        <f>YEAR(D901)</f>
        <v>2019</v>
      </c>
      <c r="F901" s="1">
        <f>MONTH(D901)</f>
        <v>4</v>
      </c>
      <c r="G901" s="4">
        <f>DAY(D901)</f>
        <v>23</v>
      </c>
      <c r="H901" s="9">
        <v>0.9555555555555556</v>
      </c>
      <c r="I901" s="13">
        <v>126.25700000000001</v>
      </c>
      <c r="J901" s="13">
        <v>27.257999999999999</v>
      </c>
      <c r="K901" s="10">
        <v>496.97399999999999</v>
      </c>
      <c r="L901" s="10">
        <v>500</v>
      </c>
      <c r="M901" s="10">
        <v>0</v>
      </c>
      <c r="N901" s="14">
        <v>8.2576000000000001</v>
      </c>
      <c r="O901" s="13">
        <v>34.309199999999997</v>
      </c>
      <c r="P901" s="41">
        <v>-7.4910611764706037E-2</v>
      </c>
      <c r="Q901" s="41">
        <v>-0.76664391764705897</v>
      </c>
      <c r="R901" s="1" t="s">
        <v>285</v>
      </c>
      <c r="S901" s="1">
        <v>1</v>
      </c>
      <c r="U901" s="8" t="s">
        <v>1638</v>
      </c>
      <c r="V901" s="42" t="str">
        <f>A901&amp;" St."&amp;B901&amp;" "&amp;K901&amp;"m"&amp;" Bt."&amp;M901</f>
        <v>YK1901 St.49 496.974m Bt.0</v>
      </c>
    </row>
    <row r="902" spans="1:22" ht="12.75" customHeight="1">
      <c r="A902" s="1" t="s">
        <v>1538</v>
      </c>
      <c r="B902" s="1">
        <v>50</v>
      </c>
      <c r="C902" s="1" t="s">
        <v>1575</v>
      </c>
      <c r="D902" s="5">
        <v>43579</v>
      </c>
      <c r="E902" s="1">
        <f>YEAR(D902)</f>
        <v>2019</v>
      </c>
      <c r="F902" s="1">
        <f>MONTH(D902)</f>
        <v>4</v>
      </c>
      <c r="G902" s="4">
        <f>DAY(D902)</f>
        <v>24</v>
      </c>
      <c r="H902" s="9">
        <v>0.31458333333333333</v>
      </c>
      <c r="I902" s="13">
        <v>125.25416666666599</v>
      </c>
      <c r="J902" s="13">
        <v>26.753333333333298</v>
      </c>
      <c r="K902" s="10">
        <v>5</v>
      </c>
      <c r="L902" s="10">
        <v>5</v>
      </c>
      <c r="M902" s="10">
        <v>0</v>
      </c>
      <c r="N902" s="14">
        <v>26.022666666666598</v>
      </c>
      <c r="O902" s="13">
        <v>34.379833333333295</v>
      </c>
      <c r="P902" s="41">
        <v>0.13854476470588306</v>
      </c>
      <c r="Q902" s="41">
        <v>1.0127736176470581</v>
      </c>
      <c r="R902" s="1" t="s">
        <v>285</v>
      </c>
      <c r="V902" s="42" t="str">
        <f>A902&amp;" St."&amp;B902&amp;" "&amp;K902&amp;"m"&amp;" Bt."&amp;M902</f>
        <v>YK1901 St.50 5m Bt.0</v>
      </c>
    </row>
    <row r="903" spans="1:22" ht="12.75" customHeight="1">
      <c r="A903" s="1" t="s">
        <v>1538</v>
      </c>
      <c r="B903" s="1">
        <v>51</v>
      </c>
      <c r="C903" s="1" t="s">
        <v>1575</v>
      </c>
      <c r="D903" s="5">
        <v>43579</v>
      </c>
      <c r="E903" s="1">
        <f>YEAR(D903)</f>
        <v>2019</v>
      </c>
      <c r="F903" s="1">
        <f>MONTH(D903)</f>
        <v>4</v>
      </c>
      <c r="G903" s="4">
        <f>DAY(D903)</f>
        <v>24</v>
      </c>
      <c r="H903" s="9">
        <v>0.46597222222222223</v>
      </c>
      <c r="I903" s="13">
        <v>124.800166666666</v>
      </c>
      <c r="J903" s="13">
        <v>26.748999999999999</v>
      </c>
      <c r="K903" s="10">
        <v>5</v>
      </c>
      <c r="L903" s="10">
        <v>5</v>
      </c>
      <c r="M903" s="10">
        <v>0</v>
      </c>
      <c r="N903" s="14">
        <v>25.631</v>
      </c>
      <c r="O903" s="13">
        <v>34.257666666666594</v>
      </c>
      <c r="P903" s="41">
        <v>0.17435011764705921</v>
      </c>
      <c r="Q903" s="41">
        <v>1.1400153211764685</v>
      </c>
      <c r="R903" s="1" t="s">
        <v>285</v>
      </c>
      <c r="V903" s="42" t="str">
        <f>A903&amp;" St."&amp;B903&amp;" "&amp;K903&amp;"m"&amp;" Bt."&amp;M903</f>
        <v>YK1901 St.51 5m Bt.0</v>
      </c>
    </row>
    <row r="904" spans="1:22" ht="12.75" customHeight="1">
      <c r="A904" s="1" t="s">
        <v>1538</v>
      </c>
      <c r="B904" s="1">
        <v>52</v>
      </c>
      <c r="C904" s="1" t="s">
        <v>1575</v>
      </c>
      <c r="D904" s="5">
        <v>43579</v>
      </c>
      <c r="E904" s="1">
        <f>YEAR(D904)</f>
        <v>2019</v>
      </c>
      <c r="F904" s="1">
        <f>MONTH(D904)</f>
        <v>4</v>
      </c>
      <c r="G904" s="4">
        <f>DAY(D904)</f>
        <v>24</v>
      </c>
      <c r="H904" s="9">
        <v>0.62152777777777779</v>
      </c>
      <c r="I904" s="13">
        <v>124.2885</v>
      </c>
      <c r="J904" s="13">
        <v>26.75</v>
      </c>
      <c r="K904" s="10">
        <v>5</v>
      </c>
      <c r="L904" s="10">
        <v>5</v>
      </c>
      <c r="M904" s="10">
        <v>0</v>
      </c>
      <c r="N904" s="14">
        <v>26.2126666666666</v>
      </c>
      <c r="O904" s="13">
        <v>34.431999999999995</v>
      </c>
      <c r="P904" s="41">
        <v>0.19577047058823549</v>
      </c>
      <c r="Q904" s="41">
        <v>1.3901250847058844</v>
      </c>
      <c r="R904" s="1" t="s">
        <v>285</v>
      </c>
      <c r="V904" s="42" t="str">
        <f>A904&amp;" St."&amp;B904&amp;" "&amp;K904&amp;"m"&amp;" Bt."&amp;M904</f>
        <v>YK1901 St.52 5m Bt.0</v>
      </c>
    </row>
    <row r="905" spans="1:22" ht="12.75" customHeight="1">
      <c r="A905" s="1" t="s">
        <v>1538</v>
      </c>
      <c r="B905" s="1">
        <v>54</v>
      </c>
      <c r="C905" s="1" t="s">
        <v>1575</v>
      </c>
      <c r="D905" s="5">
        <v>43579</v>
      </c>
      <c r="E905" s="1">
        <f>YEAR(D905)</f>
        <v>2019</v>
      </c>
      <c r="F905" s="1">
        <f>MONTH(D905)</f>
        <v>4</v>
      </c>
      <c r="G905" s="4">
        <f>DAY(D905)</f>
        <v>24</v>
      </c>
      <c r="H905" s="9">
        <v>0.92222222222222217</v>
      </c>
      <c r="I905" s="13">
        <v>123.30433333333301</v>
      </c>
      <c r="J905" s="13">
        <v>26.75</v>
      </c>
      <c r="K905" s="10">
        <v>5</v>
      </c>
      <c r="L905" s="10">
        <v>5</v>
      </c>
      <c r="M905" s="10">
        <v>0</v>
      </c>
      <c r="N905" s="14">
        <v>23.952666666666598</v>
      </c>
      <c r="O905" s="13">
        <v>34.163999999999994</v>
      </c>
      <c r="P905" s="41">
        <v>0.11176932352941238</v>
      </c>
      <c r="Q905" s="41">
        <v>0.79396382823529521</v>
      </c>
      <c r="R905" s="1" t="s">
        <v>285</v>
      </c>
      <c r="V905" s="42" t="str">
        <f>A905&amp;" St."&amp;B905&amp;" "&amp;K905&amp;"m"&amp;" Bt."&amp;M905</f>
        <v>YK1901 St.54 5m Bt.0</v>
      </c>
    </row>
    <row r="906" spans="1:22" ht="12.75" customHeight="1">
      <c r="A906" s="1" t="s">
        <v>1538</v>
      </c>
      <c r="B906" s="1">
        <v>55</v>
      </c>
      <c r="C906" s="1" t="s">
        <v>1575</v>
      </c>
      <c r="D906" s="5">
        <v>43580</v>
      </c>
      <c r="E906" s="1">
        <f>YEAR(D906)</f>
        <v>2019</v>
      </c>
      <c r="F906" s="1">
        <f>MONTH(D906)</f>
        <v>4</v>
      </c>
      <c r="G906" s="4">
        <f>DAY(D906)</f>
        <v>25</v>
      </c>
      <c r="H906" s="9">
        <v>4.7222222222222221E-2</v>
      </c>
      <c r="I906" s="13">
        <v>123.212666666666</v>
      </c>
      <c r="J906" s="13">
        <v>27.048999999999999</v>
      </c>
      <c r="K906" s="10">
        <v>5</v>
      </c>
      <c r="L906" s="10">
        <v>5</v>
      </c>
      <c r="M906" s="10">
        <v>0</v>
      </c>
      <c r="N906" s="14">
        <v>24.547666666666601</v>
      </c>
      <c r="O906" s="13">
        <v>34.515999999999998</v>
      </c>
      <c r="P906" s="41">
        <v>0.17572817647058869</v>
      </c>
      <c r="Q906" s="41">
        <v>1.0969285517647069</v>
      </c>
      <c r="R906" s="1" t="s">
        <v>285</v>
      </c>
      <c r="V906" s="42" t="str">
        <f>A906&amp;" St."&amp;B906&amp;" "&amp;K906&amp;"m"&amp;" Bt."&amp;M906</f>
        <v>YK1901 St.55 5m Bt.0</v>
      </c>
    </row>
    <row r="907" spans="1:22" ht="12.75" customHeight="1">
      <c r="A907" s="1" t="s">
        <v>1538</v>
      </c>
      <c r="B907" s="1">
        <v>56</v>
      </c>
      <c r="C907" s="1" t="s">
        <v>1575</v>
      </c>
      <c r="D907" s="5">
        <v>43580</v>
      </c>
      <c r="E907" s="1">
        <f>YEAR(D907)</f>
        <v>2019</v>
      </c>
      <c r="F907" s="1">
        <f>MONTH(D907)</f>
        <v>4</v>
      </c>
      <c r="G907" s="4">
        <f>DAY(D907)</f>
        <v>25</v>
      </c>
      <c r="H907" s="9">
        <v>0.20902777777777778</v>
      </c>
      <c r="I907" s="13">
        <v>123.70033333333301</v>
      </c>
      <c r="J907" s="13">
        <v>27.244</v>
      </c>
      <c r="K907" s="10">
        <v>5</v>
      </c>
      <c r="L907" s="10">
        <v>5</v>
      </c>
      <c r="M907" s="10">
        <v>0</v>
      </c>
      <c r="N907" s="14">
        <v>24.260999999999999</v>
      </c>
      <c r="O907" s="13">
        <v>34.538999999999994</v>
      </c>
      <c r="P907" s="41">
        <v>0.20290252941176457</v>
      </c>
      <c r="Q907" s="41">
        <v>1.3103553952941187</v>
      </c>
      <c r="R907" s="1" t="s">
        <v>285</v>
      </c>
      <c r="V907" s="42" t="str">
        <f>A907&amp;" St."&amp;B907&amp;" "&amp;K907&amp;"m"&amp;" Bt."&amp;M907</f>
        <v>YK1901 St.56 5m Bt.0</v>
      </c>
    </row>
    <row r="908" spans="1:22" ht="12.75" customHeight="1">
      <c r="A908" s="1" t="s">
        <v>1538</v>
      </c>
      <c r="B908" s="1">
        <v>57</v>
      </c>
      <c r="C908" s="1" t="s">
        <v>1575</v>
      </c>
      <c r="D908" s="5">
        <v>43580</v>
      </c>
      <c r="E908" s="1">
        <f>YEAR(D908)</f>
        <v>2019</v>
      </c>
      <c r="F908" s="1">
        <f>MONTH(D908)</f>
        <v>4</v>
      </c>
      <c r="G908" s="4">
        <f>DAY(D908)</f>
        <v>25</v>
      </c>
      <c r="H908" s="9">
        <v>0.35138888888888892</v>
      </c>
      <c r="I908" s="13">
        <v>124.196333333333</v>
      </c>
      <c r="J908" s="13">
        <v>27.248999999999999</v>
      </c>
      <c r="K908" s="10">
        <v>5</v>
      </c>
      <c r="L908" s="10">
        <v>5</v>
      </c>
      <c r="M908" s="10">
        <v>0</v>
      </c>
      <c r="N908" s="14">
        <v>24.306000000000001</v>
      </c>
      <c r="O908" s="13">
        <v>34.527333333333296</v>
      </c>
      <c r="P908" s="41">
        <v>0.23994088235294164</v>
      </c>
      <c r="Q908" s="41">
        <v>1.5237822388235305</v>
      </c>
      <c r="R908" s="1" t="s">
        <v>285</v>
      </c>
      <c r="V908" s="42" t="str">
        <f>A908&amp;" St."&amp;B908&amp;" "&amp;K908&amp;"m"&amp;" Bt."&amp;M908</f>
        <v>YK1901 St.57 5m Bt.0</v>
      </c>
    </row>
    <row r="909" spans="1:22" ht="12.75" customHeight="1">
      <c r="A909" s="1" t="s">
        <v>1538</v>
      </c>
      <c r="B909" s="1">
        <v>58</v>
      </c>
      <c r="C909" s="1" t="s">
        <v>1575</v>
      </c>
      <c r="D909" s="5">
        <v>43580</v>
      </c>
      <c r="E909" s="1">
        <f>YEAR(D909)</f>
        <v>2019</v>
      </c>
      <c r="F909" s="1">
        <f>MONTH(D909)</f>
        <v>4</v>
      </c>
      <c r="G909" s="4">
        <f>DAY(D909)</f>
        <v>25</v>
      </c>
      <c r="H909" s="9">
        <v>0.85416666666666663</v>
      </c>
      <c r="I909" s="13">
        <v>124.763833333333</v>
      </c>
      <c r="J909" s="13">
        <v>27.257000000000001</v>
      </c>
      <c r="K909" s="10">
        <v>5</v>
      </c>
      <c r="L909" s="10">
        <v>5</v>
      </c>
      <c r="M909" s="10">
        <v>0</v>
      </c>
      <c r="N909" s="14">
        <v>24.097666666666598</v>
      </c>
      <c r="O909" s="13">
        <v>34.315833333333295</v>
      </c>
      <c r="P909" s="41">
        <v>0.14807029411764727</v>
      </c>
      <c r="Q909" s="41">
        <v>1.210736092941179</v>
      </c>
      <c r="R909" s="1" t="s">
        <v>285</v>
      </c>
      <c r="V909" s="42" t="str">
        <f>A909&amp;" St."&amp;B909&amp;" "&amp;K909&amp;"m"&amp;" Bt."&amp;M909</f>
        <v>YK1901 St.58 5m Bt.0</v>
      </c>
    </row>
    <row r="910" spans="1:22" ht="12.75" customHeight="1">
      <c r="A910" s="1" t="s">
        <v>1538</v>
      </c>
      <c r="B910" s="1">
        <v>59</v>
      </c>
      <c r="C910" s="1" t="s">
        <v>1575</v>
      </c>
      <c r="D910" s="5">
        <v>43580</v>
      </c>
      <c r="E910" s="1">
        <f>YEAR(D910)</f>
        <v>2019</v>
      </c>
      <c r="F910" s="1">
        <f>MONTH(D910)</f>
        <v>4</v>
      </c>
      <c r="G910" s="4">
        <f>DAY(D910)</f>
        <v>25</v>
      </c>
      <c r="H910" s="9">
        <v>0.9506944444444444</v>
      </c>
      <c r="I910" s="13">
        <v>125.196333333333</v>
      </c>
      <c r="J910" s="13">
        <v>27.244499999999999</v>
      </c>
      <c r="K910" s="10">
        <v>5</v>
      </c>
      <c r="L910" s="10">
        <v>5</v>
      </c>
      <c r="M910" s="10">
        <v>0</v>
      </c>
      <c r="N910" s="14">
        <v>23.670999999999999</v>
      </c>
      <c r="O910" s="13">
        <v>34.413166666666598</v>
      </c>
      <c r="P910" s="41">
        <v>0.20113764705882398</v>
      </c>
      <c r="Q910" s="41">
        <v>1.3657858164705896</v>
      </c>
      <c r="R910" s="1" t="s">
        <v>285</v>
      </c>
      <c r="V910" s="42" t="str">
        <f>A910&amp;" St."&amp;B910&amp;" "&amp;K910&amp;"m"&amp;" Bt."&amp;M910</f>
        <v>YK1901 St.59 5m Bt.0</v>
      </c>
    </row>
    <row r="911" spans="1:22" ht="12.75" customHeight="1">
      <c r="A911" s="1" t="s">
        <v>1538</v>
      </c>
      <c r="B911" s="1">
        <v>60</v>
      </c>
      <c r="C911" s="1" t="s">
        <v>1575</v>
      </c>
      <c r="D911" s="5">
        <v>43574</v>
      </c>
      <c r="E911" s="1">
        <f>YEAR(D911)</f>
        <v>2019</v>
      </c>
      <c r="F911" s="1">
        <f>MONTH(D911)</f>
        <v>4</v>
      </c>
      <c r="G911" s="4">
        <f>DAY(D911)</f>
        <v>19</v>
      </c>
      <c r="H911" s="9">
        <v>0.38611111111111113</v>
      </c>
      <c r="I911" s="13">
        <v>125.7825</v>
      </c>
      <c r="J911" s="13">
        <v>27.281500000000001</v>
      </c>
      <c r="K911" s="10">
        <v>5</v>
      </c>
      <c r="L911" s="10">
        <v>5</v>
      </c>
      <c r="M911" s="10">
        <v>0</v>
      </c>
      <c r="N911" s="14">
        <v>23.241</v>
      </c>
      <c r="O911" s="13">
        <v>34.670333333333296</v>
      </c>
      <c r="P911" s="41">
        <v>0.1902945000000007</v>
      </c>
      <c r="Q911" s="41">
        <v>1.447469700000001</v>
      </c>
      <c r="R911" s="1" t="s">
        <v>285</v>
      </c>
      <c r="V911" s="42" t="str">
        <f>A911&amp;" St."&amp;B911&amp;" "&amp;K911&amp;"m"&amp;" Bt."&amp;M911</f>
        <v>YK1901 St.60 5m Bt.0</v>
      </c>
    </row>
    <row r="912" spans="1:22" ht="12.75" customHeight="1">
      <c r="A912" s="1" t="s">
        <v>1538</v>
      </c>
      <c r="B912" s="1">
        <v>61</v>
      </c>
      <c r="C912" s="1" t="s">
        <v>1575</v>
      </c>
      <c r="D912" s="5">
        <v>43574</v>
      </c>
      <c r="E912" s="1">
        <f>YEAR(D912)</f>
        <v>2019</v>
      </c>
      <c r="F912" s="1">
        <f>MONTH(D912)</f>
        <v>4</v>
      </c>
      <c r="G912" s="4">
        <f>DAY(D912)</f>
        <v>19</v>
      </c>
      <c r="H912" s="9">
        <v>2.8472222222222222E-2</v>
      </c>
      <c r="I912" s="13">
        <v>125.76033333333299</v>
      </c>
      <c r="J912" s="13">
        <v>27.786666666666601</v>
      </c>
      <c r="K912" s="10">
        <v>5</v>
      </c>
      <c r="L912" s="10">
        <v>5</v>
      </c>
      <c r="M912" s="10">
        <v>0</v>
      </c>
      <c r="N912" s="14">
        <v>23.062666666666598</v>
      </c>
      <c r="O912" s="13">
        <v>34.682499999999997</v>
      </c>
      <c r="P912" s="41">
        <v>0.24356735294117637</v>
      </c>
      <c r="Q912" s="41">
        <v>1.6251997235294127</v>
      </c>
      <c r="R912" s="1" t="s">
        <v>285</v>
      </c>
      <c r="V912" s="42" t="str">
        <f>A912&amp;" St."&amp;B912&amp;" "&amp;K912&amp;"m"&amp;" Bt."&amp;M912</f>
        <v>YK1901 St.61 5m Bt.0</v>
      </c>
    </row>
    <row r="913" spans="1:22" ht="12.75" customHeight="1">
      <c r="A913" s="1" t="s">
        <v>1538</v>
      </c>
      <c r="B913" s="1">
        <v>62</v>
      </c>
      <c r="C913" s="1" t="s">
        <v>1575</v>
      </c>
      <c r="D913" s="5">
        <v>43581</v>
      </c>
      <c r="E913" s="1">
        <f>YEAR(D913)</f>
        <v>2019</v>
      </c>
      <c r="F913" s="1">
        <f>MONTH(D913)</f>
        <v>4</v>
      </c>
      <c r="G913" s="4">
        <f>DAY(D913)</f>
        <v>26</v>
      </c>
      <c r="H913" s="9">
        <v>0.1076388888888889</v>
      </c>
      <c r="I913" s="13">
        <v>125.252</v>
      </c>
      <c r="J913" s="13">
        <v>27.7126666666666</v>
      </c>
      <c r="K913" s="10">
        <v>5</v>
      </c>
      <c r="L913" s="10">
        <v>5</v>
      </c>
      <c r="M913" s="10">
        <v>0</v>
      </c>
      <c r="N913" s="14">
        <v>22.0193333333333</v>
      </c>
      <c r="O913" s="13">
        <v>33.924333333333294</v>
      </c>
      <c r="P913" s="41">
        <v>0.11846620588235313</v>
      </c>
      <c r="Q913" s="41">
        <v>0.81939360705882613</v>
      </c>
      <c r="R913" s="1" t="s">
        <v>285</v>
      </c>
      <c r="V913" s="42" t="str">
        <f>A913&amp;" St."&amp;B913&amp;" "&amp;K913&amp;"m"&amp;" Bt."&amp;M913</f>
        <v>YK1901 St.62 5m Bt.0</v>
      </c>
    </row>
    <row r="914" spans="1:22" ht="12.75" customHeight="1">
      <c r="A914" s="1" t="s">
        <v>1538</v>
      </c>
      <c r="B914" s="1">
        <v>63</v>
      </c>
      <c r="C914" s="1" t="s">
        <v>1575</v>
      </c>
      <c r="D914" s="5">
        <v>43580.656342592592</v>
      </c>
      <c r="E914" s="1">
        <f>YEAR(D914)</f>
        <v>2019</v>
      </c>
      <c r="F914" s="1">
        <f>MONTH(D914)</f>
        <v>4</v>
      </c>
      <c r="G914" s="4">
        <f>DAY(D914)</f>
        <v>25</v>
      </c>
      <c r="H914" s="9">
        <v>0.65625</v>
      </c>
      <c r="I914" s="13">
        <v>124.756</v>
      </c>
      <c r="J914" s="13">
        <v>27.753</v>
      </c>
      <c r="K914" s="10">
        <v>0</v>
      </c>
      <c r="L914" s="10">
        <v>0</v>
      </c>
      <c r="M914" s="33">
        <v>0</v>
      </c>
      <c r="N914" s="40">
        <v>22.5</v>
      </c>
      <c r="O914" s="13">
        <v>34.334083768284394</v>
      </c>
      <c r="P914" s="41">
        <v>0.13762605882352918</v>
      </c>
      <c r="Q914" s="41">
        <v>1.1328109905882382</v>
      </c>
      <c r="R914" s="1" t="s">
        <v>285</v>
      </c>
      <c r="S914" s="1">
        <v>1</v>
      </c>
      <c r="V914" s="42" t="str">
        <f>A914&amp;" St."&amp;B914&amp;" "&amp;K914&amp;"m"&amp;" Bt."&amp;M914</f>
        <v>YK1901 St.63 0m Bt.0</v>
      </c>
    </row>
    <row r="915" spans="1:22" ht="12.75" customHeight="1">
      <c r="A915" s="1" t="s">
        <v>1538</v>
      </c>
      <c r="B915" s="1">
        <v>63</v>
      </c>
      <c r="C915" s="1" t="s">
        <v>1575</v>
      </c>
      <c r="D915" s="5">
        <v>43580.656342592592</v>
      </c>
      <c r="E915" s="1">
        <f>YEAR(D915)</f>
        <v>2019</v>
      </c>
      <c r="F915" s="1">
        <f>MONTH(D915)</f>
        <v>4</v>
      </c>
      <c r="G915" s="4">
        <f>DAY(D915)</f>
        <v>25</v>
      </c>
      <c r="H915" s="9">
        <v>0.65625</v>
      </c>
      <c r="I915" s="13">
        <v>124.756</v>
      </c>
      <c r="J915" s="13">
        <v>27.753</v>
      </c>
      <c r="K915" s="10">
        <v>9.3719999999999999</v>
      </c>
      <c r="L915" s="10">
        <v>10</v>
      </c>
      <c r="M915" s="10">
        <v>0</v>
      </c>
      <c r="N915" s="14">
        <v>22.462399999999999</v>
      </c>
      <c r="O915" s="13">
        <v>34.3142</v>
      </c>
      <c r="P915" s="41">
        <v>0.15493641176470607</v>
      </c>
      <c r="Q915" s="41">
        <v>1.0482384141176464</v>
      </c>
      <c r="R915" s="1" t="s">
        <v>285</v>
      </c>
      <c r="S915" s="1">
        <v>1</v>
      </c>
      <c r="V915" s="42" t="str">
        <f>A915&amp;" St."&amp;B915&amp;" "&amp;K915&amp;"m"&amp;" Bt."&amp;M915</f>
        <v>YK1901 St.63 9.372m Bt.0</v>
      </c>
    </row>
    <row r="916" spans="1:22" ht="12.75" customHeight="1">
      <c r="A916" s="1" t="s">
        <v>1538</v>
      </c>
      <c r="B916" s="1">
        <v>63</v>
      </c>
      <c r="C916" s="1" t="s">
        <v>1575</v>
      </c>
      <c r="D916" s="5">
        <v>43580.656342592592</v>
      </c>
      <c r="E916" s="1">
        <f>YEAR(D916)</f>
        <v>2019</v>
      </c>
      <c r="F916" s="1">
        <f>MONTH(D916)</f>
        <v>4</v>
      </c>
      <c r="G916" s="4">
        <f>DAY(D916)</f>
        <v>25</v>
      </c>
      <c r="H916" s="9">
        <v>0.65625</v>
      </c>
      <c r="I916" s="13">
        <v>124.756</v>
      </c>
      <c r="J916" s="13">
        <v>27.753</v>
      </c>
      <c r="K916" s="10">
        <v>19.741</v>
      </c>
      <c r="L916" s="10">
        <v>20</v>
      </c>
      <c r="M916" s="10">
        <v>0</v>
      </c>
      <c r="N916" s="14">
        <v>21.339500000000001</v>
      </c>
      <c r="O916" s="13">
        <v>34.405200000000001</v>
      </c>
      <c r="P916" s="41">
        <v>0.16608176470588232</v>
      </c>
      <c r="Q916" s="41">
        <v>1.0849561376470565</v>
      </c>
      <c r="R916" s="1" t="s">
        <v>285</v>
      </c>
      <c r="S916" s="1">
        <v>1</v>
      </c>
      <c r="V916" s="42" t="str">
        <f>A916&amp;" St."&amp;B916&amp;" "&amp;K916&amp;"m"&amp;" Bt."&amp;M916</f>
        <v>YK1901 St.63 19.741m Bt.0</v>
      </c>
    </row>
    <row r="917" spans="1:22" ht="12.75" customHeight="1">
      <c r="A917" s="1" t="s">
        <v>1538</v>
      </c>
      <c r="B917" s="1">
        <v>63</v>
      </c>
      <c r="C917" s="1" t="s">
        <v>1575</v>
      </c>
      <c r="D917" s="5">
        <v>43580.656342592592</v>
      </c>
      <c r="E917" s="1">
        <f>YEAR(D917)</f>
        <v>2019</v>
      </c>
      <c r="F917" s="1">
        <f>MONTH(D917)</f>
        <v>4</v>
      </c>
      <c r="G917" s="4">
        <f>DAY(D917)</f>
        <v>25</v>
      </c>
      <c r="H917" s="9">
        <v>0.65625</v>
      </c>
      <c r="I917" s="13">
        <v>124.756</v>
      </c>
      <c r="J917" s="13">
        <v>27.753</v>
      </c>
      <c r="K917" s="10">
        <v>29.463000000000001</v>
      </c>
      <c r="L917" s="10">
        <v>30</v>
      </c>
      <c r="M917" s="10">
        <v>0</v>
      </c>
      <c r="N917" s="14">
        <v>21.0076</v>
      </c>
      <c r="O917" s="13">
        <v>34.423699999999997</v>
      </c>
      <c r="P917" s="41">
        <v>0.127</v>
      </c>
      <c r="Q917" s="41">
        <v>0.98699999999999999</v>
      </c>
      <c r="R917" s="1" t="s">
        <v>285</v>
      </c>
      <c r="S917" s="1">
        <v>1</v>
      </c>
      <c r="V917" s="42" t="str">
        <f>A917&amp;" St."&amp;B917&amp;" "&amp;K917&amp;"m"&amp;" Bt."&amp;M917</f>
        <v>YK1901 St.63 29.463m Bt.0</v>
      </c>
    </row>
    <row r="918" spans="1:22" ht="12.75" customHeight="1">
      <c r="A918" s="1" t="s">
        <v>1538</v>
      </c>
      <c r="B918" s="1">
        <v>63</v>
      </c>
      <c r="C918" s="1" t="s">
        <v>1575</v>
      </c>
      <c r="D918" s="5">
        <v>43580.656342592592</v>
      </c>
      <c r="E918" s="1">
        <f>YEAR(D918)</f>
        <v>2019</v>
      </c>
      <c r="F918" s="1">
        <f>MONTH(D918)</f>
        <v>4</v>
      </c>
      <c r="G918" s="4">
        <f>DAY(D918)</f>
        <v>25</v>
      </c>
      <c r="H918" s="9">
        <v>0.65625</v>
      </c>
      <c r="I918" s="13">
        <v>124.756</v>
      </c>
      <c r="J918" s="13">
        <v>27.753</v>
      </c>
      <c r="K918" s="10">
        <v>48.948999999999998</v>
      </c>
      <c r="L918" s="10">
        <v>50</v>
      </c>
      <c r="M918" s="10">
        <v>0</v>
      </c>
      <c r="N918" s="14">
        <v>20.754799999999999</v>
      </c>
      <c r="O918" s="13">
        <v>34.44</v>
      </c>
      <c r="P918" s="41">
        <v>0.17799999999999999</v>
      </c>
      <c r="Q918" s="41">
        <v>1.026</v>
      </c>
      <c r="R918" s="1" t="s">
        <v>285</v>
      </c>
      <c r="S918" s="1">
        <v>1</v>
      </c>
      <c r="U918" s="8" t="s">
        <v>1641</v>
      </c>
      <c r="V918" s="42" t="str">
        <f>A918&amp;" St."&amp;B918&amp;" "&amp;K918&amp;"m"&amp;" Bt."&amp;M918</f>
        <v>YK1901 St.63 48.949m Bt.0</v>
      </c>
    </row>
    <row r="919" spans="1:22" ht="12.75" customHeight="1">
      <c r="A919" s="1" t="s">
        <v>1538</v>
      </c>
      <c r="B919" s="1">
        <v>63</v>
      </c>
      <c r="C919" s="1" t="s">
        <v>1575</v>
      </c>
      <c r="D919" s="5">
        <v>43580.656342592592</v>
      </c>
      <c r="E919" s="1">
        <f>YEAR(D919)</f>
        <v>2019</v>
      </c>
      <c r="F919" s="1">
        <f>MONTH(D919)</f>
        <v>4</v>
      </c>
      <c r="G919" s="4">
        <f>DAY(D919)</f>
        <v>25</v>
      </c>
      <c r="H919" s="9">
        <v>0.65625</v>
      </c>
      <c r="I919" s="13">
        <v>124.756</v>
      </c>
      <c r="J919" s="13">
        <v>27.753</v>
      </c>
      <c r="K919" s="10">
        <v>74.897000000000006</v>
      </c>
      <c r="L919" s="10">
        <v>75</v>
      </c>
      <c r="M919" s="10">
        <v>0</v>
      </c>
      <c r="N919" s="14">
        <v>19.481999999999999</v>
      </c>
      <c r="O919" s="13">
        <v>34.6616</v>
      </c>
      <c r="P919" s="41">
        <v>0.21299999999999999</v>
      </c>
      <c r="Q919" s="41">
        <v>1.3340000000000001</v>
      </c>
      <c r="R919" s="1" t="s">
        <v>285</v>
      </c>
      <c r="S919" s="1">
        <v>1</v>
      </c>
      <c r="V919" s="42" t="str">
        <f>A919&amp;" St."&amp;B919&amp;" "&amp;K919&amp;"m"&amp;" Bt."&amp;M919</f>
        <v>YK1901 St.63 74.897m Bt.0</v>
      </c>
    </row>
    <row r="920" spans="1:22" ht="12.75" customHeight="1">
      <c r="A920" s="1" t="s">
        <v>1538</v>
      </c>
      <c r="B920" s="1">
        <v>63</v>
      </c>
      <c r="C920" s="1" t="s">
        <v>1575</v>
      </c>
      <c r="D920" s="5">
        <v>43580.656342592592</v>
      </c>
      <c r="E920" s="1">
        <f>YEAR(D920)</f>
        <v>2019</v>
      </c>
      <c r="F920" s="1">
        <f>MONTH(D920)</f>
        <v>4</v>
      </c>
      <c r="G920" s="4">
        <f>DAY(D920)</f>
        <v>25</v>
      </c>
      <c r="H920" s="9">
        <v>0.65625</v>
      </c>
      <c r="I920" s="13">
        <v>124.756</v>
      </c>
      <c r="J920" s="13">
        <v>27.753</v>
      </c>
      <c r="K920" s="10">
        <v>92.978999999999999</v>
      </c>
      <c r="L920" s="10">
        <v>93</v>
      </c>
      <c r="M920" s="10">
        <v>0</v>
      </c>
      <c r="N920" s="14">
        <v>19.2592</v>
      </c>
      <c r="O920" s="13">
        <v>34.664999999999999</v>
      </c>
      <c r="P920" s="41">
        <v>0.24399999999999999</v>
      </c>
      <c r="Q920" s="41">
        <v>1.4359999999999999</v>
      </c>
      <c r="R920" s="1" t="s">
        <v>285</v>
      </c>
      <c r="S920" s="1">
        <v>1</v>
      </c>
      <c r="V920" s="42" t="str">
        <f>A920&amp;" St."&amp;B920&amp;" "&amp;K920&amp;"m"&amp;" Bt."&amp;M920</f>
        <v>YK1901 St.63 92.979m Bt.0</v>
      </c>
    </row>
    <row r="921" spans="1:22" ht="12.75" customHeight="1">
      <c r="A921" s="1" t="s">
        <v>1538</v>
      </c>
      <c r="B921" s="1">
        <v>64</v>
      </c>
      <c r="C921" s="1" t="s">
        <v>1575</v>
      </c>
      <c r="D921" s="5">
        <v>43580</v>
      </c>
      <c r="E921" s="1">
        <f>YEAR(D921)</f>
        <v>2019</v>
      </c>
      <c r="F921" s="1">
        <f>MONTH(D921)</f>
        <v>4</v>
      </c>
      <c r="G921" s="4">
        <f>DAY(D921)</f>
        <v>25</v>
      </c>
      <c r="H921" s="9">
        <v>0.49652777777777773</v>
      </c>
      <c r="I921" s="13">
        <v>124.251</v>
      </c>
      <c r="J921" s="13">
        <v>27.695333333333298</v>
      </c>
      <c r="K921" s="10">
        <v>5</v>
      </c>
      <c r="L921" s="10">
        <v>5</v>
      </c>
      <c r="M921" s="10">
        <v>0</v>
      </c>
      <c r="N921" s="14">
        <v>23.245999999999999</v>
      </c>
      <c r="O921" s="13">
        <v>34.401333333333298</v>
      </c>
      <c r="P921" s="41">
        <v>0.23699999999999999</v>
      </c>
      <c r="Q921" s="41">
        <v>1.528</v>
      </c>
      <c r="R921" s="1" t="s">
        <v>285</v>
      </c>
      <c r="V921" s="42" t="str">
        <f>A921&amp;" St."&amp;B921&amp;" "&amp;K921&amp;"m"&amp;" Bt."&amp;M921</f>
        <v>YK1901 St.64 5m Bt.0</v>
      </c>
    </row>
    <row r="922" spans="1:22" ht="12.75" customHeight="1">
      <c r="A922" s="1" t="s">
        <v>1538</v>
      </c>
      <c r="B922" s="1">
        <v>66</v>
      </c>
      <c r="C922" s="1" t="s">
        <v>1575</v>
      </c>
      <c r="D922" s="5">
        <v>43573</v>
      </c>
      <c r="E922" s="1">
        <f>YEAR(D922)</f>
        <v>2019</v>
      </c>
      <c r="F922" s="1">
        <f>MONTH(D922)</f>
        <v>4</v>
      </c>
      <c r="G922" s="4">
        <f>DAY(D922)</f>
        <v>18</v>
      </c>
      <c r="H922" s="9">
        <v>0.97152777777777777</v>
      </c>
      <c r="I922" s="13">
        <v>125.791</v>
      </c>
      <c r="J922" s="13">
        <v>28.063333333333301</v>
      </c>
      <c r="K922" s="10">
        <v>5</v>
      </c>
      <c r="L922" s="10">
        <v>5</v>
      </c>
      <c r="M922" s="10">
        <v>0</v>
      </c>
      <c r="N922" s="14">
        <v>22.866</v>
      </c>
      <c r="O922" s="13">
        <v>34.670833333333299</v>
      </c>
      <c r="P922" s="41">
        <v>0.215</v>
      </c>
      <c r="Q922" s="41">
        <v>1.573</v>
      </c>
      <c r="R922" s="1" t="s">
        <v>285</v>
      </c>
      <c r="V922" s="42" t="str">
        <f>A922&amp;" St."&amp;B922&amp;" "&amp;K922&amp;"m"&amp;" Bt."&amp;M922</f>
        <v>YK1901 St.66 5m Bt.0</v>
      </c>
    </row>
    <row r="923" spans="1:22" ht="12.75" customHeight="1">
      <c r="A923" s="1" t="s">
        <v>1538</v>
      </c>
      <c r="B923" s="1">
        <v>67</v>
      </c>
      <c r="C923" s="1" t="s">
        <v>1575</v>
      </c>
      <c r="D923" s="5">
        <v>43581</v>
      </c>
      <c r="E923" s="1">
        <f>YEAR(D923)</f>
        <v>2019</v>
      </c>
      <c r="F923" s="1">
        <f>MONTH(D923)</f>
        <v>4</v>
      </c>
      <c r="G923" s="4">
        <f>DAY(D923)</f>
        <v>26</v>
      </c>
      <c r="H923" s="9">
        <v>0.44791666666666669</v>
      </c>
      <c r="I923" s="13">
        <v>125.72116666666599</v>
      </c>
      <c r="J923" s="13">
        <v>28.678000000000001</v>
      </c>
      <c r="K923" s="10">
        <v>5</v>
      </c>
      <c r="L923" s="10">
        <v>5</v>
      </c>
      <c r="M923" s="10">
        <v>0</v>
      </c>
      <c r="N923" s="14">
        <v>19.735999999999898</v>
      </c>
      <c r="O923" s="13">
        <v>33.512999999999998</v>
      </c>
      <c r="P923" s="41">
        <v>-5.2999999999999999E-2</v>
      </c>
      <c r="Q923" s="41">
        <v>-0.11</v>
      </c>
      <c r="R923" s="1" t="s">
        <v>285</v>
      </c>
      <c r="V923" s="42" t="str">
        <f>A923&amp;" St."&amp;B923&amp;" "&amp;K923&amp;"m"&amp;" Bt."&amp;M923</f>
        <v>YK1901 St.67 5m Bt.0</v>
      </c>
    </row>
    <row r="924" spans="1:22" ht="12.75" customHeight="1">
      <c r="A924" s="1" t="s">
        <v>1538</v>
      </c>
      <c r="B924" s="1">
        <v>68</v>
      </c>
      <c r="C924" s="1" t="s">
        <v>1575</v>
      </c>
      <c r="D924" s="5">
        <v>43581</v>
      </c>
      <c r="E924" s="1">
        <f>YEAR(D924)</f>
        <v>2019</v>
      </c>
      <c r="F924" s="1">
        <f>MONTH(D924)</f>
        <v>4</v>
      </c>
      <c r="G924" s="4">
        <f>DAY(D924)</f>
        <v>26</v>
      </c>
      <c r="H924" s="9">
        <v>0.59236111111111112</v>
      </c>
      <c r="I924" s="13">
        <v>126.1965</v>
      </c>
      <c r="J924" s="13">
        <v>28.754000000000001</v>
      </c>
      <c r="K924" s="10">
        <v>5</v>
      </c>
      <c r="L924" s="10">
        <v>5</v>
      </c>
      <c r="M924" s="10">
        <v>0</v>
      </c>
      <c r="N924" s="14">
        <v>20.867666666666601</v>
      </c>
      <c r="O924" s="13">
        <v>33.9583333333333</v>
      </c>
      <c r="P924" s="41">
        <v>3.3000000000000002E-2</v>
      </c>
      <c r="Q924" s="41">
        <v>0.58199999999999996</v>
      </c>
      <c r="R924" s="1" t="s">
        <v>285</v>
      </c>
      <c r="V924" s="42" t="str">
        <f>A924&amp;" St."&amp;B924&amp;" "&amp;K924&amp;"m"&amp;" Bt."&amp;M924</f>
        <v>YK1901 St.68 5m Bt.0</v>
      </c>
    </row>
    <row r="925" spans="1:22" ht="12.75" customHeight="1">
      <c r="A925" s="1" t="s">
        <v>1538</v>
      </c>
      <c r="B925" s="1">
        <v>69</v>
      </c>
      <c r="C925" s="1" t="s">
        <v>1575</v>
      </c>
      <c r="D925" s="5">
        <v>43581</v>
      </c>
      <c r="E925" s="1">
        <f>YEAR(D925)</f>
        <v>2019</v>
      </c>
      <c r="F925" s="1">
        <f>MONTH(D925)</f>
        <v>4</v>
      </c>
      <c r="G925" s="4">
        <f>DAY(D925)</f>
        <v>26</v>
      </c>
      <c r="H925" s="9">
        <v>0.75694444444444453</v>
      </c>
      <c r="I925" s="13">
        <v>126.25</v>
      </c>
      <c r="J925" s="13">
        <v>29.248999999999999</v>
      </c>
      <c r="K925" s="10">
        <v>5</v>
      </c>
      <c r="L925" s="10">
        <v>5</v>
      </c>
      <c r="M925" s="10">
        <v>0</v>
      </c>
      <c r="N925" s="14">
        <v>18.787666666666599</v>
      </c>
      <c r="O925" s="13">
        <v>33.129166666666599</v>
      </c>
      <c r="P925" s="41">
        <v>-0.13600000000000001</v>
      </c>
      <c r="Q925" s="41">
        <v>-0.75600000000000001</v>
      </c>
      <c r="R925" s="1" t="s">
        <v>285</v>
      </c>
      <c r="V925" s="42" t="str">
        <f>A925&amp;" St."&amp;B925&amp;" "&amp;K925&amp;"m"&amp;" Bt."&amp;M925</f>
        <v>YK1901 St.69 5m Bt.0</v>
      </c>
    </row>
    <row r="926" spans="1:22" ht="12.75" customHeight="1">
      <c r="A926" s="1" t="s">
        <v>1538</v>
      </c>
      <c r="B926" s="1">
        <v>70</v>
      </c>
      <c r="C926" s="1" t="s">
        <v>1575</v>
      </c>
      <c r="D926" s="5">
        <v>43581.931620370371</v>
      </c>
      <c r="E926" s="1">
        <f>YEAR(D926)</f>
        <v>2019</v>
      </c>
      <c r="F926" s="1">
        <f>MONTH(D926)</f>
        <v>4</v>
      </c>
      <c r="G926" s="4">
        <f>DAY(D926)</f>
        <v>26</v>
      </c>
      <c r="H926" s="9">
        <v>0.93125000000000002</v>
      </c>
      <c r="I926" s="13">
        <v>126.253</v>
      </c>
      <c r="J926" s="13">
        <v>29.7455</v>
      </c>
      <c r="K926" s="10">
        <v>5</v>
      </c>
      <c r="L926" s="10">
        <v>5</v>
      </c>
      <c r="M926" s="10">
        <v>0</v>
      </c>
      <c r="N926" s="14">
        <v>17.331</v>
      </c>
      <c r="O926" s="13">
        <v>32.126666666666594</v>
      </c>
      <c r="P926" s="41">
        <v>-0.39100000000000001</v>
      </c>
      <c r="Q926" s="41">
        <v>-2.3420000000000001</v>
      </c>
      <c r="R926" s="1" t="s">
        <v>285</v>
      </c>
      <c r="U926" s="8" t="s">
        <v>1642</v>
      </c>
      <c r="V926" s="42" t="str">
        <f>A926&amp;" St."&amp;B926&amp;" "&amp;K926&amp;"m"&amp;" Bt."&amp;M926</f>
        <v>YK1901 St.70 5m Bt.0</v>
      </c>
    </row>
    <row r="927" spans="1:22" ht="12.75" customHeight="1">
      <c r="A927" s="1" t="s">
        <v>1538</v>
      </c>
      <c r="B927" s="1">
        <v>71</v>
      </c>
      <c r="C927" s="1" t="s">
        <v>1575</v>
      </c>
      <c r="D927" s="5">
        <v>43582</v>
      </c>
      <c r="E927" s="1">
        <f>YEAR(D927)</f>
        <v>2019</v>
      </c>
      <c r="F927" s="1">
        <f>MONTH(D927)</f>
        <v>4</v>
      </c>
      <c r="G927" s="4">
        <f>DAY(D927)</f>
        <v>27</v>
      </c>
      <c r="H927" s="9">
        <v>0.11388888888888889</v>
      </c>
      <c r="I927" s="13">
        <v>126.251</v>
      </c>
      <c r="J927" s="13">
        <v>30.211666666666599</v>
      </c>
      <c r="K927" s="10">
        <v>5</v>
      </c>
      <c r="L927" s="10">
        <v>5</v>
      </c>
      <c r="M927" s="10">
        <v>0</v>
      </c>
      <c r="N927" s="14">
        <v>16.147666666666598</v>
      </c>
      <c r="O927" s="13">
        <v>34.095666666666595</v>
      </c>
      <c r="P927" s="41">
        <v>9.8000000000000004E-2</v>
      </c>
      <c r="Q927" s="41">
        <v>0.77800000000000002</v>
      </c>
      <c r="R927" s="1" t="s">
        <v>285</v>
      </c>
      <c r="V927" s="42" t="str">
        <f>A927&amp;" St."&amp;B927&amp;" "&amp;K927&amp;"m"&amp;" Bt."&amp;M927</f>
        <v>YK1901 St.71 5m Bt.0</v>
      </c>
    </row>
    <row r="928" spans="1:22" ht="12.75" customHeight="1">
      <c r="A928" s="32" t="s">
        <v>168</v>
      </c>
      <c r="B928" s="1">
        <v>16</v>
      </c>
      <c r="C928" s="1" t="s">
        <v>1579</v>
      </c>
      <c r="D928" s="31">
        <v>42620</v>
      </c>
      <c r="E928" s="25">
        <f>YEAR(D928)</f>
        <v>2016</v>
      </c>
      <c r="F928" s="25">
        <f>MONTH(D928)</f>
        <v>9</v>
      </c>
      <c r="G928" s="37">
        <f>DAY(D928)</f>
        <v>7</v>
      </c>
      <c r="H928" s="35">
        <v>0.38958333333333334</v>
      </c>
      <c r="I928" s="28">
        <v>133.65811666666667</v>
      </c>
      <c r="J928" s="28">
        <v>38.997999999999998</v>
      </c>
      <c r="K928" s="33">
        <v>10</v>
      </c>
      <c r="L928" s="33">
        <v>10</v>
      </c>
      <c r="M928" s="33" t="s">
        <v>292</v>
      </c>
      <c r="N928" s="27">
        <v>21.568000000000001</v>
      </c>
      <c r="O928" s="28">
        <v>33.2226</v>
      </c>
      <c r="P928" s="26">
        <v>-0.23274601411764717</v>
      </c>
      <c r="Q928" s="26">
        <v>-1.8657341223529409</v>
      </c>
      <c r="R928" s="1" t="s">
        <v>286</v>
      </c>
      <c r="T928" s="22" t="s">
        <v>1584</v>
      </c>
      <c r="U928" s="36"/>
      <c r="V928" s="22"/>
    </row>
    <row r="929" spans="1:22" ht="12.75" customHeight="1">
      <c r="A929" s="32" t="s">
        <v>168</v>
      </c>
      <c r="B929" s="1">
        <v>19</v>
      </c>
      <c r="C929" s="1" t="s">
        <v>1579</v>
      </c>
      <c r="D929" s="31">
        <v>42620</v>
      </c>
      <c r="E929" s="25">
        <f>YEAR(D929)</f>
        <v>2016</v>
      </c>
      <c r="F929" s="25">
        <f>MONTH(D929)</f>
        <v>9</v>
      </c>
      <c r="G929" s="37">
        <f>DAY(D929)</f>
        <v>7</v>
      </c>
      <c r="H929" s="35">
        <v>0.64583333333333337</v>
      </c>
      <c r="I929" s="28">
        <v>133.66391666666667</v>
      </c>
      <c r="J929" s="28">
        <v>38.001383333333337</v>
      </c>
      <c r="K929" s="33">
        <v>10</v>
      </c>
      <c r="L929" s="33">
        <v>10</v>
      </c>
      <c r="M929" s="33" t="s">
        <v>292</v>
      </c>
      <c r="N929" s="27">
        <v>24.111000000000001</v>
      </c>
      <c r="O929" s="28">
        <v>33.162999999999997</v>
      </c>
      <c r="P929" s="26">
        <v>-0.17517023058823522</v>
      </c>
      <c r="Q929" s="26">
        <v>-1.4502999717647063</v>
      </c>
      <c r="R929" s="1" t="s">
        <v>286</v>
      </c>
      <c r="T929" s="22" t="s">
        <v>1584</v>
      </c>
      <c r="U929" s="36"/>
      <c r="V929" s="22"/>
    </row>
    <row r="930" spans="1:22" ht="12.75" customHeight="1">
      <c r="A930" s="32" t="s">
        <v>168</v>
      </c>
      <c r="B930" s="1">
        <v>22</v>
      </c>
      <c r="C930" s="1" t="s">
        <v>1579</v>
      </c>
      <c r="D930" s="31">
        <v>42620</v>
      </c>
      <c r="E930" s="25">
        <f>YEAR(D930)</f>
        <v>2016</v>
      </c>
      <c r="F930" s="25">
        <f>MONTH(D930)</f>
        <v>9</v>
      </c>
      <c r="G930" s="37">
        <f>DAY(D930)</f>
        <v>7</v>
      </c>
      <c r="H930" s="35">
        <v>0.89861111111111114</v>
      </c>
      <c r="I930" s="28">
        <v>133.65493333333333</v>
      </c>
      <c r="J930" s="28">
        <v>37.007266666666666</v>
      </c>
      <c r="K930" s="33">
        <v>10</v>
      </c>
      <c r="L930" s="33">
        <v>10</v>
      </c>
      <c r="M930" s="33" t="s">
        <v>292</v>
      </c>
      <c r="N930" s="27">
        <v>24.692</v>
      </c>
      <c r="O930" s="28">
        <v>33.317999999999998</v>
      </c>
      <c r="P930" s="26">
        <v>-0.12549116705882368</v>
      </c>
      <c r="Q930" s="26">
        <v>-1.3778477411764714</v>
      </c>
      <c r="R930" s="1" t="s">
        <v>286</v>
      </c>
      <c r="T930" s="22" t="s">
        <v>1584</v>
      </c>
      <c r="U930" s="36"/>
      <c r="V930" s="22"/>
    </row>
    <row r="931" spans="1:22" ht="12.75" customHeight="1">
      <c r="A931" s="32" t="s">
        <v>168</v>
      </c>
      <c r="B931" s="1">
        <v>25</v>
      </c>
      <c r="C931" s="1" t="s">
        <v>1579</v>
      </c>
      <c r="D931" s="31">
        <v>42621</v>
      </c>
      <c r="E931" s="25">
        <f>YEAR(D931)</f>
        <v>2016</v>
      </c>
      <c r="F931" s="25">
        <f>MONTH(D931)</f>
        <v>9</v>
      </c>
      <c r="G931" s="37">
        <f>DAY(D931)</f>
        <v>8</v>
      </c>
      <c r="H931" s="35">
        <v>0.27708333333333335</v>
      </c>
      <c r="I931" s="28">
        <v>133.66526666666667</v>
      </c>
      <c r="J931" s="28">
        <v>36.000950000000003</v>
      </c>
      <c r="K931" s="33">
        <v>10</v>
      </c>
      <c r="L931" s="33">
        <v>10</v>
      </c>
      <c r="M931" s="33" t="s">
        <v>292</v>
      </c>
      <c r="N931" s="27">
        <v>24.652000000000001</v>
      </c>
      <c r="O931" s="28">
        <v>32.862000000000002</v>
      </c>
      <c r="P931" s="26">
        <v>-0.19203562352941161</v>
      </c>
      <c r="Q931" s="26">
        <v>-1.5860703505882343</v>
      </c>
      <c r="R931" s="1" t="s">
        <v>286</v>
      </c>
      <c r="T931" s="22" t="s">
        <v>1584</v>
      </c>
      <c r="U931" s="36"/>
      <c r="V931" s="22"/>
    </row>
    <row r="932" spans="1:22" ht="12.75" customHeight="1">
      <c r="A932" s="32" t="s">
        <v>169</v>
      </c>
      <c r="B932" s="1">
        <v>22</v>
      </c>
      <c r="C932" s="1" t="s">
        <v>1579</v>
      </c>
      <c r="D932" s="31">
        <v>42688</v>
      </c>
      <c r="E932" s="25">
        <f>YEAR(D932)</f>
        <v>2016</v>
      </c>
      <c r="F932" s="25">
        <f>MONTH(D932)</f>
        <v>11</v>
      </c>
      <c r="G932" s="37">
        <f>DAY(D932)</f>
        <v>14</v>
      </c>
      <c r="H932" s="35">
        <v>0.9555555555555556</v>
      </c>
      <c r="I932" s="28">
        <v>133.66816666666668</v>
      </c>
      <c r="J932" s="28">
        <v>36.998600000000003</v>
      </c>
      <c r="K932" s="33">
        <v>10</v>
      </c>
      <c r="L932" s="33">
        <v>10</v>
      </c>
      <c r="M932" s="33" t="s">
        <v>292</v>
      </c>
      <c r="N932" s="27">
        <v>17.12</v>
      </c>
      <c r="O932" s="28">
        <v>33.479999999999997</v>
      </c>
      <c r="P932" s="26">
        <v>-3.0516136470588373E-2</v>
      </c>
      <c r="Q932" s="26">
        <v>-0.58156256941176387</v>
      </c>
      <c r="R932" s="1" t="s">
        <v>286</v>
      </c>
      <c r="T932" s="22"/>
      <c r="U932" s="36"/>
      <c r="V932" s="22"/>
    </row>
    <row r="933" spans="1:22" ht="12.75" customHeight="1">
      <c r="A933" s="32" t="s">
        <v>169</v>
      </c>
      <c r="B933" s="1">
        <v>25</v>
      </c>
      <c r="C933" s="1" t="s">
        <v>1579</v>
      </c>
      <c r="D933" s="31">
        <v>42689</v>
      </c>
      <c r="E933" s="25">
        <f>YEAR(D933)</f>
        <v>2016</v>
      </c>
      <c r="F933" s="25">
        <f>MONTH(D933)</f>
        <v>11</v>
      </c>
      <c r="G933" s="37">
        <f>DAY(D933)</f>
        <v>15</v>
      </c>
      <c r="H933" s="35">
        <v>0.18819444444444444</v>
      </c>
      <c r="I933" s="28">
        <v>133.66608333333335</v>
      </c>
      <c r="J933" s="28">
        <v>36.00651666666667</v>
      </c>
      <c r="K933" s="33">
        <v>10</v>
      </c>
      <c r="L933" s="33">
        <v>10</v>
      </c>
      <c r="M933" s="33" t="s">
        <v>292</v>
      </c>
      <c r="N933" s="27">
        <v>18.350000000000001</v>
      </c>
      <c r="O933" s="28">
        <v>33.340000000000003</v>
      </c>
      <c r="P933" s="26">
        <v>-6.9928272941176539E-2</v>
      </c>
      <c r="Q933" s="26">
        <v>-0.78763665882352907</v>
      </c>
      <c r="R933" s="1" t="s">
        <v>286</v>
      </c>
      <c r="T933" s="22"/>
      <c r="U933" s="36"/>
      <c r="V933" s="22"/>
    </row>
    <row r="934" spans="1:22" ht="12.75" customHeight="1">
      <c r="A934" s="32" t="s">
        <v>170</v>
      </c>
      <c r="B934" s="24">
        <v>16</v>
      </c>
      <c r="C934" s="1" t="s">
        <v>1579</v>
      </c>
      <c r="D934" s="31">
        <v>42794</v>
      </c>
      <c r="E934" s="25">
        <f>YEAR(D934)</f>
        <v>2017</v>
      </c>
      <c r="F934" s="25">
        <v>2</v>
      </c>
      <c r="G934" s="37">
        <v>28</v>
      </c>
      <c r="H934" s="35">
        <v>0.40902777777777777</v>
      </c>
      <c r="I934" s="28">
        <v>133.66283333333334</v>
      </c>
      <c r="J934" s="28">
        <v>39.003583333333331</v>
      </c>
      <c r="K934" s="33">
        <v>10</v>
      </c>
      <c r="L934" s="33">
        <v>10</v>
      </c>
      <c r="M934" s="33" t="s">
        <v>292</v>
      </c>
      <c r="N934" s="27">
        <v>10.352</v>
      </c>
      <c r="O934" s="30">
        <v>34.078000000000003</v>
      </c>
      <c r="P934" s="29">
        <v>0.22829875294117641</v>
      </c>
      <c r="Q934" s="29">
        <v>0.44980793098039218</v>
      </c>
      <c r="R934" s="24" t="s">
        <v>287</v>
      </c>
      <c r="S934" s="24"/>
      <c r="T934" s="22"/>
      <c r="U934" s="36"/>
      <c r="V934" s="22"/>
    </row>
    <row r="935" spans="1:22" ht="12.75" customHeight="1">
      <c r="A935" s="32" t="s">
        <v>170</v>
      </c>
      <c r="B935" s="24">
        <v>19</v>
      </c>
      <c r="C935" s="1" t="s">
        <v>1579</v>
      </c>
      <c r="D935" s="31">
        <v>42794</v>
      </c>
      <c r="E935" s="25">
        <f>YEAR(D935)</f>
        <v>2017</v>
      </c>
      <c r="F935" s="25">
        <v>2</v>
      </c>
      <c r="G935" s="37">
        <v>28</v>
      </c>
      <c r="H935" s="35">
        <v>0.66388888888888886</v>
      </c>
      <c r="I935" s="28">
        <v>133.66866666666667</v>
      </c>
      <c r="J935" s="28">
        <v>38.009616666666666</v>
      </c>
      <c r="K935" s="33">
        <v>10</v>
      </c>
      <c r="L935" s="33">
        <v>10</v>
      </c>
      <c r="M935" s="33" t="s">
        <v>292</v>
      </c>
      <c r="N935" s="27">
        <v>11.539</v>
      </c>
      <c r="O935" s="30">
        <v>34.283000000000001</v>
      </c>
      <c r="P935" s="29">
        <v>0.17033374117647049</v>
      </c>
      <c r="Q935" s="29">
        <v>0.74235095372548887</v>
      </c>
      <c r="R935" s="24" t="s">
        <v>287</v>
      </c>
      <c r="S935" s="24"/>
      <c r="T935" s="26"/>
      <c r="U935" s="36"/>
      <c r="V935" s="22"/>
    </row>
    <row r="936" spans="1:22" ht="12.75" customHeight="1">
      <c r="A936" s="32" t="s">
        <v>170</v>
      </c>
      <c r="B936" s="24">
        <v>22</v>
      </c>
      <c r="C936" s="1" t="s">
        <v>1579</v>
      </c>
      <c r="D936" s="31">
        <v>42794</v>
      </c>
      <c r="E936" s="25">
        <f>YEAR(D936)</f>
        <v>2017</v>
      </c>
      <c r="F936" s="25">
        <v>2</v>
      </c>
      <c r="G936" s="37">
        <v>28</v>
      </c>
      <c r="H936" s="35">
        <v>0.92222222222222217</v>
      </c>
      <c r="I936" s="28">
        <v>133.66849999999999</v>
      </c>
      <c r="J936" s="28">
        <v>37.004333333333335</v>
      </c>
      <c r="K936" s="33">
        <v>10</v>
      </c>
      <c r="L936" s="33">
        <v>10</v>
      </c>
      <c r="M936" s="33" t="s">
        <v>292</v>
      </c>
      <c r="N936" s="27">
        <v>11.999000000000001</v>
      </c>
      <c r="O936" s="30">
        <v>34.4</v>
      </c>
      <c r="P936" s="29">
        <v>0.2630849176470591</v>
      </c>
      <c r="Q936" s="29">
        <v>0.99421179921568648</v>
      </c>
      <c r="R936" s="24" t="s">
        <v>287</v>
      </c>
      <c r="S936" s="24"/>
      <c r="T936" s="22"/>
      <c r="U936" s="36"/>
      <c r="V936" s="22"/>
    </row>
    <row r="937" spans="1:22" ht="12.75" customHeight="1">
      <c r="A937" s="32" t="s">
        <v>170</v>
      </c>
      <c r="B937" s="24">
        <v>25</v>
      </c>
      <c r="C937" s="1" t="s">
        <v>1579</v>
      </c>
      <c r="D937" s="31">
        <v>42795</v>
      </c>
      <c r="E937" s="25">
        <f>YEAR(D937)</f>
        <v>2017</v>
      </c>
      <c r="F937" s="25">
        <f>MONTH(D937)</f>
        <v>3</v>
      </c>
      <c r="G937" s="37">
        <v>1</v>
      </c>
      <c r="H937" s="35">
        <v>0.78680555555555554</v>
      </c>
      <c r="I937" s="28">
        <v>133.66733333333335</v>
      </c>
      <c r="J937" s="28">
        <v>35.998933333333333</v>
      </c>
      <c r="K937" s="33">
        <v>10</v>
      </c>
      <c r="L937" s="33">
        <v>10</v>
      </c>
      <c r="M937" s="33" t="s">
        <v>292</v>
      </c>
      <c r="N937" s="27">
        <v>13.212</v>
      </c>
      <c r="O937" s="30">
        <v>34.533000000000001</v>
      </c>
      <c r="P937" s="29">
        <v>0.27735249411764751</v>
      </c>
      <c r="Q937" s="29">
        <v>1.3579946180392133</v>
      </c>
      <c r="R937" s="24" t="s">
        <v>287</v>
      </c>
      <c r="S937" s="24"/>
      <c r="T937" s="22"/>
      <c r="U937" s="36"/>
      <c r="V937" s="22"/>
    </row>
    <row r="938" spans="1:22" ht="12.75" customHeight="1">
      <c r="A938" s="32" t="s">
        <v>172</v>
      </c>
      <c r="B938" s="24">
        <v>19</v>
      </c>
      <c r="C938" s="1" t="s">
        <v>1579</v>
      </c>
      <c r="D938" s="31">
        <v>42886</v>
      </c>
      <c r="E938" s="25">
        <f>YEAR(D938)</f>
        <v>2017</v>
      </c>
      <c r="F938" s="25">
        <v>5</v>
      </c>
      <c r="G938" s="37">
        <v>31</v>
      </c>
      <c r="H938" s="35">
        <v>0.3666666666666667</v>
      </c>
      <c r="I938" s="28">
        <v>133.66758333333334</v>
      </c>
      <c r="J938" s="28">
        <v>38.000599999999999</v>
      </c>
      <c r="K938" s="33">
        <v>10</v>
      </c>
      <c r="L938" s="33">
        <v>10</v>
      </c>
      <c r="M938" s="33" t="s">
        <v>292</v>
      </c>
      <c r="N938" s="27">
        <v>16.745999999999999</v>
      </c>
      <c r="O938" s="30">
        <v>34.225999999999999</v>
      </c>
      <c r="P938" s="29">
        <v>0.19560023529411752</v>
      </c>
      <c r="Q938" s="29">
        <v>0.66005538509803952</v>
      </c>
      <c r="R938" s="24" t="s">
        <v>287</v>
      </c>
      <c r="S938" s="24"/>
      <c r="T938" s="22"/>
      <c r="U938" s="36"/>
      <c r="V938" s="22"/>
    </row>
    <row r="939" spans="1:22" ht="12.75" customHeight="1">
      <c r="A939" s="32" t="s">
        <v>172</v>
      </c>
      <c r="B939" s="24">
        <v>22</v>
      </c>
      <c r="C939" s="1" t="s">
        <v>1579</v>
      </c>
      <c r="D939" s="31">
        <v>42886</v>
      </c>
      <c r="E939" s="25">
        <f>YEAR(D939)</f>
        <v>2017</v>
      </c>
      <c r="F939" s="25">
        <v>5</v>
      </c>
      <c r="G939" s="37">
        <v>31</v>
      </c>
      <c r="H939" s="35">
        <v>0.61805555555555558</v>
      </c>
      <c r="I939" s="28">
        <v>133.67148333333333</v>
      </c>
      <c r="J939" s="28">
        <v>37.001616666666663</v>
      </c>
      <c r="K939" s="33">
        <v>10</v>
      </c>
      <c r="L939" s="33">
        <v>10</v>
      </c>
      <c r="M939" s="33" t="s">
        <v>292</v>
      </c>
      <c r="N939" s="27">
        <v>17.084</v>
      </c>
      <c r="O939" s="30">
        <v>34.459000000000003</v>
      </c>
      <c r="P939" s="29">
        <v>0.25448381176470614</v>
      </c>
      <c r="Q939" s="29">
        <v>1.2634476439215669</v>
      </c>
      <c r="R939" s="24" t="s">
        <v>287</v>
      </c>
      <c r="S939" s="24"/>
      <c r="T939" s="22"/>
      <c r="U939" s="36"/>
      <c r="V939" s="22"/>
    </row>
    <row r="940" spans="1:22" ht="12.75" customHeight="1">
      <c r="A940" s="32" t="s">
        <v>172</v>
      </c>
      <c r="B940" s="24">
        <v>25</v>
      </c>
      <c r="C940" s="1" t="s">
        <v>1579</v>
      </c>
      <c r="D940" s="31">
        <v>42887</v>
      </c>
      <c r="E940" s="25">
        <f>YEAR(D940)</f>
        <v>2017</v>
      </c>
      <c r="F940" s="25">
        <v>6</v>
      </c>
      <c r="G940" s="37">
        <v>1</v>
      </c>
      <c r="H940" s="35">
        <v>0.15972222222222224</v>
      </c>
      <c r="I940" s="28">
        <v>133.66903333333335</v>
      </c>
      <c r="J940" s="28">
        <v>35.996466666666663</v>
      </c>
      <c r="K940" s="34">
        <v>10</v>
      </c>
      <c r="L940" s="34">
        <v>10</v>
      </c>
      <c r="M940" s="33" t="s">
        <v>292</v>
      </c>
      <c r="N940" s="27">
        <v>18.709</v>
      </c>
      <c r="O940" s="30">
        <v>34.697000000000003</v>
      </c>
      <c r="P940" s="29">
        <v>0.34885738823529455</v>
      </c>
      <c r="Q940" s="29">
        <v>1.7316605694117646</v>
      </c>
      <c r="R940" s="24" t="s">
        <v>287</v>
      </c>
      <c r="S940" s="24"/>
      <c r="T940" s="22"/>
      <c r="U940" s="36"/>
      <c r="V940" s="22"/>
    </row>
    <row r="941" spans="1:22" ht="12.75" customHeight="1">
      <c r="A941" s="32" t="s">
        <v>171</v>
      </c>
      <c r="B941" s="24">
        <v>16</v>
      </c>
      <c r="C941" s="1" t="s">
        <v>1579</v>
      </c>
      <c r="D941" s="31">
        <v>42984</v>
      </c>
      <c r="E941" s="25">
        <f>YEAR(D941)</f>
        <v>2017</v>
      </c>
      <c r="F941" s="25">
        <f>MONTH(D941)</f>
        <v>9</v>
      </c>
      <c r="G941" s="37">
        <v>6</v>
      </c>
      <c r="H941" s="35">
        <v>0.42708333333333331</v>
      </c>
      <c r="I941" s="28">
        <v>133.66601666666668</v>
      </c>
      <c r="J941" s="28">
        <v>39.001483333333333</v>
      </c>
      <c r="K941" s="33">
        <v>10</v>
      </c>
      <c r="L941" s="33">
        <v>10</v>
      </c>
      <c r="M941" s="33" t="s">
        <v>292</v>
      </c>
      <c r="N941" s="27">
        <v>23.494</v>
      </c>
      <c r="O941" s="30">
        <v>33.759</v>
      </c>
      <c r="P941" s="29">
        <v>1.9331247058823602E-2</v>
      </c>
      <c r="Q941" s="29">
        <v>-0.58916643764705801</v>
      </c>
      <c r="R941" s="24" t="s">
        <v>287</v>
      </c>
      <c r="S941" s="24"/>
      <c r="T941" s="22" t="s">
        <v>1647</v>
      </c>
      <c r="U941" s="36"/>
      <c r="V941" s="22"/>
    </row>
    <row r="942" spans="1:22" ht="12.75" customHeight="1">
      <c r="A942" s="32" t="s">
        <v>171</v>
      </c>
      <c r="B942" s="24">
        <v>19</v>
      </c>
      <c r="C942" s="1" t="s">
        <v>1579</v>
      </c>
      <c r="D942" s="31">
        <v>42984</v>
      </c>
      <c r="E942" s="25">
        <f>YEAR(D942)</f>
        <v>2017</v>
      </c>
      <c r="F942" s="25">
        <f>MONTH(D942)</f>
        <v>9</v>
      </c>
      <c r="G942" s="37">
        <v>6</v>
      </c>
      <c r="H942" s="35">
        <v>0.67708333333333337</v>
      </c>
      <c r="I942" s="28">
        <v>133.6636</v>
      </c>
      <c r="J942" s="28">
        <v>37.999466666666663</v>
      </c>
      <c r="K942" s="33">
        <v>10</v>
      </c>
      <c r="L942" s="33">
        <v>10</v>
      </c>
      <c r="M942" s="33" t="s">
        <v>292</v>
      </c>
      <c r="N942" s="27">
        <v>24.276</v>
      </c>
      <c r="O942" s="30">
        <v>33.603900000000003</v>
      </c>
      <c r="P942" s="29">
        <v>9.5491294117646675E-3</v>
      </c>
      <c r="Q942" s="29">
        <v>-0.54543386352941248</v>
      </c>
      <c r="R942" s="24" t="s">
        <v>287</v>
      </c>
      <c r="S942" s="24"/>
      <c r="T942" s="22"/>
      <c r="U942" s="36"/>
      <c r="V942" s="22"/>
    </row>
    <row r="943" spans="1:22" ht="12.75" customHeight="1">
      <c r="A943" s="32" t="s">
        <v>171</v>
      </c>
      <c r="B943" s="24">
        <v>22</v>
      </c>
      <c r="C943" s="1" t="s">
        <v>1579</v>
      </c>
      <c r="D943" s="31">
        <v>42984</v>
      </c>
      <c r="E943" s="25">
        <f>YEAR(D943)</f>
        <v>2017</v>
      </c>
      <c r="F943" s="25">
        <f>MONTH(D943)</f>
        <v>9</v>
      </c>
      <c r="G943" s="37">
        <v>6</v>
      </c>
      <c r="H943" s="35">
        <v>0.92361111111111116</v>
      </c>
      <c r="I943" s="28">
        <v>133.66848333333334</v>
      </c>
      <c r="J943" s="28">
        <v>36.998266666666666</v>
      </c>
      <c r="K943" s="33">
        <v>10</v>
      </c>
      <c r="L943" s="33">
        <v>10</v>
      </c>
      <c r="M943" s="33" t="s">
        <v>292</v>
      </c>
      <c r="N943" s="27">
        <v>25.731000000000002</v>
      </c>
      <c r="O943" s="30">
        <v>33.4345</v>
      </c>
      <c r="P943" s="29">
        <v>-6.500969411764701E-2</v>
      </c>
      <c r="Q943" s="29">
        <v>-0.74393192470588243</v>
      </c>
      <c r="R943" s="24" t="s">
        <v>287</v>
      </c>
      <c r="S943" s="24"/>
      <c r="T943" s="22"/>
      <c r="U943" s="36"/>
      <c r="V943" s="22"/>
    </row>
    <row r="944" spans="1:22" ht="12.75" customHeight="1">
      <c r="A944" s="32" t="s">
        <v>171</v>
      </c>
      <c r="B944" s="24">
        <v>25</v>
      </c>
      <c r="C944" s="1" t="s">
        <v>1579</v>
      </c>
      <c r="D944" s="31">
        <v>42985</v>
      </c>
      <c r="E944" s="25">
        <f>YEAR(D944)</f>
        <v>2017</v>
      </c>
      <c r="F944" s="25">
        <f>MONTH(D944)</f>
        <v>9</v>
      </c>
      <c r="G944" s="37">
        <v>7</v>
      </c>
      <c r="H944" s="35">
        <v>0.18472222222222223</v>
      </c>
      <c r="I944" s="28">
        <v>133.67123333333333</v>
      </c>
      <c r="J944" s="28">
        <v>36.006933333333336</v>
      </c>
      <c r="K944" s="34">
        <v>10</v>
      </c>
      <c r="L944" s="34">
        <v>10</v>
      </c>
      <c r="M944" s="33" t="s">
        <v>292</v>
      </c>
      <c r="N944" s="27">
        <v>26.152999999999999</v>
      </c>
      <c r="O944" s="30">
        <v>32.7348</v>
      </c>
      <c r="P944" s="29">
        <v>-0.14626091764705862</v>
      </c>
      <c r="Q944" s="29">
        <v>-1.7845157992156873</v>
      </c>
      <c r="R944" s="24" t="s">
        <v>287</v>
      </c>
      <c r="S944" s="24"/>
      <c r="T944" s="22"/>
      <c r="U944" s="36"/>
      <c r="V944" s="22"/>
    </row>
    <row r="945" spans="1:22" ht="12.75" customHeight="1">
      <c r="A945" s="32" t="s">
        <v>173</v>
      </c>
      <c r="B945" s="24">
        <v>19</v>
      </c>
      <c r="C945" s="1" t="s">
        <v>1579</v>
      </c>
      <c r="D945" s="31">
        <v>43046</v>
      </c>
      <c r="E945" s="25">
        <f>YEAR(D945)</f>
        <v>2017</v>
      </c>
      <c r="F945" s="25">
        <f>MONTH(D945)</f>
        <v>11</v>
      </c>
      <c r="G945" s="37">
        <v>7</v>
      </c>
      <c r="H945" s="35">
        <v>0.11319444444444444</v>
      </c>
      <c r="I945" s="28">
        <v>133.65305000000001</v>
      </c>
      <c r="J945" s="28">
        <v>37.986466666666665</v>
      </c>
      <c r="K945" s="33">
        <v>10</v>
      </c>
      <c r="L945" s="33">
        <v>10</v>
      </c>
      <c r="M945" s="33" t="s">
        <v>292</v>
      </c>
      <c r="N945" s="27">
        <v>19.213000000000001</v>
      </c>
      <c r="O945" s="30">
        <v>33.703000000000003</v>
      </c>
      <c r="P945" s="29">
        <v>7.6389623529411699E-2</v>
      </c>
      <c r="Q945" s="29">
        <v>-0.26655631215686437</v>
      </c>
      <c r="R945" s="24" t="s">
        <v>287</v>
      </c>
      <c r="S945" s="24"/>
      <c r="T945" s="22"/>
      <c r="U945" s="36"/>
      <c r="V945" s="22"/>
    </row>
    <row r="946" spans="1:22" ht="12.75" customHeight="1">
      <c r="A946" s="32" t="s">
        <v>173</v>
      </c>
      <c r="B946" s="24">
        <v>22</v>
      </c>
      <c r="C946" s="1" t="s">
        <v>1579</v>
      </c>
      <c r="D946" s="31">
        <v>43046</v>
      </c>
      <c r="E946" s="25">
        <f>YEAR(D946)</f>
        <v>2017</v>
      </c>
      <c r="F946" s="25">
        <f>MONTH(D946)</f>
        <v>11</v>
      </c>
      <c r="G946" s="37">
        <v>7</v>
      </c>
      <c r="H946" s="35">
        <v>0.43888888888888888</v>
      </c>
      <c r="I946" s="28">
        <v>133.6729</v>
      </c>
      <c r="J946" s="28">
        <v>37.00268333333333</v>
      </c>
      <c r="K946" s="33">
        <v>10</v>
      </c>
      <c r="L946" s="33">
        <v>10</v>
      </c>
      <c r="M946" s="33" t="s">
        <v>292</v>
      </c>
      <c r="N946" s="27">
        <v>18.689</v>
      </c>
      <c r="O946" s="30">
        <v>33.735100000000003</v>
      </c>
      <c r="P946" s="29">
        <v>-4.6587999999996299E-3</v>
      </c>
      <c r="Q946" s="29">
        <v>-0.42049405333333478</v>
      </c>
      <c r="R946" s="24" t="s">
        <v>287</v>
      </c>
      <c r="S946" s="24"/>
      <c r="T946" s="22"/>
      <c r="U946" s="36"/>
      <c r="V946" s="22"/>
    </row>
    <row r="947" spans="1:22" ht="12.75" customHeight="1">
      <c r="A947" s="32" t="s">
        <v>173</v>
      </c>
      <c r="B947" s="24">
        <v>25</v>
      </c>
      <c r="C947" s="1" t="s">
        <v>1579</v>
      </c>
      <c r="D947" s="31">
        <v>43039</v>
      </c>
      <c r="E947" s="25">
        <f>YEAR(D947)</f>
        <v>2017</v>
      </c>
      <c r="F947" s="25">
        <v>10</v>
      </c>
      <c r="G947" s="37">
        <v>31</v>
      </c>
      <c r="H947" s="35">
        <v>0.86805555555555547</v>
      </c>
      <c r="I947" s="28">
        <v>133.6703</v>
      </c>
      <c r="J947" s="28">
        <v>36.010199999999998</v>
      </c>
      <c r="K947" s="34">
        <v>10</v>
      </c>
      <c r="L947" s="34">
        <v>10</v>
      </c>
      <c r="M947" s="33" t="s">
        <v>292</v>
      </c>
      <c r="N947" s="27">
        <v>20.474</v>
      </c>
      <c r="O947" s="30">
        <v>33.478900000000003</v>
      </c>
      <c r="P947" s="26">
        <v>8.5947764705884833E-3</v>
      </c>
      <c r="Q947" s="26">
        <v>-0.82570248784313716</v>
      </c>
      <c r="R947" s="24" t="s">
        <v>287</v>
      </c>
      <c r="S947" s="24"/>
      <c r="T947" s="22"/>
      <c r="U947" s="36"/>
      <c r="V947" s="22"/>
    </row>
    <row r="948" spans="1:22" ht="12.75" customHeight="1">
      <c r="A948" s="32" t="s">
        <v>174</v>
      </c>
      <c r="B948" s="32">
        <v>12</v>
      </c>
      <c r="C948" s="1" t="s">
        <v>1579</v>
      </c>
      <c r="D948" s="31">
        <v>42681</v>
      </c>
      <c r="E948" s="25">
        <f>YEAR(D948)</f>
        <v>2016</v>
      </c>
      <c r="F948" s="25">
        <f>MONTH(D948)</f>
        <v>11</v>
      </c>
      <c r="G948" s="37">
        <f>DAY(D948)</f>
        <v>7</v>
      </c>
      <c r="H948" s="35">
        <v>0.87013888888888891</v>
      </c>
      <c r="I948" s="28">
        <v>132.32705000000001</v>
      </c>
      <c r="J948" s="28">
        <v>36.003566666666664</v>
      </c>
      <c r="K948" s="33">
        <v>10</v>
      </c>
      <c r="L948" s="33">
        <v>10</v>
      </c>
      <c r="M948" s="33" t="s">
        <v>292</v>
      </c>
      <c r="N948" s="27">
        <v>20.231000000000002</v>
      </c>
      <c r="O948" s="30">
        <v>33.792000000000002</v>
      </c>
      <c r="P948" s="26">
        <v>1.9127858823529298E-2</v>
      </c>
      <c r="Q948" s="26">
        <v>-3.6604835294118843E-2</v>
      </c>
      <c r="R948" s="32" t="s">
        <v>288</v>
      </c>
      <c r="S948" s="32"/>
      <c r="T948" s="59" t="s">
        <v>4</v>
      </c>
      <c r="U948" s="36"/>
      <c r="V948" s="22"/>
    </row>
    <row r="949" spans="1:22" ht="12.75" customHeight="1">
      <c r="A949" s="32" t="s">
        <v>1588</v>
      </c>
      <c r="B949" s="32">
        <v>13</v>
      </c>
      <c r="C949" s="1" t="s">
        <v>1579</v>
      </c>
      <c r="D949" s="31">
        <v>42821</v>
      </c>
      <c r="E949" s="25">
        <f>YEAR(D949)</f>
        <v>2017</v>
      </c>
      <c r="F949" s="25">
        <f>MONTH(D949)</f>
        <v>3</v>
      </c>
      <c r="G949" s="37">
        <f>DAY(D949)</f>
        <v>27</v>
      </c>
      <c r="H949" s="35">
        <v>0.93125000000000002</v>
      </c>
      <c r="I949" s="28">
        <v>132.3297</v>
      </c>
      <c r="J949" s="28">
        <v>36.335183333333333</v>
      </c>
      <c r="K949" s="33">
        <v>10</v>
      </c>
      <c r="L949" s="33">
        <v>10</v>
      </c>
      <c r="M949" s="33" t="s">
        <v>292</v>
      </c>
      <c r="N949" s="27">
        <v>12.699</v>
      </c>
      <c r="O949" s="30">
        <v>34.585999999999999</v>
      </c>
      <c r="P949" s="26">
        <v>0.20824227058823519</v>
      </c>
      <c r="Q949" s="26">
        <v>1.0155897776470582</v>
      </c>
      <c r="R949" s="32" t="s">
        <v>288</v>
      </c>
      <c r="S949" s="32"/>
      <c r="T949" s="59" t="s">
        <v>4</v>
      </c>
      <c r="U949" s="36"/>
      <c r="V949" s="22"/>
    </row>
    <row r="950" spans="1:22" ht="12.75" customHeight="1">
      <c r="A950" s="32" t="s">
        <v>1588</v>
      </c>
      <c r="B950" s="32">
        <v>12</v>
      </c>
      <c r="C950" s="1" t="s">
        <v>1579</v>
      </c>
      <c r="D950" s="31">
        <v>42822</v>
      </c>
      <c r="E950" s="25">
        <f>YEAR(D950)</f>
        <v>2017</v>
      </c>
      <c r="F950" s="25">
        <f>MONTH(D950)</f>
        <v>3</v>
      </c>
      <c r="G950" s="37">
        <f>DAY(D950)</f>
        <v>28</v>
      </c>
      <c r="H950" s="35">
        <v>3.4027777777777775E-2</v>
      </c>
      <c r="I950" s="28">
        <v>132.33251666666666</v>
      </c>
      <c r="J950" s="28">
        <v>36.005816666666668</v>
      </c>
      <c r="K950" s="33">
        <v>10</v>
      </c>
      <c r="L950" s="33">
        <v>10</v>
      </c>
      <c r="M950" s="33" t="s">
        <v>292</v>
      </c>
      <c r="N950" s="27">
        <v>14.082000000000001</v>
      </c>
      <c r="O950" s="30">
        <v>34.725000000000001</v>
      </c>
      <c r="P950" s="26">
        <v>0.23146348235294112</v>
      </c>
      <c r="Q950" s="26">
        <v>1.2846286505882354</v>
      </c>
      <c r="R950" s="32" t="s">
        <v>288</v>
      </c>
      <c r="S950" s="32"/>
      <c r="T950" s="59" t="s">
        <v>4</v>
      </c>
      <c r="U950" s="36"/>
      <c r="V950" s="22"/>
    </row>
    <row r="951" spans="1:22" ht="12.75" customHeight="1">
      <c r="A951" s="32" t="s">
        <v>1588</v>
      </c>
      <c r="B951" s="32">
        <v>11</v>
      </c>
      <c r="C951" s="1" t="s">
        <v>1579</v>
      </c>
      <c r="D951" s="31">
        <v>42822</v>
      </c>
      <c r="E951" s="25">
        <f>YEAR(D951)</f>
        <v>2017</v>
      </c>
      <c r="F951" s="25">
        <f>MONTH(D951)</f>
        <v>3</v>
      </c>
      <c r="G951" s="37">
        <f>DAY(D951)</f>
        <v>28</v>
      </c>
      <c r="H951" s="35">
        <v>0.57986111111111105</v>
      </c>
      <c r="I951" s="28">
        <v>132.33006666666665</v>
      </c>
      <c r="J951" s="28">
        <v>35.667883333333336</v>
      </c>
      <c r="K951" s="33">
        <v>10</v>
      </c>
      <c r="L951" s="33">
        <v>10</v>
      </c>
      <c r="M951" s="33" t="s">
        <v>292</v>
      </c>
      <c r="N951" s="27">
        <v>14.225</v>
      </c>
      <c r="O951" s="30">
        <v>34.747</v>
      </c>
      <c r="P951" s="26">
        <v>0.27465709411764694</v>
      </c>
      <c r="Q951" s="26">
        <v>1.4524699435294117</v>
      </c>
      <c r="R951" s="32" t="s">
        <v>288</v>
      </c>
      <c r="S951" s="32"/>
      <c r="T951" s="59" t="s">
        <v>4</v>
      </c>
      <c r="U951" s="36"/>
      <c r="V951" s="22"/>
    </row>
    <row r="952" spans="1:22" ht="12.75" customHeight="1">
      <c r="A952" s="32" t="s">
        <v>177</v>
      </c>
      <c r="B952" s="32">
        <v>6</v>
      </c>
      <c r="C952" s="1" t="s">
        <v>1579</v>
      </c>
      <c r="D952" s="31">
        <v>42928</v>
      </c>
      <c r="E952" s="25">
        <f>YEAR(D952)</f>
        <v>2017</v>
      </c>
      <c r="F952" s="25">
        <f>MONTH(D952)</f>
        <v>7</v>
      </c>
      <c r="G952" s="37">
        <f>DAY(D952)</f>
        <v>12</v>
      </c>
      <c r="H952" s="35" t="s">
        <v>292</v>
      </c>
      <c r="I952" s="28">
        <v>133.47223333333332</v>
      </c>
      <c r="J952" s="28">
        <v>36.595116666666669</v>
      </c>
      <c r="K952" s="33">
        <v>0</v>
      </c>
      <c r="L952" s="33">
        <v>0</v>
      </c>
      <c r="M952" s="33">
        <v>0</v>
      </c>
      <c r="N952" s="27">
        <v>24</v>
      </c>
      <c r="O952" s="30">
        <v>33.8384</v>
      </c>
      <c r="P952" s="26">
        <v>7.9812305882352552E-2</v>
      </c>
      <c r="Q952" s="26">
        <v>-0.11942588352941286</v>
      </c>
      <c r="R952" s="32" t="s">
        <v>288</v>
      </c>
      <c r="S952" s="32"/>
      <c r="T952" s="59" t="s">
        <v>5</v>
      </c>
      <c r="U952" s="36"/>
      <c r="V952" s="22"/>
    </row>
    <row r="953" spans="1:22" ht="12.75" customHeight="1">
      <c r="A953" s="32" t="s">
        <v>177</v>
      </c>
      <c r="B953" s="32">
        <v>7</v>
      </c>
      <c r="C953" s="1" t="s">
        <v>1579</v>
      </c>
      <c r="D953" s="31">
        <v>42928</v>
      </c>
      <c r="E953" s="25">
        <f>YEAR(D953)</f>
        <v>2017</v>
      </c>
      <c r="F953" s="25">
        <f>MONTH(D953)</f>
        <v>7</v>
      </c>
      <c r="G953" s="37">
        <f>DAY(D953)</f>
        <v>12</v>
      </c>
      <c r="H953" s="35" t="s">
        <v>292</v>
      </c>
      <c r="I953" s="28">
        <v>133.46084999999999</v>
      </c>
      <c r="J953" s="28">
        <v>36.73115</v>
      </c>
      <c r="K953" s="33">
        <v>0</v>
      </c>
      <c r="L953" s="33">
        <v>0</v>
      </c>
      <c r="M953" s="33">
        <v>0</v>
      </c>
      <c r="N953" s="27">
        <v>24</v>
      </c>
      <c r="O953" s="30">
        <v>33.8399</v>
      </c>
      <c r="P953" s="26">
        <v>7.3482517647058376E-2</v>
      </c>
      <c r="Q953" s="26">
        <v>-0.20408919058823294</v>
      </c>
      <c r="R953" s="32" t="s">
        <v>288</v>
      </c>
      <c r="S953" s="32"/>
      <c r="T953" s="59" t="s">
        <v>5</v>
      </c>
      <c r="U953" s="36"/>
      <c r="V953" s="22"/>
    </row>
    <row r="954" spans="1:22" ht="12.75" customHeight="1">
      <c r="A954" s="32" t="s">
        <v>177</v>
      </c>
      <c r="B954" s="32">
        <v>8</v>
      </c>
      <c r="C954" s="1" t="s">
        <v>1579</v>
      </c>
      <c r="D954" s="31">
        <v>42929</v>
      </c>
      <c r="E954" s="25">
        <f>YEAR(D954)</f>
        <v>2017</v>
      </c>
      <c r="F954" s="25">
        <f>MONTH(D954)</f>
        <v>7</v>
      </c>
      <c r="G954" s="37">
        <f>DAY(D954)</f>
        <v>13</v>
      </c>
      <c r="H954" s="35" t="s">
        <v>292</v>
      </c>
      <c r="I954" s="28">
        <v>133.46146666666667</v>
      </c>
      <c r="J954" s="28">
        <v>36.998916666666666</v>
      </c>
      <c r="K954" s="33">
        <v>0</v>
      </c>
      <c r="L954" s="33">
        <v>0</v>
      </c>
      <c r="M954" s="33">
        <v>0</v>
      </c>
      <c r="N954" s="27">
        <v>23.7</v>
      </c>
      <c r="O954" s="30">
        <v>34.3292</v>
      </c>
      <c r="P954" s="26">
        <v>0.17007172941176441</v>
      </c>
      <c r="Q954" s="26">
        <v>0.39105252235294152</v>
      </c>
      <c r="R954" s="32" t="s">
        <v>288</v>
      </c>
      <c r="S954" s="32"/>
      <c r="T954" s="59" t="s">
        <v>5</v>
      </c>
      <c r="U954" s="36"/>
      <c r="V954" s="22"/>
    </row>
    <row r="955" spans="1:22" ht="12.75" customHeight="1">
      <c r="A955" s="32" t="s">
        <v>177</v>
      </c>
      <c r="B955" s="32">
        <v>9</v>
      </c>
      <c r="C955" s="1" t="s">
        <v>1579</v>
      </c>
      <c r="D955" s="31">
        <v>42929</v>
      </c>
      <c r="E955" s="25">
        <f>YEAR(D955)</f>
        <v>2017</v>
      </c>
      <c r="F955" s="25">
        <f>MONTH(D955)</f>
        <v>7</v>
      </c>
      <c r="G955" s="37">
        <f>DAY(D955)</f>
        <v>13</v>
      </c>
      <c r="H955" s="35" t="s">
        <v>292</v>
      </c>
      <c r="I955" s="28">
        <v>133.46446666666668</v>
      </c>
      <c r="J955" s="28">
        <v>37.242683333333332</v>
      </c>
      <c r="K955" s="33">
        <v>0</v>
      </c>
      <c r="L955" s="33">
        <v>0</v>
      </c>
      <c r="M955" s="33">
        <v>0</v>
      </c>
      <c r="N955" s="27">
        <v>23.8</v>
      </c>
      <c r="O955" s="30">
        <v>34.270299999999999</v>
      </c>
      <c r="P955" s="26">
        <v>0.13761957647058809</v>
      </c>
      <c r="Q955" s="26">
        <v>0.27652159411764821</v>
      </c>
      <c r="R955" s="32" t="s">
        <v>288</v>
      </c>
      <c r="S955" s="32"/>
      <c r="T955" s="59" t="s">
        <v>5</v>
      </c>
      <c r="U955" s="36"/>
      <c r="V955" s="22"/>
    </row>
    <row r="956" spans="1:22" ht="12.75" customHeight="1">
      <c r="A956" s="32" t="s">
        <v>1589</v>
      </c>
      <c r="B956" s="32">
        <v>52</v>
      </c>
      <c r="C956" s="1" t="s">
        <v>1579</v>
      </c>
      <c r="D956" s="31">
        <v>42976</v>
      </c>
      <c r="E956" s="25">
        <f>YEAR(D956)</f>
        <v>2017</v>
      </c>
      <c r="F956" s="25">
        <f>MONTH(D956)</f>
        <v>8</v>
      </c>
      <c r="G956" s="37">
        <f>DAY(D956)</f>
        <v>29</v>
      </c>
      <c r="H956" s="35">
        <v>42976.190972222219</v>
      </c>
      <c r="I956" s="28">
        <v>132.32753333333332</v>
      </c>
      <c r="J956" s="28">
        <v>37.665216666666666</v>
      </c>
      <c r="K956" s="33">
        <v>0</v>
      </c>
      <c r="L956" s="33">
        <v>0</v>
      </c>
      <c r="M956" s="33">
        <v>0</v>
      </c>
      <c r="N956" s="27">
        <v>26.4</v>
      </c>
      <c r="O956" s="30">
        <v>33.705100000000002</v>
      </c>
      <c r="P956" s="26">
        <v>-3.3584411764705946E-2</v>
      </c>
      <c r="Q956" s="26">
        <v>-0.92151083294117697</v>
      </c>
      <c r="R956" s="32" t="s">
        <v>288</v>
      </c>
      <c r="S956" s="32"/>
      <c r="T956" s="59" t="s">
        <v>6</v>
      </c>
      <c r="U956" s="36"/>
      <c r="V956" s="22"/>
    </row>
    <row r="957" spans="1:22" ht="12.75" customHeight="1">
      <c r="A957" s="32" t="s">
        <v>1589</v>
      </c>
      <c r="B957" s="32">
        <v>51</v>
      </c>
      <c r="C957" s="1" t="s">
        <v>1579</v>
      </c>
      <c r="D957" s="31">
        <v>42976</v>
      </c>
      <c r="E957" s="25">
        <f>YEAR(D957)</f>
        <v>2017</v>
      </c>
      <c r="F957" s="25">
        <f>MONTH(D957)</f>
        <v>8</v>
      </c>
      <c r="G957" s="37">
        <f>DAY(D957)</f>
        <v>29</v>
      </c>
      <c r="H957" s="35">
        <v>42976.267361111109</v>
      </c>
      <c r="I957" s="28">
        <v>132.32811666666666</v>
      </c>
      <c r="J957" s="28">
        <v>37.3371</v>
      </c>
      <c r="K957" s="33">
        <v>0</v>
      </c>
      <c r="L957" s="33">
        <v>0</v>
      </c>
      <c r="M957" s="33">
        <v>0</v>
      </c>
      <c r="N957" s="27">
        <v>26.6</v>
      </c>
      <c r="O957" s="30">
        <v>33.328000000000003</v>
      </c>
      <c r="P957" s="26">
        <v>-0.13997999999999999</v>
      </c>
      <c r="Q957" s="26">
        <v>-1.2698359199999993</v>
      </c>
      <c r="R957" s="32" t="s">
        <v>288</v>
      </c>
      <c r="S957" s="32"/>
      <c r="T957" s="59" t="s">
        <v>6</v>
      </c>
      <c r="U957" s="36"/>
      <c r="V957" s="22"/>
    </row>
    <row r="958" spans="1:22" ht="12.75" customHeight="1">
      <c r="A958" s="32" t="s">
        <v>1589</v>
      </c>
      <c r="B958" s="32">
        <v>15</v>
      </c>
      <c r="C958" s="1" t="s">
        <v>1579</v>
      </c>
      <c r="D958" s="31">
        <v>42976</v>
      </c>
      <c r="E958" s="25">
        <f>YEAR(D958)</f>
        <v>2017</v>
      </c>
      <c r="F958" s="25">
        <f>MONTH(D958)</f>
        <v>8</v>
      </c>
      <c r="G958" s="37">
        <f>DAY(D958)</f>
        <v>29</v>
      </c>
      <c r="H958" s="35">
        <v>42976.35</v>
      </c>
      <c r="I958" s="28">
        <v>132.33248333333333</v>
      </c>
      <c r="J958" s="28">
        <v>37.002733333333332</v>
      </c>
      <c r="K958" s="33">
        <v>0</v>
      </c>
      <c r="L958" s="33">
        <v>0</v>
      </c>
      <c r="M958" s="33">
        <v>0</v>
      </c>
      <c r="N958" s="27">
        <v>26.6</v>
      </c>
      <c r="O958" s="30">
        <v>33.332700000000003</v>
      </c>
      <c r="P958" s="26">
        <v>-0.14997818823529419</v>
      </c>
      <c r="Q958" s="26">
        <v>-1.3484312870588226</v>
      </c>
      <c r="R958" s="32" t="s">
        <v>288</v>
      </c>
      <c r="S958" s="32"/>
      <c r="T958" s="59" t="s">
        <v>6</v>
      </c>
      <c r="U958" s="36"/>
      <c r="V958" s="22"/>
    </row>
    <row r="959" spans="1:22" ht="12.75" customHeight="1">
      <c r="A959" s="32" t="s">
        <v>1590</v>
      </c>
      <c r="B959" s="32">
        <v>54</v>
      </c>
      <c r="C959" s="1" t="s">
        <v>1579</v>
      </c>
      <c r="D959" s="31">
        <v>43034</v>
      </c>
      <c r="E959" s="25">
        <f>YEAR(D959)</f>
        <v>2017</v>
      </c>
      <c r="F959" s="25">
        <f>MONTH(D959)</f>
        <v>10</v>
      </c>
      <c r="G959" s="37">
        <f>DAY(D959)</f>
        <v>26</v>
      </c>
      <c r="H959" s="35" t="s">
        <v>292</v>
      </c>
      <c r="I959" s="28">
        <v>132.33385000000001</v>
      </c>
      <c r="J959" s="28">
        <v>38.337400000000002</v>
      </c>
      <c r="K959" s="33">
        <v>0</v>
      </c>
      <c r="L959" s="33">
        <v>0</v>
      </c>
      <c r="M959" s="33">
        <v>0</v>
      </c>
      <c r="N959" s="27">
        <v>18.399999999999999</v>
      </c>
      <c r="O959" s="30">
        <v>33.533499999999997</v>
      </c>
      <c r="P959" s="26">
        <v>-5.7668776470588101E-2</v>
      </c>
      <c r="Q959" s="26">
        <v>-0.8540956741176462</v>
      </c>
      <c r="R959" s="32" t="s">
        <v>288</v>
      </c>
      <c r="S959" s="32"/>
      <c r="T959" s="59" t="s">
        <v>6</v>
      </c>
      <c r="U959" s="36"/>
      <c r="V959" s="22"/>
    </row>
    <row r="960" spans="1:22" ht="12.75" customHeight="1">
      <c r="A960" s="32" t="s">
        <v>1590</v>
      </c>
      <c r="B960" s="32">
        <v>53</v>
      </c>
      <c r="C960" s="1" t="s">
        <v>1579</v>
      </c>
      <c r="D960" s="31">
        <v>43034</v>
      </c>
      <c r="E960" s="25">
        <f>YEAR(D960)</f>
        <v>2017</v>
      </c>
      <c r="F960" s="25">
        <f>MONTH(D960)</f>
        <v>10</v>
      </c>
      <c r="G960" s="37">
        <f>DAY(D960)</f>
        <v>26</v>
      </c>
      <c r="H960" s="35" t="s">
        <v>292</v>
      </c>
      <c r="I960" s="28">
        <v>132.32856666666666</v>
      </c>
      <c r="J960" s="28">
        <v>38.007816666666663</v>
      </c>
      <c r="K960" s="33">
        <v>0</v>
      </c>
      <c r="L960" s="33">
        <v>0</v>
      </c>
      <c r="M960" s="33">
        <v>0</v>
      </c>
      <c r="N960" s="27">
        <v>18.8</v>
      </c>
      <c r="O960" s="30">
        <v>33.428100000000001</v>
      </c>
      <c r="P960" s="26">
        <v>-8.2340564705882358E-2</v>
      </c>
      <c r="Q960" s="26">
        <v>-0.9689029411764718</v>
      </c>
      <c r="R960" s="32" t="s">
        <v>288</v>
      </c>
      <c r="S960" s="32"/>
      <c r="T960" s="59" t="s">
        <v>6</v>
      </c>
      <c r="U960" s="36"/>
      <c r="V960" s="22"/>
    </row>
    <row r="961" spans="1:22" ht="12.75" customHeight="1">
      <c r="A961" s="32" t="s">
        <v>1590</v>
      </c>
      <c r="B961" s="32">
        <v>52</v>
      </c>
      <c r="C961" s="1" t="s">
        <v>1579</v>
      </c>
      <c r="D961" s="31">
        <v>43034</v>
      </c>
      <c r="E961" s="25">
        <f>YEAR(D961)</f>
        <v>2017</v>
      </c>
      <c r="F961" s="25">
        <f>MONTH(D961)</f>
        <v>10</v>
      </c>
      <c r="G961" s="37">
        <f>DAY(D961)</f>
        <v>26</v>
      </c>
      <c r="H961" s="35" t="s">
        <v>292</v>
      </c>
      <c r="I961" s="28">
        <v>132.33141666666666</v>
      </c>
      <c r="J961" s="28">
        <v>37.673016666666669</v>
      </c>
      <c r="K961" s="33">
        <v>0</v>
      </c>
      <c r="L961" s="33">
        <v>0</v>
      </c>
      <c r="M961" s="33">
        <v>0</v>
      </c>
      <c r="N961" s="27">
        <v>19.8</v>
      </c>
      <c r="O961" s="30">
        <v>33.451799999999999</v>
      </c>
      <c r="P961" s="26">
        <v>-8.5613352941176224E-2</v>
      </c>
      <c r="Q961" s="26">
        <v>-0.99660590823529382</v>
      </c>
      <c r="R961" s="32" t="s">
        <v>288</v>
      </c>
      <c r="S961" s="32"/>
      <c r="T961" s="59" t="s">
        <v>6</v>
      </c>
      <c r="U961" s="36"/>
      <c r="V961" s="22"/>
    </row>
    <row r="962" spans="1:22" ht="12.75" customHeight="1">
      <c r="A962" s="32" t="s">
        <v>1590</v>
      </c>
      <c r="B962" s="32">
        <v>51</v>
      </c>
      <c r="C962" s="1" t="s">
        <v>1579</v>
      </c>
      <c r="D962" s="31">
        <v>43034</v>
      </c>
      <c r="E962" s="25">
        <f>YEAR(D962)</f>
        <v>2017</v>
      </c>
      <c r="F962" s="25">
        <f>MONTH(D962)</f>
        <v>10</v>
      </c>
      <c r="G962" s="37">
        <f>DAY(D962)</f>
        <v>26</v>
      </c>
      <c r="H962" s="35" t="s">
        <v>292</v>
      </c>
      <c r="I962" s="28">
        <v>132.33335</v>
      </c>
      <c r="J962" s="28">
        <v>37.324133333333336</v>
      </c>
      <c r="K962" s="33">
        <v>0</v>
      </c>
      <c r="L962" s="33">
        <v>0</v>
      </c>
      <c r="M962" s="33">
        <v>0</v>
      </c>
      <c r="N962" s="27">
        <v>19.8</v>
      </c>
      <c r="O962" s="30">
        <v>33.529800000000002</v>
      </c>
      <c r="P962" s="26">
        <v>-7.5588191176470865E-2</v>
      </c>
      <c r="Q962" s="26">
        <v>-1.2981491352941177</v>
      </c>
      <c r="R962" s="32" t="s">
        <v>288</v>
      </c>
      <c r="S962" s="32"/>
      <c r="T962" s="59" t="s">
        <v>6</v>
      </c>
      <c r="U962" s="36"/>
      <c r="V962" s="22"/>
    </row>
    <row r="963" spans="1:22" ht="12.75" customHeight="1">
      <c r="A963" s="32" t="s">
        <v>1590</v>
      </c>
      <c r="B963" s="32">
        <v>15</v>
      </c>
      <c r="C963" s="1" t="s">
        <v>1579</v>
      </c>
      <c r="D963" s="31">
        <v>43034</v>
      </c>
      <c r="E963" s="25">
        <f>YEAR(D963)</f>
        <v>2017</v>
      </c>
      <c r="F963" s="25">
        <f>MONTH(D963)</f>
        <v>10</v>
      </c>
      <c r="G963" s="37">
        <f>DAY(D963)</f>
        <v>26</v>
      </c>
      <c r="H963" s="35" t="s">
        <v>292</v>
      </c>
      <c r="I963" s="28">
        <v>132.33255</v>
      </c>
      <c r="J963" s="28">
        <v>37.007150000000003</v>
      </c>
      <c r="K963" s="33">
        <v>0</v>
      </c>
      <c r="L963" s="33">
        <v>0</v>
      </c>
      <c r="M963" s="33">
        <v>0</v>
      </c>
      <c r="N963" s="27">
        <v>20.9</v>
      </c>
      <c r="O963" s="30">
        <v>33.748899999999999</v>
      </c>
      <c r="P963" s="26">
        <v>-4.3666094117646992E-2</v>
      </c>
      <c r="Q963" s="26">
        <v>-0.44741932823529496</v>
      </c>
      <c r="R963" s="32" t="s">
        <v>288</v>
      </c>
      <c r="S963" s="32"/>
      <c r="T963" s="59" t="s">
        <v>6</v>
      </c>
      <c r="U963" s="36"/>
      <c r="V963" s="22"/>
    </row>
    <row r="964" spans="1:22" ht="12.75" customHeight="1">
      <c r="A964" s="32" t="s">
        <v>1591</v>
      </c>
      <c r="B964" s="32">
        <v>52</v>
      </c>
      <c r="C964" s="1" t="s">
        <v>1579</v>
      </c>
      <c r="D964" s="31">
        <v>43158</v>
      </c>
      <c r="E964" s="25">
        <f>YEAR(D964)</f>
        <v>2018</v>
      </c>
      <c r="F964" s="25">
        <f>MONTH(D964)</f>
        <v>2</v>
      </c>
      <c r="G964" s="37">
        <f>DAY(D964)</f>
        <v>27</v>
      </c>
      <c r="H964" s="35" t="s">
        <v>292</v>
      </c>
      <c r="I964" s="28">
        <v>132.32796666666667</v>
      </c>
      <c r="J964" s="28">
        <v>37.671733333333336</v>
      </c>
      <c r="K964" s="33">
        <v>0</v>
      </c>
      <c r="L964" s="33">
        <v>0</v>
      </c>
      <c r="M964" s="33">
        <v>0</v>
      </c>
      <c r="N964" s="27">
        <v>7.8</v>
      </c>
      <c r="O964" s="30">
        <v>34.232100000000003</v>
      </c>
      <c r="P964" s="26">
        <v>9.1101923529411932E-2</v>
      </c>
      <c r="Q964" s="26">
        <v>0.23005072705882412</v>
      </c>
      <c r="R964" s="32" t="s">
        <v>288</v>
      </c>
      <c r="S964" s="32"/>
      <c r="T964" s="59" t="s">
        <v>7</v>
      </c>
      <c r="U964" s="36"/>
      <c r="V964" s="22"/>
    </row>
    <row r="965" spans="1:22" ht="12.75" customHeight="1">
      <c r="A965" s="32" t="s">
        <v>1591</v>
      </c>
      <c r="B965" s="32">
        <v>51</v>
      </c>
      <c r="C965" s="1" t="s">
        <v>1579</v>
      </c>
      <c r="D965" s="31">
        <v>43158</v>
      </c>
      <c r="E965" s="25">
        <f>YEAR(D965)</f>
        <v>2018</v>
      </c>
      <c r="F965" s="25">
        <f>MONTH(D965)</f>
        <v>2</v>
      </c>
      <c r="G965" s="37">
        <f>DAY(D965)</f>
        <v>27</v>
      </c>
      <c r="H965" s="35" t="s">
        <v>292</v>
      </c>
      <c r="I965" s="28">
        <v>132.33303333333333</v>
      </c>
      <c r="J965" s="28">
        <v>37.338833333333334</v>
      </c>
      <c r="K965" s="33">
        <v>0</v>
      </c>
      <c r="L965" s="33">
        <v>0</v>
      </c>
      <c r="M965" s="33">
        <v>0</v>
      </c>
      <c r="N965" s="27">
        <v>10.6</v>
      </c>
      <c r="O965" s="30">
        <v>34.505800000000001</v>
      </c>
      <c r="P965" s="26">
        <v>0.17371250117647041</v>
      </c>
      <c r="Q965" s="26">
        <v>0.87186998235294055</v>
      </c>
      <c r="R965" s="32" t="s">
        <v>288</v>
      </c>
      <c r="S965" s="32"/>
      <c r="T965" s="59" t="s">
        <v>7</v>
      </c>
      <c r="U965" s="36"/>
      <c r="V965" s="22"/>
    </row>
    <row r="966" spans="1:22" ht="12.75" customHeight="1">
      <c r="A966" s="32" t="s">
        <v>1591</v>
      </c>
      <c r="B966" s="32">
        <v>15</v>
      </c>
      <c r="C966" s="1" t="s">
        <v>1579</v>
      </c>
      <c r="D966" s="31">
        <v>43158</v>
      </c>
      <c r="E966" s="25">
        <f>YEAR(D966)</f>
        <v>2018</v>
      </c>
      <c r="F966" s="25">
        <f>MONTH(D966)</f>
        <v>2</v>
      </c>
      <c r="G966" s="37">
        <f>DAY(D966)</f>
        <v>27</v>
      </c>
      <c r="H966" s="35" t="s">
        <v>292</v>
      </c>
      <c r="I966" s="28">
        <v>132.33391666666665</v>
      </c>
      <c r="J966" s="28">
        <v>37.00515</v>
      </c>
      <c r="K966" s="33">
        <v>0</v>
      </c>
      <c r="L966" s="33">
        <v>0</v>
      </c>
      <c r="M966" s="33">
        <v>0</v>
      </c>
      <c r="N966" s="27">
        <v>10.8</v>
      </c>
      <c r="O966" s="30">
        <v>34.5321</v>
      </c>
      <c r="P966" s="26">
        <v>0.20844417882352917</v>
      </c>
      <c r="Q966" s="26">
        <v>1.0104187776470592</v>
      </c>
      <c r="R966" s="32" t="s">
        <v>288</v>
      </c>
      <c r="S966" s="32"/>
      <c r="T966" s="59" t="s">
        <v>7</v>
      </c>
      <c r="U966" s="36"/>
      <c r="V966" s="22"/>
    </row>
    <row r="967" spans="1:22" ht="12.75" customHeight="1">
      <c r="A967" s="32" t="s">
        <v>1585</v>
      </c>
      <c r="B967" s="32">
        <v>54</v>
      </c>
      <c r="C967" s="1" t="s">
        <v>1579</v>
      </c>
      <c r="D967" s="31">
        <v>43249</v>
      </c>
      <c r="E967" s="25">
        <f>YEAR(D967)</f>
        <v>2018</v>
      </c>
      <c r="F967" s="25">
        <f>MONTH(D967)</f>
        <v>5</v>
      </c>
      <c r="G967" s="37">
        <f>DAY(D967)</f>
        <v>29</v>
      </c>
      <c r="H967" s="35">
        <v>0.32500000000000001</v>
      </c>
      <c r="I967" s="28">
        <v>132.32938333333334</v>
      </c>
      <c r="J967" s="28">
        <v>38.33571666666667</v>
      </c>
      <c r="K967" s="33">
        <v>0</v>
      </c>
      <c r="L967" s="33">
        <v>0</v>
      </c>
      <c r="M967" s="33">
        <v>0</v>
      </c>
      <c r="N967" s="27">
        <v>15.196999999999999</v>
      </c>
      <c r="O967" s="30">
        <v>34.356999999999999</v>
      </c>
      <c r="P967" s="26">
        <v>0.22334736941176514</v>
      </c>
      <c r="Q967" s="26">
        <v>0.70448281058823525</v>
      </c>
      <c r="R967" s="32" t="s">
        <v>288</v>
      </c>
      <c r="S967" s="32"/>
      <c r="T967" s="59"/>
      <c r="U967" s="36"/>
      <c r="V967" s="22" t="s">
        <v>1291</v>
      </c>
    </row>
    <row r="968" spans="1:22" ht="12.75" customHeight="1">
      <c r="A968" s="32" t="s">
        <v>1585</v>
      </c>
      <c r="B968" s="32">
        <v>53</v>
      </c>
      <c r="C968" s="1" t="s">
        <v>1579</v>
      </c>
      <c r="D968" s="31">
        <v>43249</v>
      </c>
      <c r="E968" s="25">
        <f>YEAR(D968)</f>
        <v>2018</v>
      </c>
      <c r="F968" s="25">
        <f>MONTH(D968)</f>
        <v>5</v>
      </c>
      <c r="G968" s="37">
        <f>DAY(D968)</f>
        <v>29</v>
      </c>
      <c r="H968" s="35">
        <v>0.40208333333333335</v>
      </c>
      <c r="I968" s="28">
        <v>132.32586666666666</v>
      </c>
      <c r="J968" s="28">
        <v>38.00483333333333</v>
      </c>
      <c r="K968" s="33">
        <v>0</v>
      </c>
      <c r="L968" s="33">
        <v>0</v>
      </c>
      <c r="M968" s="33">
        <v>0</v>
      </c>
      <c r="N968" s="27">
        <v>16.451000000000001</v>
      </c>
      <c r="O968" s="30">
        <v>34.357999999999997</v>
      </c>
      <c r="P968" s="26">
        <v>0.25144693647058824</v>
      </c>
      <c r="Q968" s="26">
        <v>1.012002783529411</v>
      </c>
      <c r="R968" s="32" t="s">
        <v>288</v>
      </c>
      <c r="S968" s="32"/>
      <c r="T968" s="59"/>
      <c r="U968" s="36"/>
      <c r="V968" s="22" t="s">
        <v>1292</v>
      </c>
    </row>
    <row r="969" spans="1:22" ht="12.75" customHeight="1">
      <c r="A969" s="32" t="s">
        <v>1585</v>
      </c>
      <c r="B969" s="32">
        <v>52</v>
      </c>
      <c r="C969" s="1" t="s">
        <v>1579</v>
      </c>
      <c r="D969" s="31">
        <v>43249</v>
      </c>
      <c r="E969" s="25">
        <f>YEAR(D969)</f>
        <v>2018</v>
      </c>
      <c r="F969" s="25">
        <f>MONTH(D969)</f>
        <v>5</v>
      </c>
      <c r="G969" s="37">
        <f>DAY(D969)</f>
        <v>29</v>
      </c>
      <c r="H969" s="35">
        <v>0.47986111111111113</v>
      </c>
      <c r="I969" s="28">
        <v>132.33085</v>
      </c>
      <c r="J969" s="28">
        <v>37.670883333333336</v>
      </c>
      <c r="K969" s="33">
        <v>0</v>
      </c>
      <c r="L969" s="33">
        <v>0</v>
      </c>
      <c r="M969" s="33">
        <v>0</v>
      </c>
      <c r="N969" s="27">
        <v>18.175999999999998</v>
      </c>
      <c r="O969" s="30">
        <v>34.308</v>
      </c>
      <c r="P969" s="26">
        <v>0.2122582682352947</v>
      </c>
      <c r="Q969" s="26">
        <v>0.94120839176470561</v>
      </c>
      <c r="R969" s="32" t="s">
        <v>288</v>
      </c>
      <c r="S969" s="32"/>
      <c r="T969" s="59"/>
      <c r="U969" s="36" t="s">
        <v>1307</v>
      </c>
      <c r="V969" s="22" t="s">
        <v>1293</v>
      </c>
    </row>
    <row r="970" spans="1:22" ht="12.75" customHeight="1">
      <c r="A970" s="32" t="s">
        <v>1585</v>
      </c>
      <c r="B970" s="32">
        <v>51</v>
      </c>
      <c r="C970" s="1" t="s">
        <v>1579</v>
      </c>
      <c r="D970" s="31">
        <v>43249</v>
      </c>
      <c r="E970" s="25">
        <f>YEAR(D970)</f>
        <v>2018</v>
      </c>
      <c r="F970" s="25">
        <f>MONTH(D970)</f>
        <v>5</v>
      </c>
      <c r="G970" s="37">
        <f>DAY(D970)</f>
        <v>29</v>
      </c>
      <c r="H970" s="35">
        <v>0.55694444444444446</v>
      </c>
      <c r="I970" s="28">
        <v>132.32608333333334</v>
      </c>
      <c r="J970" s="28">
        <v>37.33721666666667</v>
      </c>
      <c r="K970" s="33">
        <v>0</v>
      </c>
      <c r="L970" s="33">
        <v>0</v>
      </c>
      <c r="M970" s="33">
        <v>0</v>
      </c>
      <c r="N970" s="27">
        <v>17.989000000000001</v>
      </c>
      <c r="O970" s="30">
        <v>34.435600000000001</v>
      </c>
      <c r="P970" s="26">
        <v>0.13727824000000055</v>
      </c>
      <c r="Q970" s="26">
        <v>0.98115755999999799</v>
      </c>
      <c r="R970" s="32" t="s">
        <v>288</v>
      </c>
      <c r="S970" s="32"/>
      <c r="T970" s="59"/>
      <c r="U970" s="36"/>
      <c r="V970" s="22" t="s">
        <v>1294</v>
      </c>
    </row>
    <row r="971" spans="1:22" ht="12.75" customHeight="1">
      <c r="A971" s="32" t="s">
        <v>1585</v>
      </c>
      <c r="B971" s="32">
        <v>15</v>
      </c>
      <c r="C971" s="1" t="s">
        <v>1579</v>
      </c>
      <c r="D971" s="31">
        <v>43249</v>
      </c>
      <c r="E971" s="25">
        <f>YEAR(D971)</f>
        <v>2018</v>
      </c>
      <c r="F971" s="25">
        <f>MONTH(D971)</f>
        <v>5</v>
      </c>
      <c r="G971" s="37">
        <f>DAY(D971)</f>
        <v>29</v>
      </c>
      <c r="H971" s="35">
        <v>0.63263888888888886</v>
      </c>
      <c r="I971" s="28">
        <v>132.32646666666668</v>
      </c>
      <c r="J971" s="28">
        <v>37.004083333333334</v>
      </c>
      <c r="K971" s="33">
        <v>0</v>
      </c>
      <c r="L971" s="33">
        <v>0</v>
      </c>
      <c r="M971" s="33">
        <v>0</v>
      </c>
      <c r="N971" s="27">
        <v>17.859000000000002</v>
      </c>
      <c r="O971" s="30">
        <v>34.372999999999998</v>
      </c>
      <c r="P971" s="26">
        <v>8.5684611764706098E-2</v>
      </c>
      <c r="Q971" s="26">
        <v>0.68985434823529523</v>
      </c>
      <c r="R971" s="32" t="s">
        <v>288</v>
      </c>
      <c r="S971" s="32"/>
      <c r="T971" s="59"/>
      <c r="U971" s="36" t="s">
        <v>1290</v>
      </c>
      <c r="V971" s="22" t="s">
        <v>1295</v>
      </c>
    </row>
    <row r="972" spans="1:22" ht="12.75" customHeight="1">
      <c r="A972" s="32" t="s">
        <v>1586</v>
      </c>
      <c r="B972" s="32">
        <v>15</v>
      </c>
      <c r="C972" s="1" t="s">
        <v>1579</v>
      </c>
      <c r="D972" s="31">
        <v>43312</v>
      </c>
      <c r="E972" s="25">
        <f>YEAR(D972)</f>
        <v>2018</v>
      </c>
      <c r="F972" s="25">
        <f>MONTH(D972)</f>
        <v>7</v>
      </c>
      <c r="G972" s="37">
        <f>DAY(D972)</f>
        <v>31</v>
      </c>
      <c r="H972" s="35">
        <v>0.8847222222222223</v>
      </c>
      <c r="I972" s="28">
        <v>132.32763333333332</v>
      </c>
      <c r="J972" s="28">
        <v>37.005183333333335</v>
      </c>
      <c r="K972" s="33">
        <v>0</v>
      </c>
      <c r="L972" s="33">
        <v>0</v>
      </c>
      <c r="M972" s="33">
        <v>0</v>
      </c>
      <c r="N972" s="27">
        <v>26.78</v>
      </c>
      <c r="O972" s="30">
        <v>33.479500000000002</v>
      </c>
      <c r="P972" s="26">
        <v>-0.27786325647058807</v>
      </c>
      <c r="Q972" s="26">
        <v>-1.618312143529411</v>
      </c>
      <c r="R972" s="32" t="s">
        <v>288</v>
      </c>
      <c r="S972" s="32"/>
      <c r="T972" s="59"/>
      <c r="U972" s="36" t="s">
        <v>1290</v>
      </c>
      <c r="V972" s="22" t="s">
        <v>1296</v>
      </c>
    </row>
    <row r="973" spans="1:22" ht="12.75" customHeight="1">
      <c r="A973" s="1" t="s">
        <v>1592</v>
      </c>
      <c r="B973" s="32">
        <v>54</v>
      </c>
      <c r="C973" s="1" t="s">
        <v>1579</v>
      </c>
      <c r="D973" s="31">
        <v>43396</v>
      </c>
      <c r="E973" s="25">
        <f>YEAR(D973)</f>
        <v>2018</v>
      </c>
      <c r="F973" s="25">
        <f>MONTH(D973)</f>
        <v>10</v>
      </c>
      <c r="G973" s="37">
        <f>DAY(D973)</f>
        <v>23</v>
      </c>
      <c r="H973" s="35">
        <v>0.33958333333333335</v>
      </c>
      <c r="I973" s="28">
        <v>132.33205000000001</v>
      </c>
      <c r="J973" s="28">
        <v>38.336300000000001</v>
      </c>
      <c r="K973" s="33">
        <v>0</v>
      </c>
      <c r="L973" s="33">
        <v>0</v>
      </c>
      <c r="M973" s="33">
        <v>0</v>
      </c>
      <c r="N973" s="27">
        <v>18.931999999999999</v>
      </c>
      <c r="O973" s="30">
        <v>33.358199999999997</v>
      </c>
      <c r="P973" s="26">
        <v>-0.24119864470588204</v>
      </c>
      <c r="Q973" s="26">
        <v>-1.468206395294116</v>
      </c>
      <c r="R973" s="32" t="s">
        <v>288</v>
      </c>
      <c r="S973" s="32"/>
      <c r="T973" s="59"/>
      <c r="U973" s="36" t="s">
        <v>1290</v>
      </c>
      <c r="V973" s="22" t="s">
        <v>1297</v>
      </c>
    </row>
    <row r="974" spans="1:22" ht="12.75" customHeight="1">
      <c r="A974" s="1" t="s">
        <v>1592</v>
      </c>
      <c r="B974" s="32">
        <v>53</v>
      </c>
      <c r="C974" s="1" t="s">
        <v>1579</v>
      </c>
      <c r="D974" s="31">
        <v>43396</v>
      </c>
      <c r="E974" s="25">
        <f>YEAR(D974)</f>
        <v>2018</v>
      </c>
      <c r="F974" s="25">
        <f>MONTH(D974)</f>
        <v>10</v>
      </c>
      <c r="G974" s="37">
        <f>DAY(D974)</f>
        <v>23</v>
      </c>
      <c r="H974" s="35">
        <v>0.41597222222222219</v>
      </c>
      <c r="I974" s="28">
        <v>132.33241666666666</v>
      </c>
      <c r="J974" s="28">
        <v>38.005499999999998</v>
      </c>
      <c r="K974" s="33">
        <v>0</v>
      </c>
      <c r="L974" s="33">
        <v>0</v>
      </c>
      <c r="M974" s="33">
        <v>0</v>
      </c>
      <c r="N974" s="27">
        <v>18.91</v>
      </c>
      <c r="O974" s="30">
        <v>33.400100000000002</v>
      </c>
      <c r="P974" s="26">
        <v>-0.2055508329411766</v>
      </c>
      <c r="Q974" s="26">
        <v>-1.396951627058824</v>
      </c>
      <c r="R974" s="32" t="s">
        <v>288</v>
      </c>
      <c r="S974" s="32"/>
      <c r="T974" s="59"/>
      <c r="U974" s="36" t="s">
        <v>1290</v>
      </c>
      <c r="V974" s="22" t="s">
        <v>1298</v>
      </c>
    </row>
    <row r="975" spans="1:22" ht="12.75" customHeight="1">
      <c r="A975" s="1" t="s">
        <v>1592</v>
      </c>
      <c r="B975" s="32">
        <v>52</v>
      </c>
      <c r="C975" s="1" t="s">
        <v>1579</v>
      </c>
      <c r="D975" s="31">
        <v>43396</v>
      </c>
      <c r="E975" s="25">
        <f>YEAR(D975)</f>
        <v>2018</v>
      </c>
      <c r="F975" s="25">
        <f>MONTH(D975)</f>
        <v>10</v>
      </c>
      <c r="G975" s="37">
        <f>DAY(D975)</f>
        <v>23</v>
      </c>
      <c r="H975" s="35">
        <v>0.49513888888888885</v>
      </c>
      <c r="I975" s="28">
        <v>132.3322</v>
      </c>
      <c r="J975" s="28">
        <v>37.675649999999997</v>
      </c>
      <c r="K975" s="33">
        <v>0</v>
      </c>
      <c r="L975" s="33">
        <v>0</v>
      </c>
      <c r="M975" s="33">
        <v>0</v>
      </c>
      <c r="N975" s="27">
        <v>20.091000000000001</v>
      </c>
      <c r="O975" s="30">
        <v>33.475999999999999</v>
      </c>
      <c r="P975" s="26">
        <v>-0.18901886117647027</v>
      </c>
      <c r="Q975" s="26">
        <v>-1.2292364788235304</v>
      </c>
      <c r="R975" s="32" t="s">
        <v>288</v>
      </c>
      <c r="S975" s="32"/>
      <c r="T975" s="59"/>
      <c r="U975" s="36" t="s">
        <v>1290</v>
      </c>
      <c r="V975" s="22" t="s">
        <v>1299</v>
      </c>
    </row>
    <row r="976" spans="1:22" ht="12.75" customHeight="1">
      <c r="A976" s="1" t="s">
        <v>1592</v>
      </c>
      <c r="B976" s="32">
        <v>51</v>
      </c>
      <c r="C976" s="1" t="s">
        <v>1579</v>
      </c>
      <c r="D976" s="31">
        <v>43396</v>
      </c>
      <c r="E976" s="25">
        <f>YEAR(D976)</f>
        <v>2018</v>
      </c>
      <c r="F976" s="25">
        <f>MONTH(D976)</f>
        <v>10</v>
      </c>
      <c r="G976" s="37">
        <f>DAY(D976)</f>
        <v>23</v>
      </c>
      <c r="H976" s="35">
        <v>0.57708333333333328</v>
      </c>
      <c r="I976" s="28">
        <v>132.32868333333334</v>
      </c>
      <c r="J976" s="28">
        <v>37.341283333333337</v>
      </c>
      <c r="K976" s="33">
        <v>0</v>
      </c>
      <c r="L976" s="33">
        <v>0</v>
      </c>
      <c r="M976" s="33">
        <v>0</v>
      </c>
      <c r="N976" s="27">
        <v>20.542999999999999</v>
      </c>
      <c r="O976" s="30">
        <v>33.5349</v>
      </c>
      <c r="P976" s="26">
        <v>-8.7122164705881966E-2</v>
      </c>
      <c r="Q976" s="26">
        <v>-0.88339785882352828</v>
      </c>
      <c r="R976" s="32" t="s">
        <v>288</v>
      </c>
      <c r="S976" s="32"/>
      <c r="T976" s="59"/>
      <c r="U976" s="36" t="s">
        <v>1290</v>
      </c>
      <c r="V976" s="22" t="s">
        <v>1300</v>
      </c>
    </row>
    <row r="977" spans="1:22" ht="12.75" customHeight="1">
      <c r="A977" s="1" t="s">
        <v>1592</v>
      </c>
      <c r="B977" s="32">
        <v>15</v>
      </c>
      <c r="C977" s="1" t="s">
        <v>1579</v>
      </c>
      <c r="D977" s="31">
        <v>43396</v>
      </c>
      <c r="E977" s="25">
        <f>YEAR(D977)</f>
        <v>2018</v>
      </c>
      <c r="F977" s="25">
        <f>MONTH(D977)</f>
        <v>10</v>
      </c>
      <c r="G977" s="37">
        <f>DAY(D977)</f>
        <v>23</v>
      </c>
      <c r="H977" s="35">
        <v>0.65972222222222221</v>
      </c>
      <c r="I977" s="28">
        <v>132.33493333333334</v>
      </c>
      <c r="J977" s="28">
        <v>37.007350000000002</v>
      </c>
      <c r="K977" s="33">
        <v>0</v>
      </c>
      <c r="L977" s="33">
        <v>0</v>
      </c>
      <c r="M977" s="33">
        <v>0</v>
      </c>
      <c r="N977" s="27">
        <v>20.183</v>
      </c>
      <c r="O977" s="30">
        <v>33.518099999999997</v>
      </c>
      <c r="P977" s="26">
        <v>-8.835331764705856E-2</v>
      </c>
      <c r="Q977" s="26">
        <v>-0.89241847058823609</v>
      </c>
      <c r="R977" s="32" t="s">
        <v>288</v>
      </c>
      <c r="S977" s="32"/>
      <c r="T977" s="59"/>
      <c r="U977" s="36" t="s">
        <v>1290</v>
      </c>
      <c r="V977" s="22" t="s">
        <v>1301</v>
      </c>
    </row>
    <row r="978" spans="1:22" ht="12.75" customHeight="1">
      <c r="A978" s="1" t="s">
        <v>1593</v>
      </c>
      <c r="B978" s="32">
        <v>54</v>
      </c>
      <c r="C978" s="1" t="s">
        <v>1579</v>
      </c>
      <c r="D978" s="31">
        <v>43522</v>
      </c>
      <c r="E978" s="25">
        <f>YEAR(D978)</f>
        <v>2019</v>
      </c>
      <c r="F978" s="25">
        <f>MONTH(D978)</f>
        <v>2</v>
      </c>
      <c r="G978" s="37">
        <f>DAY(D978)</f>
        <v>26</v>
      </c>
      <c r="H978" s="35">
        <v>0.39305555555555555</v>
      </c>
      <c r="I978" s="28">
        <v>132.33029999999999</v>
      </c>
      <c r="J978" s="28">
        <v>38.321233333333332</v>
      </c>
      <c r="K978" s="33">
        <v>0</v>
      </c>
      <c r="L978" s="33">
        <v>0</v>
      </c>
      <c r="M978" s="33">
        <v>0</v>
      </c>
      <c r="N978" s="27">
        <v>11.794</v>
      </c>
      <c r="O978" s="30">
        <v>34.357599999999998</v>
      </c>
      <c r="P978" s="26">
        <v>0.18351632941176477</v>
      </c>
      <c r="Q978" s="26">
        <v>0.80458411764706028</v>
      </c>
      <c r="R978" s="32" t="s">
        <v>288</v>
      </c>
      <c r="S978" s="32"/>
      <c r="T978" s="59"/>
      <c r="U978" s="36" t="s">
        <v>1290</v>
      </c>
      <c r="V978" s="22" t="s">
        <v>1302</v>
      </c>
    </row>
    <row r="979" spans="1:22" ht="12.75" customHeight="1">
      <c r="A979" s="1" t="s">
        <v>1593</v>
      </c>
      <c r="B979" s="32">
        <v>53</v>
      </c>
      <c r="C979" s="1" t="s">
        <v>1579</v>
      </c>
      <c r="D979" s="31">
        <v>43522</v>
      </c>
      <c r="E979" s="25">
        <f>YEAR(D979)</f>
        <v>2019</v>
      </c>
      <c r="F979" s="25">
        <f>MONTH(D979)</f>
        <v>2</v>
      </c>
      <c r="G979" s="37">
        <f>DAY(D979)</f>
        <v>26</v>
      </c>
      <c r="H979" s="35">
        <v>0.46319444444444446</v>
      </c>
      <c r="I979" s="28">
        <v>132.3296</v>
      </c>
      <c r="J979" s="28">
        <v>38.001483333333333</v>
      </c>
      <c r="K979" s="33">
        <v>0</v>
      </c>
      <c r="L979" s="33">
        <v>0</v>
      </c>
      <c r="M979" s="33">
        <v>0</v>
      </c>
      <c r="N979" s="27">
        <v>11.679</v>
      </c>
      <c r="O979" s="30">
        <v>34.337699999999998</v>
      </c>
      <c r="P979" s="26">
        <v>0.15017957647058888</v>
      </c>
      <c r="Q979" s="26">
        <v>0.68015950588235441</v>
      </c>
      <c r="R979" s="32" t="s">
        <v>288</v>
      </c>
      <c r="S979" s="32"/>
      <c r="T979" s="59"/>
      <c r="U979" s="36" t="s">
        <v>1290</v>
      </c>
      <c r="V979" s="22" t="s">
        <v>1303</v>
      </c>
    </row>
    <row r="980" spans="1:22" ht="12.75" customHeight="1">
      <c r="A980" s="1" t="s">
        <v>1593</v>
      </c>
      <c r="B980" s="32">
        <v>52</v>
      </c>
      <c r="C980" s="1" t="s">
        <v>1579</v>
      </c>
      <c r="D980" s="31">
        <v>43522</v>
      </c>
      <c r="E980" s="25">
        <f>YEAR(D980)</f>
        <v>2019</v>
      </c>
      <c r="F980" s="25">
        <f>MONTH(D980)</f>
        <v>2</v>
      </c>
      <c r="G980" s="37">
        <f>DAY(D980)</f>
        <v>26</v>
      </c>
      <c r="H980" s="35">
        <v>0.53263888888888888</v>
      </c>
      <c r="I980" s="28">
        <v>132.33449999999999</v>
      </c>
      <c r="J980" s="28">
        <v>37.668366666666664</v>
      </c>
      <c r="K980" s="33">
        <v>0</v>
      </c>
      <c r="L980" s="33">
        <v>0</v>
      </c>
      <c r="M980" s="33">
        <v>0</v>
      </c>
      <c r="N980" s="27">
        <v>11.96</v>
      </c>
      <c r="O980" s="30">
        <v>34.337299999999999</v>
      </c>
      <c r="P980" s="26">
        <v>0.14935482352941176</v>
      </c>
      <c r="Q980" s="26">
        <v>0.73627369411764576</v>
      </c>
      <c r="R980" s="32" t="s">
        <v>288</v>
      </c>
      <c r="S980" s="32"/>
      <c r="T980" s="59"/>
      <c r="U980" s="36" t="s">
        <v>1290</v>
      </c>
      <c r="V980" s="22" t="s">
        <v>1304</v>
      </c>
    </row>
    <row r="981" spans="1:22" ht="12.75" customHeight="1">
      <c r="A981" s="1" t="s">
        <v>1593</v>
      </c>
      <c r="B981" s="32">
        <v>51</v>
      </c>
      <c r="C981" s="1" t="s">
        <v>1579</v>
      </c>
      <c r="D981" s="31">
        <v>43522</v>
      </c>
      <c r="E981" s="25">
        <f>YEAR(D981)</f>
        <v>2019</v>
      </c>
      <c r="F981" s="25">
        <f>MONTH(D981)</f>
        <v>2</v>
      </c>
      <c r="G981" s="37">
        <f>DAY(D981)</f>
        <v>26</v>
      </c>
      <c r="H981" s="35">
        <v>0.60555555555555551</v>
      </c>
      <c r="I981" s="28">
        <v>132.33009999999999</v>
      </c>
      <c r="J981" s="28">
        <v>37.336033333333333</v>
      </c>
      <c r="K981" s="33">
        <v>0</v>
      </c>
      <c r="L981" s="33">
        <v>0</v>
      </c>
      <c r="M981" s="33">
        <v>0</v>
      </c>
      <c r="N981" s="27">
        <v>11.872999999999999</v>
      </c>
      <c r="O981" s="30">
        <v>34.329099999999997</v>
      </c>
      <c r="P981" s="26">
        <v>0.18165167058823539</v>
      </c>
      <c r="Q981" s="26">
        <v>0.84637348235294141</v>
      </c>
      <c r="R981" s="32" t="s">
        <v>288</v>
      </c>
      <c r="S981" s="32"/>
      <c r="T981" s="59"/>
      <c r="U981" s="36" t="s">
        <v>1290</v>
      </c>
      <c r="V981" s="22" t="s">
        <v>1305</v>
      </c>
    </row>
    <row r="982" spans="1:22" ht="12.75" customHeight="1">
      <c r="A982" s="1" t="s">
        <v>1593</v>
      </c>
      <c r="B982" s="32">
        <v>15</v>
      </c>
      <c r="C982" s="1" t="s">
        <v>1579</v>
      </c>
      <c r="D982" s="31">
        <v>43522</v>
      </c>
      <c r="E982" s="25">
        <f>YEAR(D982)</f>
        <v>2019</v>
      </c>
      <c r="F982" s="25">
        <f>MONTH(D982)</f>
        <v>2</v>
      </c>
      <c r="G982" s="37">
        <f>DAY(D982)</f>
        <v>26</v>
      </c>
      <c r="H982" s="35">
        <v>0.67847222222222225</v>
      </c>
      <c r="I982" s="28">
        <v>132.32855000000001</v>
      </c>
      <c r="J982" s="28">
        <v>37.00365</v>
      </c>
      <c r="K982" s="33">
        <v>0</v>
      </c>
      <c r="L982" s="33">
        <v>0</v>
      </c>
      <c r="M982" s="33">
        <v>0</v>
      </c>
      <c r="N982" s="27">
        <v>11.907</v>
      </c>
      <c r="O982" s="30">
        <v>34.328400000000002</v>
      </c>
      <c r="P982" s="26">
        <v>0.13734211764705928</v>
      </c>
      <c r="Q982" s="26">
        <v>0.8113380705882367</v>
      </c>
      <c r="R982" s="32" t="s">
        <v>288</v>
      </c>
      <c r="S982" s="32"/>
      <c r="T982" s="59"/>
      <c r="U982" s="36" t="s">
        <v>1290</v>
      </c>
      <c r="V982" s="22" t="s">
        <v>1306</v>
      </c>
    </row>
    <row r="983" spans="1:22" ht="12.75" customHeight="1">
      <c r="A983" s="1" t="s">
        <v>1530</v>
      </c>
      <c r="B983" s="32">
        <v>15</v>
      </c>
      <c r="C983" s="1" t="s">
        <v>1579</v>
      </c>
      <c r="D983" s="31">
        <v>43578</v>
      </c>
      <c r="E983" s="25">
        <f>YEAR(D983)</f>
        <v>2019</v>
      </c>
      <c r="F983" s="25">
        <v>4</v>
      </c>
      <c r="G983" s="37">
        <v>23</v>
      </c>
      <c r="H983" s="35">
        <v>0.11319444444444444</v>
      </c>
      <c r="I983" s="28">
        <v>132.32536666666667</v>
      </c>
      <c r="J983" s="28">
        <v>37.001233333333332</v>
      </c>
      <c r="K983" s="33">
        <v>0</v>
      </c>
      <c r="L983" s="33">
        <v>0</v>
      </c>
      <c r="M983" s="33">
        <v>0</v>
      </c>
      <c r="N983" s="27">
        <v>12.132</v>
      </c>
      <c r="O983" s="30">
        <v>34.414499999999997</v>
      </c>
      <c r="P983" s="26">
        <v>0.17499999999999999</v>
      </c>
      <c r="Q983" s="26">
        <v>0.61199999999999999</v>
      </c>
      <c r="R983" s="32" t="s">
        <v>288</v>
      </c>
      <c r="S983" s="32"/>
      <c r="T983" s="59"/>
      <c r="U983" s="36" t="s">
        <v>1531</v>
      </c>
      <c r="V983" s="22"/>
    </row>
    <row r="984" spans="1:22" ht="12.75" customHeight="1">
      <c r="A984" s="1" t="s">
        <v>1594</v>
      </c>
      <c r="B984" s="32">
        <v>54</v>
      </c>
      <c r="C984" s="1" t="s">
        <v>1579</v>
      </c>
      <c r="D984" s="31">
        <v>43608</v>
      </c>
      <c r="E984" s="25">
        <f>YEAR(D984)</f>
        <v>2019</v>
      </c>
      <c r="F984" s="25">
        <v>5</v>
      </c>
      <c r="G984" s="37">
        <v>23</v>
      </c>
      <c r="H984" s="35">
        <v>0.34027777777777773</v>
      </c>
      <c r="I984" s="28">
        <v>132.33600000000001</v>
      </c>
      <c r="J984" s="28">
        <v>38.336716666666668</v>
      </c>
      <c r="K984" s="33">
        <v>0</v>
      </c>
      <c r="L984" s="33">
        <v>0</v>
      </c>
      <c r="M984" s="33">
        <v>0</v>
      </c>
      <c r="N984" s="27">
        <v>14.574999999999999</v>
      </c>
      <c r="O984" s="30">
        <v>34.337699999999998</v>
      </c>
      <c r="P984" s="26">
        <v>6.3E-2</v>
      </c>
      <c r="Q984" s="26">
        <v>0.19800000000000001</v>
      </c>
      <c r="R984" s="32" t="s">
        <v>288</v>
      </c>
      <c r="S984" s="32"/>
      <c r="T984" s="59"/>
      <c r="U984" s="36" t="s">
        <v>1532</v>
      </c>
      <c r="V984" s="22"/>
    </row>
    <row r="985" spans="1:22" ht="12.75" customHeight="1">
      <c r="A985" s="1" t="s">
        <v>1594</v>
      </c>
      <c r="B985" s="32">
        <v>53</v>
      </c>
      <c r="C985" s="1" t="s">
        <v>1579</v>
      </c>
      <c r="D985" s="31">
        <v>43608</v>
      </c>
      <c r="E985" s="25">
        <f>YEAR(D985)</f>
        <v>2019</v>
      </c>
      <c r="F985" s="25">
        <v>5</v>
      </c>
      <c r="G985" s="37">
        <v>23</v>
      </c>
      <c r="H985" s="35">
        <v>0.41944444444444445</v>
      </c>
      <c r="I985" s="28">
        <v>132.33286666666666</v>
      </c>
      <c r="J985" s="28">
        <v>38.006966666666663</v>
      </c>
      <c r="K985" s="33">
        <v>0</v>
      </c>
      <c r="L985" s="33">
        <v>0</v>
      </c>
      <c r="M985" s="33">
        <v>0</v>
      </c>
      <c r="N985" s="27">
        <v>16.548999999999999</v>
      </c>
      <c r="O985" s="30">
        <v>34.4542</v>
      </c>
      <c r="P985" s="26">
        <v>0.10199999999999999</v>
      </c>
      <c r="Q985" s="26">
        <v>0.68600000000000005</v>
      </c>
      <c r="R985" s="32" t="s">
        <v>288</v>
      </c>
      <c r="S985" s="32"/>
      <c r="T985" s="59"/>
      <c r="U985" s="36" t="s">
        <v>1532</v>
      </c>
      <c r="V985" s="22"/>
    </row>
    <row r="986" spans="1:22" ht="12.75" customHeight="1">
      <c r="A986" s="1" t="s">
        <v>1594</v>
      </c>
      <c r="B986" s="32">
        <v>52</v>
      </c>
      <c r="C986" s="1" t="s">
        <v>1579</v>
      </c>
      <c r="D986" s="31">
        <v>43608</v>
      </c>
      <c r="E986" s="25">
        <f>YEAR(D986)</f>
        <v>2019</v>
      </c>
      <c r="F986" s="25">
        <v>5</v>
      </c>
      <c r="G986" s="37">
        <v>23</v>
      </c>
      <c r="H986" s="35">
        <v>0.50069444444444444</v>
      </c>
      <c r="I986" s="28">
        <v>132.33523333333332</v>
      </c>
      <c r="J986" s="28">
        <v>37.673083333333331</v>
      </c>
      <c r="K986" s="33">
        <v>0</v>
      </c>
      <c r="L986" s="33">
        <v>0</v>
      </c>
      <c r="M986" s="33">
        <v>0</v>
      </c>
      <c r="N986" s="27">
        <v>16.399000000000001</v>
      </c>
      <c r="O986" s="30">
        <v>34.3506</v>
      </c>
      <c r="P986" s="26">
        <v>0.105</v>
      </c>
      <c r="Q986" s="26">
        <v>0.56100000000000005</v>
      </c>
      <c r="R986" s="32" t="s">
        <v>288</v>
      </c>
      <c r="S986" s="32"/>
      <c r="T986" s="59"/>
      <c r="U986" s="36" t="s">
        <v>1532</v>
      </c>
      <c r="V986" s="22"/>
    </row>
    <row r="987" spans="1:22" ht="12.75" customHeight="1">
      <c r="A987" s="1" t="s">
        <v>1594</v>
      </c>
      <c r="B987" s="32">
        <v>51</v>
      </c>
      <c r="C987" s="1" t="s">
        <v>1579</v>
      </c>
      <c r="D987" s="31">
        <v>43608</v>
      </c>
      <c r="E987" s="25">
        <f>YEAR(D987)</f>
        <v>2019</v>
      </c>
      <c r="F987" s="25">
        <v>5</v>
      </c>
      <c r="G987" s="37">
        <v>23</v>
      </c>
      <c r="H987" s="35">
        <v>0.57916666666666672</v>
      </c>
      <c r="I987" s="28">
        <v>132.33828333333332</v>
      </c>
      <c r="J987" s="28">
        <v>37.337249999999997</v>
      </c>
      <c r="K987" s="33">
        <v>0</v>
      </c>
      <c r="L987" s="33">
        <v>0</v>
      </c>
      <c r="M987" s="33">
        <v>0</v>
      </c>
      <c r="N987" s="27">
        <v>17.542999999999999</v>
      </c>
      <c r="O987" s="30">
        <v>34.441099999999999</v>
      </c>
      <c r="P987" s="26">
        <v>0.17100000000000001</v>
      </c>
      <c r="Q987" s="26">
        <v>0.83299999999999996</v>
      </c>
      <c r="R987" s="32" t="s">
        <v>288</v>
      </c>
      <c r="S987" s="32"/>
      <c r="T987" s="59"/>
      <c r="U987" s="36" t="s">
        <v>1532</v>
      </c>
      <c r="V987" s="22"/>
    </row>
    <row r="988" spans="1:22" ht="12.75" customHeight="1">
      <c r="A988" s="1" t="s">
        <v>1594</v>
      </c>
      <c r="B988" s="32">
        <v>15</v>
      </c>
      <c r="C988" s="1" t="s">
        <v>1579</v>
      </c>
      <c r="D988" s="31">
        <v>43608</v>
      </c>
      <c r="E988" s="25">
        <f>YEAR(D988)</f>
        <v>2019</v>
      </c>
      <c r="F988" s="25">
        <v>5</v>
      </c>
      <c r="G988" s="37">
        <v>23</v>
      </c>
      <c r="H988" s="35">
        <v>0.65694444444444444</v>
      </c>
      <c r="I988" s="28">
        <v>132.33674999999999</v>
      </c>
      <c r="J988" s="28">
        <v>37.005299999999998</v>
      </c>
      <c r="K988" s="33">
        <v>0</v>
      </c>
      <c r="L988" s="33">
        <v>0</v>
      </c>
      <c r="M988" s="33">
        <v>0</v>
      </c>
      <c r="N988" s="27">
        <v>17.754999999999999</v>
      </c>
      <c r="O988" s="30">
        <v>34.446300000000001</v>
      </c>
      <c r="P988" s="26">
        <v>0.21299999999999999</v>
      </c>
      <c r="Q988" s="26">
        <v>1.0389999999999999</v>
      </c>
      <c r="R988" s="32" t="s">
        <v>288</v>
      </c>
      <c r="S988" s="32"/>
      <c r="T988" s="59"/>
      <c r="U988" s="36" t="s">
        <v>1532</v>
      </c>
      <c r="V988" s="22"/>
    </row>
    <row r="989" spans="1:22" ht="12.75" customHeight="1">
      <c r="A989" s="32" t="s">
        <v>180</v>
      </c>
      <c r="B989" s="32">
        <v>1</v>
      </c>
      <c r="C989" s="32" t="s">
        <v>1579</v>
      </c>
      <c r="D989" s="31">
        <v>42940</v>
      </c>
      <c r="E989" s="25">
        <f>YEAR(D989)</f>
        <v>2017</v>
      </c>
      <c r="F989" s="25">
        <f>MONTH(D989)</f>
        <v>7</v>
      </c>
      <c r="G989" s="37">
        <f>DAY(D989)</f>
        <v>24</v>
      </c>
      <c r="H989" s="35" t="s">
        <v>292</v>
      </c>
      <c r="I989" s="28">
        <v>133.46350000000001</v>
      </c>
      <c r="J989" s="28">
        <v>35.746670000000002</v>
      </c>
      <c r="K989" s="33">
        <v>10</v>
      </c>
      <c r="L989" s="33">
        <v>10</v>
      </c>
      <c r="M989" s="33" t="s">
        <v>292</v>
      </c>
      <c r="N989" s="27">
        <v>27.279299999999999</v>
      </c>
      <c r="O989" s="30">
        <v>32.210299999999997</v>
      </c>
      <c r="P989" s="26">
        <v>-0.37424112588235281</v>
      </c>
      <c r="Q989" s="26">
        <v>-2.5124931094117633</v>
      </c>
      <c r="R989" s="32" t="s">
        <v>284</v>
      </c>
      <c r="S989" s="32"/>
      <c r="T989" s="22"/>
      <c r="U989" s="36"/>
      <c r="V989" s="22"/>
    </row>
    <row r="990" spans="1:22" ht="12.75" customHeight="1">
      <c r="A990" s="32" t="s">
        <v>180</v>
      </c>
      <c r="B990" s="32">
        <v>5</v>
      </c>
      <c r="C990" s="32" t="s">
        <v>1579</v>
      </c>
      <c r="D990" s="31">
        <v>42941</v>
      </c>
      <c r="E990" s="25">
        <f>YEAR(D990)</f>
        <v>2017</v>
      </c>
      <c r="F990" s="25">
        <f>MONTH(D990)</f>
        <v>7</v>
      </c>
      <c r="G990" s="37">
        <f>DAY(D990)</f>
        <v>25</v>
      </c>
      <c r="H990" s="35" t="s">
        <v>292</v>
      </c>
      <c r="I990" s="28">
        <v>133.46384</v>
      </c>
      <c r="J990" s="28">
        <v>36.414670000000001</v>
      </c>
      <c r="K990" s="33">
        <v>10</v>
      </c>
      <c r="L990" s="33">
        <v>10</v>
      </c>
      <c r="M990" s="33" t="s">
        <v>292</v>
      </c>
      <c r="N990" s="27">
        <v>26.568000000000001</v>
      </c>
      <c r="O990" s="30">
        <v>32.756700000000002</v>
      </c>
      <c r="P990" s="26">
        <v>-0.2811918670588236</v>
      </c>
      <c r="Q990" s="26">
        <v>-1.8388629152941167</v>
      </c>
      <c r="R990" s="32" t="s">
        <v>284</v>
      </c>
      <c r="S990" s="32"/>
      <c r="T990" s="22"/>
      <c r="U990" s="36"/>
      <c r="V990" s="22"/>
    </row>
    <row r="991" spans="1:22" ht="12.75" customHeight="1">
      <c r="A991" s="32" t="s">
        <v>180</v>
      </c>
      <c r="B991" s="32">
        <v>11</v>
      </c>
      <c r="C991" s="32" t="s">
        <v>1579</v>
      </c>
      <c r="D991" s="31">
        <v>42943</v>
      </c>
      <c r="E991" s="25">
        <f>YEAR(D991)</f>
        <v>2017</v>
      </c>
      <c r="F991" s="25">
        <f>MONTH(D991)</f>
        <v>7</v>
      </c>
      <c r="G991" s="37">
        <f>DAY(D991)</f>
        <v>27</v>
      </c>
      <c r="H991" s="35" t="s">
        <v>292</v>
      </c>
      <c r="I991" s="28">
        <v>133.44717</v>
      </c>
      <c r="J991" s="28">
        <v>37.747500000000002</v>
      </c>
      <c r="K991" s="33">
        <v>10</v>
      </c>
      <c r="L991" s="33">
        <v>10</v>
      </c>
      <c r="M991" s="33" t="s">
        <v>292</v>
      </c>
      <c r="N991" s="27">
        <v>25.480599999999999</v>
      </c>
      <c r="O991" s="30">
        <v>34.251300000000001</v>
      </c>
      <c r="P991" s="26">
        <v>4.3548851764706242E-2</v>
      </c>
      <c r="Q991" s="26">
        <v>0.39817253882353221</v>
      </c>
      <c r="R991" s="32" t="s">
        <v>284</v>
      </c>
      <c r="S991" s="32"/>
      <c r="T991" s="22"/>
      <c r="U991" s="36"/>
      <c r="V991" s="22"/>
    </row>
    <row r="992" spans="1:22" ht="12.75" customHeight="1">
      <c r="A992" s="32" t="s">
        <v>180</v>
      </c>
      <c r="B992" s="32">
        <v>15</v>
      </c>
      <c r="C992" s="32" t="s">
        <v>1579</v>
      </c>
      <c r="D992" s="31">
        <v>42944</v>
      </c>
      <c r="E992" s="25">
        <f>YEAR(D992)</f>
        <v>2017</v>
      </c>
      <c r="F992" s="25">
        <f>MONTH(D992)</f>
        <v>7</v>
      </c>
      <c r="G992" s="37">
        <f>DAY(D992)</f>
        <v>28</v>
      </c>
      <c r="H992" s="35" t="s">
        <v>292</v>
      </c>
      <c r="I992" s="28">
        <v>133.95416</v>
      </c>
      <c r="J992" s="28">
        <v>37.010669999999998</v>
      </c>
      <c r="K992" s="33">
        <v>10</v>
      </c>
      <c r="L992" s="33">
        <v>10</v>
      </c>
      <c r="M992" s="33" t="s">
        <v>292</v>
      </c>
      <c r="N992" s="27">
        <v>25.341100000000001</v>
      </c>
      <c r="O992" s="30">
        <v>34.301099999999998</v>
      </c>
      <c r="P992" s="26">
        <v>3.8926250588235511E-2</v>
      </c>
      <c r="Q992" s="26">
        <v>0.49221221294117612</v>
      </c>
      <c r="R992" s="32" t="s">
        <v>284</v>
      </c>
      <c r="S992" s="32"/>
      <c r="T992" s="22"/>
      <c r="U992" s="36"/>
      <c r="V992" s="22"/>
    </row>
    <row r="993" spans="1:22" ht="12.75" customHeight="1">
      <c r="A993" s="32" t="s">
        <v>180</v>
      </c>
      <c r="B993" s="32">
        <v>21</v>
      </c>
      <c r="C993" s="32" t="s">
        <v>1579</v>
      </c>
      <c r="D993" s="31">
        <v>42944</v>
      </c>
      <c r="E993" s="25">
        <f>YEAR(D993)</f>
        <v>2017</v>
      </c>
      <c r="F993" s="25">
        <f>MONTH(D993)</f>
        <v>7</v>
      </c>
      <c r="G993" s="37">
        <f>DAY(D993)</f>
        <v>28</v>
      </c>
      <c r="H993" s="35" t="s">
        <v>292</v>
      </c>
      <c r="I993" s="28">
        <v>133.94299000000001</v>
      </c>
      <c r="J993" s="28">
        <v>35.922159999999998</v>
      </c>
      <c r="K993" s="33">
        <v>10</v>
      </c>
      <c r="L993" s="33">
        <v>10</v>
      </c>
      <c r="M993" s="33" t="s">
        <v>292</v>
      </c>
      <c r="N993" s="27">
        <v>27.425699999999999</v>
      </c>
      <c r="O993" s="30">
        <v>32.153100000000002</v>
      </c>
      <c r="P993" s="26">
        <v>-0.40857021058823495</v>
      </c>
      <c r="Q993" s="26">
        <v>-2.6904527329411758</v>
      </c>
      <c r="R993" s="32" t="s">
        <v>284</v>
      </c>
      <c r="S993" s="32"/>
      <c r="T993" s="22"/>
      <c r="U993" s="36"/>
      <c r="V993" s="22"/>
    </row>
    <row r="994" spans="1:22" ht="12.75" customHeight="1">
      <c r="A994" s="32" t="s">
        <v>145</v>
      </c>
      <c r="B994" s="32" t="s">
        <v>231</v>
      </c>
      <c r="C994" s="32" t="s">
        <v>1579</v>
      </c>
      <c r="D994" s="31">
        <v>42615</v>
      </c>
      <c r="E994" s="1">
        <f>YEAR(D994)</f>
        <v>2016</v>
      </c>
      <c r="F994" s="1">
        <f>MONTH(D994)</f>
        <v>9</v>
      </c>
      <c r="G994" s="4">
        <f>DAY(D994)</f>
        <v>2</v>
      </c>
      <c r="H994" s="6">
        <v>0.3258564814814815</v>
      </c>
      <c r="I994" s="28">
        <v>132.63533333333334</v>
      </c>
      <c r="J994" s="28">
        <v>35.672166666666669</v>
      </c>
      <c r="K994" s="33">
        <v>0</v>
      </c>
      <c r="L994" s="33">
        <v>0</v>
      </c>
      <c r="M994" s="33">
        <v>0</v>
      </c>
      <c r="N994" s="27">
        <v>24.9</v>
      </c>
      <c r="O994" s="30">
        <v>32.670122487723624</v>
      </c>
      <c r="P994" s="38">
        <v>-0.20809632235294107</v>
      </c>
      <c r="Q994" s="38">
        <v>-1.5414591117647056</v>
      </c>
      <c r="R994" s="32" t="s">
        <v>285</v>
      </c>
      <c r="S994" s="32">
        <v>1</v>
      </c>
      <c r="V994" s="8" t="s">
        <v>455</v>
      </c>
    </row>
    <row r="995" spans="1:22" ht="12.75" customHeight="1">
      <c r="A995" s="32" t="s">
        <v>145</v>
      </c>
      <c r="B995" s="32" t="s">
        <v>231</v>
      </c>
      <c r="C995" s="32" t="s">
        <v>1579</v>
      </c>
      <c r="D995" s="31">
        <v>42615</v>
      </c>
      <c r="E995" s="1">
        <f>YEAR(D995)</f>
        <v>2016</v>
      </c>
      <c r="F995" s="1">
        <f>MONTH(D995)</f>
        <v>9</v>
      </c>
      <c r="G995" s="4">
        <f>DAY(D995)</f>
        <v>2</v>
      </c>
      <c r="H995" s="6">
        <v>0.3258564814814815</v>
      </c>
      <c r="I995" s="28">
        <v>132.63533333333334</v>
      </c>
      <c r="J995" s="28">
        <v>35.672166666666669</v>
      </c>
      <c r="K995" s="33">
        <v>9.8469999999999995</v>
      </c>
      <c r="L995" s="33">
        <v>10</v>
      </c>
      <c r="M995" s="33">
        <v>0</v>
      </c>
      <c r="N995" s="27">
        <v>24.9543</v>
      </c>
      <c r="O995" s="30">
        <v>32.645800000000001</v>
      </c>
      <c r="P995" s="38">
        <v>-0.15405825411764695</v>
      </c>
      <c r="Q995" s="38">
        <v>-1.3264759705882359</v>
      </c>
      <c r="R995" s="32" t="s">
        <v>285</v>
      </c>
      <c r="S995" s="32">
        <v>1</v>
      </c>
      <c r="V995" s="8" t="s">
        <v>456</v>
      </c>
    </row>
    <row r="996" spans="1:22" ht="12.75" customHeight="1">
      <c r="A996" s="32" t="s">
        <v>145</v>
      </c>
      <c r="B996" s="32" t="s">
        <v>231</v>
      </c>
      <c r="C996" s="32" t="s">
        <v>1579</v>
      </c>
      <c r="D996" s="31">
        <v>42615</v>
      </c>
      <c r="E996" s="1">
        <f>YEAR(D996)</f>
        <v>2016</v>
      </c>
      <c r="F996" s="1">
        <f>MONTH(D996)</f>
        <v>9</v>
      </c>
      <c r="G996" s="4">
        <f>DAY(D996)</f>
        <v>2</v>
      </c>
      <c r="H996" s="6">
        <v>0.3258564814814815</v>
      </c>
      <c r="I996" s="28">
        <v>132.63533333333334</v>
      </c>
      <c r="J996" s="28">
        <v>35.672166666666669</v>
      </c>
      <c r="K996" s="33">
        <v>20.503</v>
      </c>
      <c r="L996" s="33">
        <v>20</v>
      </c>
      <c r="M996" s="33">
        <v>0</v>
      </c>
      <c r="N996" s="27">
        <v>24.906199999999998</v>
      </c>
      <c r="O996" s="30">
        <v>32.643099999999997</v>
      </c>
      <c r="P996" s="38">
        <v>-0.18969910588235295</v>
      </c>
      <c r="Q996" s="38">
        <v>-1.3435194294117654</v>
      </c>
      <c r="R996" s="32" t="s">
        <v>285</v>
      </c>
      <c r="S996" s="32">
        <v>1</v>
      </c>
      <c r="V996" s="8" t="s">
        <v>457</v>
      </c>
    </row>
    <row r="997" spans="1:22" ht="12.75" customHeight="1">
      <c r="A997" s="32" t="s">
        <v>145</v>
      </c>
      <c r="B997" s="32" t="s">
        <v>231</v>
      </c>
      <c r="C997" s="32" t="s">
        <v>1579</v>
      </c>
      <c r="D997" s="31">
        <v>42615</v>
      </c>
      <c r="E997" s="1">
        <f>YEAR(D997)</f>
        <v>2016</v>
      </c>
      <c r="F997" s="1">
        <f>MONTH(D997)</f>
        <v>9</v>
      </c>
      <c r="G997" s="4">
        <f>DAY(D997)</f>
        <v>2</v>
      </c>
      <c r="H997" s="6">
        <v>0.3258564814814815</v>
      </c>
      <c r="I997" s="28">
        <v>132.63533333333334</v>
      </c>
      <c r="J997" s="28">
        <v>35.672166666666669</v>
      </c>
      <c r="K997" s="33">
        <v>30.408000000000001</v>
      </c>
      <c r="L997" s="33">
        <v>30</v>
      </c>
      <c r="M997" s="33">
        <v>0</v>
      </c>
      <c r="N997" s="27">
        <v>24.875299999999999</v>
      </c>
      <c r="O997" s="30">
        <v>32.642499999999998</v>
      </c>
      <c r="P997" s="38">
        <v>-0.14178943764705876</v>
      </c>
      <c r="Q997" s="38">
        <v>-1.1297140882352936</v>
      </c>
      <c r="R997" s="32" t="s">
        <v>285</v>
      </c>
      <c r="S997" s="32">
        <v>1</v>
      </c>
      <c r="V997" s="8" t="s">
        <v>458</v>
      </c>
    </row>
    <row r="998" spans="1:22" ht="12.75" customHeight="1">
      <c r="A998" s="32" t="s">
        <v>145</v>
      </c>
      <c r="B998" s="32" t="s">
        <v>231</v>
      </c>
      <c r="C998" s="32" t="s">
        <v>1579</v>
      </c>
      <c r="D998" s="31">
        <v>42615</v>
      </c>
      <c r="E998" s="1">
        <f>YEAR(D998)</f>
        <v>2016</v>
      </c>
      <c r="F998" s="1">
        <f>MONTH(D998)</f>
        <v>9</v>
      </c>
      <c r="G998" s="4">
        <f>DAY(D998)</f>
        <v>2</v>
      </c>
      <c r="H998" s="6">
        <v>0.3258564814814815</v>
      </c>
      <c r="I998" s="28">
        <v>132.63533333333334</v>
      </c>
      <c r="J998" s="28">
        <v>35.672166666666669</v>
      </c>
      <c r="K998" s="33">
        <v>49.808999999999997</v>
      </c>
      <c r="L998" s="33">
        <v>50</v>
      </c>
      <c r="M998" s="33">
        <v>0</v>
      </c>
      <c r="N998" s="27">
        <v>21.686499999999999</v>
      </c>
      <c r="O998" s="30">
        <v>34.127800000000001</v>
      </c>
      <c r="P998" s="38">
        <v>0.18782235058823504</v>
      </c>
      <c r="Q998" s="38">
        <v>1.1157962529411769</v>
      </c>
      <c r="R998" s="32" t="s">
        <v>285</v>
      </c>
      <c r="S998" s="32">
        <v>1</v>
      </c>
      <c r="V998" s="8" t="s">
        <v>459</v>
      </c>
    </row>
    <row r="999" spans="1:22" ht="12.75" customHeight="1">
      <c r="A999" s="32" t="s">
        <v>145</v>
      </c>
      <c r="B999" s="32" t="s">
        <v>231</v>
      </c>
      <c r="C999" s="32" t="s">
        <v>1579</v>
      </c>
      <c r="D999" s="31">
        <v>42615</v>
      </c>
      <c r="E999" s="1">
        <f>YEAR(D999)</f>
        <v>2016</v>
      </c>
      <c r="F999" s="1">
        <f>MONTH(D999)</f>
        <v>9</v>
      </c>
      <c r="G999" s="4">
        <f>DAY(D999)</f>
        <v>2</v>
      </c>
      <c r="H999" s="6">
        <v>0.3258564814814815</v>
      </c>
      <c r="I999" s="28">
        <v>132.63533333333334</v>
      </c>
      <c r="J999" s="28">
        <v>35.672166666666669</v>
      </c>
      <c r="K999" s="33">
        <v>74.227000000000004</v>
      </c>
      <c r="L999" s="33">
        <v>75</v>
      </c>
      <c r="M999" s="33">
        <v>0</v>
      </c>
      <c r="N999" s="27">
        <v>18.193300000000001</v>
      </c>
      <c r="O999" s="30">
        <v>34.366500000000002</v>
      </c>
      <c r="P999" s="38">
        <v>0.17558958352941212</v>
      </c>
      <c r="Q999" s="38">
        <v>1.0874713176470596</v>
      </c>
      <c r="R999" s="32" t="s">
        <v>285</v>
      </c>
      <c r="S999" s="32">
        <v>1</v>
      </c>
      <c r="V999" s="8" t="s">
        <v>460</v>
      </c>
    </row>
    <row r="1000" spans="1:22" ht="12.75" customHeight="1">
      <c r="A1000" s="32" t="s">
        <v>145</v>
      </c>
      <c r="B1000" s="32" t="s">
        <v>231</v>
      </c>
      <c r="C1000" s="32" t="s">
        <v>1579</v>
      </c>
      <c r="D1000" s="31">
        <v>42615</v>
      </c>
      <c r="E1000" s="1">
        <f>YEAR(D1000)</f>
        <v>2016</v>
      </c>
      <c r="F1000" s="1">
        <f>MONTH(D1000)</f>
        <v>9</v>
      </c>
      <c r="G1000" s="4">
        <f>DAY(D1000)</f>
        <v>2</v>
      </c>
      <c r="H1000" s="6">
        <v>0.3258564814814815</v>
      </c>
      <c r="I1000" s="28">
        <v>132.63533333333334</v>
      </c>
      <c r="J1000" s="28">
        <v>35.672166666666669</v>
      </c>
      <c r="K1000" s="33">
        <v>99.956999999999994</v>
      </c>
      <c r="L1000" s="33">
        <v>100</v>
      </c>
      <c r="M1000" s="33">
        <v>0</v>
      </c>
      <c r="N1000" s="27">
        <v>16.520800000000001</v>
      </c>
      <c r="O1000" s="30">
        <v>34.207999999999998</v>
      </c>
      <c r="P1000" s="38">
        <v>0.17283781176470625</v>
      </c>
      <c r="Q1000" s="38">
        <v>0.836634558823528</v>
      </c>
      <c r="R1000" s="32" t="s">
        <v>285</v>
      </c>
      <c r="S1000" s="32">
        <v>1</v>
      </c>
      <c r="V1000" s="8" t="s">
        <v>461</v>
      </c>
    </row>
    <row r="1001" spans="1:22" ht="12.75" customHeight="1">
      <c r="A1001" s="32" t="s">
        <v>145</v>
      </c>
      <c r="B1001" s="32" t="s">
        <v>231</v>
      </c>
      <c r="C1001" s="32" t="s">
        <v>1579</v>
      </c>
      <c r="D1001" s="31">
        <v>42615</v>
      </c>
      <c r="E1001" s="1">
        <f>YEAR(D1001)</f>
        <v>2016</v>
      </c>
      <c r="F1001" s="1">
        <f>MONTH(D1001)</f>
        <v>9</v>
      </c>
      <c r="G1001" s="4">
        <f>DAY(D1001)</f>
        <v>2</v>
      </c>
      <c r="H1001" s="6">
        <v>0.3258564814814815</v>
      </c>
      <c r="I1001" s="28">
        <v>132.63533333333334</v>
      </c>
      <c r="J1001" s="28">
        <v>35.672166666666669</v>
      </c>
      <c r="K1001" s="33">
        <v>119.32599999999999</v>
      </c>
      <c r="L1001" s="33">
        <v>119</v>
      </c>
      <c r="M1001" s="33">
        <v>0</v>
      </c>
      <c r="N1001" s="27">
        <v>15.642799999999999</v>
      </c>
      <c r="O1001" s="30">
        <v>34.394300000000001</v>
      </c>
      <c r="P1001" s="38">
        <v>0.21890896000000071</v>
      </c>
      <c r="Q1001" s="38">
        <v>1.2096392000000016</v>
      </c>
      <c r="R1001" s="32" t="s">
        <v>285</v>
      </c>
      <c r="S1001" s="32">
        <v>1</v>
      </c>
      <c r="V1001" s="8" t="s">
        <v>462</v>
      </c>
    </row>
    <row r="1002" spans="1:22" ht="12.75" customHeight="1">
      <c r="A1002" s="32" t="s">
        <v>146</v>
      </c>
      <c r="B1002" s="32" t="s">
        <v>251</v>
      </c>
      <c r="C1002" s="32" t="s">
        <v>1579</v>
      </c>
      <c r="D1002" s="31">
        <v>42754</v>
      </c>
      <c r="E1002" s="1">
        <f>YEAR(D1002)</f>
        <v>2017</v>
      </c>
      <c r="F1002" s="1">
        <f>MONTH(D1002)</f>
        <v>1</v>
      </c>
      <c r="G1002" s="4">
        <f>DAY(D1002)</f>
        <v>19</v>
      </c>
      <c r="H1002" s="6">
        <v>0.89930555555555547</v>
      </c>
      <c r="I1002" s="28">
        <v>132.24600000000001</v>
      </c>
      <c r="J1002" s="28">
        <v>36</v>
      </c>
      <c r="K1002" s="33">
        <v>0</v>
      </c>
      <c r="L1002" s="33">
        <v>0</v>
      </c>
      <c r="M1002" s="33">
        <v>0</v>
      </c>
      <c r="N1002" s="27">
        <v>14.2</v>
      </c>
      <c r="O1002" s="30">
        <v>34.302900000000001</v>
      </c>
      <c r="P1002" s="38">
        <v>0.20642800000000006</v>
      </c>
      <c r="Q1002" s="38">
        <v>1.1507897388235317</v>
      </c>
      <c r="R1002" s="32" t="s">
        <v>285</v>
      </c>
      <c r="S1002" s="32"/>
      <c r="V1002" s="8" t="s">
        <v>535</v>
      </c>
    </row>
    <row r="1003" spans="1:22" ht="12.75" customHeight="1">
      <c r="A1003" s="32" t="s">
        <v>146</v>
      </c>
      <c r="B1003" s="32" t="s">
        <v>252</v>
      </c>
      <c r="C1003" s="32" t="s">
        <v>1579</v>
      </c>
      <c r="D1003" s="31">
        <v>42756</v>
      </c>
      <c r="E1003" s="1">
        <f>YEAR(D1003)</f>
        <v>2017</v>
      </c>
      <c r="F1003" s="1">
        <f>MONTH(D1003)</f>
        <v>1</v>
      </c>
      <c r="G1003" s="4">
        <f>DAY(D1003)</f>
        <v>21</v>
      </c>
      <c r="H1003" s="6">
        <v>0.49791666666666662</v>
      </c>
      <c r="I1003" s="28">
        <v>132.98699999999999</v>
      </c>
      <c r="J1003" s="28">
        <v>36.484999999999999</v>
      </c>
      <c r="K1003" s="33">
        <v>4.5</v>
      </c>
      <c r="L1003" s="33">
        <v>5</v>
      </c>
      <c r="M1003" s="10">
        <v>0</v>
      </c>
      <c r="N1003" s="27">
        <v>13.461333333333299</v>
      </c>
      <c r="O1003" s="30">
        <v>34.240263333333296</v>
      </c>
      <c r="P1003" s="38">
        <v>0.17880399999999974</v>
      </c>
      <c r="Q1003" s="38">
        <v>0.89275636000000169</v>
      </c>
      <c r="R1003" s="32" t="s">
        <v>285</v>
      </c>
      <c r="S1003" s="32"/>
      <c r="V1003" s="8" t="s">
        <v>536</v>
      </c>
    </row>
    <row r="1004" spans="1:22" ht="12.75" customHeight="1">
      <c r="A1004" s="32" t="s">
        <v>146</v>
      </c>
      <c r="B1004" s="32" t="s">
        <v>252</v>
      </c>
      <c r="C1004" s="32" t="s">
        <v>1579</v>
      </c>
      <c r="D1004" s="31">
        <v>42756</v>
      </c>
      <c r="E1004" s="1">
        <f>YEAR(D1004)</f>
        <v>2017</v>
      </c>
      <c r="F1004" s="1">
        <f>MONTH(D1004)</f>
        <v>1</v>
      </c>
      <c r="G1004" s="4">
        <f>DAY(D1004)</f>
        <v>21</v>
      </c>
      <c r="H1004" s="6">
        <v>0.49791666666666662</v>
      </c>
      <c r="I1004" s="28">
        <v>132.98699999999999</v>
      </c>
      <c r="J1004" s="28">
        <v>36.484999999999999</v>
      </c>
      <c r="K1004" s="33">
        <v>4.5</v>
      </c>
      <c r="L1004" s="33">
        <v>5</v>
      </c>
      <c r="M1004" s="10">
        <v>0</v>
      </c>
      <c r="N1004" s="27">
        <v>13.461333333333299</v>
      </c>
      <c r="O1004" s="30">
        <v>34.240263333333296</v>
      </c>
      <c r="P1004" s="38">
        <v>0.15913599999999994</v>
      </c>
      <c r="Q1004" s="38">
        <v>0.91018698117647112</v>
      </c>
      <c r="R1004" s="32" t="s">
        <v>285</v>
      </c>
      <c r="S1004" s="32"/>
      <c r="V1004" s="8" t="s">
        <v>537</v>
      </c>
    </row>
    <row r="1005" spans="1:22" ht="12.75" customHeight="1">
      <c r="A1005" s="32" t="s">
        <v>146</v>
      </c>
      <c r="B1005" s="32" t="s">
        <v>253</v>
      </c>
      <c r="C1005" s="32" t="s">
        <v>1579</v>
      </c>
      <c r="D1005" s="31">
        <v>42756</v>
      </c>
      <c r="E1005" s="1">
        <f>YEAR(D1005)</f>
        <v>2017</v>
      </c>
      <c r="F1005" s="1">
        <f>MONTH(D1005)</f>
        <v>1</v>
      </c>
      <c r="G1005" s="4">
        <f>DAY(D1005)</f>
        <v>21</v>
      </c>
      <c r="H1005" s="6">
        <v>0.66388888888888886</v>
      </c>
      <c r="I1005" s="28">
        <v>132.79300000000001</v>
      </c>
      <c r="J1005" s="28">
        <v>37.104999999999997</v>
      </c>
      <c r="K1005" s="33">
        <v>4.5</v>
      </c>
      <c r="L1005" s="33">
        <v>5</v>
      </c>
      <c r="M1005" s="10">
        <v>0</v>
      </c>
      <c r="N1005" s="27">
        <v>13.907999999999999</v>
      </c>
      <c r="O1005" s="30">
        <v>34.239763333333293</v>
      </c>
      <c r="P1005" s="38">
        <v>0.18292000000000019</v>
      </c>
      <c r="Q1005" s="38">
        <v>0.98743264235294248</v>
      </c>
      <c r="R1005" s="32" t="s">
        <v>285</v>
      </c>
      <c r="S1005" s="32"/>
      <c r="V1005" s="8" t="s">
        <v>538</v>
      </c>
    </row>
    <row r="1006" spans="1:22" ht="12.75" customHeight="1">
      <c r="A1006" s="32" t="s">
        <v>146</v>
      </c>
      <c r="B1006" s="32" t="s">
        <v>253</v>
      </c>
      <c r="C1006" s="32" t="s">
        <v>1579</v>
      </c>
      <c r="D1006" s="31">
        <v>42756</v>
      </c>
      <c r="E1006" s="1">
        <f>YEAR(D1006)</f>
        <v>2017</v>
      </c>
      <c r="F1006" s="1">
        <f>MONTH(D1006)</f>
        <v>1</v>
      </c>
      <c r="G1006" s="4">
        <f>DAY(D1006)</f>
        <v>21</v>
      </c>
      <c r="H1006" s="6">
        <v>0.66388888888888886</v>
      </c>
      <c r="I1006" s="28">
        <v>132.79300000000001</v>
      </c>
      <c r="J1006" s="28">
        <v>37.104999999999997</v>
      </c>
      <c r="K1006" s="33">
        <v>4.5</v>
      </c>
      <c r="L1006" s="33">
        <v>5</v>
      </c>
      <c r="M1006" s="10">
        <v>0</v>
      </c>
      <c r="N1006" s="27">
        <v>13.907999999999999</v>
      </c>
      <c r="O1006" s="30">
        <v>34.239763333333293</v>
      </c>
      <c r="P1006" s="38">
        <v>0.17487999999999948</v>
      </c>
      <c r="Q1006" s="38">
        <v>0.99049978352941359</v>
      </c>
      <c r="R1006" s="32" t="s">
        <v>285</v>
      </c>
      <c r="S1006" s="32"/>
      <c r="V1006" s="8" t="s">
        <v>539</v>
      </c>
    </row>
    <row r="1007" spans="1:22" ht="12.75" customHeight="1">
      <c r="A1007" s="32" t="s">
        <v>146</v>
      </c>
      <c r="B1007" s="32" t="s">
        <v>254</v>
      </c>
      <c r="C1007" s="32" t="s">
        <v>1579</v>
      </c>
      <c r="D1007" s="31">
        <v>42756</v>
      </c>
      <c r="E1007" s="1">
        <f>YEAR(D1007)</f>
        <v>2017</v>
      </c>
      <c r="F1007" s="1">
        <f>MONTH(D1007)</f>
        <v>1</v>
      </c>
      <c r="G1007" s="4">
        <f>DAY(D1007)</f>
        <v>21</v>
      </c>
      <c r="H1007" s="6">
        <v>0.72569444444444453</v>
      </c>
      <c r="I1007" s="28">
        <v>132.75215</v>
      </c>
      <c r="J1007" s="28">
        <v>37.252783333333333</v>
      </c>
      <c r="K1007" s="33">
        <v>0</v>
      </c>
      <c r="L1007" s="33">
        <v>0</v>
      </c>
      <c r="M1007" s="33">
        <v>0</v>
      </c>
      <c r="N1007" s="27">
        <v>14.2</v>
      </c>
      <c r="O1007" s="30">
        <v>34.350999999999999</v>
      </c>
      <c r="P1007" s="38">
        <v>0.22416400000000003</v>
      </c>
      <c r="Q1007" s="38">
        <v>1.0108818047058836</v>
      </c>
      <c r="R1007" s="32" t="s">
        <v>285</v>
      </c>
      <c r="S1007" s="32"/>
      <c r="V1007" s="8" t="s">
        <v>540</v>
      </c>
    </row>
    <row r="1008" spans="1:22" ht="12.75" customHeight="1">
      <c r="A1008" s="32" t="s">
        <v>146</v>
      </c>
      <c r="B1008" s="32" t="s">
        <v>195</v>
      </c>
      <c r="C1008" s="32" t="s">
        <v>1579</v>
      </c>
      <c r="D1008" s="31">
        <v>42757</v>
      </c>
      <c r="E1008" s="1">
        <f>YEAR(D1008)</f>
        <v>2017</v>
      </c>
      <c r="F1008" s="1">
        <f>MONTH(D1008)</f>
        <v>1</v>
      </c>
      <c r="G1008" s="4">
        <f>DAY(D1008)</f>
        <v>22</v>
      </c>
      <c r="H1008" s="6" t="s">
        <v>292</v>
      </c>
      <c r="I1008" s="28">
        <v>132.75</v>
      </c>
      <c r="J1008" s="28">
        <v>37.013500000000001</v>
      </c>
      <c r="K1008" s="33">
        <v>0</v>
      </c>
      <c r="L1008" s="33">
        <v>0</v>
      </c>
      <c r="M1008" s="33">
        <v>0</v>
      </c>
      <c r="N1008" s="27">
        <v>13.4</v>
      </c>
      <c r="O1008" s="30">
        <v>34.280799999999999</v>
      </c>
      <c r="P1008" s="38">
        <v>0.20143599999999995</v>
      </c>
      <c r="Q1008" s="38">
        <v>1.0050947458823547</v>
      </c>
      <c r="R1008" s="32" t="s">
        <v>285</v>
      </c>
      <c r="S1008" s="32"/>
      <c r="V1008" s="8" t="s">
        <v>541</v>
      </c>
    </row>
    <row r="1009" spans="1:22" ht="12.75" customHeight="1">
      <c r="A1009" s="32" t="s">
        <v>146</v>
      </c>
      <c r="B1009" s="32" t="s">
        <v>255</v>
      </c>
      <c r="C1009" s="32" t="s">
        <v>1579</v>
      </c>
      <c r="D1009" s="31">
        <v>42756</v>
      </c>
      <c r="E1009" s="1">
        <f>YEAR(D1009)</f>
        <v>2017</v>
      </c>
      <c r="F1009" s="1">
        <f>MONTH(D1009)</f>
        <v>1</v>
      </c>
      <c r="G1009" s="4">
        <f>DAY(D1009)</f>
        <v>21</v>
      </c>
      <c r="H1009" s="6">
        <v>0.93611111111111101</v>
      </c>
      <c r="I1009" s="28">
        <v>132.26451666666668</v>
      </c>
      <c r="J1009" s="28">
        <v>37.256633333333333</v>
      </c>
      <c r="K1009" s="33">
        <v>0</v>
      </c>
      <c r="L1009" s="33">
        <v>0</v>
      </c>
      <c r="M1009" s="33">
        <v>0</v>
      </c>
      <c r="N1009" s="27">
        <v>12.9</v>
      </c>
      <c r="O1009" s="30">
        <v>34.204000000000001</v>
      </c>
      <c r="P1009" s="38">
        <v>0.1599493623529411</v>
      </c>
      <c r="Q1009" s="38">
        <v>0.69784213529411687</v>
      </c>
      <c r="R1009" s="32" t="s">
        <v>285</v>
      </c>
      <c r="S1009" s="32"/>
      <c r="V1009" s="8" t="s">
        <v>542</v>
      </c>
    </row>
    <row r="1010" spans="1:22" ht="12.75" customHeight="1">
      <c r="A1010" s="32" t="s">
        <v>146</v>
      </c>
      <c r="B1010" s="32" t="s">
        <v>256</v>
      </c>
      <c r="C1010" s="32" t="s">
        <v>1579</v>
      </c>
      <c r="D1010" s="31">
        <v>42758</v>
      </c>
      <c r="E1010" s="1">
        <f>YEAR(D1010)</f>
        <v>2017</v>
      </c>
      <c r="F1010" s="1">
        <f>MONTH(D1010)</f>
        <v>1</v>
      </c>
      <c r="G1010" s="4">
        <f>DAY(D1010)</f>
        <v>23</v>
      </c>
      <c r="H1010" s="6">
        <v>0.31597222222222221</v>
      </c>
      <c r="I1010" s="28">
        <v>132.69200000000001</v>
      </c>
      <c r="J1010" s="28">
        <v>37.529000000000003</v>
      </c>
      <c r="K1010" s="33">
        <v>4.5</v>
      </c>
      <c r="L1010" s="33">
        <v>5</v>
      </c>
      <c r="M1010" s="10">
        <v>0</v>
      </c>
      <c r="N1010" s="27">
        <v>11.954666666666599</v>
      </c>
      <c r="O1010" s="30">
        <v>33.970929999999996</v>
      </c>
      <c r="P1010" s="38">
        <v>7.9379378823528857E-2</v>
      </c>
      <c r="Q1010" s="38">
        <v>0.48837528235293881</v>
      </c>
      <c r="R1010" s="32" t="s">
        <v>285</v>
      </c>
      <c r="S1010" s="32"/>
      <c r="V1010" s="8" t="s">
        <v>543</v>
      </c>
    </row>
    <row r="1011" spans="1:22" ht="12.75" customHeight="1">
      <c r="A1011" s="32" t="s">
        <v>146</v>
      </c>
      <c r="B1011" s="32" t="s">
        <v>257</v>
      </c>
      <c r="C1011" s="32" t="s">
        <v>1579</v>
      </c>
      <c r="D1011" s="31">
        <v>42758</v>
      </c>
      <c r="E1011" s="1">
        <f>YEAR(D1011)</f>
        <v>2017</v>
      </c>
      <c r="F1011" s="1">
        <f>MONTH(D1011)</f>
        <v>1</v>
      </c>
      <c r="G1011" s="4">
        <f>DAY(D1011)</f>
        <v>23</v>
      </c>
      <c r="H1011" s="6">
        <v>0.48472222222222222</v>
      </c>
      <c r="I1011" s="28">
        <v>132.70699999999999</v>
      </c>
      <c r="J1011" s="28">
        <v>37.741999999999997</v>
      </c>
      <c r="K1011" s="33">
        <v>4.5</v>
      </c>
      <c r="L1011" s="33">
        <v>5</v>
      </c>
      <c r="M1011" s="10">
        <v>0</v>
      </c>
      <c r="N1011" s="27">
        <v>11.988</v>
      </c>
      <c r="O1011" s="30">
        <v>33.964263333333299</v>
      </c>
      <c r="P1011" s="38">
        <v>0.12915826386554574</v>
      </c>
      <c r="Q1011" s="38">
        <v>0.59375152941176523</v>
      </c>
      <c r="R1011" s="32" t="s">
        <v>285</v>
      </c>
      <c r="S1011" s="32"/>
      <c r="V1011" s="8" t="s">
        <v>544</v>
      </c>
    </row>
    <row r="1012" spans="1:22" ht="12.75" customHeight="1">
      <c r="A1012" s="32" t="s">
        <v>146</v>
      </c>
      <c r="B1012" s="32" t="s">
        <v>202</v>
      </c>
      <c r="C1012" s="32" t="s">
        <v>1579</v>
      </c>
      <c r="D1012" s="31">
        <v>42758</v>
      </c>
      <c r="E1012" s="1">
        <f>YEAR(D1012)</f>
        <v>2017</v>
      </c>
      <c r="F1012" s="1">
        <f>MONTH(D1012)</f>
        <v>1</v>
      </c>
      <c r="G1012" s="4">
        <f>DAY(D1012)</f>
        <v>23</v>
      </c>
      <c r="H1012" s="6">
        <v>0.73055555555555562</v>
      </c>
      <c r="I1012" s="28">
        <v>132.74914999999999</v>
      </c>
      <c r="J1012" s="28">
        <v>37.996683333333337</v>
      </c>
      <c r="K1012" s="33">
        <v>0</v>
      </c>
      <c r="L1012" s="33">
        <v>0</v>
      </c>
      <c r="M1012" s="33">
        <v>0</v>
      </c>
      <c r="N1012" s="27">
        <v>12.1</v>
      </c>
      <c r="O1012" s="30">
        <v>34.055999999999997</v>
      </c>
      <c r="P1012" s="38">
        <v>0.14614461176470561</v>
      </c>
      <c r="Q1012" s="38">
        <v>0.5362914764705895</v>
      </c>
      <c r="R1012" s="32" t="s">
        <v>285</v>
      </c>
      <c r="S1012" s="32"/>
      <c r="V1012" s="8" t="s">
        <v>545</v>
      </c>
    </row>
    <row r="1013" spans="1:22" ht="12.75" customHeight="1">
      <c r="A1013" s="32" t="s">
        <v>146</v>
      </c>
      <c r="B1013" s="32" t="s">
        <v>201</v>
      </c>
      <c r="C1013" s="32" t="s">
        <v>1579</v>
      </c>
      <c r="D1013" s="31">
        <v>42758</v>
      </c>
      <c r="E1013" s="1">
        <f>YEAR(D1013)</f>
        <v>2017</v>
      </c>
      <c r="F1013" s="1">
        <f>MONTH(D1013)</f>
        <v>1</v>
      </c>
      <c r="G1013" s="4">
        <f>DAY(D1013)</f>
        <v>23</v>
      </c>
      <c r="H1013" s="6">
        <v>0.85555555555555562</v>
      </c>
      <c r="I1013" s="28">
        <v>132.74825000000001</v>
      </c>
      <c r="J1013" s="28">
        <v>37.752850000000002</v>
      </c>
      <c r="K1013" s="33">
        <v>0</v>
      </c>
      <c r="L1013" s="33">
        <v>0</v>
      </c>
      <c r="M1013" s="33">
        <v>0</v>
      </c>
      <c r="N1013" s="27">
        <v>12.1</v>
      </c>
      <c r="O1013" s="30">
        <v>33.969000000000001</v>
      </c>
      <c r="P1013" s="38">
        <v>9.9452428235293988E-2</v>
      </c>
      <c r="Q1013" s="38">
        <v>0.60819472352940984</v>
      </c>
      <c r="R1013" s="32" t="s">
        <v>285</v>
      </c>
      <c r="S1013" s="32"/>
      <c r="V1013" s="8" t="s">
        <v>546</v>
      </c>
    </row>
    <row r="1014" spans="1:22" ht="12.75" customHeight="1">
      <c r="A1014" s="32" t="s">
        <v>146</v>
      </c>
      <c r="B1014" s="32" t="s">
        <v>258</v>
      </c>
      <c r="C1014" s="32" t="s">
        <v>1579</v>
      </c>
      <c r="D1014" s="31">
        <v>42759</v>
      </c>
      <c r="E1014" s="1">
        <f>YEAR(D1014)</f>
        <v>2017</v>
      </c>
      <c r="F1014" s="1">
        <f>MONTH(D1014)</f>
        <v>1</v>
      </c>
      <c r="G1014" s="4">
        <f>DAY(D1014)</f>
        <v>24</v>
      </c>
      <c r="H1014" s="6">
        <v>0.48472222222222222</v>
      </c>
      <c r="I1014" s="28">
        <v>132.77600000000001</v>
      </c>
      <c r="J1014" s="28">
        <v>38.46</v>
      </c>
      <c r="K1014" s="33">
        <v>4.5</v>
      </c>
      <c r="L1014" s="33">
        <v>5</v>
      </c>
      <c r="M1014" s="10">
        <v>0</v>
      </c>
      <c r="N1014" s="27">
        <v>11.583</v>
      </c>
      <c r="O1014" s="30">
        <v>34.001596666666593</v>
      </c>
      <c r="P1014" s="38">
        <v>0.10367960470588211</v>
      </c>
      <c r="Q1014" s="38">
        <v>0.59365887058823752</v>
      </c>
      <c r="R1014" s="32" t="s">
        <v>285</v>
      </c>
      <c r="S1014" s="32"/>
      <c r="V1014" s="8" t="s">
        <v>547</v>
      </c>
    </row>
    <row r="1015" spans="1:22" ht="12.75" customHeight="1">
      <c r="A1015" s="32" t="s">
        <v>146</v>
      </c>
      <c r="B1015" s="32" t="s">
        <v>68</v>
      </c>
      <c r="C1015" s="32" t="s">
        <v>1579</v>
      </c>
      <c r="D1015" s="31">
        <v>42759</v>
      </c>
      <c r="E1015" s="1">
        <f>YEAR(D1015)</f>
        <v>2017</v>
      </c>
      <c r="F1015" s="1">
        <f>MONTH(D1015)</f>
        <v>1</v>
      </c>
      <c r="G1015" s="4">
        <f>DAY(D1015)</f>
        <v>24</v>
      </c>
      <c r="H1015" s="6">
        <v>0.72916666666666663</v>
      </c>
      <c r="I1015" s="28">
        <v>132.75085000000001</v>
      </c>
      <c r="J1015" s="28">
        <v>38.747933333333336</v>
      </c>
      <c r="K1015" s="33">
        <v>0</v>
      </c>
      <c r="L1015" s="33">
        <v>0</v>
      </c>
      <c r="M1015" s="33">
        <v>0</v>
      </c>
      <c r="N1015" s="27">
        <v>11.5</v>
      </c>
      <c r="O1015" s="30">
        <v>34.051499999999997</v>
      </c>
      <c r="P1015" s="38">
        <v>5.329166117647044E-2</v>
      </c>
      <c r="Q1015" s="38">
        <v>0.44188371764705892</v>
      </c>
      <c r="R1015" s="32" t="s">
        <v>285</v>
      </c>
      <c r="S1015" s="32"/>
      <c r="V1015" s="8" t="s">
        <v>548</v>
      </c>
    </row>
    <row r="1016" spans="1:22" ht="12.75" customHeight="1">
      <c r="A1016" s="32" t="s">
        <v>146</v>
      </c>
      <c r="B1016" s="32" t="s">
        <v>204</v>
      </c>
      <c r="C1016" s="32" t="s">
        <v>1579</v>
      </c>
      <c r="D1016" s="31">
        <v>42759</v>
      </c>
      <c r="E1016" s="1">
        <f>YEAR(D1016)</f>
        <v>2017</v>
      </c>
      <c r="F1016" s="1">
        <f>MONTH(D1016)</f>
        <v>1</v>
      </c>
      <c r="G1016" s="4">
        <f>DAY(D1016)</f>
        <v>24</v>
      </c>
      <c r="H1016" s="6">
        <v>0.86249999999999993</v>
      </c>
      <c r="I1016" s="28">
        <v>132.74965</v>
      </c>
      <c r="J1016" s="28">
        <v>38.50116666666667</v>
      </c>
      <c r="K1016" s="33">
        <v>0</v>
      </c>
      <c r="L1016" s="33">
        <v>0</v>
      </c>
      <c r="M1016" s="33">
        <v>0</v>
      </c>
      <c r="N1016" s="27">
        <v>11.7</v>
      </c>
      <c r="O1016" s="30">
        <v>34.030999999999999</v>
      </c>
      <c r="P1016" s="38">
        <v>0.11044308705882333</v>
      </c>
      <c r="Q1016" s="38">
        <v>0.45934990588235358</v>
      </c>
      <c r="R1016" s="32" t="s">
        <v>285</v>
      </c>
      <c r="S1016" s="32"/>
      <c r="V1016" s="8" t="s">
        <v>549</v>
      </c>
    </row>
    <row r="1017" spans="1:22" ht="12.75" customHeight="1">
      <c r="A1017" s="32" t="s">
        <v>146</v>
      </c>
      <c r="B1017" s="32" t="s">
        <v>259</v>
      </c>
      <c r="C1017" s="32" t="s">
        <v>1579</v>
      </c>
      <c r="D1017" s="31">
        <v>42760</v>
      </c>
      <c r="E1017" s="1">
        <f>YEAR(D1017)</f>
        <v>2017</v>
      </c>
      <c r="F1017" s="1">
        <f>MONTH(D1017)</f>
        <v>1</v>
      </c>
      <c r="G1017" s="4">
        <f>DAY(D1017)</f>
        <v>25</v>
      </c>
      <c r="H1017" s="6">
        <v>0.31597222222222221</v>
      </c>
      <c r="I1017" s="28">
        <v>132.761</v>
      </c>
      <c r="J1017" s="28">
        <v>37.432000000000002</v>
      </c>
      <c r="K1017" s="33">
        <v>4.5</v>
      </c>
      <c r="L1017" s="33">
        <v>5</v>
      </c>
      <c r="M1017" s="10">
        <v>0</v>
      </c>
      <c r="N1017" s="27">
        <v>13.238</v>
      </c>
      <c r="O1017" s="30">
        <v>34.277096666666594</v>
      </c>
      <c r="P1017" s="38">
        <v>0.1629204635294117</v>
      </c>
      <c r="Q1017" s="38">
        <v>0.9144205529411753</v>
      </c>
      <c r="R1017" s="32" t="s">
        <v>285</v>
      </c>
      <c r="S1017" s="32"/>
      <c r="V1017" s="8" t="s">
        <v>550</v>
      </c>
    </row>
    <row r="1018" spans="1:22" ht="12.75" customHeight="1">
      <c r="A1018" s="32" t="s">
        <v>146</v>
      </c>
      <c r="B1018" s="32" t="s">
        <v>207</v>
      </c>
      <c r="C1018" s="32" t="s">
        <v>1579</v>
      </c>
      <c r="D1018" s="31">
        <v>42760</v>
      </c>
      <c r="E1018" s="1">
        <f>YEAR(D1018)</f>
        <v>2017</v>
      </c>
      <c r="F1018" s="1">
        <f>MONTH(D1018)</f>
        <v>1</v>
      </c>
      <c r="G1018" s="4">
        <f>DAY(D1018)</f>
        <v>25</v>
      </c>
      <c r="H1018" s="6">
        <v>0.72638888888888886</v>
      </c>
      <c r="I1018" s="28">
        <v>132.25006666666667</v>
      </c>
      <c r="J1018" s="28">
        <v>36.997666666666667</v>
      </c>
      <c r="K1018" s="33">
        <v>0</v>
      </c>
      <c r="L1018" s="33">
        <v>0</v>
      </c>
      <c r="M1018" s="33">
        <v>0</v>
      </c>
      <c r="N1018" s="27">
        <v>13.5</v>
      </c>
      <c r="O1018" s="30">
        <v>34.291800000000002</v>
      </c>
      <c r="P1018" s="38">
        <v>0.17248595999999994</v>
      </c>
      <c r="Q1018" s="38">
        <v>0.92410340000000168</v>
      </c>
      <c r="R1018" s="32" t="s">
        <v>285</v>
      </c>
      <c r="S1018" s="32"/>
      <c r="V1018" s="8" t="s">
        <v>551</v>
      </c>
    </row>
    <row r="1019" spans="1:22" ht="12.75" customHeight="1">
      <c r="A1019" s="32" t="s">
        <v>146</v>
      </c>
      <c r="B1019" s="32" t="s">
        <v>206</v>
      </c>
      <c r="C1019" s="32" t="s">
        <v>1579</v>
      </c>
      <c r="D1019" s="31">
        <v>42760</v>
      </c>
      <c r="E1019" s="1">
        <f>YEAR(D1019)</f>
        <v>2017</v>
      </c>
      <c r="F1019" s="1">
        <f>MONTH(D1019)</f>
        <v>1</v>
      </c>
      <c r="G1019" s="4">
        <f>DAY(D1019)</f>
        <v>25</v>
      </c>
      <c r="H1019" s="6">
        <v>0.84722222222222221</v>
      </c>
      <c r="I1019" s="28">
        <v>132.24793333333332</v>
      </c>
      <c r="J1019" s="28">
        <v>36.749183333333335</v>
      </c>
      <c r="K1019" s="33">
        <v>0</v>
      </c>
      <c r="L1019" s="33">
        <v>0</v>
      </c>
      <c r="M1019" s="33">
        <v>0</v>
      </c>
      <c r="N1019" s="27">
        <v>12</v>
      </c>
      <c r="O1019" s="30">
        <v>34.148000000000003</v>
      </c>
      <c r="P1019" s="38">
        <v>0.11717033647058828</v>
      </c>
      <c r="Q1019" s="38">
        <v>0.56558324705882335</v>
      </c>
      <c r="R1019" s="32" t="s">
        <v>285</v>
      </c>
      <c r="S1019" s="32"/>
      <c r="V1019" s="8" t="s">
        <v>552</v>
      </c>
    </row>
    <row r="1020" spans="1:22" ht="12.75" customHeight="1">
      <c r="A1020" s="32" t="s">
        <v>146</v>
      </c>
      <c r="B1020" s="32" t="s">
        <v>260</v>
      </c>
      <c r="C1020" s="32" t="s">
        <v>1579</v>
      </c>
      <c r="D1020" s="31">
        <v>42760</v>
      </c>
      <c r="E1020" s="1">
        <f>YEAR(D1020)</f>
        <v>2017</v>
      </c>
      <c r="F1020" s="1">
        <f>MONTH(D1020)</f>
        <v>1</v>
      </c>
      <c r="G1020" s="4">
        <f>DAY(D1020)</f>
        <v>25</v>
      </c>
      <c r="H1020" s="6">
        <v>0.97430555555555554</v>
      </c>
      <c r="I1020" s="28">
        <v>132.25</v>
      </c>
      <c r="J1020" s="28">
        <v>36.503999999999998</v>
      </c>
      <c r="K1020" s="33">
        <v>4.5</v>
      </c>
      <c r="L1020" s="33">
        <v>5</v>
      </c>
      <c r="M1020" s="10">
        <v>0</v>
      </c>
      <c r="N1020" s="27">
        <v>12.927999999999999</v>
      </c>
      <c r="O1020" s="30">
        <v>34.139596666666598</v>
      </c>
      <c r="P1020" s="38">
        <v>0.19982975294117677</v>
      </c>
      <c r="Q1020" s="38">
        <v>0.61720579411764476</v>
      </c>
      <c r="R1020" s="32" t="s">
        <v>285</v>
      </c>
      <c r="S1020" s="32"/>
      <c r="V1020" s="8" t="s">
        <v>553</v>
      </c>
    </row>
    <row r="1021" spans="1:22" ht="12.75" customHeight="1">
      <c r="A1021" s="32" t="s">
        <v>146</v>
      </c>
      <c r="B1021" s="32" t="s">
        <v>261</v>
      </c>
      <c r="C1021" s="32" t="s">
        <v>1579</v>
      </c>
      <c r="D1021" s="31">
        <v>42761</v>
      </c>
      <c r="E1021" s="1">
        <f>YEAR(D1021)</f>
        <v>2017</v>
      </c>
      <c r="F1021" s="1">
        <f>MONTH(D1021)</f>
        <v>1</v>
      </c>
      <c r="G1021" s="4">
        <f>DAY(D1021)</f>
        <v>26</v>
      </c>
      <c r="H1021" s="6">
        <v>0.30972222222222223</v>
      </c>
      <c r="I1021" s="28">
        <v>130.96899999999999</v>
      </c>
      <c r="J1021" s="28">
        <v>35.225999999999999</v>
      </c>
      <c r="K1021" s="33">
        <v>4.5</v>
      </c>
      <c r="L1021" s="33">
        <v>5</v>
      </c>
      <c r="M1021" s="10">
        <v>0</v>
      </c>
      <c r="N1021" s="27">
        <v>15.419666666666599</v>
      </c>
      <c r="O1021" s="30">
        <v>34.559763333333294</v>
      </c>
      <c r="P1021" s="38">
        <v>0.25846672941176418</v>
      </c>
      <c r="Q1021" s="38">
        <v>1.4024777411764706</v>
      </c>
      <c r="R1021" s="32" t="s">
        <v>285</v>
      </c>
      <c r="S1021" s="32"/>
      <c r="V1021" s="8" t="s">
        <v>554</v>
      </c>
    </row>
    <row r="1022" spans="1:22" ht="12.75" customHeight="1">
      <c r="A1022" s="32" t="s">
        <v>146</v>
      </c>
      <c r="B1022" s="32" t="s">
        <v>262</v>
      </c>
      <c r="C1022" s="32" t="s">
        <v>1579</v>
      </c>
      <c r="D1022" s="31">
        <v>42761</v>
      </c>
      <c r="E1022" s="1">
        <f>YEAR(D1022)</f>
        <v>2017</v>
      </c>
      <c r="F1022" s="1">
        <f>MONTH(D1022)</f>
        <v>1</v>
      </c>
      <c r="G1022" s="4">
        <f>DAY(D1022)</f>
        <v>26</v>
      </c>
      <c r="H1022" s="6">
        <v>0.44791666666666669</v>
      </c>
      <c r="I1022" s="28">
        <v>130.529</v>
      </c>
      <c r="J1022" s="28">
        <v>34.646000000000001</v>
      </c>
      <c r="K1022" s="33">
        <v>4.5</v>
      </c>
      <c r="L1022" s="33">
        <v>5</v>
      </c>
      <c r="M1022" s="10">
        <v>0</v>
      </c>
      <c r="N1022" s="27">
        <v>15.947999999999999</v>
      </c>
      <c r="O1022" s="30">
        <v>34.617429999999899</v>
      </c>
      <c r="P1022" s="38">
        <v>0.25037470588235289</v>
      </c>
      <c r="Q1022" s="38">
        <v>1.4800910882352909</v>
      </c>
      <c r="R1022" s="32" t="s">
        <v>285</v>
      </c>
      <c r="S1022" s="32"/>
      <c r="V1022" s="8" t="s">
        <v>555</v>
      </c>
    </row>
    <row r="1023" spans="1:22" ht="12.75" customHeight="1">
      <c r="A1023" s="25" t="s">
        <v>1359</v>
      </c>
      <c r="B1023" s="25" t="s">
        <v>1330</v>
      </c>
      <c r="C1023" s="25" t="s">
        <v>1579</v>
      </c>
      <c r="D1023" s="43">
        <v>43306</v>
      </c>
      <c r="E1023" s="25">
        <v>2018</v>
      </c>
      <c r="F1023" s="25">
        <v>7</v>
      </c>
      <c r="G1023" s="37">
        <v>25</v>
      </c>
      <c r="H1023" s="35">
        <v>0.79818287037037028</v>
      </c>
      <c r="I1023" s="44">
        <v>133.49133333333333</v>
      </c>
      <c r="J1023" s="44">
        <v>36.25</v>
      </c>
      <c r="K1023" s="34">
        <v>10</v>
      </c>
      <c r="L1023" s="34">
        <v>10</v>
      </c>
      <c r="M1023" s="34">
        <v>0</v>
      </c>
      <c r="N1023" s="45">
        <v>23.401</v>
      </c>
      <c r="O1023" s="44">
        <v>33.751600000000003</v>
      </c>
      <c r="P1023" s="26">
        <v>2.548052941176504E-2</v>
      </c>
      <c r="Q1023" s="26">
        <v>-3.6337694117646535E-2</v>
      </c>
      <c r="R1023" s="32" t="s">
        <v>1360</v>
      </c>
      <c r="S1023" s="32"/>
      <c r="T1023" s="22"/>
      <c r="U1023" s="36"/>
      <c r="V1023" s="22" t="s">
        <v>865</v>
      </c>
    </row>
    <row r="1024" spans="1:22" ht="12.75" customHeight="1">
      <c r="A1024" s="25" t="s">
        <v>1359</v>
      </c>
      <c r="B1024" s="25" t="s">
        <v>1331</v>
      </c>
      <c r="C1024" s="25" t="s">
        <v>1579</v>
      </c>
      <c r="D1024" s="43">
        <v>43306</v>
      </c>
      <c r="E1024" s="25">
        <v>2018</v>
      </c>
      <c r="F1024" s="25">
        <v>7</v>
      </c>
      <c r="G1024" s="37">
        <v>25</v>
      </c>
      <c r="H1024" s="35">
        <v>0.70094907407407403</v>
      </c>
      <c r="I1024" s="44">
        <v>133.50149999999999</v>
      </c>
      <c r="J1024" s="44">
        <v>36.491666666666667</v>
      </c>
      <c r="K1024" s="34">
        <v>10</v>
      </c>
      <c r="L1024" s="34">
        <v>10</v>
      </c>
      <c r="M1024" s="34">
        <v>0</v>
      </c>
      <c r="N1024" s="45">
        <v>22.997900000000001</v>
      </c>
      <c r="O1024" s="44">
        <v>33.657200000000003</v>
      </c>
      <c r="P1024" s="26">
        <v>-9.8403088235293978E-2</v>
      </c>
      <c r="Q1024" s="26">
        <v>-0.51856551764705827</v>
      </c>
      <c r="R1024" s="32" t="s">
        <v>1360</v>
      </c>
      <c r="S1024" s="32"/>
      <c r="T1024" s="22"/>
      <c r="U1024" s="36"/>
      <c r="V1024" s="22" t="s">
        <v>866</v>
      </c>
    </row>
    <row r="1025" spans="1:22" ht="12.75" customHeight="1">
      <c r="A1025" s="25" t="s">
        <v>1359</v>
      </c>
      <c r="B1025" s="25" t="s">
        <v>1332</v>
      </c>
      <c r="C1025" s="25" t="s">
        <v>1579</v>
      </c>
      <c r="D1025" s="43">
        <v>43306</v>
      </c>
      <c r="E1025" s="25">
        <v>2018</v>
      </c>
      <c r="F1025" s="25">
        <v>7</v>
      </c>
      <c r="G1025" s="37">
        <v>25</v>
      </c>
      <c r="H1025" s="35">
        <v>0.55853009259259256</v>
      </c>
      <c r="I1025" s="44">
        <v>133.49916666666667</v>
      </c>
      <c r="J1025" s="44">
        <v>36.74</v>
      </c>
      <c r="K1025" s="34">
        <v>10</v>
      </c>
      <c r="L1025" s="34">
        <v>10</v>
      </c>
      <c r="M1025" s="34">
        <v>0</v>
      </c>
      <c r="N1025" s="45">
        <v>24.372900000000001</v>
      </c>
      <c r="O1025" s="44">
        <v>33.691899999999997</v>
      </c>
      <c r="P1025" s="26">
        <v>-8.6178010588235487E-2</v>
      </c>
      <c r="Q1025" s="26">
        <v>-0.41674317647058956</v>
      </c>
      <c r="R1025" s="32" t="s">
        <v>1360</v>
      </c>
      <c r="S1025" s="32"/>
      <c r="T1025" s="22"/>
      <c r="U1025" s="36"/>
      <c r="V1025" s="22" t="s">
        <v>867</v>
      </c>
    </row>
    <row r="1026" spans="1:22" ht="12.75" customHeight="1">
      <c r="A1026" s="25" t="s">
        <v>1359</v>
      </c>
      <c r="B1026" s="25" t="s">
        <v>1333</v>
      </c>
      <c r="C1026" s="25" t="s">
        <v>1579</v>
      </c>
      <c r="D1026" s="43">
        <v>43306</v>
      </c>
      <c r="E1026" s="25">
        <v>2018</v>
      </c>
      <c r="F1026" s="25">
        <v>7</v>
      </c>
      <c r="G1026" s="37">
        <v>25</v>
      </c>
      <c r="H1026" s="35">
        <v>0.44152777777777774</v>
      </c>
      <c r="I1026" s="44">
        <v>133.50516666666667</v>
      </c>
      <c r="J1026" s="44">
        <v>37.008333333333333</v>
      </c>
      <c r="K1026" s="34">
        <v>10</v>
      </c>
      <c r="L1026" s="34">
        <v>10</v>
      </c>
      <c r="M1026" s="34">
        <v>0</v>
      </c>
      <c r="N1026" s="45">
        <v>23.4724</v>
      </c>
      <c r="O1026" s="44">
        <v>33.762799999999999</v>
      </c>
      <c r="P1026" s="26">
        <v>1.6619117647059145E-2</v>
      </c>
      <c r="Q1026" s="26">
        <v>-8.0508505882351145E-2</v>
      </c>
      <c r="R1026" s="32" t="s">
        <v>1360</v>
      </c>
      <c r="S1026" s="32"/>
      <c r="T1026" s="22"/>
      <c r="U1026" s="36"/>
      <c r="V1026" s="22" t="s">
        <v>868</v>
      </c>
    </row>
    <row r="1027" spans="1:22" ht="12.75" customHeight="1">
      <c r="A1027" s="25" t="s">
        <v>1359</v>
      </c>
      <c r="B1027" s="25" t="s">
        <v>1361</v>
      </c>
      <c r="C1027" s="25" t="s">
        <v>1579</v>
      </c>
      <c r="D1027" s="43">
        <v>43306</v>
      </c>
      <c r="E1027" s="25">
        <v>2018</v>
      </c>
      <c r="F1027" s="25">
        <v>7</v>
      </c>
      <c r="G1027" s="37">
        <v>25</v>
      </c>
      <c r="H1027" s="35">
        <v>0.28722222222222221</v>
      </c>
      <c r="I1027" s="44">
        <v>133.5085</v>
      </c>
      <c r="J1027" s="44">
        <v>37.26</v>
      </c>
      <c r="K1027" s="34">
        <v>10</v>
      </c>
      <c r="L1027" s="34">
        <v>10</v>
      </c>
      <c r="M1027" s="34">
        <v>0</v>
      </c>
      <c r="N1027" s="45">
        <v>22.471</v>
      </c>
      <c r="O1027" s="44">
        <v>33.803899999999999</v>
      </c>
      <c r="P1027" s="26">
        <v>-6.9541154117647386E-2</v>
      </c>
      <c r="Q1027" s="26">
        <v>-3.0141835294116959E-2</v>
      </c>
      <c r="R1027" s="32" t="s">
        <v>1360</v>
      </c>
      <c r="S1027" s="32"/>
      <c r="T1027" s="22"/>
      <c r="U1027" s="36"/>
      <c r="V1027" s="22" t="s">
        <v>869</v>
      </c>
    </row>
    <row r="1028" spans="1:22" ht="12.75" customHeight="1">
      <c r="A1028" s="25" t="s">
        <v>1359</v>
      </c>
      <c r="B1028" s="25" t="s">
        <v>1362</v>
      </c>
      <c r="C1028" s="25" t="s">
        <v>1579</v>
      </c>
      <c r="D1028" s="43">
        <v>43305</v>
      </c>
      <c r="E1028" s="25">
        <v>2018</v>
      </c>
      <c r="F1028" s="25">
        <v>7</v>
      </c>
      <c r="G1028" s="37">
        <v>24</v>
      </c>
      <c r="H1028" s="35">
        <v>0.8825115740740741</v>
      </c>
      <c r="I1028" s="44">
        <v>133.501</v>
      </c>
      <c r="J1028" s="44">
        <v>37.488333333333337</v>
      </c>
      <c r="K1028" s="34">
        <v>10</v>
      </c>
      <c r="L1028" s="34">
        <v>10</v>
      </c>
      <c r="M1028" s="34">
        <v>0</v>
      </c>
      <c r="N1028" s="45">
        <v>20.877300000000002</v>
      </c>
      <c r="O1028" s="44">
        <v>34.220999999999997</v>
      </c>
      <c r="P1028" s="26">
        <v>7.429833411764708E-2</v>
      </c>
      <c r="Q1028" s="26">
        <v>0.54026963529411809</v>
      </c>
      <c r="R1028" s="32" t="s">
        <v>1360</v>
      </c>
      <c r="S1028" s="32"/>
      <c r="T1028" s="22"/>
      <c r="U1028" s="36"/>
      <c r="V1028" s="22" t="s">
        <v>870</v>
      </c>
    </row>
    <row r="1029" spans="1:22" ht="12.75" customHeight="1">
      <c r="A1029" s="25" t="s">
        <v>1359</v>
      </c>
      <c r="B1029" s="25" t="s">
        <v>1334</v>
      </c>
      <c r="C1029" s="25" t="s">
        <v>1579</v>
      </c>
      <c r="D1029" s="43">
        <v>43305</v>
      </c>
      <c r="E1029" s="25">
        <v>2018</v>
      </c>
      <c r="F1029" s="25">
        <v>7</v>
      </c>
      <c r="G1029" s="37">
        <v>24</v>
      </c>
      <c r="H1029" s="35">
        <v>0.70928240740740733</v>
      </c>
      <c r="I1029" s="44">
        <v>133.51533333333333</v>
      </c>
      <c r="J1029" s="44">
        <v>37.768333333333331</v>
      </c>
      <c r="K1029" s="34">
        <v>500</v>
      </c>
      <c r="L1029" s="34">
        <v>500</v>
      </c>
      <c r="M1029" s="34">
        <v>0</v>
      </c>
      <c r="N1029" s="45">
        <v>0.62409999999999999</v>
      </c>
      <c r="O1029" s="44">
        <v>34.068100000000001</v>
      </c>
      <c r="P1029" s="26">
        <v>-1.0236497647059029E-2</v>
      </c>
      <c r="Q1029" s="26">
        <v>-0.59649909411765023</v>
      </c>
      <c r="R1029" s="32" t="s">
        <v>1360</v>
      </c>
      <c r="S1029" s="32">
        <v>1</v>
      </c>
      <c r="T1029" s="22"/>
      <c r="U1029" s="36"/>
      <c r="V1029" s="22" t="s">
        <v>871</v>
      </c>
    </row>
    <row r="1030" spans="1:22" ht="12.75" customHeight="1">
      <c r="A1030" s="25" t="s">
        <v>1359</v>
      </c>
      <c r="B1030" s="25" t="s">
        <v>1334</v>
      </c>
      <c r="C1030" s="25" t="s">
        <v>1579</v>
      </c>
      <c r="D1030" s="43">
        <v>43305</v>
      </c>
      <c r="E1030" s="25">
        <v>2018</v>
      </c>
      <c r="F1030" s="25">
        <v>7</v>
      </c>
      <c r="G1030" s="37">
        <v>24</v>
      </c>
      <c r="H1030" s="35">
        <v>0.71082175925925928</v>
      </c>
      <c r="I1030" s="44">
        <v>133.51533333333333</v>
      </c>
      <c r="J1030" s="44">
        <v>37.768333333333331</v>
      </c>
      <c r="K1030" s="34">
        <v>400</v>
      </c>
      <c r="L1030" s="34">
        <v>400</v>
      </c>
      <c r="M1030" s="34">
        <v>0</v>
      </c>
      <c r="N1030" s="45">
        <v>0.76329999999999998</v>
      </c>
      <c r="O1030" s="44">
        <v>34.061999999999998</v>
      </c>
      <c r="P1030" s="26">
        <v>-8.9285469411764851E-2</v>
      </c>
      <c r="Q1030" s="26">
        <v>-0.9518300235294106</v>
      </c>
      <c r="R1030" s="32" t="s">
        <v>1360</v>
      </c>
      <c r="S1030" s="32">
        <v>1</v>
      </c>
      <c r="T1030" s="22"/>
      <c r="U1030" s="36"/>
      <c r="V1030" s="22" t="s">
        <v>872</v>
      </c>
    </row>
    <row r="1031" spans="1:22" ht="12.75" customHeight="1">
      <c r="A1031" s="25" t="s">
        <v>1359</v>
      </c>
      <c r="B1031" s="25" t="s">
        <v>1334</v>
      </c>
      <c r="C1031" s="25" t="s">
        <v>1579</v>
      </c>
      <c r="D1031" s="43">
        <v>43305</v>
      </c>
      <c r="E1031" s="25">
        <v>2018</v>
      </c>
      <c r="F1031" s="25">
        <v>7</v>
      </c>
      <c r="G1031" s="37">
        <v>24</v>
      </c>
      <c r="H1031" s="35">
        <v>0.7123032407407407</v>
      </c>
      <c r="I1031" s="44">
        <v>133.51533333333333</v>
      </c>
      <c r="J1031" s="44">
        <v>37.768333333333331</v>
      </c>
      <c r="K1031" s="34">
        <v>300</v>
      </c>
      <c r="L1031" s="34">
        <v>300</v>
      </c>
      <c r="M1031" s="34">
        <v>0</v>
      </c>
      <c r="N1031" s="45">
        <v>0.95569999999999999</v>
      </c>
      <c r="O1031" s="44">
        <v>34.052700000000002</v>
      </c>
      <c r="P1031" s="26">
        <v>-4.2805056470588188E-2</v>
      </c>
      <c r="Q1031" s="26">
        <v>-0.77444674117647061</v>
      </c>
      <c r="R1031" s="32" t="s">
        <v>1360</v>
      </c>
      <c r="S1031" s="32">
        <v>1</v>
      </c>
      <c r="T1031" s="22"/>
      <c r="U1031" s="36"/>
      <c r="V1031" s="22" t="s">
        <v>873</v>
      </c>
    </row>
    <row r="1032" spans="1:22" ht="12.75" customHeight="1">
      <c r="A1032" s="25" t="s">
        <v>1359</v>
      </c>
      <c r="B1032" s="25" t="s">
        <v>1334</v>
      </c>
      <c r="C1032" s="25" t="s">
        <v>1579</v>
      </c>
      <c r="D1032" s="43">
        <v>43305</v>
      </c>
      <c r="E1032" s="25">
        <v>2018</v>
      </c>
      <c r="F1032" s="25">
        <v>7</v>
      </c>
      <c r="G1032" s="37">
        <v>24</v>
      </c>
      <c r="H1032" s="35">
        <v>0.71379629629629626</v>
      </c>
      <c r="I1032" s="44">
        <v>133.51533333333333</v>
      </c>
      <c r="J1032" s="44">
        <v>37.768333333333331</v>
      </c>
      <c r="K1032" s="34">
        <v>200</v>
      </c>
      <c r="L1032" s="34">
        <v>200</v>
      </c>
      <c r="M1032" s="34">
        <v>0</v>
      </c>
      <c r="N1032" s="45">
        <v>1.9191</v>
      </c>
      <c r="O1032" s="44">
        <v>34.023000000000003</v>
      </c>
      <c r="P1032" s="26">
        <v>1.1635231764705711E-2</v>
      </c>
      <c r="Q1032" s="26">
        <v>0.24219292941176462</v>
      </c>
      <c r="R1032" s="32" t="s">
        <v>1360</v>
      </c>
      <c r="S1032" s="32">
        <v>1</v>
      </c>
      <c r="T1032" s="22"/>
      <c r="U1032" s="36"/>
      <c r="V1032" s="22" t="s">
        <v>874</v>
      </c>
    </row>
    <row r="1033" spans="1:22" ht="12.75" customHeight="1">
      <c r="A1033" s="25" t="s">
        <v>1359</v>
      </c>
      <c r="B1033" s="25" t="s">
        <v>1334</v>
      </c>
      <c r="C1033" s="25" t="s">
        <v>1579</v>
      </c>
      <c r="D1033" s="43">
        <v>43305</v>
      </c>
      <c r="E1033" s="25">
        <v>2018</v>
      </c>
      <c r="F1033" s="25">
        <v>7</v>
      </c>
      <c r="G1033" s="37">
        <v>24</v>
      </c>
      <c r="H1033" s="35">
        <v>0.71480324074074064</v>
      </c>
      <c r="I1033" s="44">
        <v>133.51533333333333</v>
      </c>
      <c r="J1033" s="44">
        <v>37.768333333333331</v>
      </c>
      <c r="K1033" s="34">
        <v>150</v>
      </c>
      <c r="L1033" s="34">
        <v>150</v>
      </c>
      <c r="M1033" s="34">
        <v>0</v>
      </c>
      <c r="N1033" s="45">
        <v>3.6358000000000001</v>
      </c>
      <c r="O1033" s="44">
        <v>34.04</v>
      </c>
      <c r="P1033" s="26">
        <v>-6.538193999999975E-2</v>
      </c>
      <c r="Q1033" s="26">
        <v>-0.77670420000000107</v>
      </c>
      <c r="R1033" s="32" t="s">
        <v>1360</v>
      </c>
      <c r="S1033" s="32">
        <v>1</v>
      </c>
      <c r="T1033" s="22"/>
      <c r="U1033" s="36"/>
      <c r="V1033" s="22" t="s">
        <v>875</v>
      </c>
    </row>
    <row r="1034" spans="1:22" ht="12.75" customHeight="1">
      <c r="A1034" s="25" t="s">
        <v>1359</v>
      </c>
      <c r="B1034" s="25" t="s">
        <v>1334</v>
      </c>
      <c r="C1034" s="25" t="s">
        <v>1579</v>
      </c>
      <c r="D1034" s="43">
        <v>43305</v>
      </c>
      <c r="E1034" s="25">
        <v>2018</v>
      </c>
      <c r="F1034" s="25">
        <v>7</v>
      </c>
      <c r="G1034" s="37">
        <v>24</v>
      </c>
      <c r="H1034" s="35">
        <v>0.71538194444444436</v>
      </c>
      <c r="I1034" s="44">
        <v>133.51533333333333</v>
      </c>
      <c r="J1034" s="44">
        <v>37.768333333333331</v>
      </c>
      <c r="K1034" s="34">
        <v>125</v>
      </c>
      <c r="L1034" s="34">
        <v>125</v>
      </c>
      <c r="M1034" s="34">
        <v>0</v>
      </c>
      <c r="N1034" s="45">
        <v>4.8628</v>
      </c>
      <c r="O1034" s="44">
        <v>34.083599999999997</v>
      </c>
      <c r="P1034" s="26">
        <v>-2.3132451764706019E-2</v>
      </c>
      <c r="Q1034" s="26">
        <v>-0.47375552941176302</v>
      </c>
      <c r="R1034" s="32" t="s">
        <v>1360</v>
      </c>
      <c r="S1034" s="32">
        <v>1</v>
      </c>
      <c r="T1034" s="22"/>
      <c r="U1034" s="36"/>
      <c r="V1034" s="22" t="s">
        <v>876</v>
      </c>
    </row>
    <row r="1035" spans="1:22" ht="12.75" customHeight="1">
      <c r="A1035" s="25" t="s">
        <v>1359</v>
      </c>
      <c r="B1035" s="25" t="s">
        <v>1334</v>
      </c>
      <c r="C1035" s="25" t="s">
        <v>1579</v>
      </c>
      <c r="D1035" s="43">
        <v>43305</v>
      </c>
      <c r="E1035" s="25">
        <v>2018</v>
      </c>
      <c r="F1035" s="25">
        <v>7</v>
      </c>
      <c r="G1035" s="37">
        <v>24</v>
      </c>
      <c r="H1035" s="35">
        <v>0.71596064814814808</v>
      </c>
      <c r="I1035" s="44">
        <v>133.51533333333333</v>
      </c>
      <c r="J1035" s="44">
        <v>37.768333333333331</v>
      </c>
      <c r="K1035" s="34">
        <v>100</v>
      </c>
      <c r="L1035" s="34">
        <v>100</v>
      </c>
      <c r="M1035" s="34">
        <v>0</v>
      </c>
      <c r="N1035" s="45">
        <v>6.7186000000000003</v>
      </c>
      <c r="O1035" s="44">
        <v>34.151600000000002</v>
      </c>
      <c r="P1035" s="26">
        <v>-4.5494203529412136E-2</v>
      </c>
      <c r="Q1035" s="26">
        <v>-0.15807985882353037</v>
      </c>
      <c r="R1035" s="32" t="s">
        <v>1360</v>
      </c>
      <c r="S1035" s="32">
        <v>1</v>
      </c>
      <c r="T1035" s="22"/>
      <c r="U1035" s="36"/>
      <c r="V1035" s="22" t="s">
        <v>877</v>
      </c>
    </row>
    <row r="1036" spans="1:22" ht="12.75" customHeight="1">
      <c r="A1036" s="25" t="s">
        <v>1359</v>
      </c>
      <c r="B1036" s="25" t="s">
        <v>1334</v>
      </c>
      <c r="C1036" s="25" t="s">
        <v>1579</v>
      </c>
      <c r="D1036" s="43">
        <v>43305</v>
      </c>
      <c r="E1036" s="25">
        <v>2018</v>
      </c>
      <c r="F1036" s="25">
        <v>7</v>
      </c>
      <c r="G1036" s="37">
        <v>24</v>
      </c>
      <c r="H1036" s="35">
        <v>0.71646990740740746</v>
      </c>
      <c r="I1036" s="44">
        <v>133.51533333333333</v>
      </c>
      <c r="J1036" s="44">
        <v>37.768333333333331</v>
      </c>
      <c r="K1036" s="34">
        <v>80</v>
      </c>
      <c r="L1036" s="34">
        <v>80</v>
      </c>
      <c r="M1036" s="34">
        <v>0</v>
      </c>
      <c r="N1036" s="45">
        <v>7.4617000000000004</v>
      </c>
      <c r="O1036" s="44">
        <v>34.1982</v>
      </c>
      <c r="P1036" s="26">
        <v>6.1976064705882017E-2</v>
      </c>
      <c r="Q1036" s="26">
        <v>0.23532841176470498</v>
      </c>
      <c r="R1036" s="32" t="s">
        <v>1360</v>
      </c>
      <c r="S1036" s="32">
        <v>1</v>
      </c>
      <c r="T1036" s="22"/>
      <c r="U1036" s="36"/>
      <c r="V1036" s="22" t="s">
        <v>878</v>
      </c>
    </row>
    <row r="1037" spans="1:22" ht="12.75" customHeight="1">
      <c r="A1037" s="25" t="s">
        <v>1359</v>
      </c>
      <c r="B1037" s="25" t="s">
        <v>1334</v>
      </c>
      <c r="C1037" s="25" t="s">
        <v>1579</v>
      </c>
      <c r="D1037" s="43">
        <v>43305</v>
      </c>
      <c r="E1037" s="25">
        <v>2018</v>
      </c>
      <c r="F1037" s="25">
        <v>7</v>
      </c>
      <c r="G1037" s="37">
        <v>24</v>
      </c>
      <c r="H1037" s="35">
        <v>0.71701388888888884</v>
      </c>
      <c r="I1037" s="44">
        <v>133.51533333333333</v>
      </c>
      <c r="J1037" s="44">
        <v>37.768333333333331</v>
      </c>
      <c r="K1037" s="34">
        <v>60</v>
      </c>
      <c r="L1037" s="34">
        <v>60</v>
      </c>
      <c r="M1037" s="34">
        <v>0</v>
      </c>
      <c r="N1037" s="45">
        <v>9.3872</v>
      </c>
      <c r="O1037" s="44">
        <v>34.278799999999997</v>
      </c>
      <c r="P1037" s="26">
        <v>3.5398327941176255E-2</v>
      </c>
      <c r="Q1037" s="26">
        <v>0.30302338235294179</v>
      </c>
      <c r="R1037" s="32" t="s">
        <v>1360</v>
      </c>
      <c r="S1037" s="32">
        <v>1</v>
      </c>
      <c r="T1037" s="22"/>
      <c r="U1037" s="36"/>
      <c r="V1037" s="22" t="s">
        <v>879</v>
      </c>
    </row>
    <row r="1038" spans="1:22" ht="12.75" customHeight="1">
      <c r="A1038" s="25" t="s">
        <v>1359</v>
      </c>
      <c r="B1038" s="25" t="s">
        <v>1334</v>
      </c>
      <c r="C1038" s="25" t="s">
        <v>1579</v>
      </c>
      <c r="D1038" s="43">
        <v>43305</v>
      </c>
      <c r="E1038" s="25">
        <v>2018</v>
      </c>
      <c r="F1038" s="25">
        <v>7</v>
      </c>
      <c r="G1038" s="37">
        <v>24</v>
      </c>
      <c r="H1038" s="35">
        <v>0.71734953703703708</v>
      </c>
      <c r="I1038" s="44">
        <v>133.51533333333333</v>
      </c>
      <c r="J1038" s="44">
        <v>37.768333333333331</v>
      </c>
      <c r="K1038" s="34">
        <v>50</v>
      </c>
      <c r="L1038" s="34">
        <v>50</v>
      </c>
      <c r="M1038" s="34">
        <v>0</v>
      </c>
      <c r="N1038" s="45">
        <v>10.5472</v>
      </c>
      <c r="O1038" s="44">
        <v>34.311199999999999</v>
      </c>
      <c r="P1038" s="26">
        <v>3.0052901176470304E-2</v>
      </c>
      <c r="Q1038" s="26">
        <v>0.4040043529411772</v>
      </c>
      <c r="R1038" s="32" t="s">
        <v>1360</v>
      </c>
      <c r="S1038" s="32">
        <v>1</v>
      </c>
      <c r="T1038" s="22"/>
      <c r="U1038" s="36"/>
      <c r="V1038" s="22" t="s">
        <v>880</v>
      </c>
    </row>
    <row r="1039" spans="1:22" ht="12.75" customHeight="1">
      <c r="A1039" s="25" t="s">
        <v>1359</v>
      </c>
      <c r="B1039" s="25" t="s">
        <v>1334</v>
      </c>
      <c r="C1039" s="25" t="s">
        <v>1579</v>
      </c>
      <c r="D1039" s="43">
        <v>43305</v>
      </c>
      <c r="E1039" s="25">
        <v>2018</v>
      </c>
      <c r="F1039" s="25">
        <v>7</v>
      </c>
      <c r="G1039" s="37">
        <v>24</v>
      </c>
      <c r="H1039" s="35">
        <v>0.71771990740740732</v>
      </c>
      <c r="I1039" s="44">
        <v>133.51533333333333</v>
      </c>
      <c r="J1039" s="44">
        <v>37.768333333333331</v>
      </c>
      <c r="K1039" s="34">
        <v>40</v>
      </c>
      <c r="L1039" s="34">
        <v>40</v>
      </c>
      <c r="M1039" s="34">
        <v>0</v>
      </c>
      <c r="N1039" s="45">
        <v>11.5586</v>
      </c>
      <c r="O1039" s="44">
        <v>34.313299999999998</v>
      </c>
      <c r="P1039" s="26">
        <v>0.14125886235294116</v>
      </c>
      <c r="Q1039" s="26">
        <v>0.75447569882352994</v>
      </c>
      <c r="R1039" s="32" t="s">
        <v>1360</v>
      </c>
      <c r="S1039" s="32">
        <v>1</v>
      </c>
      <c r="T1039" s="61"/>
      <c r="U1039" s="36"/>
      <c r="V1039" s="62" t="s">
        <v>881</v>
      </c>
    </row>
    <row r="1040" spans="1:22" ht="12.75" customHeight="1">
      <c r="A1040" s="25" t="s">
        <v>1359</v>
      </c>
      <c r="B1040" s="25" t="s">
        <v>1334</v>
      </c>
      <c r="C1040" s="25" t="s">
        <v>1579</v>
      </c>
      <c r="D1040" s="43">
        <v>43305</v>
      </c>
      <c r="E1040" s="25">
        <v>2018</v>
      </c>
      <c r="F1040" s="25">
        <v>7</v>
      </c>
      <c r="G1040" s="37">
        <v>24</v>
      </c>
      <c r="H1040" s="35">
        <v>0.71805555555555556</v>
      </c>
      <c r="I1040" s="44">
        <v>133.51533333333333</v>
      </c>
      <c r="J1040" s="44">
        <v>37.768333333333331</v>
      </c>
      <c r="K1040" s="34">
        <v>30</v>
      </c>
      <c r="L1040" s="34">
        <v>30</v>
      </c>
      <c r="M1040" s="34">
        <v>0</v>
      </c>
      <c r="N1040" s="45">
        <v>13.511699999999999</v>
      </c>
      <c r="O1040" s="44">
        <v>34.335599999999999</v>
      </c>
      <c r="P1040" s="26">
        <v>0.1433755388235296</v>
      </c>
      <c r="Q1040" s="26">
        <v>0.77447639058823547</v>
      </c>
      <c r="R1040" s="32" t="s">
        <v>1360</v>
      </c>
      <c r="S1040" s="32">
        <v>1</v>
      </c>
      <c r="T1040" s="61"/>
      <c r="U1040" s="36"/>
      <c r="V1040" s="62" t="s">
        <v>882</v>
      </c>
    </row>
    <row r="1041" spans="1:22" ht="12.75" customHeight="1">
      <c r="A1041" s="25" t="s">
        <v>1359</v>
      </c>
      <c r="B1041" s="25" t="s">
        <v>1334</v>
      </c>
      <c r="C1041" s="25" t="s">
        <v>1579</v>
      </c>
      <c r="D1041" s="43">
        <v>43305</v>
      </c>
      <c r="E1041" s="25">
        <v>2018</v>
      </c>
      <c r="F1041" s="25">
        <v>7</v>
      </c>
      <c r="G1041" s="37">
        <v>24</v>
      </c>
      <c r="H1041" s="35">
        <v>0.71881944444444434</v>
      </c>
      <c r="I1041" s="44">
        <v>133.51533333333333</v>
      </c>
      <c r="J1041" s="44">
        <v>37.768333333333331</v>
      </c>
      <c r="K1041" s="34">
        <v>20</v>
      </c>
      <c r="L1041" s="34">
        <v>20</v>
      </c>
      <c r="M1041" s="34">
        <v>0</v>
      </c>
      <c r="N1041" s="45">
        <v>15.0054</v>
      </c>
      <c r="O1041" s="44">
        <v>34.312600000000003</v>
      </c>
      <c r="P1041" s="26">
        <v>0.17201719529411807</v>
      </c>
      <c r="Q1041" s="26">
        <v>0.93524628235294394</v>
      </c>
      <c r="R1041" s="32" t="s">
        <v>1360</v>
      </c>
      <c r="S1041" s="32">
        <v>1</v>
      </c>
      <c r="T1041" s="61"/>
      <c r="U1041" s="36"/>
      <c r="V1041" s="62" t="s">
        <v>883</v>
      </c>
    </row>
    <row r="1042" spans="1:22" ht="12.75" customHeight="1">
      <c r="A1042" s="25" t="s">
        <v>1359</v>
      </c>
      <c r="B1042" s="25" t="s">
        <v>1334</v>
      </c>
      <c r="C1042" s="25" t="s">
        <v>1579</v>
      </c>
      <c r="D1042" s="43">
        <v>43305</v>
      </c>
      <c r="E1042" s="25">
        <v>2018</v>
      </c>
      <c r="F1042" s="25">
        <v>7</v>
      </c>
      <c r="G1042" s="37">
        <v>24</v>
      </c>
      <c r="H1042" s="35">
        <v>0.71924768518518523</v>
      </c>
      <c r="I1042" s="44">
        <v>133.51533333333333</v>
      </c>
      <c r="J1042" s="44">
        <v>37.768333333333331</v>
      </c>
      <c r="K1042" s="34">
        <v>10</v>
      </c>
      <c r="L1042" s="34">
        <v>10</v>
      </c>
      <c r="M1042" s="34">
        <v>0</v>
      </c>
      <c r="N1042" s="45">
        <v>20.058399999999999</v>
      </c>
      <c r="O1042" s="44">
        <v>34.189799999999998</v>
      </c>
      <c r="P1042" s="26">
        <v>0.13712227176470604</v>
      </c>
      <c r="Q1042" s="26">
        <v>0.46363761411764948</v>
      </c>
      <c r="R1042" s="32" t="s">
        <v>1360</v>
      </c>
      <c r="S1042" s="32">
        <v>1</v>
      </c>
      <c r="T1042" s="61"/>
      <c r="U1042" s="36"/>
      <c r="V1042" s="62" t="s">
        <v>884</v>
      </c>
    </row>
    <row r="1043" spans="1:22" ht="12.75" customHeight="1">
      <c r="A1043" s="1" t="s">
        <v>1417</v>
      </c>
      <c r="B1043" s="1">
        <v>5</v>
      </c>
      <c r="C1043" s="1" t="s">
        <v>1579</v>
      </c>
      <c r="D1043" s="5">
        <v>43447</v>
      </c>
      <c r="E1043" s="1">
        <v>2018</v>
      </c>
      <c r="F1043" s="1">
        <v>12</v>
      </c>
      <c r="G1043" s="4">
        <v>13</v>
      </c>
      <c r="H1043" s="9">
        <v>0.67708333333333337</v>
      </c>
      <c r="I1043" s="13">
        <v>132.21133333333333</v>
      </c>
      <c r="J1043" s="13">
        <v>37.523666666666664</v>
      </c>
      <c r="K1043" s="10">
        <v>0</v>
      </c>
      <c r="L1043" s="10">
        <v>0</v>
      </c>
      <c r="M1043" s="33">
        <v>0</v>
      </c>
      <c r="N1043" s="14">
        <v>14.9</v>
      </c>
      <c r="O1043" s="13">
        <v>34.016102402005082</v>
      </c>
      <c r="P1043" s="38">
        <v>2.956796470588241E-2</v>
      </c>
      <c r="Q1043" s="38">
        <v>0.13525970588235481</v>
      </c>
      <c r="R1043" s="1" t="s">
        <v>1410</v>
      </c>
      <c r="T1043" s="8" t="s">
        <v>1431</v>
      </c>
      <c r="V1043" s="42" t="str">
        <f>A1043&amp;" St."&amp;B1043&amp;" "&amp;K1043&amp;"m"&amp;" Bt."&amp;M1043</f>
        <v>YK1810 St.5 0m Bt.0</v>
      </c>
    </row>
    <row r="1044" spans="1:22" ht="12.75" customHeight="1">
      <c r="A1044" s="1" t="s">
        <v>1417</v>
      </c>
      <c r="B1044" s="1">
        <v>6</v>
      </c>
      <c r="C1044" s="1" t="s">
        <v>1579</v>
      </c>
      <c r="D1044" s="5">
        <v>43448</v>
      </c>
      <c r="E1044" s="1">
        <v>2018</v>
      </c>
      <c r="F1044" s="1">
        <v>12</v>
      </c>
      <c r="G1044" s="4">
        <v>14</v>
      </c>
      <c r="H1044" s="9">
        <v>0.67499999999999993</v>
      </c>
      <c r="I1044" s="13">
        <v>132.74966666666666</v>
      </c>
      <c r="J1044" s="13">
        <v>37.549500000000002</v>
      </c>
      <c r="K1044" s="10">
        <v>0</v>
      </c>
      <c r="L1044" s="10">
        <v>0</v>
      </c>
      <c r="M1044" s="33">
        <v>0</v>
      </c>
      <c r="N1044" s="14">
        <v>13.4</v>
      </c>
      <c r="O1044" s="13">
        <v>34.072691354577117</v>
      </c>
      <c r="P1044" s="38">
        <v>4.9274299999999993E-2</v>
      </c>
      <c r="Q1044" s="38">
        <v>6.7792999999998216E-2</v>
      </c>
      <c r="R1044" s="1" t="s">
        <v>1410</v>
      </c>
      <c r="T1044" s="8" t="s">
        <v>1431</v>
      </c>
      <c r="V1044" s="42" t="str">
        <f>A1044&amp;" St."&amp;B1044&amp;" "&amp;K1044&amp;"m"&amp;" Bt."&amp;M1044</f>
        <v>YK1810 St.6 0m Bt.0</v>
      </c>
    </row>
    <row r="1045" spans="1:22" ht="12.75" customHeight="1">
      <c r="A1045" s="1" t="s">
        <v>1417</v>
      </c>
      <c r="B1045" s="1">
        <v>7</v>
      </c>
      <c r="C1045" s="1" t="s">
        <v>1579</v>
      </c>
      <c r="D1045" s="5">
        <v>43445</v>
      </c>
      <c r="E1045" s="1">
        <v>2018</v>
      </c>
      <c r="F1045" s="1">
        <v>12</v>
      </c>
      <c r="G1045" s="4">
        <v>11</v>
      </c>
      <c r="H1045" s="9">
        <v>0.64374999999999993</v>
      </c>
      <c r="I1045" s="13">
        <v>133.24883333333332</v>
      </c>
      <c r="J1045" s="13">
        <v>37.508833333333335</v>
      </c>
      <c r="K1045" s="10">
        <v>0</v>
      </c>
      <c r="L1045" s="10">
        <v>0</v>
      </c>
      <c r="M1045" s="33">
        <v>0</v>
      </c>
      <c r="N1045" s="14">
        <v>15.8</v>
      </c>
      <c r="O1045" s="13">
        <v>33.972795778709497</v>
      </c>
      <c r="P1045" s="38">
        <v>2.7131352941176523E-3</v>
      </c>
      <c r="Q1045" s="38">
        <v>-0.27606470588235332</v>
      </c>
      <c r="R1045" s="1" t="s">
        <v>1410</v>
      </c>
      <c r="V1045" s="42" t="str">
        <f>A1045&amp;" St."&amp;B1045&amp;" "&amp;K1045&amp;"m"&amp;" Bt."&amp;M1045</f>
        <v>YK1810 St.7 0m Bt.0</v>
      </c>
    </row>
    <row r="1046" spans="1:22" ht="12.75" customHeight="1">
      <c r="A1046" s="1" t="s">
        <v>1417</v>
      </c>
      <c r="B1046" s="1">
        <v>8</v>
      </c>
      <c r="C1046" s="1" t="s">
        <v>1579</v>
      </c>
      <c r="D1046" s="5">
        <v>43447</v>
      </c>
      <c r="E1046" s="1">
        <v>2018</v>
      </c>
      <c r="F1046" s="1">
        <v>12</v>
      </c>
      <c r="G1046" s="4">
        <v>13</v>
      </c>
      <c r="H1046" s="9">
        <v>0.83611111111111114</v>
      </c>
      <c r="I1046" s="13">
        <v>132.20083333333332</v>
      </c>
      <c r="J1046" s="13">
        <v>37.180666666666667</v>
      </c>
      <c r="K1046" s="10">
        <v>0</v>
      </c>
      <c r="L1046" s="10">
        <v>0</v>
      </c>
      <c r="M1046" s="33">
        <v>0</v>
      </c>
      <c r="N1046" s="14">
        <v>14.9</v>
      </c>
      <c r="O1046" s="13">
        <v>34.043976880135723</v>
      </c>
      <c r="P1046" s="38">
        <v>2.9759870588235149E-2</v>
      </c>
      <c r="Q1046" s="38">
        <v>4.8498588235295514E-2</v>
      </c>
      <c r="R1046" s="1" t="s">
        <v>1410</v>
      </c>
      <c r="V1046" s="42" t="str">
        <f>A1046&amp;" St."&amp;B1046&amp;" "&amp;K1046&amp;"m"&amp;" Bt."&amp;M1046</f>
        <v>YK1810 St.8 0m Bt.0</v>
      </c>
    </row>
    <row r="1047" spans="1:22" ht="12.75" customHeight="1">
      <c r="A1047" s="1" t="s">
        <v>1417</v>
      </c>
      <c r="B1047" s="1">
        <v>9</v>
      </c>
      <c r="C1047" s="1" t="s">
        <v>1579</v>
      </c>
      <c r="D1047" s="5">
        <v>43448</v>
      </c>
      <c r="E1047" s="1">
        <v>2018</v>
      </c>
      <c r="F1047" s="1">
        <v>12</v>
      </c>
      <c r="G1047" s="4">
        <v>14</v>
      </c>
      <c r="H1047" s="9">
        <v>0.78472222222222221</v>
      </c>
      <c r="I1047" s="13">
        <v>132.74883333333332</v>
      </c>
      <c r="J1047" s="13">
        <v>37.299833333333332</v>
      </c>
      <c r="K1047" s="10">
        <v>0</v>
      </c>
      <c r="L1047" s="10">
        <v>0</v>
      </c>
      <c r="M1047" s="33">
        <v>0</v>
      </c>
      <c r="N1047" s="14">
        <v>16</v>
      </c>
      <c r="O1047" s="13">
        <v>34.070130880154693</v>
      </c>
      <c r="P1047" s="38">
        <v>3.4785405882352904E-2</v>
      </c>
      <c r="Q1047" s="38">
        <v>0.10395988235294418</v>
      </c>
      <c r="R1047" s="1" t="s">
        <v>1410</v>
      </c>
      <c r="V1047" s="42" t="str">
        <f>A1047&amp;" St."&amp;B1047&amp;" "&amp;K1047&amp;"m"&amp;" Bt."&amp;M1047</f>
        <v>YK1810 St.9 0m Bt.0</v>
      </c>
    </row>
    <row r="1048" spans="1:22" ht="12.75" customHeight="1">
      <c r="A1048" s="1" t="s">
        <v>1417</v>
      </c>
      <c r="B1048" s="1">
        <v>10</v>
      </c>
      <c r="C1048" s="1" t="s">
        <v>1579</v>
      </c>
      <c r="D1048" s="5">
        <v>43445</v>
      </c>
      <c r="E1048" s="1">
        <v>2018</v>
      </c>
      <c r="F1048" s="1">
        <v>12</v>
      </c>
      <c r="G1048" s="4">
        <v>11</v>
      </c>
      <c r="H1048" s="9">
        <v>0.83680555555555547</v>
      </c>
      <c r="I1048" s="13">
        <v>133.27066666666667</v>
      </c>
      <c r="J1048" s="13">
        <v>37.204833333333333</v>
      </c>
      <c r="K1048" s="10">
        <v>0</v>
      </c>
      <c r="L1048" s="10">
        <v>0</v>
      </c>
      <c r="M1048" s="33">
        <v>0</v>
      </c>
      <c r="N1048" s="14">
        <v>17.399999999999999</v>
      </c>
      <c r="O1048" s="13">
        <v>34.089426556202319</v>
      </c>
      <c r="P1048" s="38">
        <v>4.2869441176470957E-2</v>
      </c>
      <c r="Q1048" s="38">
        <v>5.2647176470587809E-2</v>
      </c>
      <c r="R1048" s="1" t="s">
        <v>1410</v>
      </c>
      <c r="T1048" s="8" t="s">
        <v>1431</v>
      </c>
      <c r="V1048" s="42" t="str">
        <f>A1048&amp;" St."&amp;B1048&amp;" "&amp;K1048&amp;"m"&amp;" Bt."&amp;M1048</f>
        <v>YK1810 St.10 0m Bt.0</v>
      </c>
    </row>
    <row r="1049" spans="1:22" ht="12.75" customHeight="1">
      <c r="A1049" s="1" t="s">
        <v>1417</v>
      </c>
      <c r="B1049" s="1">
        <v>11</v>
      </c>
      <c r="C1049" s="1" t="s">
        <v>1579</v>
      </c>
      <c r="D1049" s="5">
        <v>43448</v>
      </c>
      <c r="E1049" s="1">
        <v>2018</v>
      </c>
      <c r="F1049" s="1">
        <v>12</v>
      </c>
      <c r="G1049" s="4">
        <v>14</v>
      </c>
      <c r="H1049" s="9">
        <v>1.1805555555555555E-2</v>
      </c>
      <c r="I1049" s="13">
        <v>132.22333333333333</v>
      </c>
      <c r="J1049" s="13">
        <v>37.051333333333332</v>
      </c>
      <c r="K1049" s="10">
        <v>0</v>
      </c>
      <c r="L1049" s="10">
        <v>0</v>
      </c>
      <c r="M1049" s="33">
        <v>0</v>
      </c>
      <c r="N1049" s="14">
        <v>15.4</v>
      </c>
      <c r="O1049" s="13">
        <v>34.021692865191724</v>
      </c>
      <c r="P1049" s="38">
        <v>3.7496076470588058E-2</v>
      </c>
      <c r="Q1049" s="38">
        <v>0.10121347058823638</v>
      </c>
      <c r="R1049" s="1" t="s">
        <v>1410</v>
      </c>
      <c r="V1049" s="42" t="str">
        <f>A1049&amp;" St."&amp;B1049&amp;" "&amp;K1049&amp;"m"&amp;" Bt."&amp;M1049</f>
        <v>YK1810 St.11 0m Bt.0</v>
      </c>
    </row>
    <row r="1050" spans="1:22" ht="12.75" customHeight="1">
      <c r="A1050" s="1" t="s">
        <v>1417</v>
      </c>
      <c r="B1050" s="1">
        <v>12</v>
      </c>
      <c r="C1050" s="1" t="s">
        <v>1579</v>
      </c>
      <c r="D1050" s="5">
        <v>43449</v>
      </c>
      <c r="E1050" s="1">
        <v>2018</v>
      </c>
      <c r="F1050" s="1">
        <v>12</v>
      </c>
      <c r="G1050" s="4">
        <v>15</v>
      </c>
      <c r="H1050" s="9">
        <v>0.67637731481481478</v>
      </c>
      <c r="I1050" s="13">
        <v>132.68583333333333</v>
      </c>
      <c r="J1050" s="13">
        <v>37.001666666666665</v>
      </c>
      <c r="K1050" s="10">
        <v>0</v>
      </c>
      <c r="L1050" s="10">
        <v>0</v>
      </c>
      <c r="M1050" s="33">
        <v>0</v>
      </c>
      <c r="N1050" s="14">
        <v>15.4</v>
      </c>
      <c r="O1050" s="13">
        <v>34.035173186905247</v>
      </c>
      <c r="P1050" s="38">
        <v>2.4487271764705554E-2</v>
      </c>
      <c r="Q1050" s="38">
        <v>-9.5330189411765076E-2</v>
      </c>
      <c r="R1050" s="1" t="s">
        <v>1410</v>
      </c>
      <c r="V1050" s="42" t="str">
        <f>A1050&amp;" St."&amp;B1050&amp;" "&amp;K1050&amp;"m"&amp;" Bt."&amp;M1050</f>
        <v>YK1810 St.12 0m Bt.0</v>
      </c>
    </row>
    <row r="1051" spans="1:22" ht="12.75" customHeight="1">
      <c r="A1051" s="1" t="s">
        <v>1417</v>
      </c>
      <c r="B1051" s="1">
        <v>13</v>
      </c>
      <c r="C1051" s="1" t="s">
        <v>1579</v>
      </c>
      <c r="D1051" s="5">
        <v>43449</v>
      </c>
      <c r="E1051" s="1">
        <v>2018</v>
      </c>
      <c r="F1051" s="1">
        <v>12</v>
      </c>
      <c r="G1051" s="4">
        <v>15</v>
      </c>
      <c r="H1051" s="9">
        <v>0.83180555555555558</v>
      </c>
      <c r="I1051" s="13">
        <v>133.23266666666666</v>
      </c>
      <c r="J1051" s="13">
        <v>37.049666666666667</v>
      </c>
      <c r="K1051" s="10">
        <v>0</v>
      </c>
      <c r="L1051" s="10">
        <v>0</v>
      </c>
      <c r="M1051" s="33">
        <v>0</v>
      </c>
      <c r="N1051" s="14">
        <v>16.399999999999999</v>
      </c>
      <c r="O1051" s="13">
        <v>34.026735138298704</v>
      </c>
      <c r="P1051" s="38">
        <v>-2.6019365882352652E-2</v>
      </c>
      <c r="Q1051" s="38">
        <v>-0.10469803529411692</v>
      </c>
      <c r="R1051" s="1" t="s">
        <v>1410</v>
      </c>
      <c r="V1051" s="42" t="str">
        <f>A1051&amp;" St."&amp;B1051&amp;" "&amp;K1051&amp;"m"&amp;" Bt."&amp;M1051</f>
        <v>YK1810 St.13 0m Bt.0</v>
      </c>
    </row>
    <row r="1052" spans="1:22" ht="12.75" customHeight="1">
      <c r="A1052" s="1" t="s">
        <v>1417</v>
      </c>
      <c r="B1052" s="1">
        <v>14</v>
      </c>
      <c r="C1052" s="1" t="s">
        <v>1579</v>
      </c>
      <c r="D1052" s="5">
        <v>43446</v>
      </c>
      <c r="E1052" s="1">
        <v>2018</v>
      </c>
      <c r="F1052" s="1">
        <v>12</v>
      </c>
      <c r="G1052" s="4">
        <v>12</v>
      </c>
      <c r="H1052" s="9">
        <v>0.7090277777777777</v>
      </c>
      <c r="I1052" s="13">
        <v>132.267</v>
      </c>
      <c r="J1052" s="13">
        <v>36.795666666666669</v>
      </c>
      <c r="K1052" s="10">
        <v>0</v>
      </c>
      <c r="L1052" s="10">
        <v>0</v>
      </c>
      <c r="M1052" s="33">
        <v>0</v>
      </c>
      <c r="N1052" s="14">
        <v>14.9</v>
      </c>
      <c r="O1052" s="13">
        <v>33.917278129861195</v>
      </c>
      <c r="P1052" s="38">
        <v>4.7217164705881665E-3</v>
      </c>
      <c r="Q1052" s="38">
        <v>-0.24529698117647136</v>
      </c>
      <c r="R1052" s="1" t="s">
        <v>1410</v>
      </c>
      <c r="T1052" s="8" t="s">
        <v>1431</v>
      </c>
      <c r="V1052" s="42" t="str">
        <f>A1052&amp;" St."&amp;B1052&amp;" "&amp;K1052&amp;"m"&amp;" Bt."&amp;M1052</f>
        <v>YK1810 St.14 0m Bt.0</v>
      </c>
    </row>
    <row r="1053" spans="1:22" ht="12.75" customHeight="1">
      <c r="A1053" s="1" t="s">
        <v>1417</v>
      </c>
      <c r="B1053" s="1">
        <v>17</v>
      </c>
      <c r="C1053" s="1" t="s">
        <v>1579</v>
      </c>
      <c r="D1053" s="5">
        <v>43446</v>
      </c>
      <c r="E1053" s="1">
        <v>2018</v>
      </c>
      <c r="F1053" s="1">
        <v>12</v>
      </c>
      <c r="G1053" s="4">
        <v>12</v>
      </c>
      <c r="H1053" s="9">
        <v>0.82291666666666663</v>
      </c>
      <c r="I1053" s="13">
        <v>132.26050000000001</v>
      </c>
      <c r="J1053" s="13">
        <v>36.549166666666665</v>
      </c>
      <c r="K1053" s="10">
        <v>0</v>
      </c>
      <c r="L1053" s="10">
        <v>0</v>
      </c>
      <c r="M1053" s="33">
        <v>0</v>
      </c>
      <c r="N1053" s="14">
        <v>15.6</v>
      </c>
      <c r="O1053" s="13">
        <v>33.997308123674024</v>
      </c>
      <c r="P1053" s="38">
        <v>1.779698823529241E-3</v>
      </c>
      <c r="Q1053" s="38">
        <v>-0.16448044705882126</v>
      </c>
      <c r="R1053" s="1" t="s">
        <v>1410</v>
      </c>
      <c r="T1053" s="8" t="s">
        <v>1431</v>
      </c>
      <c r="V1053" s="42" t="str">
        <f>A1053&amp;" St."&amp;B1053&amp;" "&amp;K1053&amp;"m"&amp;" Bt."&amp;M1053</f>
        <v>YK1810 St.17 0m Bt.0</v>
      </c>
    </row>
    <row r="1054" spans="1:22" ht="12.75" customHeight="1">
      <c r="A1054" s="1" t="s">
        <v>1417</v>
      </c>
      <c r="B1054" s="1">
        <v>20</v>
      </c>
      <c r="C1054" s="1" t="s">
        <v>1579</v>
      </c>
      <c r="D1054" s="5">
        <v>43444</v>
      </c>
      <c r="E1054" s="1">
        <v>2018</v>
      </c>
      <c r="F1054" s="1">
        <v>12</v>
      </c>
      <c r="G1054" s="4">
        <v>10</v>
      </c>
      <c r="H1054" s="9">
        <v>0.67065972222222225</v>
      </c>
      <c r="I1054" s="13">
        <v>132.25166666666667</v>
      </c>
      <c r="J1054" s="13">
        <v>36.250500000000002</v>
      </c>
      <c r="K1054" s="10">
        <v>0</v>
      </c>
      <c r="L1054" s="10">
        <v>0</v>
      </c>
      <c r="M1054" s="33">
        <v>0</v>
      </c>
      <c r="N1054" s="14">
        <v>16.3</v>
      </c>
      <c r="O1054" s="13">
        <v>33.997320803134158</v>
      </c>
      <c r="P1054" s="38">
        <v>1.2873611764705473E-3</v>
      </c>
      <c r="Q1054" s="38">
        <v>-0.16556001294117806</v>
      </c>
      <c r="R1054" s="1" t="s">
        <v>1410</v>
      </c>
      <c r="V1054" s="42" t="str">
        <f>A1054&amp;" St."&amp;B1054&amp;" "&amp;K1054&amp;"m"&amp;" Bt."&amp;M1054</f>
        <v>YK1810 St.20 0m Bt.0</v>
      </c>
    </row>
    <row r="1055" spans="1:22" ht="12.75" customHeight="1">
      <c r="A1055" s="1" t="s">
        <v>1417</v>
      </c>
      <c r="B1055" s="1">
        <v>21</v>
      </c>
      <c r="C1055" s="1" t="s">
        <v>1579</v>
      </c>
      <c r="D1055" s="5">
        <v>43444</v>
      </c>
      <c r="E1055" s="1">
        <v>2018</v>
      </c>
      <c r="F1055" s="1">
        <v>12</v>
      </c>
      <c r="G1055" s="4">
        <v>10</v>
      </c>
      <c r="H1055" s="9">
        <v>0.76909722222222221</v>
      </c>
      <c r="I1055" s="13">
        <v>132.75083333333333</v>
      </c>
      <c r="J1055" s="13">
        <v>36.249833333333335</v>
      </c>
      <c r="K1055" s="10">
        <v>0</v>
      </c>
      <c r="L1055" s="10">
        <v>0</v>
      </c>
      <c r="M1055" s="33">
        <v>0</v>
      </c>
      <c r="N1055" s="14">
        <v>18.600000000000001</v>
      </c>
      <c r="O1055" s="13">
        <v>34.199373648675461</v>
      </c>
      <c r="P1055" s="38">
        <v>5.9995623529411901E-2</v>
      </c>
      <c r="Q1055" s="38">
        <v>0.14022412117647143</v>
      </c>
      <c r="R1055" s="1" t="s">
        <v>1410</v>
      </c>
      <c r="V1055" s="42" t="str">
        <f>A1055&amp;" St."&amp;B1055&amp;" "&amp;K1055&amp;"m"&amp;" Bt."&amp;M1055</f>
        <v>YK1810 St.21 0m Bt.0</v>
      </c>
    </row>
    <row r="1056" spans="1:22" ht="12.75" customHeight="1">
      <c r="A1056" s="1" t="s">
        <v>1417</v>
      </c>
      <c r="B1056" s="1">
        <v>22</v>
      </c>
      <c r="C1056" s="1" t="s">
        <v>1579</v>
      </c>
      <c r="D1056" s="5">
        <v>43444</v>
      </c>
      <c r="E1056" s="1">
        <v>2018</v>
      </c>
      <c r="F1056" s="1">
        <v>12</v>
      </c>
      <c r="G1056" s="4">
        <v>10</v>
      </c>
      <c r="H1056" s="9">
        <v>0.84112268518518529</v>
      </c>
      <c r="I1056" s="13">
        <v>132.74866666666668</v>
      </c>
      <c r="J1056" s="13">
        <v>35.99883333333333</v>
      </c>
      <c r="K1056" s="10">
        <v>0</v>
      </c>
      <c r="L1056" s="10">
        <v>0</v>
      </c>
      <c r="M1056" s="33">
        <v>0</v>
      </c>
      <c r="N1056" s="14">
        <v>17.8</v>
      </c>
      <c r="O1056" s="13">
        <v>34.125646718138157</v>
      </c>
      <c r="P1056" s="38">
        <v>2.745330588235273E-2</v>
      </c>
      <c r="Q1056" s="38">
        <v>2.9028835294116817E-2</v>
      </c>
      <c r="R1056" s="1" t="s">
        <v>1410</v>
      </c>
      <c r="V1056" s="42" t="str">
        <f>A1056&amp;" St."&amp;B1056&amp;" "&amp;K1056&amp;"m"&amp;" Bt."&amp;M1056</f>
        <v>YK1810 St.22 0m Bt.0</v>
      </c>
    </row>
    <row r="1057" spans="1:22" ht="12.75" customHeight="1">
      <c r="A1057" s="1" t="s">
        <v>1417</v>
      </c>
      <c r="B1057" s="1" t="s">
        <v>112</v>
      </c>
      <c r="C1057" s="1" t="s">
        <v>1579</v>
      </c>
      <c r="D1057" s="5">
        <v>43452</v>
      </c>
      <c r="E1057" s="1">
        <v>2018</v>
      </c>
      <c r="F1057" s="1">
        <v>12</v>
      </c>
      <c r="G1057" s="4">
        <v>18</v>
      </c>
      <c r="H1057" s="9">
        <v>0.4513888888888889</v>
      </c>
      <c r="I1057" s="13">
        <v>132.0025</v>
      </c>
      <c r="J1057" s="13">
        <v>35.500666666666667</v>
      </c>
      <c r="K1057" s="10">
        <v>0</v>
      </c>
      <c r="L1057" s="10">
        <v>0</v>
      </c>
      <c r="M1057" s="33">
        <v>0</v>
      </c>
      <c r="N1057" s="14">
        <v>17.5</v>
      </c>
      <c r="O1057" s="13">
        <v>34.243397753245169</v>
      </c>
      <c r="P1057" s="38">
        <v>2.9689839705882459E-2</v>
      </c>
      <c r="Q1057" s="38">
        <v>0.36588531323529416</v>
      </c>
      <c r="R1057" s="1" t="s">
        <v>1410</v>
      </c>
      <c r="V1057" s="42" t="str">
        <f>A1057&amp;" St."&amp;B1057&amp;" "&amp;K1057&amp;"m"&amp;" Bt."&amp;M1057</f>
        <v>YK1810 St.N5 0m Bt.0</v>
      </c>
    </row>
    <row r="1058" spans="1:22" ht="12.75" customHeight="1">
      <c r="A1058" s="1" t="s">
        <v>1417</v>
      </c>
      <c r="B1058" s="1" t="s">
        <v>117</v>
      </c>
      <c r="C1058" s="1" t="s">
        <v>1579</v>
      </c>
      <c r="D1058" s="5">
        <v>43452</v>
      </c>
      <c r="E1058" s="1">
        <v>2018</v>
      </c>
      <c r="F1058" s="1">
        <v>12</v>
      </c>
      <c r="G1058" s="4">
        <v>18</v>
      </c>
      <c r="H1058" s="9">
        <v>0.68680555555555556</v>
      </c>
      <c r="I1058" s="13">
        <v>131.00033333333334</v>
      </c>
      <c r="J1058" s="13">
        <v>35.000166666666665</v>
      </c>
      <c r="K1058" s="10">
        <v>0</v>
      </c>
      <c r="L1058" s="10">
        <v>0</v>
      </c>
      <c r="M1058" s="33">
        <v>0</v>
      </c>
      <c r="N1058" s="14">
        <v>18.100000000000001</v>
      </c>
      <c r="O1058" s="13">
        <v>34.29340292642263</v>
      </c>
      <c r="P1058" s="38">
        <v>7.5486247058823785E-2</v>
      </c>
      <c r="Q1058" s="38">
        <v>0.41044062235294199</v>
      </c>
      <c r="R1058" s="1" t="s">
        <v>1410</v>
      </c>
      <c r="V1058" s="42" t="str">
        <f>A1058&amp;" St."&amp;B1058&amp;" "&amp;K1058&amp;"m"&amp;" Bt."&amp;M1058</f>
        <v>YK1810 St.N6 0m Bt.0</v>
      </c>
    </row>
    <row r="1059" spans="1:22" ht="12.75" customHeight="1">
      <c r="A1059" s="25" t="s">
        <v>1649</v>
      </c>
      <c r="B1059" s="25">
        <v>19</v>
      </c>
      <c r="C1059" s="1" t="s">
        <v>1579</v>
      </c>
      <c r="D1059" s="31">
        <v>43682</v>
      </c>
      <c r="E1059" s="25">
        <f>YEAR(D1059)</f>
        <v>2019</v>
      </c>
      <c r="F1059" s="25">
        <f>MONTH(D1059)</f>
        <v>8</v>
      </c>
      <c r="G1059" s="25">
        <f>DAY(D1059)</f>
        <v>5</v>
      </c>
      <c r="H1059" s="35">
        <v>0.71597222222222223</v>
      </c>
      <c r="I1059" s="44">
        <v>131.66318333333334</v>
      </c>
      <c r="J1059" s="44">
        <v>36.001683333333297</v>
      </c>
      <c r="K1059" s="34">
        <v>0</v>
      </c>
      <c r="L1059" s="34">
        <v>0</v>
      </c>
      <c r="M1059" s="33">
        <v>0</v>
      </c>
      <c r="N1059" s="45">
        <v>27.02</v>
      </c>
      <c r="O1059" s="63">
        <v>34.18</v>
      </c>
      <c r="P1059" s="26">
        <v>-1.9774025882353552E-2</v>
      </c>
      <c r="Q1059" s="26">
        <v>5.2162585882353341E-2</v>
      </c>
      <c r="R1059" s="32" t="s">
        <v>288</v>
      </c>
      <c r="S1059" s="32"/>
      <c r="T1059" s="22"/>
      <c r="U1059" s="23"/>
      <c r="V1059" s="22" t="s">
        <v>1650</v>
      </c>
    </row>
    <row r="1060" spans="1:22" ht="12.75" customHeight="1">
      <c r="A1060" s="25" t="s">
        <v>1651</v>
      </c>
      <c r="B1060" s="25">
        <v>54</v>
      </c>
      <c r="C1060" s="1" t="s">
        <v>1579</v>
      </c>
      <c r="D1060" s="31">
        <v>43711</v>
      </c>
      <c r="E1060" s="25">
        <f>YEAR(D1060)</f>
        <v>2019</v>
      </c>
      <c r="F1060" s="25">
        <f>MONTH(D1060)</f>
        <v>9</v>
      </c>
      <c r="G1060" s="25">
        <f>DAY(D1060)</f>
        <v>3</v>
      </c>
      <c r="H1060" s="35">
        <v>0.28958333333333336</v>
      </c>
      <c r="I1060" s="44">
        <v>132.33018333333334</v>
      </c>
      <c r="J1060" s="44">
        <v>38.339100000000002</v>
      </c>
      <c r="K1060" s="34">
        <v>0</v>
      </c>
      <c r="L1060" s="34">
        <v>0</v>
      </c>
      <c r="M1060" s="33">
        <v>0</v>
      </c>
      <c r="N1060" s="45">
        <v>25.486999999999998</v>
      </c>
      <c r="O1060" s="63">
        <v>33.852499999999999</v>
      </c>
      <c r="P1060" s="26">
        <v>-0.16555172705882359</v>
      </c>
      <c r="Q1060" s="26">
        <v>-1.1218507529411781</v>
      </c>
      <c r="R1060" s="32" t="s">
        <v>288</v>
      </c>
      <c r="S1060" s="32"/>
      <c r="T1060" s="22"/>
      <c r="U1060" s="23"/>
      <c r="V1060" s="22" t="s">
        <v>1652</v>
      </c>
    </row>
    <row r="1061" spans="1:22" ht="12.75" customHeight="1">
      <c r="A1061" s="25" t="s">
        <v>1651</v>
      </c>
      <c r="B1061" s="25">
        <v>53</v>
      </c>
      <c r="C1061" s="1" t="s">
        <v>1579</v>
      </c>
      <c r="D1061" s="31">
        <v>43711</v>
      </c>
      <c r="E1061" s="25">
        <f>YEAR(D1061)</f>
        <v>2019</v>
      </c>
      <c r="F1061" s="25">
        <f>MONTH(D1061)</f>
        <v>9</v>
      </c>
      <c r="G1061" s="25">
        <f>DAY(D1061)</f>
        <v>3</v>
      </c>
      <c r="H1061" s="35">
        <v>0.37152777777777773</v>
      </c>
      <c r="I1061" s="44">
        <v>132.32851666666667</v>
      </c>
      <c r="J1061" s="44">
        <v>38.007849999999998</v>
      </c>
      <c r="K1061" s="34">
        <v>0</v>
      </c>
      <c r="L1061" s="34">
        <v>0</v>
      </c>
      <c r="M1061" s="33">
        <v>0</v>
      </c>
      <c r="N1061" s="45">
        <v>25.582999999999998</v>
      </c>
      <c r="O1061" s="63">
        <v>33.775599999999997</v>
      </c>
      <c r="P1061" s="26">
        <v>-0.12598846823529453</v>
      </c>
      <c r="Q1061" s="26">
        <v>-0.82610949176470605</v>
      </c>
      <c r="R1061" s="32" t="s">
        <v>288</v>
      </c>
      <c r="S1061" s="32"/>
      <c r="T1061" s="22"/>
      <c r="U1061" s="23"/>
      <c r="V1061" s="22" t="s">
        <v>1653</v>
      </c>
    </row>
    <row r="1062" spans="1:22" ht="12.75" customHeight="1">
      <c r="A1062" s="25" t="s">
        <v>1651</v>
      </c>
      <c r="B1062" s="25">
        <v>52</v>
      </c>
      <c r="C1062" s="1" t="s">
        <v>1579</v>
      </c>
      <c r="D1062" s="31">
        <v>43711</v>
      </c>
      <c r="E1062" s="25">
        <f>YEAR(D1062)</f>
        <v>2019</v>
      </c>
      <c r="F1062" s="25">
        <f>MONTH(D1062)</f>
        <v>9</v>
      </c>
      <c r="G1062" s="25">
        <f>DAY(D1062)</f>
        <v>3</v>
      </c>
      <c r="H1062" s="35">
        <v>0.45069444444444445</v>
      </c>
      <c r="I1062" s="44">
        <v>132.33018333333334</v>
      </c>
      <c r="J1062" s="44">
        <v>37.671316666666669</v>
      </c>
      <c r="K1062" s="34">
        <v>0</v>
      </c>
      <c r="L1062" s="34">
        <v>0</v>
      </c>
      <c r="M1062" s="33">
        <v>0</v>
      </c>
      <c r="N1062" s="45">
        <v>25.401</v>
      </c>
      <c r="O1062" s="63">
        <v>33.889499999999998</v>
      </c>
      <c r="P1062" s="26">
        <v>-0.22134852941176519</v>
      </c>
      <c r="Q1062" s="26">
        <v>-1.1936723105882354</v>
      </c>
      <c r="R1062" s="32" t="s">
        <v>288</v>
      </c>
      <c r="S1062" s="32"/>
      <c r="T1062" s="22"/>
      <c r="U1062" s="23"/>
      <c r="V1062" s="22" t="s">
        <v>1654</v>
      </c>
    </row>
    <row r="1063" spans="1:22" ht="12.75" customHeight="1">
      <c r="A1063" s="25" t="s">
        <v>1651</v>
      </c>
      <c r="B1063" s="25">
        <v>51</v>
      </c>
      <c r="C1063" s="1" t="s">
        <v>1579</v>
      </c>
      <c r="D1063" s="31">
        <v>43711</v>
      </c>
      <c r="E1063" s="25">
        <f>YEAR(D1063)</f>
        <v>2019</v>
      </c>
      <c r="F1063" s="25">
        <f>MONTH(D1063)</f>
        <v>9</v>
      </c>
      <c r="G1063" s="25">
        <f>DAY(D1063)</f>
        <v>3</v>
      </c>
      <c r="H1063" s="35">
        <v>0.52986111111111112</v>
      </c>
      <c r="I1063" s="44">
        <v>132.32735</v>
      </c>
      <c r="J1063" s="44">
        <v>37.340800000000002</v>
      </c>
      <c r="K1063" s="34">
        <v>0</v>
      </c>
      <c r="L1063" s="34">
        <v>0</v>
      </c>
      <c r="M1063" s="33">
        <v>0</v>
      </c>
      <c r="N1063" s="45">
        <v>24.108000000000001</v>
      </c>
      <c r="O1063" s="63">
        <v>33.302799999999998</v>
      </c>
      <c r="P1063" s="26">
        <v>-0.34304007058823571</v>
      </c>
      <c r="Q1063" s="26">
        <v>-2.0057941694117662</v>
      </c>
      <c r="R1063" s="32" t="s">
        <v>288</v>
      </c>
      <c r="S1063" s="32"/>
      <c r="T1063" s="22"/>
      <c r="U1063" s="23"/>
      <c r="V1063" s="22" t="s">
        <v>1655</v>
      </c>
    </row>
    <row r="1064" spans="1:22" ht="12.75" customHeight="1">
      <c r="A1064" s="25" t="s">
        <v>1651</v>
      </c>
      <c r="B1064" s="25">
        <v>15</v>
      </c>
      <c r="C1064" s="1" t="s">
        <v>1579</v>
      </c>
      <c r="D1064" s="31">
        <v>43711</v>
      </c>
      <c r="E1064" s="25">
        <f>YEAR(D1064)</f>
        <v>2019</v>
      </c>
      <c r="F1064" s="25">
        <f>MONTH(D1064)</f>
        <v>9</v>
      </c>
      <c r="G1064" s="25">
        <f>DAY(D1064)</f>
        <v>3</v>
      </c>
      <c r="H1064" s="35">
        <v>0.61527777777777781</v>
      </c>
      <c r="I1064" s="44">
        <v>132.32656666666668</v>
      </c>
      <c r="J1064" s="44">
        <v>37.006233333333334</v>
      </c>
      <c r="K1064" s="34">
        <v>0</v>
      </c>
      <c r="L1064" s="34">
        <v>0</v>
      </c>
      <c r="M1064" s="33">
        <v>0</v>
      </c>
      <c r="N1064" s="45">
        <v>24.818999999999999</v>
      </c>
      <c r="O1064" s="63">
        <v>33.0015</v>
      </c>
      <c r="P1064" s="26">
        <v>-0.38879897176470624</v>
      </c>
      <c r="Q1064" s="26">
        <v>-2.3568627482352937</v>
      </c>
      <c r="R1064" s="32" t="s">
        <v>288</v>
      </c>
      <c r="S1064" s="32"/>
      <c r="T1064" s="22"/>
      <c r="U1064" s="23"/>
      <c r="V1064" s="22" t="s">
        <v>1656</v>
      </c>
    </row>
    <row r="1065" spans="1:22" ht="12.75" customHeight="1">
      <c r="A1065" s="25" t="s">
        <v>1657</v>
      </c>
      <c r="B1065" s="25">
        <v>15</v>
      </c>
      <c r="C1065" s="1" t="s">
        <v>1579</v>
      </c>
      <c r="D1065" s="31">
        <v>43739</v>
      </c>
      <c r="E1065" s="25">
        <f>YEAR(D1065)</f>
        <v>2019</v>
      </c>
      <c r="F1065" s="25">
        <f>MONTH(D1065)</f>
        <v>10</v>
      </c>
      <c r="G1065" s="25">
        <f>DAY(D1065)</f>
        <v>1</v>
      </c>
      <c r="H1065" s="35">
        <v>7.2916666666666671E-2</v>
      </c>
      <c r="I1065" s="44">
        <v>132.32406666666665</v>
      </c>
      <c r="J1065" s="44">
        <v>37.010683333333333</v>
      </c>
      <c r="K1065" s="34">
        <v>0</v>
      </c>
      <c r="L1065" s="34">
        <v>0</v>
      </c>
      <c r="M1065" s="33">
        <v>0</v>
      </c>
      <c r="N1065" s="45">
        <v>23.190999999999999</v>
      </c>
      <c r="O1065" s="63">
        <v>32.295699999999997</v>
      </c>
      <c r="P1065" s="26">
        <v>-0.50967403294117641</v>
      </c>
      <c r="Q1065" s="26">
        <v>-2.9425815270588238</v>
      </c>
      <c r="R1065" s="32" t="s">
        <v>288</v>
      </c>
      <c r="S1065" s="32"/>
      <c r="T1065" s="22"/>
      <c r="U1065" s="23"/>
      <c r="V1065" s="22" t="s">
        <v>1658</v>
      </c>
    </row>
    <row r="1066" spans="1:22" ht="12.75" customHeight="1">
      <c r="A1066" s="25" t="s">
        <v>1659</v>
      </c>
      <c r="B1066" s="25">
        <v>15</v>
      </c>
      <c r="C1066" s="1" t="s">
        <v>1579</v>
      </c>
      <c r="D1066" s="31">
        <v>43766</v>
      </c>
      <c r="E1066" s="25">
        <f>YEAR(D1066)</f>
        <v>2019</v>
      </c>
      <c r="F1066" s="25">
        <f>MONTH(D1066)</f>
        <v>10</v>
      </c>
      <c r="G1066" s="25">
        <f>DAY(D1066)</f>
        <v>28</v>
      </c>
      <c r="H1066" s="35">
        <v>0.99930555555555556</v>
      </c>
      <c r="I1066" s="44">
        <v>132.33096666666665</v>
      </c>
      <c r="J1066" s="44">
        <v>37.006783333333331</v>
      </c>
      <c r="K1066" s="34">
        <v>0</v>
      </c>
      <c r="L1066" s="34">
        <v>0</v>
      </c>
      <c r="M1066" s="33">
        <v>0</v>
      </c>
      <c r="N1066" s="45">
        <v>19.323</v>
      </c>
      <c r="O1066" s="63">
        <v>32.975999999999999</v>
      </c>
      <c r="P1066" s="26">
        <v>-0.34243971764705883</v>
      </c>
      <c r="Q1066" s="26">
        <v>-2.115028082352941</v>
      </c>
      <c r="R1066" s="32" t="s">
        <v>288</v>
      </c>
      <c r="S1066" s="32"/>
      <c r="T1066" s="22"/>
      <c r="U1066" s="23"/>
      <c r="V1066" s="22" t="s">
        <v>1660</v>
      </c>
    </row>
    <row r="1067" spans="1:22" ht="12.75" customHeight="1">
      <c r="A1067" s="25" t="s">
        <v>1661</v>
      </c>
      <c r="B1067" s="25">
        <v>15</v>
      </c>
      <c r="C1067" s="1" t="s">
        <v>1579</v>
      </c>
      <c r="D1067" s="31">
        <v>43791</v>
      </c>
      <c r="E1067" s="25">
        <f>YEAR(D1067)</f>
        <v>2019</v>
      </c>
      <c r="F1067" s="25">
        <f>MONTH(D1067)</f>
        <v>11</v>
      </c>
      <c r="G1067" s="25">
        <f>DAY(D1067)</f>
        <v>22</v>
      </c>
      <c r="H1067" s="35">
        <v>8.0555555555555561E-2</v>
      </c>
      <c r="I1067" s="44">
        <v>132.32936666666666</v>
      </c>
      <c r="J1067" s="44">
        <v>37.00503333333333</v>
      </c>
      <c r="K1067" s="34">
        <v>0</v>
      </c>
      <c r="L1067" s="34">
        <v>0</v>
      </c>
      <c r="M1067" s="33">
        <v>0</v>
      </c>
      <c r="N1067" s="45">
        <v>16.835999999999999</v>
      </c>
      <c r="O1067" s="63">
        <v>33.384999999999998</v>
      </c>
      <c r="P1067" s="26">
        <v>-0.25143821882352957</v>
      </c>
      <c r="Q1067" s="26">
        <v>-1.4699623811764706</v>
      </c>
      <c r="R1067" s="32" t="s">
        <v>288</v>
      </c>
      <c r="S1067" s="32"/>
      <c r="T1067" s="22"/>
      <c r="U1067" s="23"/>
      <c r="V1067" s="22" t="s">
        <v>1662</v>
      </c>
    </row>
    <row r="1068" spans="1:22" ht="12.75" customHeight="1">
      <c r="A1068" s="25" t="s">
        <v>1665</v>
      </c>
      <c r="B1068" s="25">
        <v>15</v>
      </c>
      <c r="C1068" s="1" t="s">
        <v>1579</v>
      </c>
      <c r="D1068" s="31">
        <v>43914</v>
      </c>
      <c r="E1068" s="25">
        <f>YEAR(D1068)</f>
        <v>2020</v>
      </c>
      <c r="F1068" s="25">
        <f>MONTH(D1068)</f>
        <v>3</v>
      </c>
      <c r="G1068" s="25">
        <f>DAY(D1068)</f>
        <v>24</v>
      </c>
      <c r="H1068" s="35">
        <v>0.125</v>
      </c>
      <c r="I1068" s="44">
        <v>132.32831666666667</v>
      </c>
      <c r="J1068" s="44">
        <v>37.003233333333334</v>
      </c>
      <c r="K1068" s="34">
        <v>0</v>
      </c>
      <c r="L1068" s="34">
        <v>0</v>
      </c>
      <c r="M1068" s="33">
        <v>0</v>
      </c>
      <c r="N1068" s="45">
        <v>12.375999999999999</v>
      </c>
      <c r="O1068" s="63">
        <v>34.368000000000002</v>
      </c>
      <c r="P1068" s="26">
        <v>0.15591325882352924</v>
      </c>
      <c r="Q1068" s="26">
        <v>0.70300358117646944</v>
      </c>
      <c r="R1068" s="32" t="s">
        <v>288</v>
      </c>
      <c r="S1068" s="32"/>
      <c r="T1068" s="22"/>
      <c r="U1068" s="23"/>
      <c r="V1068" s="22" t="s">
        <v>1666</v>
      </c>
    </row>
    <row r="1069" spans="1:22" ht="12.75" customHeight="1">
      <c r="A1069" s="25" t="s">
        <v>1667</v>
      </c>
      <c r="B1069" s="25">
        <v>15</v>
      </c>
      <c r="C1069" s="1" t="s">
        <v>1579</v>
      </c>
      <c r="D1069" s="31">
        <v>43949</v>
      </c>
      <c r="E1069" s="25">
        <f>YEAR(D1069)</f>
        <v>2020</v>
      </c>
      <c r="F1069" s="25">
        <f>MONTH(D1069)</f>
        <v>4</v>
      </c>
      <c r="G1069" s="25">
        <f>DAY(D1069)</f>
        <v>28</v>
      </c>
      <c r="H1069" s="35">
        <v>0.1173611111111111</v>
      </c>
      <c r="I1069" s="44">
        <v>132.32831666666667</v>
      </c>
      <c r="J1069" s="44">
        <v>37.00118333333333</v>
      </c>
      <c r="K1069" s="34">
        <v>0</v>
      </c>
      <c r="L1069" s="34">
        <v>0</v>
      </c>
      <c r="M1069" s="33">
        <v>0</v>
      </c>
      <c r="N1069" s="45">
        <v>12.926</v>
      </c>
      <c r="O1069" s="63">
        <v>34.392000000000003</v>
      </c>
      <c r="P1069" s="26">
        <v>0.19445591764705883</v>
      </c>
      <c r="Q1069" s="26">
        <v>0.6824088823529415</v>
      </c>
      <c r="R1069" s="32" t="s">
        <v>288</v>
      </c>
      <c r="S1069" s="32"/>
      <c r="T1069" s="22"/>
      <c r="U1069" s="23"/>
      <c r="V1069" s="22" t="s">
        <v>1668</v>
      </c>
    </row>
    <row r="1070" spans="1:22" ht="12.75" customHeight="1">
      <c r="A1070" s="25" t="s">
        <v>1669</v>
      </c>
      <c r="B1070" s="25">
        <v>15</v>
      </c>
      <c r="C1070" s="1" t="s">
        <v>1579</v>
      </c>
      <c r="D1070" s="31">
        <v>43984</v>
      </c>
      <c r="E1070" s="25">
        <f>YEAR(D1070)</f>
        <v>2020</v>
      </c>
      <c r="F1070" s="25">
        <f>MONTH(D1070)</f>
        <v>6</v>
      </c>
      <c r="G1070" s="25">
        <f>DAY(D1070)</f>
        <v>2</v>
      </c>
      <c r="H1070" s="35">
        <v>5.9722222222222225E-2</v>
      </c>
      <c r="I1070" s="44">
        <v>132.33146666666667</v>
      </c>
      <c r="J1070" s="44">
        <v>37.001649999999998</v>
      </c>
      <c r="K1070" s="34">
        <v>0</v>
      </c>
      <c r="L1070" s="34">
        <v>0</v>
      </c>
      <c r="M1070" s="33">
        <v>0</v>
      </c>
      <c r="N1070" s="45">
        <v>18.399000000000001</v>
      </c>
      <c r="O1070" s="63">
        <v>34.43</v>
      </c>
      <c r="P1070" s="26">
        <v>0.17865162647058819</v>
      </c>
      <c r="Q1070" s="26">
        <v>1.2114258235294102</v>
      </c>
      <c r="R1070" s="32" t="s">
        <v>288</v>
      </c>
      <c r="S1070" s="32"/>
      <c r="T1070" s="22"/>
      <c r="U1070" s="23"/>
      <c r="V1070" s="22" t="s">
        <v>1670</v>
      </c>
    </row>
    <row r="1071" spans="1:22" ht="12.75" customHeight="1">
      <c r="A1071" s="25" t="s">
        <v>1671</v>
      </c>
      <c r="B1071" s="25">
        <v>15</v>
      </c>
      <c r="C1071" s="1" t="s">
        <v>1579</v>
      </c>
      <c r="D1071" s="31">
        <v>44034</v>
      </c>
      <c r="E1071" s="25">
        <f>YEAR(D1071)</f>
        <v>2020</v>
      </c>
      <c r="F1071" s="25">
        <f>MONTH(D1071)</f>
        <v>7</v>
      </c>
      <c r="G1071" s="25">
        <f>DAY(D1071)</f>
        <v>22</v>
      </c>
      <c r="H1071" s="35">
        <v>7.0833333333333331E-2</v>
      </c>
      <c r="I1071" s="44">
        <v>132.32695000000001</v>
      </c>
      <c r="J1071" s="44">
        <v>37.003300000000003</v>
      </c>
      <c r="K1071" s="34">
        <v>0</v>
      </c>
      <c r="L1071" s="34">
        <v>0</v>
      </c>
      <c r="M1071" s="33">
        <v>0</v>
      </c>
      <c r="N1071" s="45">
        <v>22.238</v>
      </c>
      <c r="O1071" s="63">
        <v>33.950000000000003</v>
      </c>
      <c r="P1071" s="26">
        <v>-7.9545164705882687E-2</v>
      </c>
      <c r="Q1071" s="26">
        <v>-0.41441187529411749</v>
      </c>
      <c r="R1071" s="32" t="s">
        <v>288</v>
      </c>
      <c r="S1071" s="32"/>
      <c r="T1071" s="22"/>
      <c r="U1071" s="23"/>
      <c r="V1071" s="22" t="s">
        <v>1672</v>
      </c>
    </row>
    <row r="1072" spans="1:22" ht="12.75" customHeight="1">
      <c r="A1072" s="25" t="s">
        <v>1673</v>
      </c>
      <c r="B1072" s="25">
        <v>15</v>
      </c>
      <c r="C1072" s="1" t="s">
        <v>1579</v>
      </c>
      <c r="D1072" s="31">
        <v>44068</v>
      </c>
      <c r="E1072" s="25">
        <f>YEAR(D1072)</f>
        <v>2020</v>
      </c>
      <c r="F1072" s="25">
        <f>MONTH(D1072)</f>
        <v>8</v>
      </c>
      <c r="G1072" s="25">
        <f>DAY(D1072)</f>
        <v>25</v>
      </c>
      <c r="H1072" s="35">
        <v>2.7777777777777776E-2</v>
      </c>
      <c r="I1072" s="44">
        <v>132.32935000000001</v>
      </c>
      <c r="J1072" s="44">
        <v>37.00353333333333</v>
      </c>
      <c r="K1072" s="34">
        <v>0</v>
      </c>
      <c r="L1072" s="34">
        <v>0</v>
      </c>
      <c r="M1072" s="33">
        <v>0</v>
      </c>
      <c r="N1072" s="45">
        <v>25.785</v>
      </c>
      <c r="O1072" s="63">
        <v>33.161999999999999</v>
      </c>
      <c r="P1072" s="26">
        <v>-0.29064126588235295</v>
      </c>
      <c r="Q1072" s="26">
        <v>-1.8902305341176486</v>
      </c>
      <c r="R1072" s="32" t="s">
        <v>288</v>
      </c>
      <c r="S1072" s="32"/>
      <c r="T1072" s="22"/>
      <c r="U1072" s="23"/>
      <c r="V1072" s="22" t="s">
        <v>1674</v>
      </c>
    </row>
    <row r="1073" spans="1:22" ht="12.75" customHeight="1">
      <c r="A1073" s="25" t="s">
        <v>1675</v>
      </c>
      <c r="B1073" s="25">
        <v>19</v>
      </c>
      <c r="C1073" s="1" t="s">
        <v>1579</v>
      </c>
      <c r="D1073" s="43" t="s">
        <v>1676</v>
      </c>
      <c r="E1073" s="25">
        <f>YEAR(D1073)</f>
        <v>2018</v>
      </c>
      <c r="F1073" s="25">
        <f>MONTH(D1073)</f>
        <v>2</v>
      </c>
      <c r="G1073" s="25">
        <f>DAY(D1073)</f>
        <v>27</v>
      </c>
      <c r="H1073" s="35" t="s">
        <v>292</v>
      </c>
      <c r="I1073" s="44">
        <v>133.67535000000001</v>
      </c>
      <c r="J1073" s="44">
        <v>38.001683333333332</v>
      </c>
      <c r="K1073" s="34">
        <v>0</v>
      </c>
      <c r="L1073" s="34">
        <v>0</v>
      </c>
      <c r="M1073" s="33">
        <v>0</v>
      </c>
      <c r="N1073" s="45">
        <v>7.2030000000000003</v>
      </c>
      <c r="O1073" s="44">
        <v>34.621000000000002</v>
      </c>
      <c r="P1073" s="26">
        <v>5.8269167058823346E-2</v>
      </c>
      <c r="Q1073" s="26">
        <v>0.36094701176470601</v>
      </c>
      <c r="R1073" s="25" t="s">
        <v>1677</v>
      </c>
      <c r="S1073" s="25"/>
      <c r="T1073" s="22"/>
      <c r="U1073" s="23"/>
      <c r="V1073" s="36" t="s">
        <v>1678</v>
      </c>
    </row>
    <row r="1074" spans="1:22" ht="12.75" customHeight="1">
      <c r="A1074" s="25" t="s">
        <v>1675</v>
      </c>
      <c r="B1074" s="25">
        <v>22</v>
      </c>
      <c r="C1074" s="1" t="s">
        <v>1579</v>
      </c>
      <c r="D1074" s="43" t="s">
        <v>1676</v>
      </c>
      <c r="E1074" s="25">
        <f>YEAR(D1074)</f>
        <v>2018</v>
      </c>
      <c r="F1074" s="25">
        <f>MONTH(D1074)</f>
        <v>2</v>
      </c>
      <c r="G1074" s="25">
        <f>DAY(D1074)</f>
        <v>27</v>
      </c>
      <c r="H1074" s="35" t="s">
        <v>292</v>
      </c>
      <c r="I1074" s="44">
        <v>133.67228333333333</v>
      </c>
      <c r="J1074" s="44">
        <v>36.997283333333336</v>
      </c>
      <c r="K1074" s="34">
        <v>0</v>
      </c>
      <c r="L1074" s="34">
        <v>0</v>
      </c>
      <c r="M1074" s="33">
        <v>0</v>
      </c>
      <c r="N1074" s="45">
        <v>10.032999999999999</v>
      </c>
      <c r="O1074" s="44">
        <v>34.423000000000002</v>
      </c>
      <c r="P1074" s="26">
        <v>0.12806949647058818</v>
      </c>
      <c r="Q1074" s="26">
        <v>0.62436681411764816</v>
      </c>
      <c r="R1074" s="25" t="s">
        <v>1677</v>
      </c>
      <c r="S1074" s="25"/>
      <c r="T1074" s="22"/>
      <c r="U1074" s="23"/>
      <c r="V1074" s="36" t="s">
        <v>1679</v>
      </c>
    </row>
    <row r="1075" spans="1:22" ht="12.75" customHeight="1">
      <c r="A1075" s="25" t="s">
        <v>1680</v>
      </c>
      <c r="B1075" s="25">
        <v>25</v>
      </c>
      <c r="C1075" s="1" t="s">
        <v>1579</v>
      </c>
      <c r="D1075" s="43" t="s">
        <v>1681</v>
      </c>
      <c r="E1075" s="25">
        <f>YEAR(D1075)</f>
        <v>2018</v>
      </c>
      <c r="F1075" s="25">
        <f>MONTH(D1075)</f>
        <v>3</v>
      </c>
      <c r="G1075" s="25">
        <f>DAY(D1075)</f>
        <v>12</v>
      </c>
      <c r="H1075" s="35" t="s">
        <v>292</v>
      </c>
      <c r="I1075" s="44">
        <v>133.68756666666667</v>
      </c>
      <c r="J1075" s="44">
        <v>35.994250000000001</v>
      </c>
      <c r="K1075" s="34">
        <v>0</v>
      </c>
      <c r="L1075" s="34">
        <v>0</v>
      </c>
      <c r="M1075" s="33">
        <v>0</v>
      </c>
      <c r="N1075" s="45">
        <v>11.516999999999999</v>
      </c>
      <c r="O1075" s="44">
        <v>34.42</v>
      </c>
      <c r="P1075" s="26">
        <v>0.16594230588235304</v>
      </c>
      <c r="Q1075" s="26">
        <v>0.832700856470586</v>
      </c>
      <c r="R1075" s="25" t="s">
        <v>1677</v>
      </c>
      <c r="S1075" s="25"/>
      <c r="T1075" s="22"/>
      <c r="U1075" s="23"/>
      <c r="V1075" s="36" t="s">
        <v>1682</v>
      </c>
    </row>
    <row r="1076" spans="1:22" ht="12.75" customHeight="1">
      <c r="A1076" s="25" t="s">
        <v>1683</v>
      </c>
      <c r="B1076" s="25">
        <v>16</v>
      </c>
      <c r="C1076" s="1" t="s">
        <v>1579</v>
      </c>
      <c r="D1076" s="43" t="s">
        <v>1684</v>
      </c>
      <c r="E1076" s="25">
        <f>YEAR(D1076)</f>
        <v>2018</v>
      </c>
      <c r="F1076" s="25">
        <f>MONTH(D1076)</f>
        <v>5</v>
      </c>
      <c r="G1076" s="25">
        <f>DAY(D1076)</f>
        <v>29</v>
      </c>
      <c r="H1076" s="35" t="s">
        <v>292</v>
      </c>
      <c r="I1076" s="44">
        <v>133.66403333333332</v>
      </c>
      <c r="J1076" s="44">
        <v>39.00385</v>
      </c>
      <c r="K1076" s="34">
        <v>0</v>
      </c>
      <c r="L1076" s="34">
        <v>0</v>
      </c>
      <c r="M1076" s="33">
        <v>0</v>
      </c>
      <c r="N1076" s="45">
        <v>15.43</v>
      </c>
      <c r="O1076" s="44">
        <v>34.469000000000001</v>
      </c>
      <c r="P1076" s="26">
        <v>0.1067361352941183</v>
      </c>
      <c r="Q1076" s="26">
        <v>0.37941345882352806</v>
      </c>
      <c r="R1076" s="25" t="s">
        <v>1677</v>
      </c>
      <c r="S1076" s="25"/>
      <c r="T1076" s="22"/>
      <c r="U1076" s="23"/>
      <c r="V1076" s="36" t="s">
        <v>1685</v>
      </c>
    </row>
    <row r="1077" spans="1:22" ht="12.75" customHeight="1">
      <c r="A1077" s="25" t="s">
        <v>1683</v>
      </c>
      <c r="B1077" s="25">
        <v>19</v>
      </c>
      <c r="C1077" s="1" t="s">
        <v>1579</v>
      </c>
      <c r="D1077" s="43" t="s">
        <v>1684</v>
      </c>
      <c r="E1077" s="25">
        <f>YEAR(D1077)</f>
        <v>2018</v>
      </c>
      <c r="F1077" s="25">
        <f>MONTH(D1077)</f>
        <v>5</v>
      </c>
      <c r="G1077" s="25">
        <f>DAY(D1077)</f>
        <v>29</v>
      </c>
      <c r="H1077" s="35" t="s">
        <v>292</v>
      </c>
      <c r="I1077" s="44">
        <v>133.67301666666665</v>
      </c>
      <c r="J1077" s="44">
        <v>37.991183333333332</v>
      </c>
      <c r="K1077" s="34">
        <v>0</v>
      </c>
      <c r="L1077" s="34">
        <v>0</v>
      </c>
      <c r="M1077" s="33">
        <v>0</v>
      </c>
      <c r="N1077" s="45">
        <v>18.209</v>
      </c>
      <c r="O1077" s="44">
        <v>33.984999999999999</v>
      </c>
      <c r="P1077" s="26">
        <v>0.17457912470588255</v>
      </c>
      <c r="Q1077" s="26">
        <v>1.0357388611764691</v>
      </c>
      <c r="R1077" s="25" t="s">
        <v>1677</v>
      </c>
      <c r="S1077" s="25"/>
      <c r="T1077" s="22"/>
      <c r="U1077" s="23"/>
      <c r="V1077" s="36" t="s">
        <v>1686</v>
      </c>
    </row>
    <row r="1078" spans="1:22" ht="12.75" customHeight="1">
      <c r="A1078" s="25" t="s">
        <v>1683</v>
      </c>
      <c r="B1078" s="25">
        <v>22</v>
      </c>
      <c r="C1078" s="1" t="s">
        <v>1579</v>
      </c>
      <c r="D1078" s="43" t="s">
        <v>1684</v>
      </c>
      <c r="E1078" s="25">
        <f>YEAR(D1078)</f>
        <v>2018</v>
      </c>
      <c r="F1078" s="25">
        <f>MONTH(D1078)</f>
        <v>5</v>
      </c>
      <c r="G1078" s="25">
        <f>DAY(D1078)</f>
        <v>29</v>
      </c>
      <c r="H1078" s="35" t="s">
        <v>292</v>
      </c>
      <c r="I1078" s="44">
        <v>133.66836666666666</v>
      </c>
      <c r="J1078" s="44">
        <v>37.002916666666664</v>
      </c>
      <c r="K1078" s="34">
        <v>0</v>
      </c>
      <c r="L1078" s="34">
        <v>0</v>
      </c>
      <c r="M1078" s="33">
        <v>0</v>
      </c>
      <c r="N1078" s="45">
        <v>18.837</v>
      </c>
      <c r="O1078" s="44">
        <v>33.268000000000001</v>
      </c>
      <c r="P1078" s="26">
        <v>0.17645721411764681</v>
      </c>
      <c r="Q1078" s="26">
        <v>0.77258618352941077</v>
      </c>
      <c r="R1078" s="25" t="s">
        <v>1677</v>
      </c>
      <c r="S1078" s="25"/>
      <c r="T1078" s="22"/>
      <c r="U1078" s="23"/>
      <c r="V1078" s="36" t="s">
        <v>1687</v>
      </c>
    </row>
    <row r="1079" spans="1:22" ht="12.75" customHeight="1">
      <c r="A1079" s="25" t="s">
        <v>1683</v>
      </c>
      <c r="B1079" s="25">
        <v>25</v>
      </c>
      <c r="C1079" s="1" t="s">
        <v>1579</v>
      </c>
      <c r="D1079" s="43" t="s">
        <v>1688</v>
      </c>
      <c r="E1079" s="25">
        <f>YEAR(D1079)</f>
        <v>2018</v>
      </c>
      <c r="F1079" s="25">
        <f>MONTH(D1079)</f>
        <v>5</v>
      </c>
      <c r="G1079" s="25">
        <f>DAY(D1079)</f>
        <v>30</v>
      </c>
      <c r="H1079" s="35" t="s">
        <v>292</v>
      </c>
      <c r="I1079" s="44">
        <v>133.66553333333334</v>
      </c>
      <c r="J1079" s="44">
        <v>36.002083333333331</v>
      </c>
      <c r="K1079" s="34">
        <v>0</v>
      </c>
      <c r="L1079" s="34">
        <v>0</v>
      </c>
      <c r="M1079" s="33">
        <v>0</v>
      </c>
      <c r="N1079" s="45">
        <v>20.056999999999999</v>
      </c>
      <c r="O1079" s="44">
        <v>34.593000000000004</v>
      </c>
      <c r="P1079" s="26">
        <v>0.14068465210084025</v>
      </c>
      <c r="Q1079" s="26">
        <v>0.93421156302520814</v>
      </c>
      <c r="R1079" s="25" t="s">
        <v>1677</v>
      </c>
      <c r="S1079" s="25"/>
      <c r="T1079" s="22"/>
      <c r="U1079" s="23"/>
      <c r="V1079" s="36" t="s">
        <v>1689</v>
      </c>
    </row>
    <row r="1080" spans="1:22" ht="12.75" customHeight="1">
      <c r="A1080" s="25" t="s">
        <v>1690</v>
      </c>
      <c r="B1080" s="25">
        <v>16</v>
      </c>
      <c r="C1080" s="1" t="s">
        <v>1579</v>
      </c>
      <c r="D1080" s="43" t="s">
        <v>1691</v>
      </c>
      <c r="E1080" s="25">
        <f>YEAR(D1080)</f>
        <v>2018</v>
      </c>
      <c r="F1080" s="25">
        <f>MONTH(D1080)</f>
        <v>9</v>
      </c>
      <c r="G1080" s="25">
        <f>DAY(D1080)</f>
        <v>12</v>
      </c>
      <c r="H1080" s="35" t="s">
        <v>292</v>
      </c>
      <c r="I1080" s="44">
        <v>132.96418333333332</v>
      </c>
      <c r="J1080" s="44">
        <v>36.994066666666669</v>
      </c>
      <c r="K1080" s="34">
        <v>0</v>
      </c>
      <c r="L1080" s="34">
        <v>0</v>
      </c>
      <c r="M1080" s="33">
        <v>0</v>
      </c>
      <c r="N1080" s="45">
        <v>22.879000000000001</v>
      </c>
      <c r="O1080" s="44">
        <v>33.899000000000001</v>
      </c>
      <c r="P1080" s="26">
        <v>-0.11105793882352977</v>
      </c>
      <c r="Q1080" s="26">
        <v>-0.80675960470588315</v>
      </c>
      <c r="R1080" s="25" t="s">
        <v>1677</v>
      </c>
      <c r="S1080" s="25"/>
      <c r="T1080" s="22"/>
      <c r="U1080" s="23"/>
      <c r="V1080" s="36" t="s">
        <v>1692</v>
      </c>
    </row>
    <row r="1081" spans="1:22" ht="12.75" customHeight="1">
      <c r="A1081" s="25" t="s">
        <v>1690</v>
      </c>
      <c r="B1081" s="25">
        <v>19</v>
      </c>
      <c r="C1081" s="1" t="s">
        <v>1579</v>
      </c>
      <c r="D1081" s="43" t="s">
        <v>1693</v>
      </c>
      <c r="E1081" s="25">
        <f>YEAR(D1081)</f>
        <v>2018</v>
      </c>
      <c r="F1081" s="25">
        <f>MONTH(D1081)</f>
        <v>9</v>
      </c>
      <c r="G1081" s="25">
        <f>DAY(D1081)</f>
        <v>13</v>
      </c>
      <c r="H1081" s="35" t="s">
        <v>292</v>
      </c>
      <c r="I1081" s="44">
        <v>133.66229999999999</v>
      </c>
      <c r="J1081" s="44">
        <v>38.007283333333334</v>
      </c>
      <c r="K1081" s="34">
        <v>0</v>
      </c>
      <c r="L1081" s="34">
        <v>0</v>
      </c>
      <c r="M1081" s="33">
        <v>0</v>
      </c>
      <c r="N1081" s="45">
        <v>24.667999999999999</v>
      </c>
      <c r="O1081" s="44">
        <v>33.344000000000001</v>
      </c>
      <c r="P1081" s="26">
        <v>-0.22956896941176463</v>
      </c>
      <c r="Q1081" s="26">
        <v>-1.5643020423529403</v>
      </c>
      <c r="R1081" s="25" t="s">
        <v>1677</v>
      </c>
      <c r="S1081" s="25"/>
      <c r="T1081" s="22"/>
      <c r="U1081" s="23"/>
      <c r="V1081" s="36" t="s">
        <v>1694</v>
      </c>
    </row>
    <row r="1082" spans="1:22" ht="12.75" customHeight="1">
      <c r="A1082" s="25" t="s">
        <v>1690</v>
      </c>
      <c r="B1082" s="25">
        <v>22</v>
      </c>
      <c r="C1082" s="1" t="s">
        <v>1579</v>
      </c>
      <c r="D1082" s="43" t="s">
        <v>1693</v>
      </c>
      <c r="E1082" s="25">
        <f>YEAR(D1082)</f>
        <v>2018</v>
      </c>
      <c r="F1082" s="25">
        <f>MONTH(D1082)</f>
        <v>9</v>
      </c>
      <c r="G1082" s="25">
        <f>DAY(D1082)</f>
        <v>13</v>
      </c>
      <c r="H1082" s="35" t="s">
        <v>292</v>
      </c>
      <c r="I1082" s="44">
        <v>133.66390000000001</v>
      </c>
      <c r="J1082" s="44">
        <v>36.995783333333335</v>
      </c>
      <c r="K1082" s="34">
        <v>0</v>
      </c>
      <c r="L1082" s="34">
        <v>0</v>
      </c>
      <c r="M1082" s="33">
        <v>0</v>
      </c>
      <c r="N1082" s="45">
        <v>23.81</v>
      </c>
      <c r="O1082" s="44">
        <v>33.378</v>
      </c>
      <c r="P1082" s="26">
        <v>-0.2555512000000002</v>
      </c>
      <c r="Q1082" s="26">
        <v>-1.6436380800000006</v>
      </c>
      <c r="R1082" s="25" t="s">
        <v>1677</v>
      </c>
      <c r="S1082" s="25"/>
      <c r="T1082" s="22"/>
      <c r="U1082" s="23"/>
      <c r="V1082" s="36" t="s">
        <v>1695</v>
      </c>
    </row>
    <row r="1083" spans="1:22" ht="12.75" customHeight="1">
      <c r="A1083" s="25" t="s">
        <v>1690</v>
      </c>
      <c r="B1083" s="25">
        <v>25</v>
      </c>
      <c r="C1083" s="1" t="s">
        <v>1579</v>
      </c>
      <c r="D1083" s="43" t="s">
        <v>1696</v>
      </c>
      <c r="E1083" s="25">
        <f>YEAR(D1083)</f>
        <v>2018</v>
      </c>
      <c r="F1083" s="25">
        <f>MONTH(D1083)</f>
        <v>9</v>
      </c>
      <c r="G1083" s="25">
        <f>DAY(D1083)</f>
        <v>14</v>
      </c>
      <c r="H1083" s="35" t="s">
        <v>292</v>
      </c>
      <c r="I1083" s="44">
        <v>133.67088333333334</v>
      </c>
      <c r="J1083" s="44">
        <v>36.004316666666668</v>
      </c>
      <c r="K1083" s="34">
        <v>0</v>
      </c>
      <c r="L1083" s="34">
        <v>0</v>
      </c>
      <c r="M1083" s="33">
        <v>0</v>
      </c>
      <c r="N1083" s="45">
        <v>25.698</v>
      </c>
      <c r="O1083" s="44">
        <v>33.615000000000002</v>
      </c>
      <c r="P1083" s="26">
        <v>-0.17375263058823487</v>
      </c>
      <c r="Q1083" s="26">
        <v>-1.2090377976470581</v>
      </c>
      <c r="R1083" s="25" t="s">
        <v>1677</v>
      </c>
      <c r="S1083" s="25"/>
      <c r="T1083" s="22"/>
      <c r="U1083" s="23"/>
      <c r="V1083" s="36" t="s">
        <v>1697</v>
      </c>
    </row>
    <row r="1084" spans="1:22" ht="12.75" customHeight="1">
      <c r="A1084" s="25" t="s">
        <v>1698</v>
      </c>
      <c r="B1084" s="25">
        <v>16</v>
      </c>
      <c r="C1084" s="1" t="s">
        <v>1579</v>
      </c>
      <c r="D1084" s="43" t="s">
        <v>1699</v>
      </c>
      <c r="E1084" s="25">
        <f>YEAR(D1084)</f>
        <v>2018</v>
      </c>
      <c r="F1084" s="25">
        <f>MONTH(D1084)</f>
        <v>11</v>
      </c>
      <c r="G1084" s="25">
        <f>DAY(D1084)</f>
        <v>6</v>
      </c>
      <c r="H1084" s="35" t="s">
        <v>292</v>
      </c>
      <c r="I1084" s="44">
        <v>133.66418333333334</v>
      </c>
      <c r="J1084" s="44">
        <v>38.995399999999997</v>
      </c>
      <c r="K1084" s="34">
        <v>0</v>
      </c>
      <c r="L1084" s="34">
        <v>0</v>
      </c>
      <c r="M1084" s="33">
        <v>0</v>
      </c>
      <c r="N1084" s="45">
        <v>16.986999999999998</v>
      </c>
      <c r="O1084" s="44">
        <v>33.725000000000001</v>
      </c>
      <c r="P1084" s="26">
        <v>-0.14726798117647055</v>
      </c>
      <c r="Q1084" s="26">
        <v>-1.1406887152941181</v>
      </c>
      <c r="R1084" s="25" t="s">
        <v>1677</v>
      </c>
      <c r="S1084" s="25"/>
      <c r="T1084" s="22"/>
      <c r="U1084" s="23"/>
      <c r="V1084" s="36" t="s">
        <v>1700</v>
      </c>
    </row>
    <row r="1085" spans="1:22" ht="12.75" customHeight="1">
      <c r="A1085" s="25" t="s">
        <v>1698</v>
      </c>
      <c r="B1085" s="25">
        <v>19</v>
      </c>
      <c r="C1085" s="1" t="s">
        <v>1579</v>
      </c>
      <c r="D1085" s="43" t="s">
        <v>1699</v>
      </c>
      <c r="E1085" s="25">
        <f>YEAR(D1085)</f>
        <v>2018</v>
      </c>
      <c r="F1085" s="25">
        <f>MONTH(D1085)</f>
        <v>11</v>
      </c>
      <c r="G1085" s="25">
        <f>DAY(D1085)</f>
        <v>6</v>
      </c>
      <c r="H1085" s="35" t="s">
        <v>292</v>
      </c>
      <c r="I1085" s="44">
        <v>133.66551666666666</v>
      </c>
      <c r="J1085" s="44">
        <v>37.998483333333333</v>
      </c>
      <c r="K1085" s="34">
        <v>0</v>
      </c>
      <c r="L1085" s="34">
        <v>0</v>
      </c>
      <c r="M1085" s="33">
        <v>0</v>
      </c>
      <c r="N1085" s="45">
        <v>19.134</v>
      </c>
      <c r="O1085" s="44">
        <v>33.642000000000003</v>
      </c>
      <c r="P1085" s="26">
        <v>-0.13603533176470606</v>
      </c>
      <c r="Q1085" s="26">
        <v>-0.80520331294117753</v>
      </c>
      <c r="R1085" s="25" t="s">
        <v>1677</v>
      </c>
      <c r="S1085" s="25"/>
      <c r="T1085" s="22"/>
      <c r="U1085" s="23"/>
      <c r="V1085" s="36" t="s">
        <v>1701</v>
      </c>
    </row>
    <row r="1086" spans="1:22" ht="12.75" customHeight="1">
      <c r="A1086" s="25" t="s">
        <v>1698</v>
      </c>
      <c r="B1086" s="25">
        <v>22</v>
      </c>
      <c r="C1086" s="1" t="s">
        <v>1579</v>
      </c>
      <c r="D1086" s="43" t="s">
        <v>1699</v>
      </c>
      <c r="E1086" s="25">
        <f>YEAR(D1086)</f>
        <v>2018</v>
      </c>
      <c r="F1086" s="25">
        <f>MONTH(D1086)</f>
        <v>11</v>
      </c>
      <c r="G1086" s="25">
        <f>DAY(D1086)</f>
        <v>6</v>
      </c>
      <c r="H1086" s="35" t="s">
        <v>292</v>
      </c>
      <c r="I1086" s="44">
        <v>133.6653</v>
      </c>
      <c r="J1086" s="44">
        <v>36.998350000000002</v>
      </c>
      <c r="K1086" s="34">
        <v>0</v>
      </c>
      <c r="L1086" s="34">
        <v>0</v>
      </c>
      <c r="M1086" s="33">
        <v>0</v>
      </c>
      <c r="N1086" s="45">
        <v>19.407</v>
      </c>
      <c r="O1086" s="44">
        <v>34.003999999999998</v>
      </c>
      <c r="P1086" s="26">
        <v>-4.1221722352940748E-2</v>
      </c>
      <c r="Q1086" s="26">
        <v>-0.51888047058823439</v>
      </c>
      <c r="R1086" s="25" t="s">
        <v>1677</v>
      </c>
      <c r="S1086" s="25"/>
      <c r="T1086" s="22"/>
      <c r="U1086" s="23"/>
      <c r="V1086" s="36" t="s">
        <v>1702</v>
      </c>
    </row>
    <row r="1087" spans="1:22" ht="12.75" customHeight="1">
      <c r="A1087" s="25" t="s">
        <v>1698</v>
      </c>
      <c r="B1087" s="25">
        <v>25</v>
      </c>
      <c r="C1087" s="1" t="s">
        <v>1579</v>
      </c>
      <c r="D1087" s="43" t="s">
        <v>1703</v>
      </c>
      <c r="E1087" s="25">
        <f>YEAR(D1087)</f>
        <v>2018</v>
      </c>
      <c r="F1087" s="25">
        <f>MONTH(D1087)</f>
        <v>11</v>
      </c>
      <c r="G1087" s="25">
        <f>DAY(D1087)</f>
        <v>7</v>
      </c>
      <c r="H1087" s="35" t="s">
        <v>292</v>
      </c>
      <c r="I1087" s="44">
        <v>133.66056666666665</v>
      </c>
      <c r="J1087" s="44">
        <v>36.004150000000003</v>
      </c>
      <c r="K1087" s="34">
        <v>0</v>
      </c>
      <c r="L1087" s="34">
        <v>0</v>
      </c>
      <c r="M1087" s="33">
        <v>0</v>
      </c>
      <c r="N1087" s="45">
        <v>19.623000000000001</v>
      </c>
      <c r="O1087" s="44">
        <v>33.856000000000002</v>
      </c>
      <c r="P1087" s="26">
        <v>-8.3879472941176481E-2</v>
      </c>
      <c r="Q1087" s="26">
        <v>-0.49199378823529649</v>
      </c>
      <c r="R1087" s="25" t="s">
        <v>1677</v>
      </c>
      <c r="S1087" s="25"/>
      <c r="T1087" s="22"/>
      <c r="U1087" s="23"/>
      <c r="V1087" s="36" t="s">
        <v>1704</v>
      </c>
    </row>
    <row r="1088" spans="1:22" ht="12.75" customHeight="1">
      <c r="A1088" s="25" t="s">
        <v>1705</v>
      </c>
      <c r="B1088" s="25">
        <v>16</v>
      </c>
      <c r="C1088" s="1" t="s">
        <v>1579</v>
      </c>
      <c r="D1088" s="43" t="s">
        <v>1706</v>
      </c>
      <c r="E1088" s="25">
        <f>YEAR(D1088)</f>
        <v>2019</v>
      </c>
      <c r="F1088" s="25">
        <f>MONTH(D1088)</f>
        <v>2</v>
      </c>
      <c r="G1088" s="25">
        <f>DAY(D1088)</f>
        <v>26</v>
      </c>
      <c r="H1088" s="35" t="s">
        <v>292</v>
      </c>
      <c r="I1088" s="44">
        <v>133.65876666666668</v>
      </c>
      <c r="J1088" s="44">
        <v>38.999183333333335</v>
      </c>
      <c r="K1088" s="34">
        <v>0</v>
      </c>
      <c r="L1088" s="34">
        <v>0</v>
      </c>
      <c r="M1088" s="33">
        <v>0</v>
      </c>
      <c r="N1088" s="45">
        <v>7.766</v>
      </c>
      <c r="O1088" s="44">
        <v>34.32</v>
      </c>
      <c r="P1088" s="26">
        <v>5.2045170588235656E-2</v>
      </c>
      <c r="Q1088" s="26">
        <v>0.13779514470588161</v>
      </c>
      <c r="R1088" s="25" t="s">
        <v>1677</v>
      </c>
      <c r="S1088" s="25"/>
      <c r="T1088" s="22"/>
      <c r="U1088" s="23"/>
      <c r="V1088" s="36" t="s">
        <v>1707</v>
      </c>
    </row>
    <row r="1089" spans="1:24" ht="12.75" customHeight="1">
      <c r="A1089" s="25" t="s">
        <v>1705</v>
      </c>
      <c r="B1089" s="25">
        <v>19</v>
      </c>
      <c r="C1089" s="1" t="s">
        <v>1579</v>
      </c>
      <c r="D1089" s="43" t="s">
        <v>1706</v>
      </c>
      <c r="E1089" s="25">
        <f>YEAR(D1089)</f>
        <v>2019</v>
      </c>
      <c r="F1089" s="25">
        <f>MONTH(D1089)</f>
        <v>2</v>
      </c>
      <c r="G1089" s="25">
        <f>DAY(D1089)</f>
        <v>26</v>
      </c>
      <c r="H1089" s="35" t="s">
        <v>292</v>
      </c>
      <c r="I1089" s="44">
        <v>133.67643333333334</v>
      </c>
      <c r="J1089" s="44">
        <v>38.002483333333331</v>
      </c>
      <c r="K1089" s="34">
        <v>0</v>
      </c>
      <c r="L1089" s="34">
        <v>0</v>
      </c>
      <c r="M1089" s="33">
        <v>0</v>
      </c>
      <c r="N1089" s="45">
        <v>12.993</v>
      </c>
      <c r="O1089" s="44">
        <v>34.417999999999999</v>
      </c>
      <c r="P1089" s="26">
        <v>0.14897956470588225</v>
      </c>
      <c r="Q1089" s="26">
        <v>0.80790527764705899</v>
      </c>
      <c r="R1089" s="25" t="s">
        <v>1677</v>
      </c>
      <c r="S1089" s="25"/>
      <c r="T1089" s="22"/>
      <c r="U1089" s="23"/>
      <c r="V1089" s="36" t="s">
        <v>1708</v>
      </c>
    </row>
    <row r="1090" spans="1:24" ht="12.75" customHeight="1">
      <c r="A1090" s="25" t="s">
        <v>1705</v>
      </c>
      <c r="B1090" s="25">
        <v>22</v>
      </c>
      <c r="C1090" s="1" t="s">
        <v>1579</v>
      </c>
      <c r="D1090" s="43" t="s">
        <v>1706</v>
      </c>
      <c r="E1090" s="25">
        <f>YEAR(D1090)</f>
        <v>2019</v>
      </c>
      <c r="F1090" s="25">
        <f>MONTH(D1090)</f>
        <v>2</v>
      </c>
      <c r="G1090" s="25">
        <f>DAY(D1090)</f>
        <v>26</v>
      </c>
      <c r="H1090" s="35" t="s">
        <v>292</v>
      </c>
      <c r="I1090" s="44">
        <v>133.66821666666667</v>
      </c>
      <c r="J1090" s="44">
        <v>37.002749999999999</v>
      </c>
      <c r="K1090" s="34">
        <v>0</v>
      </c>
      <c r="L1090" s="34">
        <v>0</v>
      </c>
      <c r="M1090" s="33">
        <v>0</v>
      </c>
      <c r="N1090" s="45">
        <v>11.705</v>
      </c>
      <c r="O1090" s="44">
        <v>34.265999999999998</v>
      </c>
      <c r="P1090" s="26">
        <v>3.8866808823529553E-2</v>
      </c>
      <c r="Q1090" s="26">
        <v>0.5069492705882368</v>
      </c>
      <c r="R1090" s="25" t="s">
        <v>1677</v>
      </c>
      <c r="S1090" s="25"/>
      <c r="T1090" s="22"/>
      <c r="U1090" s="23"/>
      <c r="V1090" s="36" t="s">
        <v>1709</v>
      </c>
    </row>
    <row r="1091" spans="1:24" s="18" customFormat="1" ht="12.75" customHeight="1">
      <c r="A1091" s="25" t="s">
        <v>1705</v>
      </c>
      <c r="B1091" s="25">
        <v>25</v>
      </c>
      <c r="C1091" s="1" t="s">
        <v>1579</v>
      </c>
      <c r="D1091" s="43" t="s">
        <v>1710</v>
      </c>
      <c r="E1091" s="25">
        <f>YEAR(D1091)</f>
        <v>2019</v>
      </c>
      <c r="F1091" s="25">
        <f>MONTH(D1091)</f>
        <v>2</v>
      </c>
      <c r="G1091" s="25">
        <f>DAY(D1091)</f>
        <v>27</v>
      </c>
      <c r="H1091" s="35" t="s">
        <v>292</v>
      </c>
      <c r="I1091" s="44">
        <v>133.66618333333332</v>
      </c>
      <c r="J1091" s="44">
        <v>36.001083333333334</v>
      </c>
      <c r="K1091" s="34">
        <v>0</v>
      </c>
      <c r="L1091" s="34">
        <v>0</v>
      </c>
      <c r="M1091" s="33">
        <v>0</v>
      </c>
      <c r="N1091" s="45">
        <v>12.298</v>
      </c>
      <c r="O1091" s="44">
        <v>34.307000000000002</v>
      </c>
      <c r="P1091" s="26">
        <v>0.17862766722689116</v>
      </c>
      <c r="Q1091" s="26">
        <v>0.57854240924369726</v>
      </c>
      <c r="R1091" s="25" t="s">
        <v>1677</v>
      </c>
      <c r="S1091" s="25"/>
      <c r="T1091" s="22"/>
      <c r="U1091" s="23"/>
      <c r="V1091" s="36" t="s">
        <v>1711</v>
      </c>
      <c r="W1091" s="22"/>
      <c r="X1091" s="22"/>
    </row>
    <row r="1092" spans="1:24" s="18" customFormat="1" ht="12.75" customHeight="1">
      <c r="A1092" s="25" t="s">
        <v>1712</v>
      </c>
      <c r="B1092" s="25">
        <v>16</v>
      </c>
      <c r="C1092" s="1" t="s">
        <v>1579</v>
      </c>
      <c r="D1092" s="43" t="s">
        <v>1713</v>
      </c>
      <c r="E1092" s="25">
        <f>YEAR(D1092)</f>
        <v>2019</v>
      </c>
      <c r="F1092" s="25">
        <f>MONTH(D1092)</f>
        <v>5</v>
      </c>
      <c r="G1092" s="25">
        <f>DAY(D1092)</f>
        <v>30</v>
      </c>
      <c r="H1092" s="35" t="s">
        <v>292</v>
      </c>
      <c r="I1092" s="44">
        <v>133.66721666666666</v>
      </c>
      <c r="J1092" s="44">
        <v>39.002200000000002</v>
      </c>
      <c r="K1092" s="34">
        <v>0</v>
      </c>
      <c r="L1092" s="34">
        <v>0</v>
      </c>
      <c r="M1092" s="33">
        <v>0</v>
      </c>
      <c r="N1092" s="45">
        <v>16.363</v>
      </c>
      <c r="O1092" s="44">
        <v>34.689</v>
      </c>
      <c r="P1092" s="26">
        <v>0.14852396705882365</v>
      </c>
      <c r="Q1092" s="26">
        <v>0.87297155647058666</v>
      </c>
      <c r="R1092" s="25" t="s">
        <v>1677</v>
      </c>
      <c r="S1092" s="25"/>
      <c r="T1092" s="22"/>
      <c r="U1092" s="23"/>
      <c r="V1092" s="36" t="s">
        <v>1714</v>
      </c>
      <c r="W1092" s="22"/>
      <c r="X1092" s="22"/>
    </row>
    <row r="1093" spans="1:24" s="18" customFormat="1" ht="12.75" customHeight="1">
      <c r="A1093" s="25" t="s">
        <v>1712</v>
      </c>
      <c r="B1093" s="25">
        <v>19</v>
      </c>
      <c r="C1093" s="1" t="s">
        <v>1579</v>
      </c>
      <c r="D1093" s="43" t="s">
        <v>1713</v>
      </c>
      <c r="E1093" s="25">
        <f>YEAR(D1093)</f>
        <v>2019</v>
      </c>
      <c r="F1093" s="25">
        <f>MONTH(D1093)</f>
        <v>5</v>
      </c>
      <c r="G1093" s="25">
        <f>DAY(D1093)</f>
        <v>30</v>
      </c>
      <c r="H1093" s="35" t="s">
        <v>292</v>
      </c>
      <c r="I1093" s="44">
        <v>133.68006666666668</v>
      </c>
      <c r="J1093" s="44">
        <v>38.01101666666667</v>
      </c>
      <c r="K1093" s="34">
        <v>0</v>
      </c>
      <c r="L1093" s="34">
        <v>0</v>
      </c>
      <c r="M1093" s="33">
        <v>0</v>
      </c>
      <c r="N1093" s="45">
        <v>17.475999999999999</v>
      </c>
      <c r="O1093" s="44">
        <v>34.481999999999999</v>
      </c>
      <c r="P1093" s="26">
        <v>0.10624930117647091</v>
      </c>
      <c r="Q1093" s="26">
        <v>1.035332129411767</v>
      </c>
      <c r="R1093" s="25" t="s">
        <v>1677</v>
      </c>
      <c r="S1093" s="25"/>
      <c r="T1093" s="22"/>
      <c r="U1093" s="23"/>
      <c r="V1093" s="36" t="s">
        <v>1715</v>
      </c>
      <c r="W1093" s="22"/>
      <c r="X1093" s="22"/>
    </row>
    <row r="1094" spans="1:24" s="18" customFormat="1" ht="12.75" customHeight="1">
      <c r="A1094" s="25" t="s">
        <v>1712</v>
      </c>
      <c r="B1094" s="25">
        <v>22</v>
      </c>
      <c r="C1094" s="1" t="s">
        <v>1579</v>
      </c>
      <c r="D1094" s="43" t="s">
        <v>1713</v>
      </c>
      <c r="E1094" s="25">
        <f>YEAR(D1094)</f>
        <v>2019</v>
      </c>
      <c r="F1094" s="25">
        <f>MONTH(D1094)</f>
        <v>5</v>
      </c>
      <c r="G1094" s="25">
        <f>DAY(D1094)</f>
        <v>30</v>
      </c>
      <c r="H1094" s="35" t="s">
        <v>292</v>
      </c>
      <c r="I1094" s="44">
        <v>133.66765000000001</v>
      </c>
      <c r="J1094" s="44">
        <v>37.007616666666664</v>
      </c>
      <c r="K1094" s="34">
        <v>0</v>
      </c>
      <c r="L1094" s="34">
        <v>0</v>
      </c>
      <c r="M1094" s="33">
        <v>0</v>
      </c>
      <c r="N1094" s="45">
        <v>18.765999999999998</v>
      </c>
      <c r="O1094" s="44">
        <v>34.436</v>
      </c>
      <c r="P1094" s="26">
        <v>0.19238123529411766</v>
      </c>
      <c r="Q1094" s="26">
        <v>1.0530408423529423</v>
      </c>
      <c r="R1094" s="25" t="s">
        <v>1677</v>
      </c>
      <c r="S1094" s="25"/>
      <c r="T1094" s="22"/>
      <c r="U1094" s="23"/>
      <c r="V1094" s="36" t="s">
        <v>1716</v>
      </c>
      <c r="W1094" s="22"/>
      <c r="X1094" s="22"/>
    </row>
    <row r="1095" spans="1:24" s="18" customFormat="1" ht="12.75" customHeight="1">
      <c r="A1095" s="25" t="s">
        <v>1712</v>
      </c>
      <c r="B1095" s="25">
        <v>25</v>
      </c>
      <c r="C1095" s="1" t="s">
        <v>1579</v>
      </c>
      <c r="D1095" s="43" t="s">
        <v>1717</v>
      </c>
      <c r="E1095" s="25">
        <f>YEAR(D1095)</f>
        <v>2019</v>
      </c>
      <c r="F1095" s="25">
        <f>MONTH(D1095)</f>
        <v>5</v>
      </c>
      <c r="G1095" s="25">
        <f>DAY(D1095)</f>
        <v>31</v>
      </c>
      <c r="H1095" s="35" t="s">
        <v>292</v>
      </c>
      <c r="I1095" s="44">
        <v>133.66708333333332</v>
      </c>
      <c r="J1095" s="44">
        <v>35.996783333333333</v>
      </c>
      <c r="K1095" s="34">
        <v>0</v>
      </c>
      <c r="L1095" s="34">
        <v>0</v>
      </c>
      <c r="M1095" s="33">
        <v>0</v>
      </c>
      <c r="N1095" s="45">
        <v>18.977</v>
      </c>
      <c r="O1095" s="44">
        <v>34.71</v>
      </c>
      <c r="P1095" s="26">
        <v>0.16874211176470544</v>
      </c>
      <c r="Q1095" s="26">
        <v>1.3249985441176477</v>
      </c>
      <c r="R1095" s="25" t="s">
        <v>1677</v>
      </c>
      <c r="S1095" s="25"/>
      <c r="T1095" s="22"/>
      <c r="U1095" s="23"/>
      <c r="V1095" s="36" t="s">
        <v>1718</v>
      </c>
      <c r="W1095" s="22"/>
      <c r="X1095" s="22"/>
    </row>
    <row r="1096" spans="1:24" s="18" customFormat="1" ht="12.75" customHeight="1">
      <c r="A1096" s="25" t="s">
        <v>1719</v>
      </c>
      <c r="B1096" s="25">
        <v>15</v>
      </c>
      <c r="C1096" s="1" t="s">
        <v>1579</v>
      </c>
      <c r="D1096" s="43" t="s">
        <v>1720</v>
      </c>
      <c r="E1096" s="25">
        <f>YEAR(D1096)</f>
        <v>2019</v>
      </c>
      <c r="F1096" s="25">
        <f>MONTH(D1096)</f>
        <v>9</v>
      </c>
      <c r="G1096" s="25">
        <f>DAY(D1096)</f>
        <v>3</v>
      </c>
      <c r="H1096" s="35" t="s">
        <v>292</v>
      </c>
      <c r="I1096" s="44">
        <v>133.66253333333333</v>
      </c>
      <c r="J1096" s="44">
        <v>38.669699999999999</v>
      </c>
      <c r="K1096" s="34">
        <v>0</v>
      </c>
      <c r="L1096" s="34">
        <v>0</v>
      </c>
      <c r="M1096" s="33">
        <v>0</v>
      </c>
      <c r="N1096" s="45">
        <v>25.532</v>
      </c>
      <c r="O1096" s="44">
        <v>33.253</v>
      </c>
      <c r="P1096" s="26">
        <v>-0.2645951941176472</v>
      </c>
      <c r="Q1096" s="26">
        <v>-1.8594034029411759</v>
      </c>
      <c r="R1096" s="25" t="s">
        <v>1677</v>
      </c>
      <c r="S1096" s="25"/>
      <c r="T1096" s="22"/>
      <c r="U1096" s="23"/>
      <c r="V1096" s="36" t="s">
        <v>1721</v>
      </c>
      <c r="W1096" s="22"/>
      <c r="X1096" s="22"/>
    </row>
    <row r="1097" spans="1:24" s="18" customFormat="1" ht="12.75" customHeight="1">
      <c r="A1097" s="25" t="s">
        <v>1719</v>
      </c>
      <c r="B1097" s="25">
        <v>17</v>
      </c>
      <c r="C1097" s="1" t="s">
        <v>1579</v>
      </c>
      <c r="D1097" s="43" t="s">
        <v>1720</v>
      </c>
      <c r="E1097" s="25">
        <f>YEAR(D1097)</f>
        <v>2019</v>
      </c>
      <c r="F1097" s="25">
        <f>MONTH(D1097)</f>
        <v>9</v>
      </c>
      <c r="G1097" s="25">
        <f>DAY(D1097)</f>
        <v>3</v>
      </c>
      <c r="H1097" s="35" t="s">
        <v>292</v>
      </c>
      <c r="I1097" s="44">
        <v>133.65864999999999</v>
      </c>
      <c r="J1097" s="44">
        <v>38.005850000000002</v>
      </c>
      <c r="K1097" s="34">
        <v>0</v>
      </c>
      <c r="L1097" s="34">
        <v>0</v>
      </c>
      <c r="M1097" s="33">
        <v>0</v>
      </c>
      <c r="N1097" s="45">
        <v>25.134</v>
      </c>
      <c r="O1097" s="44">
        <v>33.308</v>
      </c>
      <c r="P1097" s="26">
        <v>-0.30103551250000038</v>
      </c>
      <c r="Q1097" s="26">
        <v>-1.903034712500002</v>
      </c>
      <c r="R1097" s="25" t="s">
        <v>1677</v>
      </c>
      <c r="S1097" s="25"/>
      <c r="T1097" s="22"/>
      <c r="U1097" s="23"/>
      <c r="V1097" s="36" t="s">
        <v>1722</v>
      </c>
      <c r="W1097" s="22"/>
      <c r="X1097" s="22"/>
    </row>
    <row r="1098" spans="1:24" s="18" customFormat="1" ht="12.75" customHeight="1">
      <c r="A1098" s="25" t="s">
        <v>1719</v>
      </c>
      <c r="B1098" s="25">
        <v>20</v>
      </c>
      <c r="C1098" s="1" t="s">
        <v>1579</v>
      </c>
      <c r="D1098" s="43" t="s">
        <v>1720</v>
      </c>
      <c r="E1098" s="25">
        <f>YEAR(D1098)</f>
        <v>2019</v>
      </c>
      <c r="F1098" s="25">
        <f>MONTH(D1098)</f>
        <v>9</v>
      </c>
      <c r="G1098" s="25">
        <f>DAY(D1098)</f>
        <v>3</v>
      </c>
      <c r="H1098" s="35" t="s">
        <v>292</v>
      </c>
      <c r="I1098" s="44">
        <v>133.66325000000001</v>
      </c>
      <c r="J1098" s="44">
        <v>37.00181666666667</v>
      </c>
      <c r="K1098" s="34">
        <v>0</v>
      </c>
      <c r="L1098" s="34">
        <v>0</v>
      </c>
      <c r="M1098" s="33">
        <v>0</v>
      </c>
      <c r="N1098" s="45">
        <v>25.613</v>
      </c>
      <c r="O1098" s="44">
        <v>33.29</v>
      </c>
      <c r="P1098" s="26">
        <v>-0.28269920588235298</v>
      </c>
      <c r="Q1098" s="26">
        <v>-1.6952869270588238</v>
      </c>
      <c r="R1098" s="25" t="s">
        <v>1677</v>
      </c>
      <c r="S1098" s="25"/>
      <c r="T1098" s="22"/>
      <c r="U1098" s="23"/>
      <c r="V1098" s="36" t="s">
        <v>1723</v>
      </c>
      <c r="W1098" s="22"/>
      <c r="X1098" s="22"/>
    </row>
    <row r="1099" spans="1:24" s="18" customFormat="1" ht="12.75" customHeight="1">
      <c r="A1099" s="25" t="s">
        <v>1719</v>
      </c>
      <c r="B1099" s="25">
        <v>23</v>
      </c>
      <c r="C1099" s="1" t="s">
        <v>1579</v>
      </c>
      <c r="D1099" s="43" t="s">
        <v>1720</v>
      </c>
      <c r="E1099" s="25">
        <f>YEAR(D1099)</f>
        <v>2019</v>
      </c>
      <c r="F1099" s="25">
        <f>MONTH(D1099)</f>
        <v>9</v>
      </c>
      <c r="G1099" s="25">
        <f>DAY(D1099)</f>
        <v>3</v>
      </c>
      <c r="H1099" s="35" t="s">
        <v>292</v>
      </c>
      <c r="I1099" s="44">
        <v>133.66056666666665</v>
      </c>
      <c r="J1099" s="44">
        <v>36.002866666666669</v>
      </c>
      <c r="K1099" s="34">
        <v>0</v>
      </c>
      <c r="L1099" s="34">
        <v>0</v>
      </c>
      <c r="M1099" s="33">
        <v>0</v>
      </c>
      <c r="N1099" s="45">
        <v>25.957999999999998</v>
      </c>
      <c r="O1099" s="44">
        <v>32.945</v>
      </c>
      <c r="P1099" s="26">
        <v>-0.36003091176470581</v>
      </c>
      <c r="Q1099" s="26">
        <v>-2.3225415141176482</v>
      </c>
      <c r="R1099" s="25" t="s">
        <v>1677</v>
      </c>
      <c r="S1099" s="25"/>
      <c r="T1099" s="22"/>
      <c r="U1099" s="23"/>
      <c r="V1099" s="36" t="s">
        <v>1724</v>
      </c>
      <c r="W1099" s="22"/>
      <c r="X1099" s="22"/>
    </row>
    <row r="1100" spans="1:24" s="18" customFormat="1" ht="12.75" customHeight="1">
      <c r="A1100" s="25" t="s">
        <v>1725</v>
      </c>
      <c r="B1100" s="25">
        <v>15</v>
      </c>
      <c r="C1100" s="1" t="s">
        <v>1579</v>
      </c>
      <c r="D1100" s="43" t="s">
        <v>1726</v>
      </c>
      <c r="E1100" s="25">
        <f>YEAR(D1100)</f>
        <v>2019</v>
      </c>
      <c r="F1100" s="25">
        <f>MONTH(D1100)</f>
        <v>10</v>
      </c>
      <c r="G1100" s="25">
        <f>DAY(D1100)</f>
        <v>30</v>
      </c>
      <c r="H1100" s="35" t="s">
        <v>292</v>
      </c>
      <c r="I1100" s="44">
        <v>133.67096666666666</v>
      </c>
      <c r="J1100" s="44">
        <v>38.667866666666669</v>
      </c>
      <c r="K1100" s="34">
        <v>0</v>
      </c>
      <c r="L1100" s="34">
        <v>0</v>
      </c>
      <c r="M1100" s="33">
        <v>0</v>
      </c>
      <c r="N1100" s="45">
        <v>19.254000000000001</v>
      </c>
      <c r="O1100" s="44">
        <v>33.494</v>
      </c>
      <c r="P1100" s="26">
        <v>-0.10574747764705883</v>
      </c>
      <c r="Q1100" s="26">
        <v>-1.2284585411764724</v>
      </c>
      <c r="R1100" s="25" t="s">
        <v>1677</v>
      </c>
      <c r="S1100" s="25"/>
      <c r="T1100" s="22"/>
      <c r="U1100" s="23"/>
      <c r="V1100" s="36" t="s">
        <v>1727</v>
      </c>
      <c r="W1100" s="22"/>
      <c r="X1100" s="22"/>
    </row>
    <row r="1101" spans="1:24" s="18" customFormat="1" ht="12.75" customHeight="1">
      <c r="A1101" s="25" t="s">
        <v>1725</v>
      </c>
      <c r="B1101" s="25">
        <v>17</v>
      </c>
      <c r="C1101" s="1" t="s">
        <v>1579</v>
      </c>
      <c r="D1101" s="43" t="s">
        <v>1726</v>
      </c>
      <c r="E1101" s="25">
        <f>YEAR(D1101)</f>
        <v>2019</v>
      </c>
      <c r="F1101" s="25">
        <f>MONTH(D1101)</f>
        <v>10</v>
      </c>
      <c r="G1101" s="25">
        <f>DAY(D1101)</f>
        <v>30</v>
      </c>
      <c r="H1101" s="35" t="s">
        <v>292</v>
      </c>
      <c r="I1101" s="44">
        <v>133.6696</v>
      </c>
      <c r="J1101" s="44">
        <v>38.003300000000003</v>
      </c>
      <c r="K1101" s="34">
        <v>0</v>
      </c>
      <c r="L1101" s="34">
        <v>0</v>
      </c>
      <c r="M1101" s="33">
        <v>0</v>
      </c>
      <c r="N1101" s="45">
        <v>20.806999999999999</v>
      </c>
      <c r="O1101" s="44">
        <v>33.469000000000001</v>
      </c>
      <c r="P1101" s="26">
        <v>-0.19082434352941169</v>
      </c>
      <c r="Q1101" s="26">
        <v>-1.0923271282352935</v>
      </c>
      <c r="R1101" s="25" t="s">
        <v>1677</v>
      </c>
      <c r="S1101" s="25"/>
      <c r="T1101" s="22"/>
      <c r="U1101" s="23"/>
      <c r="V1101" s="36" t="s">
        <v>1728</v>
      </c>
      <c r="W1101" s="22"/>
      <c r="X1101" s="22"/>
    </row>
    <row r="1102" spans="1:24" s="18" customFormat="1" ht="12.75" customHeight="1">
      <c r="A1102" s="25" t="s">
        <v>1725</v>
      </c>
      <c r="B1102" s="25">
        <v>20</v>
      </c>
      <c r="C1102" s="1" t="s">
        <v>1579</v>
      </c>
      <c r="D1102" s="43" t="s">
        <v>1726</v>
      </c>
      <c r="E1102" s="25">
        <f>YEAR(D1102)</f>
        <v>2019</v>
      </c>
      <c r="F1102" s="25">
        <f>MONTH(D1102)</f>
        <v>10</v>
      </c>
      <c r="G1102" s="25">
        <f>DAY(D1102)</f>
        <v>30</v>
      </c>
      <c r="H1102" s="35" t="s">
        <v>292</v>
      </c>
      <c r="I1102" s="44">
        <v>133.6686</v>
      </c>
      <c r="J1102" s="44">
        <v>37.003283333333336</v>
      </c>
      <c r="K1102" s="34">
        <v>0</v>
      </c>
      <c r="L1102" s="34">
        <v>0</v>
      </c>
      <c r="M1102" s="33">
        <v>0</v>
      </c>
      <c r="N1102" s="45">
        <v>20.567</v>
      </c>
      <c r="O1102" s="44">
        <v>33.901000000000003</v>
      </c>
      <c r="P1102" s="26">
        <v>-0.12874316941176511</v>
      </c>
      <c r="Q1102" s="26">
        <v>-0.76495773529411792</v>
      </c>
      <c r="R1102" s="25" t="s">
        <v>1677</v>
      </c>
      <c r="S1102" s="25"/>
      <c r="T1102" s="22"/>
      <c r="U1102" s="23"/>
      <c r="V1102" s="36" t="s">
        <v>1729</v>
      </c>
      <c r="W1102" s="22"/>
      <c r="X1102" s="22"/>
    </row>
    <row r="1103" spans="1:24" s="18" customFormat="1" ht="12.75" customHeight="1">
      <c r="A1103" s="25" t="s">
        <v>1725</v>
      </c>
      <c r="B1103" s="25">
        <v>23</v>
      </c>
      <c r="C1103" s="1" t="s">
        <v>1579</v>
      </c>
      <c r="D1103" s="43" t="s">
        <v>1730</v>
      </c>
      <c r="E1103" s="25">
        <f>YEAR(D1103)</f>
        <v>2019</v>
      </c>
      <c r="F1103" s="25">
        <f>MONTH(D1103)</f>
        <v>10</v>
      </c>
      <c r="G1103" s="25">
        <f>DAY(D1103)</f>
        <v>31</v>
      </c>
      <c r="H1103" s="35" t="s">
        <v>292</v>
      </c>
      <c r="I1103" s="44">
        <v>133.66765000000001</v>
      </c>
      <c r="J1103" s="44">
        <v>36.002883333333337</v>
      </c>
      <c r="K1103" s="34">
        <v>0</v>
      </c>
      <c r="L1103" s="34">
        <v>0</v>
      </c>
      <c r="M1103" s="33">
        <v>0</v>
      </c>
      <c r="N1103" s="45">
        <v>20.917000000000002</v>
      </c>
      <c r="O1103" s="44">
        <v>33.308999999999997</v>
      </c>
      <c r="P1103" s="26">
        <v>-0.14325257999999952</v>
      </c>
      <c r="Q1103" s="26">
        <v>-1.1778019176470576</v>
      </c>
      <c r="R1103" s="25" t="s">
        <v>1677</v>
      </c>
      <c r="S1103" s="25"/>
      <c r="T1103" s="22"/>
      <c r="U1103" s="23"/>
      <c r="V1103" s="36" t="s">
        <v>1731</v>
      </c>
      <c r="W1103" s="22"/>
      <c r="X1103" s="22"/>
    </row>
    <row r="1104" spans="1:24" s="18" customFormat="1" ht="12.75" customHeight="1">
      <c r="A1104" s="25" t="s">
        <v>1732</v>
      </c>
      <c r="B1104" s="25">
        <v>23</v>
      </c>
      <c r="C1104" s="1" t="s">
        <v>1579</v>
      </c>
      <c r="D1104" s="43" t="s">
        <v>1733</v>
      </c>
      <c r="E1104" s="25">
        <f>YEAR(D1104)</f>
        <v>2020</v>
      </c>
      <c r="F1104" s="25">
        <f>MONTH(D1104)</f>
        <v>2</v>
      </c>
      <c r="G1104" s="25">
        <f>DAY(D1104)</f>
        <v>26</v>
      </c>
      <c r="H1104" s="35" t="s">
        <v>292</v>
      </c>
      <c r="I1104" s="44">
        <v>133.65485000000001</v>
      </c>
      <c r="J1104" s="44">
        <v>36.005850000000002</v>
      </c>
      <c r="K1104" s="34">
        <v>0</v>
      </c>
      <c r="L1104" s="34">
        <v>0</v>
      </c>
      <c r="M1104" s="33">
        <v>0</v>
      </c>
      <c r="N1104" s="45">
        <v>12.782999999999999</v>
      </c>
      <c r="O1104" s="44">
        <v>34.146999999999998</v>
      </c>
      <c r="P1104" s="26">
        <v>7.2543160000000384E-2</v>
      </c>
      <c r="Q1104" s="26">
        <v>0.3785568588235293</v>
      </c>
      <c r="R1104" s="25" t="s">
        <v>1677</v>
      </c>
      <c r="S1104" s="25"/>
      <c r="T1104" s="22"/>
      <c r="U1104" s="23"/>
      <c r="V1104" s="36" t="s">
        <v>1734</v>
      </c>
      <c r="W1104" s="22"/>
      <c r="X1104" s="22"/>
    </row>
    <row r="1105" spans="1:24" s="18" customFormat="1" ht="12.75" customHeight="1">
      <c r="A1105" s="25" t="s">
        <v>1735</v>
      </c>
      <c r="B1105" s="25">
        <v>20</v>
      </c>
      <c r="C1105" s="1" t="s">
        <v>1579</v>
      </c>
      <c r="D1105" s="43" t="s">
        <v>1736</v>
      </c>
      <c r="E1105" s="25">
        <f>YEAR(D1105)</f>
        <v>2020</v>
      </c>
      <c r="F1105" s="25">
        <f>MONTH(D1105)</f>
        <v>9</v>
      </c>
      <c r="G1105" s="25">
        <f>DAY(D1105)</f>
        <v>1</v>
      </c>
      <c r="H1105" s="35" t="s">
        <v>292</v>
      </c>
      <c r="I1105" s="44">
        <v>133.66351666666668</v>
      </c>
      <c r="J1105" s="44">
        <v>37.003749999999997</v>
      </c>
      <c r="K1105" s="34">
        <v>0</v>
      </c>
      <c r="L1105" s="34">
        <v>0</v>
      </c>
      <c r="M1105" s="33">
        <v>0</v>
      </c>
      <c r="N1105" s="45">
        <v>26.632999999999999</v>
      </c>
      <c r="O1105" s="44">
        <v>33.039000000000001</v>
      </c>
      <c r="P1105" s="26">
        <v>-0.29657261999999962</v>
      </c>
      <c r="Q1105" s="26">
        <v>-1.9639949647058828</v>
      </c>
      <c r="R1105" s="25" t="s">
        <v>1677</v>
      </c>
      <c r="S1105" s="25"/>
      <c r="T1105" s="22"/>
      <c r="U1105" s="23"/>
      <c r="V1105" s="36" t="s">
        <v>1737</v>
      </c>
      <c r="W1105" s="22"/>
      <c r="X1105" s="22"/>
    </row>
    <row r="1106" spans="1:24" s="18" customFormat="1" ht="12.75" customHeight="1">
      <c r="A1106" s="25" t="s">
        <v>1735</v>
      </c>
      <c r="B1106" s="25">
        <v>23</v>
      </c>
      <c r="C1106" s="1" t="s">
        <v>1579</v>
      </c>
      <c r="D1106" s="43" t="s">
        <v>1736</v>
      </c>
      <c r="E1106" s="25">
        <f>YEAR(D1106)</f>
        <v>2020</v>
      </c>
      <c r="F1106" s="25">
        <f>MONTH(D1106)</f>
        <v>9</v>
      </c>
      <c r="G1106" s="25">
        <f>DAY(D1106)</f>
        <v>1</v>
      </c>
      <c r="H1106" s="35" t="s">
        <v>292</v>
      </c>
      <c r="I1106" s="44">
        <v>133.66793333333334</v>
      </c>
      <c r="J1106" s="44">
        <v>36.00181666666667</v>
      </c>
      <c r="K1106" s="34">
        <v>0</v>
      </c>
      <c r="L1106" s="34">
        <v>0</v>
      </c>
      <c r="M1106" s="33">
        <v>0</v>
      </c>
      <c r="N1106" s="45">
        <v>28.425999999999998</v>
      </c>
      <c r="O1106" s="44">
        <v>32.218000000000004</v>
      </c>
      <c r="P1106" s="26">
        <v>-0.39196936000000004</v>
      </c>
      <c r="Q1106" s="26">
        <v>-2.6485969882352931</v>
      </c>
      <c r="R1106" s="25" t="s">
        <v>1677</v>
      </c>
      <c r="S1106" s="25"/>
      <c r="T1106" s="22"/>
      <c r="U1106" s="23"/>
      <c r="V1106" s="36" t="s">
        <v>1738</v>
      </c>
      <c r="W1106" s="22"/>
      <c r="X1106" s="22"/>
    </row>
    <row r="1107" spans="1:24" s="18" customFormat="1" ht="12.75" customHeight="1">
      <c r="A1107" s="32" t="s">
        <v>1743</v>
      </c>
      <c r="B1107" s="32" t="s">
        <v>21</v>
      </c>
      <c r="C1107" s="32" t="s">
        <v>1580</v>
      </c>
      <c r="D1107" s="31">
        <v>42616</v>
      </c>
      <c r="E1107" s="25">
        <v>2016</v>
      </c>
      <c r="F1107" s="25">
        <v>9</v>
      </c>
      <c r="G1107" s="37">
        <v>3</v>
      </c>
      <c r="H1107" s="35" t="s">
        <v>1565</v>
      </c>
      <c r="I1107" s="28">
        <v>138.233</v>
      </c>
      <c r="J1107" s="28">
        <v>37.332999999999998</v>
      </c>
      <c r="K1107" s="33">
        <v>0</v>
      </c>
      <c r="L1107" s="33">
        <v>0</v>
      </c>
      <c r="M1107" s="33">
        <v>0</v>
      </c>
      <c r="N1107" s="27">
        <v>27</v>
      </c>
      <c r="O1107" s="30">
        <v>33.018999999999998</v>
      </c>
      <c r="P1107" s="26">
        <v>-0.21</v>
      </c>
      <c r="Q1107" s="26">
        <v>-1.53</v>
      </c>
      <c r="R1107" s="32" t="s">
        <v>1360</v>
      </c>
      <c r="S1107" s="32"/>
      <c r="T1107" s="22"/>
      <c r="U1107" s="36"/>
      <c r="V1107" s="22"/>
      <c r="W1107" s="22"/>
      <c r="X1107" s="22"/>
    </row>
    <row r="1108" spans="1:24" s="18" customFormat="1" ht="12.75" customHeight="1">
      <c r="A1108" s="32" t="s">
        <v>1743</v>
      </c>
      <c r="B1108" s="32" t="s">
        <v>22</v>
      </c>
      <c r="C1108" s="32" t="s">
        <v>1580</v>
      </c>
      <c r="D1108" s="31">
        <v>42616</v>
      </c>
      <c r="E1108" s="25">
        <v>2016</v>
      </c>
      <c r="F1108" s="25">
        <v>9</v>
      </c>
      <c r="G1108" s="37">
        <v>3</v>
      </c>
      <c r="H1108" s="35" t="s">
        <v>1565</v>
      </c>
      <c r="I1108" s="28">
        <v>137.03299999999999</v>
      </c>
      <c r="J1108" s="28">
        <v>37.567</v>
      </c>
      <c r="K1108" s="33">
        <v>0</v>
      </c>
      <c r="L1108" s="33">
        <v>0</v>
      </c>
      <c r="M1108" s="33">
        <v>0</v>
      </c>
      <c r="N1108" s="27">
        <v>26.4</v>
      </c>
      <c r="O1108" s="30">
        <v>33.433999999999997</v>
      </c>
      <c r="P1108" s="26">
        <v>-0.08</v>
      </c>
      <c r="Q1108" s="26">
        <v>-0.81</v>
      </c>
      <c r="R1108" s="32" t="s">
        <v>1360</v>
      </c>
      <c r="S1108" s="32"/>
      <c r="T1108" s="22"/>
      <c r="U1108" s="36"/>
      <c r="V1108" s="22"/>
      <c r="W1108" s="22"/>
      <c r="X1108" s="22"/>
    </row>
    <row r="1109" spans="1:24" s="18" customFormat="1" ht="12.75" customHeight="1">
      <c r="A1109" s="32" t="s">
        <v>1743</v>
      </c>
      <c r="B1109" s="32" t="s">
        <v>23</v>
      </c>
      <c r="C1109" s="32" t="s">
        <v>1580</v>
      </c>
      <c r="D1109" s="31">
        <v>42617</v>
      </c>
      <c r="E1109" s="25">
        <v>2016</v>
      </c>
      <c r="F1109" s="25">
        <v>9</v>
      </c>
      <c r="G1109" s="37">
        <v>4</v>
      </c>
      <c r="H1109" s="35" t="s">
        <v>1565</v>
      </c>
      <c r="I1109" s="28">
        <v>137.88300000000001</v>
      </c>
      <c r="J1109" s="28">
        <v>37.832999999999998</v>
      </c>
      <c r="K1109" s="33">
        <v>0</v>
      </c>
      <c r="L1109" s="33">
        <v>0</v>
      </c>
      <c r="M1109" s="33">
        <v>0</v>
      </c>
      <c r="N1109" s="27">
        <v>26.5</v>
      </c>
      <c r="O1109" s="30">
        <v>33.487000000000002</v>
      </c>
      <c r="P1109" s="26">
        <v>-0.06</v>
      </c>
      <c r="Q1109" s="26">
        <v>-0.69</v>
      </c>
      <c r="R1109" s="32" t="s">
        <v>1360</v>
      </c>
      <c r="S1109" s="32"/>
      <c r="T1109" s="22"/>
      <c r="U1109" s="36"/>
      <c r="V1109" s="22"/>
      <c r="W1109" s="22"/>
      <c r="X1109" s="22"/>
    </row>
    <row r="1110" spans="1:24" s="18" customFormat="1" ht="12.75" customHeight="1">
      <c r="A1110" s="32" t="s">
        <v>1743</v>
      </c>
      <c r="B1110" s="32" t="s">
        <v>24</v>
      </c>
      <c r="C1110" s="32" t="s">
        <v>1580</v>
      </c>
      <c r="D1110" s="31">
        <v>42617</v>
      </c>
      <c r="E1110" s="25">
        <v>2016</v>
      </c>
      <c r="F1110" s="25">
        <v>9</v>
      </c>
      <c r="G1110" s="37">
        <v>4</v>
      </c>
      <c r="H1110" s="35" t="s">
        <v>1565</v>
      </c>
      <c r="I1110" s="28">
        <v>137.767</v>
      </c>
      <c r="J1110" s="28">
        <v>38.082999999999998</v>
      </c>
      <c r="K1110" s="33">
        <v>0</v>
      </c>
      <c r="L1110" s="33">
        <v>0</v>
      </c>
      <c r="M1110" s="33">
        <v>0</v>
      </c>
      <c r="N1110" s="27">
        <v>26.6</v>
      </c>
      <c r="O1110" s="30">
        <v>33.473999999999997</v>
      </c>
      <c r="P1110" s="26">
        <v>-0.04</v>
      </c>
      <c r="Q1110" s="26">
        <v>-0.6</v>
      </c>
      <c r="R1110" s="32" t="s">
        <v>1360</v>
      </c>
      <c r="S1110" s="32"/>
      <c r="T1110" s="22"/>
      <c r="U1110" s="36"/>
      <c r="V1110" s="22"/>
      <c r="W1110" s="22"/>
      <c r="X1110" s="22"/>
    </row>
    <row r="1111" spans="1:24" s="18" customFormat="1" ht="12.75" customHeight="1">
      <c r="A1111" s="32" t="s">
        <v>1743</v>
      </c>
      <c r="B1111" s="32" t="s">
        <v>25</v>
      </c>
      <c r="C1111" s="32" t="s">
        <v>1580</v>
      </c>
      <c r="D1111" s="31">
        <v>42617</v>
      </c>
      <c r="E1111" s="25">
        <v>2016</v>
      </c>
      <c r="F1111" s="25">
        <v>9</v>
      </c>
      <c r="G1111" s="37">
        <v>4</v>
      </c>
      <c r="H1111" s="35" t="s">
        <v>1565</v>
      </c>
      <c r="I1111" s="28">
        <v>137.56700000000001</v>
      </c>
      <c r="J1111" s="28">
        <v>38.332999999999998</v>
      </c>
      <c r="K1111" s="33">
        <v>0</v>
      </c>
      <c r="L1111" s="33">
        <v>0</v>
      </c>
      <c r="M1111" s="33">
        <v>0</v>
      </c>
      <c r="N1111" s="27">
        <v>26.6</v>
      </c>
      <c r="O1111" s="30">
        <v>33.561999999999998</v>
      </c>
      <c r="P1111" s="26">
        <v>-0.03</v>
      </c>
      <c r="Q1111" s="26">
        <v>-0.49</v>
      </c>
      <c r="R1111" s="32" t="s">
        <v>1360</v>
      </c>
      <c r="S1111" s="32"/>
      <c r="T1111" s="22"/>
      <c r="U1111" s="36"/>
      <c r="V1111" s="22"/>
      <c r="W1111" s="22"/>
      <c r="X1111" s="22"/>
    </row>
    <row r="1112" spans="1:24" s="18" customFormat="1" ht="12.75" customHeight="1">
      <c r="A1112" s="32" t="s">
        <v>1743</v>
      </c>
      <c r="B1112" s="32" t="s">
        <v>26</v>
      </c>
      <c r="C1112" s="32" t="s">
        <v>1580</v>
      </c>
      <c r="D1112" s="31">
        <v>42618</v>
      </c>
      <c r="E1112" s="25">
        <v>2016</v>
      </c>
      <c r="F1112" s="25">
        <v>9</v>
      </c>
      <c r="G1112" s="37">
        <v>5</v>
      </c>
      <c r="H1112" s="35" t="s">
        <v>1565</v>
      </c>
      <c r="I1112" s="28">
        <v>137.417</v>
      </c>
      <c r="J1112" s="28">
        <v>38.582999999999998</v>
      </c>
      <c r="K1112" s="33">
        <v>0</v>
      </c>
      <c r="L1112" s="33">
        <v>0</v>
      </c>
      <c r="M1112" s="33">
        <v>0</v>
      </c>
      <c r="N1112" s="27">
        <v>26.4</v>
      </c>
      <c r="O1112" s="30">
        <v>33.232999999999997</v>
      </c>
      <c r="P1112" s="26">
        <v>-0.13</v>
      </c>
      <c r="Q1112" s="26">
        <v>-1.1399999999999999</v>
      </c>
      <c r="R1112" s="32" t="s">
        <v>1360</v>
      </c>
      <c r="S1112" s="32"/>
      <c r="T1112" s="22"/>
      <c r="U1112" s="36"/>
      <c r="V1112" s="22"/>
      <c r="W1112" s="22"/>
      <c r="X1112" s="22"/>
    </row>
    <row r="1113" spans="1:24" s="18" customFormat="1" ht="12.75" customHeight="1">
      <c r="A1113" s="32" t="s">
        <v>1743</v>
      </c>
      <c r="B1113" s="32" t="s">
        <v>27</v>
      </c>
      <c r="C1113" s="32" t="s">
        <v>1580</v>
      </c>
      <c r="D1113" s="31">
        <v>42618</v>
      </c>
      <c r="E1113" s="25">
        <v>2016</v>
      </c>
      <c r="F1113" s="25">
        <v>9</v>
      </c>
      <c r="G1113" s="37">
        <v>5</v>
      </c>
      <c r="H1113" s="35" t="s">
        <v>1565</v>
      </c>
      <c r="I1113" s="28">
        <v>136.083</v>
      </c>
      <c r="J1113" s="28">
        <v>38.332999999999998</v>
      </c>
      <c r="K1113" s="33">
        <v>0</v>
      </c>
      <c r="L1113" s="33">
        <v>0</v>
      </c>
      <c r="M1113" s="33">
        <v>0</v>
      </c>
      <c r="N1113" s="27">
        <v>27.4</v>
      </c>
      <c r="O1113" s="30">
        <v>33.447000000000003</v>
      </c>
      <c r="P1113" s="26">
        <v>-0.09</v>
      </c>
      <c r="Q1113" s="26">
        <v>-0.9</v>
      </c>
      <c r="R1113" s="32" t="s">
        <v>1360</v>
      </c>
      <c r="S1113" s="32"/>
      <c r="T1113" s="22"/>
      <c r="U1113" s="36"/>
      <c r="V1113" s="22"/>
      <c r="W1113" s="22"/>
      <c r="X1113" s="22"/>
    </row>
    <row r="1114" spans="1:24" s="18" customFormat="1" ht="12.75" customHeight="1">
      <c r="A1114" s="32" t="s">
        <v>1743</v>
      </c>
      <c r="B1114" s="32" t="s">
        <v>28</v>
      </c>
      <c r="C1114" s="32" t="s">
        <v>1580</v>
      </c>
      <c r="D1114" s="31">
        <v>42618</v>
      </c>
      <c r="E1114" s="25">
        <v>2016</v>
      </c>
      <c r="F1114" s="25">
        <v>9</v>
      </c>
      <c r="G1114" s="37">
        <v>5</v>
      </c>
      <c r="H1114" s="35" t="s">
        <v>1565</v>
      </c>
      <c r="I1114" s="28">
        <v>137.917</v>
      </c>
      <c r="J1114" s="28">
        <v>38.582999999999998</v>
      </c>
      <c r="K1114" s="33">
        <v>0</v>
      </c>
      <c r="L1114" s="33">
        <v>0</v>
      </c>
      <c r="M1114" s="33">
        <v>0</v>
      </c>
      <c r="N1114" s="27">
        <v>26.5</v>
      </c>
      <c r="O1114" s="30">
        <v>33.409999999999997</v>
      </c>
      <c r="P1114" s="26">
        <v>-0.08</v>
      </c>
      <c r="Q1114" s="26">
        <v>-0.88</v>
      </c>
      <c r="R1114" s="32" t="s">
        <v>1360</v>
      </c>
      <c r="S1114" s="32"/>
      <c r="T1114" s="22"/>
      <c r="U1114" s="36"/>
      <c r="V1114" s="22"/>
      <c r="W1114" s="22"/>
      <c r="X1114" s="22"/>
    </row>
    <row r="1115" spans="1:24" s="18" customFormat="1" ht="12.75" customHeight="1">
      <c r="A1115" s="32" t="s">
        <v>1743</v>
      </c>
      <c r="B1115" s="32" t="s">
        <v>29</v>
      </c>
      <c r="C1115" s="32" t="s">
        <v>1580</v>
      </c>
      <c r="D1115" s="31">
        <v>42619</v>
      </c>
      <c r="E1115" s="25">
        <v>2016</v>
      </c>
      <c r="F1115" s="25">
        <v>9</v>
      </c>
      <c r="G1115" s="37">
        <v>6</v>
      </c>
      <c r="H1115" s="35" t="s">
        <v>1565</v>
      </c>
      <c r="I1115" s="28">
        <v>137.75</v>
      </c>
      <c r="J1115" s="28">
        <v>38.832999999999998</v>
      </c>
      <c r="K1115" s="33">
        <v>0</v>
      </c>
      <c r="L1115" s="33">
        <v>0</v>
      </c>
      <c r="M1115" s="33">
        <v>0</v>
      </c>
      <c r="N1115" s="27">
        <v>26.4</v>
      </c>
      <c r="O1115" s="30">
        <v>33.494</v>
      </c>
      <c r="P1115" s="26">
        <v>-7.0000000000000007E-2</v>
      </c>
      <c r="Q1115" s="26">
        <v>-0.96</v>
      </c>
      <c r="R1115" s="32" t="s">
        <v>1360</v>
      </c>
      <c r="S1115" s="32"/>
      <c r="T1115" s="22"/>
      <c r="U1115" s="36"/>
      <c r="V1115" s="22"/>
      <c r="W1115" s="22"/>
      <c r="X1115" s="22"/>
    </row>
    <row r="1116" spans="1:24" s="18" customFormat="1" ht="12.75" customHeight="1">
      <c r="A1116" s="32" t="s">
        <v>1743</v>
      </c>
      <c r="B1116" s="32" t="s">
        <v>30</v>
      </c>
      <c r="C1116" s="32" t="s">
        <v>1580</v>
      </c>
      <c r="D1116" s="31">
        <v>42619</v>
      </c>
      <c r="E1116" s="25">
        <v>2016</v>
      </c>
      <c r="F1116" s="25">
        <v>9</v>
      </c>
      <c r="G1116" s="37">
        <v>6</v>
      </c>
      <c r="H1116" s="35" t="s">
        <v>1565</v>
      </c>
      <c r="I1116" s="28">
        <v>137.6</v>
      </c>
      <c r="J1116" s="28">
        <v>39.082999999999998</v>
      </c>
      <c r="K1116" s="33">
        <v>0</v>
      </c>
      <c r="L1116" s="33">
        <v>0</v>
      </c>
      <c r="M1116" s="33">
        <v>0</v>
      </c>
      <c r="N1116" s="27">
        <v>25.8</v>
      </c>
      <c r="O1116" s="30">
        <v>33.518000000000001</v>
      </c>
      <c r="P1116" s="26">
        <v>-0.01</v>
      </c>
      <c r="Q1116" s="26">
        <v>-0.35</v>
      </c>
      <c r="R1116" s="32" t="s">
        <v>1360</v>
      </c>
      <c r="S1116" s="32"/>
      <c r="T1116" s="22"/>
      <c r="U1116" s="36"/>
      <c r="V1116" s="22"/>
      <c r="W1116" s="22"/>
      <c r="X1116" s="22"/>
    </row>
    <row r="1117" spans="1:24" s="18" customFormat="1" ht="12.75" customHeight="1">
      <c r="A1117" s="32" t="s">
        <v>1743</v>
      </c>
      <c r="B1117" s="32" t="s">
        <v>31</v>
      </c>
      <c r="C1117" s="32" t="s">
        <v>1580</v>
      </c>
      <c r="D1117" s="31">
        <v>42619</v>
      </c>
      <c r="E1117" s="25">
        <v>2016</v>
      </c>
      <c r="F1117" s="25">
        <v>9</v>
      </c>
      <c r="G1117" s="37">
        <v>6</v>
      </c>
      <c r="H1117" s="35" t="s">
        <v>1565</v>
      </c>
      <c r="I1117" s="28">
        <v>137.43299999999999</v>
      </c>
      <c r="J1117" s="28">
        <v>39.35</v>
      </c>
      <c r="K1117" s="33">
        <v>0</v>
      </c>
      <c r="L1117" s="33">
        <v>0</v>
      </c>
      <c r="M1117" s="33">
        <v>0</v>
      </c>
      <c r="N1117" s="27">
        <v>26</v>
      </c>
      <c r="O1117" s="30">
        <v>33.177999999999997</v>
      </c>
      <c r="P1117" s="26">
        <v>-0.11</v>
      </c>
      <c r="Q1117" s="26">
        <v>-0.98</v>
      </c>
      <c r="R1117" s="32" t="s">
        <v>1360</v>
      </c>
      <c r="S1117" s="32"/>
      <c r="T1117" s="22"/>
      <c r="U1117" s="36"/>
      <c r="V1117" s="22"/>
      <c r="W1117" s="22"/>
      <c r="X1117" s="22"/>
    </row>
    <row r="1118" spans="1:24" s="18" customFormat="1" ht="12.75" customHeight="1">
      <c r="A1118" s="32" t="s">
        <v>1743</v>
      </c>
      <c r="B1118" s="32" t="s">
        <v>32</v>
      </c>
      <c r="C1118" s="32" t="s">
        <v>1580</v>
      </c>
      <c r="D1118" s="31">
        <v>42620</v>
      </c>
      <c r="E1118" s="25">
        <v>2016</v>
      </c>
      <c r="F1118" s="25">
        <v>9</v>
      </c>
      <c r="G1118" s="37">
        <v>7</v>
      </c>
      <c r="H1118" s="35" t="s">
        <v>1565</v>
      </c>
      <c r="I1118" s="28">
        <v>137.25</v>
      </c>
      <c r="J1118" s="28">
        <v>39.6</v>
      </c>
      <c r="K1118" s="33">
        <v>0</v>
      </c>
      <c r="L1118" s="33">
        <v>0</v>
      </c>
      <c r="M1118" s="33">
        <v>0</v>
      </c>
      <c r="N1118" s="27">
        <v>25.7</v>
      </c>
      <c r="O1118" s="30">
        <v>33.633000000000003</v>
      </c>
      <c r="P1118" s="26">
        <v>-0.01</v>
      </c>
      <c r="Q1118" s="26">
        <v>-0.45</v>
      </c>
      <c r="R1118" s="32" t="s">
        <v>1360</v>
      </c>
      <c r="S1118" s="32"/>
      <c r="T1118" s="22"/>
      <c r="U1118" s="36"/>
      <c r="V1118" s="22"/>
      <c r="W1118" s="22"/>
      <c r="X1118" s="22"/>
    </row>
    <row r="1119" spans="1:24" s="18" customFormat="1" ht="12.75" customHeight="1">
      <c r="A1119" s="32" t="s">
        <v>1743</v>
      </c>
      <c r="B1119" s="32" t="s">
        <v>33</v>
      </c>
      <c r="C1119" s="32" t="s">
        <v>1580</v>
      </c>
      <c r="D1119" s="31">
        <v>42620</v>
      </c>
      <c r="E1119" s="25">
        <v>2016</v>
      </c>
      <c r="F1119" s="25">
        <v>9</v>
      </c>
      <c r="G1119" s="37">
        <v>7</v>
      </c>
      <c r="H1119" s="35" t="s">
        <v>1565</v>
      </c>
      <c r="I1119" s="28">
        <v>137.06700000000001</v>
      </c>
      <c r="J1119" s="28">
        <v>39.85</v>
      </c>
      <c r="K1119" s="33">
        <v>0</v>
      </c>
      <c r="L1119" s="33">
        <v>0</v>
      </c>
      <c r="M1119" s="33">
        <v>0</v>
      </c>
      <c r="N1119" s="27">
        <v>25.6</v>
      </c>
      <c r="O1119" s="30">
        <v>33.548000000000002</v>
      </c>
      <c r="P1119" s="26">
        <v>-0.04</v>
      </c>
      <c r="Q1119" s="26">
        <v>-0.59</v>
      </c>
      <c r="R1119" s="32" t="s">
        <v>1360</v>
      </c>
      <c r="S1119" s="32"/>
      <c r="T1119" s="22"/>
      <c r="U1119" s="36"/>
      <c r="V1119" s="22"/>
      <c r="W1119" s="22"/>
      <c r="X1119" s="22"/>
    </row>
    <row r="1120" spans="1:24" s="18" customFormat="1" ht="12.75" customHeight="1">
      <c r="A1120" s="32" t="s">
        <v>1743</v>
      </c>
      <c r="B1120" s="32" t="s">
        <v>34</v>
      </c>
      <c r="C1120" s="32" t="s">
        <v>1580</v>
      </c>
      <c r="D1120" s="31">
        <v>42620</v>
      </c>
      <c r="E1120" s="25">
        <v>2016</v>
      </c>
      <c r="F1120" s="25">
        <v>9</v>
      </c>
      <c r="G1120" s="37">
        <v>7</v>
      </c>
      <c r="H1120" s="35" t="s">
        <v>1565</v>
      </c>
      <c r="I1120" s="28">
        <v>136.93299999999999</v>
      </c>
      <c r="J1120" s="28">
        <v>40.082999999999998</v>
      </c>
      <c r="K1120" s="33">
        <v>0</v>
      </c>
      <c r="L1120" s="33">
        <v>0</v>
      </c>
      <c r="M1120" s="33">
        <v>0</v>
      </c>
      <c r="N1120" s="27">
        <v>24.8</v>
      </c>
      <c r="O1120" s="30">
        <v>33.447000000000003</v>
      </c>
      <c r="P1120" s="26">
        <v>-0.09</v>
      </c>
      <c r="Q1120" s="26">
        <v>-1.03</v>
      </c>
      <c r="R1120" s="32" t="s">
        <v>1360</v>
      </c>
      <c r="S1120" s="32"/>
      <c r="T1120" s="22"/>
      <c r="U1120" s="36"/>
      <c r="V1120" s="22"/>
      <c r="W1120" s="22"/>
      <c r="X1120" s="22"/>
    </row>
    <row r="1121" spans="1:24" s="18" customFormat="1" ht="12.75" customHeight="1">
      <c r="A1121" s="32" t="s">
        <v>1743</v>
      </c>
      <c r="B1121" s="32" t="s">
        <v>35</v>
      </c>
      <c r="C1121" s="32" t="s">
        <v>1580</v>
      </c>
      <c r="D1121" s="31">
        <v>42621</v>
      </c>
      <c r="E1121" s="25">
        <v>2016</v>
      </c>
      <c r="F1121" s="25">
        <v>9</v>
      </c>
      <c r="G1121" s="37">
        <v>8</v>
      </c>
      <c r="H1121" s="35" t="s">
        <v>1565</v>
      </c>
      <c r="I1121" s="28">
        <v>136.733</v>
      </c>
      <c r="J1121" s="28">
        <v>40.317</v>
      </c>
      <c r="K1121" s="33">
        <v>0</v>
      </c>
      <c r="L1121" s="33">
        <v>0</v>
      </c>
      <c r="M1121" s="33">
        <v>0</v>
      </c>
      <c r="N1121" s="27">
        <v>22.6</v>
      </c>
      <c r="O1121" s="30">
        <v>33.512</v>
      </c>
      <c r="P1121" s="26">
        <v>-0.18</v>
      </c>
      <c r="Q1121" s="26">
        <v>-1.55</v>
      </c>
      <c r="R1121" s="32" t="s">
        <v>1360</v>
      </c>
      <c r="S1121" s="32"/>
      <c r="T1121" s="22"/>
      <c r="U1121" s="36"/>
      <c r="V1121" s="22"/>
      <c r="W1121" s="22"/>
      <c r="X1121" s="22"/>
    </row>
    <row r="1122" spans="1:24" s="18" customFormat="1" ht="12.75" customHeight="1">
      <c r="A1122" s="32" t="s">
        <v>1743</v>
      </c>
      <c r="B1122" s="32" t="s">
        <v>36</v>
      </c>
      <c r="C1122" s="32" t="s">
        <v>1580</v>
      </c>
      <c r="D1122" s="31">
        <v>42622</v>
      </c>
      <c r="E1122" s="25">
        <v>2016</v>
      </c>
      <c r="F1122" s="25">
        <v>9</v>
      </c>
      <c r="G1122" s="37">
        <v>9</v>
      </c>
      <c r="H1122" s="35" t="s">
        <v>1565</v>
      </c>
      <c r="I1122" s="28">
        <v>137.06700000000001</v>
      </c>
      <c r="J1122" s="28">
        <v>40.567</v>
      </c>
      <c r="K1122" s="33">
        <v>0</v>
      </c>
      <c r="L1122" s="33">
        <v>0</v>
      </c>
      <c r="M1122" s="33">
        <v>0</v>
      </c>
      <c r="N1122" s="27">
        <v>22.7</v>
      </c>
      <c r="O1122" s="30">
        <v>33.42</v>
      </c>
      <c r="P1122" s="26">
        <v>-0.22</v>
      </c>
      <c r="Q1122" s="26">
        <v>-2.15</v>
      </c>
      <c r="R1122" s="32" t="s">
        <v>1360</v>
      </c>
      <c r="S1122" s="32"/>
      <c r="T1122" s="22"/>
      <c r="U1122" s="36"/>
      <c r="V1122" s="22"/>
      <c r="W1122" s="22"/>
      <c r="X1122" s="22"/>
    </row>
    <row r="1123" spans="1:24" s="18" customFormat="1" ht="12.75" customHeight="1">
      <c r="A1123" s="32" t="s">
        <v>1743</v>
      </c>
      <c r="B1123" s="32" t="s">
        <v>37</v>
      </c>
      <c r="C1123" s="32" t="s">
        <v>1580</v>
      </c>
      <c r="D1123" s="31">
        <v>42622</v>
      </c>
      <c r="E1123" s="25">
        <v>2016</v>
      </c>
      <c r="F1123" s="25">
        <v>9</v>
      </c>
      <c r="G1123" s="37">
        <v>9</v>
      </c>
      <c r="H1123" s="35" t="s">
        <v>1565</v>
      </c>
      <c r="I1123" s="28">
        <v>137.25</v>
      </c>
      <c r="J1123" s="28">
        <v>40.317</v>
      </c>
      <c r="K1123" s="33">
        <v>0</v>
      </c>
      <c r="L1123" s="33">
        <v>0</v>
      </c>
      <c r="M1123" s="33">
        <v>0</v>
      </c>
      <c r="N1123" s="27">
        <v>23.6</v>
      </c>
      <c r="O1123" s="30">
        <v>33.436999999999998</v>
      </c>
      <c r="P1123" s="26">
        <v>-0.12</v>
      </c>
      <c r="Q1123" s="26">
        <v>-1.49</v>
      </c>
      <c r="R1123" s="32" t="s">
        <v>1360</v>
      </c>
      <c r="S1123" s="32"/>
      <c r="T1123" s="22"/>
      <c r="U1123" s="36"/>
      <c r="V1123" s="22"/>
      <c r="W1123" s="22"/>
      <c r="X1123" s="22"/>
    </row>
    <row r="1124" spans="1:24" s="18" customFormat="1" ht="12.75" customHeight="1">
      <c r="A1124" s="32" t="s">
        <v>1743</v>
      </c>
      <c r="B1124" s="32" t="s">
        <v>38</v>
      </c>
      <c r="C1124" s="32" t="s">
        <v>1580</v>
      </c>
      <c r="D1124" s="31">
        <v>42623</v>
      </c>
      <c r="E1124" s="25">
        <v>2016</v>
      </c>
      <c r="F1124" s="25">
        <v>9</v>
      </c>
      <c r="G1124" s="37">
        <v>10</v>
      </c>
      <c r="H1124" s="35" t="s">
        <v>1565</v>
      </c>
      <c r="I1124" s="28">
        <v>137.417</v>
      </c>
      <c r="J1124" s="28">
        <v>40.049999999999997</v>
      </c>
      <c r="K1124" s="33">
        <v>0</v>
      </c>
      <c r="L1124" s="33">
        <v>0</v>
      </c>
      <c r="M1124" s="33">
        <v>0</v>
      </c>
      <c r="N1124" s="27">
        <v>24.8</v>
      </c>
      <c r="O1124" s="30">
        <v>33.57</v>
      </c>
      <c r="P1124" s="26">
        <v>-0.06</v>
      </c>
      <c r="Q1124" s="26">
        <v>-0.85</v>
      </c>
      <c r="R1124" s="32" t="s">
        <v>1360</v>
      </c>
      <c r="S1124" s="32"/>
      <c r="T1124" s="22"/>
      <c r="U1124" s="36"/>
      <c r="V1124" s="22"/>
      <c r="W1124" s="22"/>
      <c r="X1124" s="22"/>
    </row>
    <row r="1125" spans="1:24" s="18" customFormat="1" ht="12.75" customHeight="1">
      <c r="A1125" s="32" t="s">
        <v>1743</v>
      </c>
      <c r="B1125" s="32" t="s">
        <v>39</v>
      </c>
      <c r="C1125" s="32" t="s">
        <v>1580</v>
      </c>
      <c r="D1125" s="31">
        <v>42623</v>
      </c>
      <c r="E1125" s="25">
        <v>2016</v>
      </c>
      <c r="F1125" s="25">
        <v>9</v>
      </c>
      <c r="G1125" s="37">
        <v>10</v>
      </c>
      <c r="H1125" s="35" t="s">
        <v>1565</v>
      </c>
      <c r="I1125" s="28">
        <v>137.583</v>
      </c>
      <c r="J1125" s="28">
        <v>39.817</v>
      </c>
      <c r="K1125" s="33">
        <v>0</v>
      </c>
      <c r="L1125" s="33">
        <v>0</v>
      </c>
      <c r="M1125" s="33">
        <v>0</v>
      </c>
      <c r="N1125" s="27">
        <v>24.5</v>
      </c>
      <c r="O1125" s="30">
        <v>33.661999999999999</v>
      </c>
      <c r="P1125" s="26">
        <v>-0.02</v>
      </c>
      <c r="Q1125" s="26">
        <v>-0.63</v>
      </c>
      <c r="R1125" s="32" t="s">
        <v>1360</v>
      </c>
      <c r="S1125" s="32"/>
      <c r="T1125" s="22"/>
      <c r="U1125" s="36"/>
      <c r="V1125" s="22"/>
      <c r="W1125" s="22"/>
      <c r="X1125" s="22"/>
    </row>
    <row r="1126" spans="1:24" s="18" customFormat="1" ht="12.75" customHeight="1">
      <c r="A1126" s="32" t="s">
        <v>1743</v>
      </c>
      <c r="B1126" s="32" t="s">
        <v>40</v>
      </c>
      <c r="C1126" s="32" t="s">
        <v>1580</v>
      </c>
      <c r="D1126" s="31">
        <v>42623</v>
      </c>
      <c r="E1126" s="25">
        <v>2016</v>
      </c>
      <c r="F1126" s="25">
        <v>9</v>
      </c>
      <c r="G1126" s="37">
        <v>10</v>
      </c>
      <c r="H1126" s="35" t="s">
        <v>1565</v>
      </c>
      <c r="I1126" s="28">
        <v>137.733</v>
      </c>
      <c r="J1126" s="28">
        <v>39.567</v>
      </c>
      <c r="K1126" s="33">
        <v>0</v>
      </c>
      <c r="L1126" s="33">
        <v>0</v>
      </c>
      <c r="M1126" s="33">
        <v>0</v>
      </c>
      <c r="N1126" s="27">
        <v>24.9</v>
      </c>
      <c r="O1126" s="30">
        <v>33.43</v>
      </c>
      <c r="P1126" s="26">
        <v>-7.0000000000000007E-2</v>
      </c>
      <c r="Q1126" s="26">
        <v>-1.07</v>
      </c>
      <c r="R1126" s="32" t="s">
        <v>1360</v>
      </c>
      <c r="S1126" s="32"/>
      <c r="T1126" s="22"/>
      <c r="U1126" s="36"/>
      <c r="V1126" s="22"/>
      <c r="W1126" s="22"/>
      <c r="X1126" s="22"/>
    </row>
    <row r="1127" spans="1:24" s="18" customFormat="1" ht="12.75" customHeight="1">
      <c r="A1127" s="32" t="s">
        <v>1743</v>
      </c>
      <c r="B1127" s="32" t="s">
        <v>41</v>
      </c>
      <c r="C1127" s="32" t="s">
        <v>1580</v>
      </c>
      <c r="D1127" s="31">
        <v>42624</v>
      </c>
      <c r="E1127" s="25">
        <v>2016</v>
      </c>
      <c r="F1127" s="25">
        <v>9</v>
      </c>
      <c r="G1127" s="37">
        <v>11</v>
      </c>
      <c r="H1127" s="35" t="s">
        <v>1565</v>
      </c>
      <c r="I1127" s="28">
        <v>137.9</v>
      </c>
      <c r="J1127" s="28">
        <v>39.317</v>
      </c>
      <c r="K1127" s="33">
        <v>0</v>
      </c>
      <c r="L1127" s="33">
        <v>0</v>
      </c>
      <c r="M1127" s="33">
        <v>0</v>
      </c>
      <c r="N1127" s="27">
        <v>24.9</v>
      </c>
      <c r="O1127" s="30">
        <v>33.533999999999999</v>
      </c>
      <c r="P1127" s="26">
        <v>-0.03</v>
      </c>
      <c r="Q1127" s="26">
        <v>-0.6</v>
      </c>
      <c r="R1127" s="32" t="s">
        <v>1360</v>
      </c>
      <c r="S1127" s="32"/>
      <c r="T1127" s="22"/>
      <c r="U1127" s="36"/>
      <c r="V1127" s="22"/>
      <c r="W1127" s="22"/>
      <c r="X1127" s="22"/>
    </row>
    <row r="1128" spans="1:24" s="18" customFormat="1" ht="12.75" customHeight="1">
      <c r="A1128" s="32" t="s">
        <v>1743</v>
      </c>
      <c r="B1128" s="32" t="s">
        <v>42</v>
      </c>
      <c r="C1128" s="32" t="s">
        <v>1580</v>
      </c>
      <c r="D1128" s="31">
        <v>42624</v>
      </c>
      <c r="E1128" s="25">
        <v>2016</v>
      </c>
      <c r="F1128" s="25">
        <v>9</v>
      </c>
      <c r="G1128" s="37">
        <v>11</v>
      </c>
      <c r="H1128" s="35" t="s">
        <v>1565</v>
      </c>
      <c r="I1128" s="28">
        <v>138.05000000000001</v>
      </c>
      <c r="J1128" s="28">
        <v>39.067</v>
      </c>
      <c r="K1128" s="33">
        <v>0</v>
      </c>
      <c r="L1128" s="33">
        <v>0</v>
      </c>
      <c r="M1128" s="33">
        <v>0</v>
      </c>
      <c r="N1128" s="27">
        <v>24.7</v>
      </c>
      <c r="O1128" s="30">
        <v>33.533999999999999</v>
      </c>
      <c r="P1128" s="26">
        <v>-0.03</v>
      </c>
      <c r="Q1128" s="26">
        <v>-0.59</v>
      </c>
      <c r="R1128" s="32" t="s">
        <v>1360</v>
      </c>
      <c r="S1128" s="32"/>
      <c r="T1128" s="22"/>
      <c r="U1128" s="36"/>
      <c r="V1128" s="22"/>
      <c r="W1128" s="22"/>
      <c r="X1128" s="22"/>
    </row>
    <row r="1129" spans="1:24" s="18" customFormat="1" ht="12.75" customHeight="1">
      <c r="A1129" s="32" t="s">
        <v>1743</v>
      </c>
      <c r="B1129" s="32" t="s">
        <v>43</v>
      </c>
      <c r="C1129" s="32" t="s">
        <v>1580</v>
      </c>
      <c r="D1129" s="31">
        <v>42624</v>
      </c>
      <c r="E1129" s="25">
        <v>2016</v>
      </c>
      <c r="F1129" s="25">
        <v>9</v>
      </c>
      <c r="G1129" s="37">
        <v>11</v>
      </c>
      <c r="H1129" s="35" t="s">
        <v>1565</v>
      </c>
      <c r="I1129" s="28">
        <v>138.21700000000001</v>
      </c>
      <c r="J1129" s="28">
        <v>38.817</v>
      </c>
      <c r="K1129" s="33">
        <v>0</v>
      </c>
      <c r="L1129" s="33">
        <v>0</v>
      </c>
      <c r="M1129" s="33">
        <v>0</v>
      </c>
      <c r="N1129" s="27">
        <v>24.7</v>
      </c>
      <c r="O1129" s="30">
        <v>33.390999999999998</v>
      </c>
      <c r="P1129" s="26">
        <v>-7.0000000000000007E-2</v>
      </c>
      <c r="Q1129" s="26">
        <v>-0.79</v>
      </c>
      <c r="R1129" s="32" t="s">
        <v>1360</v>
      </c>
      <c r="S1129" s="32"/>
      <c r="T1129" s="22"/>
      <c r="U1129" s="36"/>
      <c r="V1129" s="22"/>
      <c r="W1129" s="22"/>
      <c r="X1129" s="22"/>
    </row>
    <row r="1130" spans="1:24" s="18" customFormat="1" ht="12.75" customHeight="1">
      <c r="A1130" s="32" t="s">
        <v>1743</v>
      </c>
      <c r="B1130" s="32" t="s">
        <v>44</v>
      </c>
      <c r="C1130" s="32" t="s">
        <v>1580</v>
      </c>
      <c r="D1130" s="31">
        <v>42625</v>
      </c>
      <c r="E1130" s="25">
        <v>2016</v>
      </c>
      <c r="F1130" s="25">
        <v>9</v>
      </c>
      <c r="G1130" s="37">
        <v>12</v>
      </c>
      <c r="H1130" s="35" t="s">
        <v>1565</v>
      </c>
      <c r="I1130" s="28">
        <v>138.4</v>
      </c>
      <c r="J1130" s="28">
        <v>38.567</v>
      </c>
      <c r="K1130" s="33">
        <v>0</v>
      </c>
      <c r="L1130" s="33">
        <v>0</v>
      </c>
      <c r="M1130" s="33">
        <v>0</v>
      </c>
      <c r="N1130" s="27">
        <v>25</v>
      </c>
      <c r="O1130" s="30">
        <v>33.634999999999998</v>
      </c>
      <c r="P1130" s="26">
        <v>-7.0000000000000007E-2</v>
      </c>
      <c r="Q1130" s="26">
        <v>-0.5</v>
      </c>
      <c r="R1130" s="32" t="s">
        <v>1360</v>
      </c>
      <c r="S1130" s="32"/>
      <c r="T1130" s="22"/>
      <c r="U1130" s="36"/>
      <c r="V1130" s="22"/>
      <c r="W1130" s="22"/>
      <c r="X1130" s="22"/>
    </row>
    <row r="1131" spans="1:24" s="18" customFormat="1" ht="12.75" customHeight="1">
      <c r="A1131" s="32" t="s">
        <v>1743</v>
      </c>
      <c r="B1131" s="32" t="s">
        <v>45</v>
      </c>
      <c r="C1131" s="32" t="s">
        <v>1580</v>
      </c>
      <c r="D1131" s="31">
        <v>42625</v>
      </c>
      <c r="E1131" s="25">
        <v>2016</v>
      </c>
      <c r="F1131" s="25">
        <v>9</v>
      </c>
      <c r="G1131" s="37">
        <v>12</v>
      </c>
      <c r="H1131" s="35" t="s">
        <v>1565</v>
      </c>
      <c r="I1131" s="28">
        <v>138.56700000000001</v>
      </c>
      <c r="J1131" s="28">
        <v>39.082999999999998</v>
      </c>
      <c r="K1131" s="33">
        <v>0</v>
      </c>
      <c r="L1131" s="33">
        <v>0</v>
      </c>
      <c r="M1131" s="33">
        <v>0</v>
      </c>
      <c r="N1131" s="27">
        <v>24.8</v>
      </c>
      <c r="O1131" s="30">
        <v>33.399000000000001</v>
      </c>
      <c r="P1131" s="26">
        <v>-0.08</v>
      </c>
      <c r="Q1131" s="26">
        <v>-0.78</v>
      </c>
      <c r="R1131" s="32" t="s">
        <v>1360</v>
      </c>
      <c r="S1131" s="32"/>
      <c r="T1131" s="22"/>
      <c r="U1131" s="36"/>
      <c r="V1131" s="22"/>
      <c r="W1131" s="22"/>
      <c r="X1131" s="22"/>
    </row>
    <row r="1132" spans="1:24" s="18" customFormat="1" ht="12.75" customHeight="1">
      <c r="A1132" s="32" t="s">
        <v>1743</v>
      </c>
      <c r="B1132" s="32" t="s">
        <v>46</v>
      </c>
      <c r="C1132" s="32" t="s">
        <v>1580</v>
      </c>
      <c r="D1132" s="31">
        <v>42625</v>
      </c>
      <c r="E1132" s="25">
        <v>2016</v>
      </c>
      <c r="F1132" s="25">
        <v>9</v>
      </c>
      <c r="G1132" s="37">
        <v>12</v>
      </c>
      <c r="H1132" s="35" t="s">
        <v>1565</v>
      </c>
      <c r="I1132" s="28">
        <v>138.71700000000001</v>
      </c>
      <c r="J1132" s="28">
        <v>38.817</v>
      </c>
      <c r="K1132" s="33">
        <v>0</v>
      </c>
      <c r="L1132" s="33">
        <v>0</v>
      </c>
      <c r="M1132" s="33">
        <v>0</v>
      </c>
      <c r="N1132" s="27">
        <v>24.7</v>
      </c>
      <c r="O1132" s="30">
        <v>33.344999999999999</v>
      </c>
      <c r="P1132" s="26">
        <v>-0.09</v>
      </c>
      <c r="Q1132" s="26">
        <v>-0.86</v>
      </c>
      <c r="R1132" s="32" t="s">
        <v>1360</v>
      </c>
      <c r="S1132" s="32"/>
      <c r="T1132" s="22"/>
      <c r="U1132" s="36"/>
      <c r="V1132" s="22"/>
      <c r="W1132" s="22"/>
      <c r="X1132" s="22"/>
    </row>
    <row r="1133" spans="1:24" s="18" customFormat="1" ht="12.75" customHeight="1">
      <c r="A1133" s="32" t="s">
        <v>1743</v>
      </c>
      <c r="B1133" s="32" t="s">
        <v>47</v>
      </c>
      <c r="C1133" s="32" t="s">
        <v>1580</v>
      </c>
      <c r="D1133" s="31">
        <v>42626</v>
      </c>
      <c r="E1133" s="25">
        <v>2016</v>
      </c>
      <c r="F1133" s="25">
        <v>9</v>
      </c>
      <c r="G1133" s="37">
        <v>13</v>
      </c>
      <c r="H1133" s="35" t="s">
        <v>1565</v>
      </c>
      <c r="I1133" s="28">
        <v>138.9</v>
      </c>
      <c r="J1133" s="28">
        <v>38.567</v>
      </c>
      <c r="K1133" s="33">
        <v>0</v>
      </c>
      <c r="L1133" s="33">
        <v>0</v>
      </c>
      <c r="M1133" s="33">
        <v>0</v>
      </c>
      <c r="N1133" s="27">
        <v>25.6</v>
      </c>
      <c r="O1133" s="30">
        <v>33.180999999999997</v>
      </c>
      <c r="P1133" s="26">
        <v>-0.17</v>
      </c>
      <c r="Q1133" s="26">
        <v>-1.23</v>
      </c>
      <c r="R1133" s="32" t="s">
        <v>1360</v>
      </c>
      <c r="S1133" s="32"/>
      <c r="T1133" s="22"/>
      <c r="U1133" s="36"/>
      <c r="V1133" s="22"/>
      <c r="W1133" s="22"/>
      <c r="X1133" s="22"/>
    </row>
    <row r="1134" spans="1:24" s="18" customFormat="1" ht="12.75" customHeight="1">
      <c r="A1134" s="32" t="s">
        <v>69</v>
      </c>
      <c r="B1134" s="32" t="s">
        <v>70</v>
      </c>
      <c r="C1134" s="32" t="s">
        <v>1580</v>
      </c>
      <c r="D1134" s="31">
        <v>42983</v>
      </c>
      <c r="E1134" s="25">
        <v>2017</v>
      </c>
      <c r="F1134" s="25">
        <v>9</v>
      </c>
      <c r="G1134" s="37">
        <v>5</v>
      </c>
      <c r="H1134" s="35" t="s">
        <v>1565</v>
      </c>
      <c r="I1134" s="28">
        <v>137.77799999999999</v>
      </c>
      <c r="J1134" s="28">
        <v>38.817</v>
      </c>
      <c r="K1134" s="33">
        <v>0</v>
      </c>
      <c r="L1134" s="33">
        <v>0</v>
      </c>
      <c r="M1134" s="33">
        <v>0</v>
      </c>
      <c r="N1134" s="27">
        <v>25.3</v>
      </c>
      <c r="O1134" s="30">
        <v>33.1205</v>
      </c>
      <c r="P1134" s="26">
        <v>-0.11</v>
      </c>
      <c r="Q1134" s="26">
        <v>-1.37</v>
      </c>
      <c r="R1134" s="32" t="s">
        <v>1360</v>
      </c>
      <c r="S1134" s="32"/>
      <c r="T1134" s="22"/>
      <c r="U1134" s="36"/>
      <c r="V1134" s="22"/>
      <c r="W1134" s="22"/>
      <c r="X1134" s="22"/>
    </row>
    <row r="1135" spans="1:24" s="18" customFormat="1" ht="12.75" customHeight="1">
      <c r="A1135" s="32" t="s">
        <v>69</v>
      </c>
      <c r="B1135" s="32" t="s">
        <v>71</v>
      </c>
      <c r="C1135" s="32" t="s">
        <v>1580</v>
      </c>
      <c r="D1135" s="31">
        <v>42983</v>
      </c>
      <c r="E1135" s="25">
        <v>2017</v>
      </c>
      <c r="F1135" s="25">
        <v>9</v>
      </c>
      <c r="G1135" s="37">
        <v>5</v>
      </c>
      <c r="H1135" s="35" t="s">
        <v>1565</v>
      </c>
      <c r="I1135" s="28">
        <v>137.58500000000001</v>
      </c>
      <c r="J1135" s="28">
        <v>39.085000000000001</v>
      </c>
      <c r="K1135" s="33">
        <v>0</v>
      </c>
      <c r="L1135" s="33">
        <v>0</v>
      </c>
      <c r="M1135" s="33">
        <v>0</v>
      </c>
      <c r="N1135" s="27">
        <v>25.9</v>
      </c>
      <c r="O1135" s="30">
        <v>33.165599999999998</v>
      </c>
      <c r="P1135" s="26">
        <v>-0.09</v>
      </c>
      <c r="Q1135" s="26">
        <v>-1.22</v>
      </c>
      <c r="R1135" s="32" t="s">
        <v>1360</v>
      </c>
      <c r="S1135" s="32"/>
      <c r="T1135" s="22"/>
      <c r="U1135" s="36"/>
      <c r="V1135" s="22"/>
      <c r="W1135" s="22"/>
      <c r="X1135" s="22"/>
    </row>
    <row r="1136" spans="1:24" s="18" customFormat="1" ht="12.75" customHeight="1">
      <c r="A1136" s="32" t="s">
        <v>69</v>
      </c>
      <c r="B1136" s="32" t="s">
        <v>72</v>
      </c>
      <c r="C1136" s="32" t="s">
        <v>1580</v>
      </c>
      <c r="D1136" s="31">
        <v>42983</v>
      </c>
      <c r="E1136" s="25">
        <v>2017</v>
      </c>
      <c r="F1136" s="25">
        <v>9</v>
      </c>
      <c r="G1136" s="37">
        <v>5</v>
      </c>
      <c r="H1136" s="35" t="s">
        <v>1565</v>
      </c>
      <c r="I1136" s="28">
        <v>137.41999999999999</v>
      </c>
      <c r="J1136" s="28">
        <v>39.335000000000001</v>
      </c>
      <c r="K1136" s="33">
        <v>0</v>
      </c>
      <c r="L1136" s="33">
        <v>0</v>
      </c>
      <c r="M1136" s="33">
        <v>0</v>
      </c>
      <c r="N1136" s="27">
        <v>25.6</v>
      </c>
      <c r="O1136" s="30">
        <v>34.034399999999998</v>
      </c>
      <c r="P1136" s="26">
        <v>-0.1</v>
      </c>
      <c r="Q1136" s="26">
        <v>-1.36</v>
      </c>
      <c r="R1136" s="32" t="s">
        <v>1360</v>
      </c>
      <c r="S1136" s="32"/>
      <c r="T1136" s="22"/>
      <c r="U1136" s="36"/>
      <c r="V1136" s="22"/>
      <c r="W1136" s="22"/>
      <c r="X1136" s="22"/>
    </row>
    <row r="1137" spans="1:24" s="18" customFormat="1" ht="12.75" customHeight="1">
      <c r="A1137" s="32" t="s">
        <v>69</v>
      </c>
      <c r="B1137" s="32" t="s">
        <v>74</v>
      </c>
      <c r="C1137" s="32" t="s">
        <v>1580</v>
      </c>
      <c r="D1137" s="31">
        <v>42984</v>
      </c>
      <c r="E1137" s="25">
        <v>2017</v>
      </c>
      <c r="F1137" s="25">
        <v>9</v>
      </c>
      <c r="G1137" s="37">
        <v>6</v>
      </c>
      <c r="H1137" s="35" t="s">
        <v>1565</v>
      </c>
      <c r="I1137" s="28">
        <v>137.083</v>
      </c>
      <c r="J1137" s="28">
        <v>39.832000000000001</v>
      </c>
      <c r="K1137" s="33">
        <v>0</v>
      </c>
      <c r="L1137" s="33">
        <v>0</v>
      </c>
      <c r="M1137" s="33">
        <v>0</v>
      </c>
      <c r="N1137" s="27">
        <v>23.3</v>
      </c>
      <c r="O1137" s="30">
        <v>34.140900000000002</v>
      </c>
      <c r="P1137" s="26">
        <v>0.05</v>
      </c>
      <c r="Q1137" s="26">
        <v>0.14000000000000001</v>
      </c>
      <c r="R1137" s="32" t="s">
        <v>1360</v>
      </c>
      <c r="S1137" s="32"/>
      <c r="T1137" s="22"/>
      <c r="U1137" s="36"/>
      <c r="V1137" s="22"/>
      <c r="W1137" s="22"/>
      <c r="X1137" s="22"/>
    </row>
    <row r="1138" spans="1:24" s="18" customFormat="1" ht="12.75" customHeight="1">
      <c r="A1138" s="32" t="s">
        <v>69</v>
      </c>
      <c r="B1138" s="32" t="s">
        <v>75</v>
      </c>
      <c r="C1138" s="32" t="s">
        <v>1580</v>
      </c>
      <c r="D1138" s="31">
        <v>42984</v>
      </c>
      <c r="E1138" s="25">
        <v>2017</v>
      </c>
      <c r="F1138" s="25">
        <v>9</v>
      </c>
      <c r="G1138" s="37">
        <v>6</v>
      </c>
      <c r="H1138" s="35" t="s">
        <v>1565</v>
      </c>
      <c r="I1138" s="28">
        <v>136.91900000000001</v>
      </c>
      <c r="J1138" s="28">
        <v>40.082999999999998</v>
      </c>
      <c r="K1138" s="33">
        <v>0</v>
      </c>
      <c r="L1138" s="33">
        <v>0</v>
      </c>
      <c r="M1138" s="33">
        <v>0</v>
      </c>
      <c r="N1138" s="27">
        <v>24.3</v>
      </c>
      <c r="O1138" s="30">
        <v>34.204500000000003</v>
      </c>
      <c r="P1138" s="26">
        <v>0.01</v>
      </c>
      <c r="Q1138" s="26">
        <v>-0.2</v>
      </c>
      <c r="R1138" s="32" t="s">
        <v>1360</v>
      </c>
      <c r="S1138" s="32"/>
      <c r="T1138" s="22"/>
      <c r="U1138" s="36"/>
      <c r="V1138" s="22"/>
      <c r="W1138" s="22"/>
      <c r="X1138" s="22"/>
    </row>
    <row r="1139" spans="1:24" s="18" customFormat="1" ht="12.75" customHeight="1">
      <c r="A1139" s="32" t="s">
        <v>69</v>
      </c>
      <c r="B1139" s="32" t="s">
        <v>76</v>
      </c>
      <c r="C1139" s="32" t="s">
        <v>1580</v>
      </c>
      <c r="D1139" s="31">
        <v>42985</v>
      </c>
      <c r="E1139" s="25">
        <v>2017</v>
      </c>
      <c r="F1139" s="25">
        <v>9</v>
      </c>
      <c r="G1139" s="37">
        <v>7</v>
      </c>
      <c r="H1139" s="35" t="s">
        <v>1565</v>
      </c>
      <c r="I1139" s="28">
        <v>136.75399999999999</v>
      </c>
      <c r="J1139" s="28">
        <v>40.341999999999999</v>
      </c>
      <c r="K1139" s="33">
        <v>0</v>
      </c>
      <c r="L1139" s="33">
        <v>0</v>
      </c>
      <c r="M1139" s="33">
        <v>0</v>
      </c>
      <c r="N1139" s="27">
        <v>23.5</v>
      </c>
      <c r="O1139" s="30">
        <v>34.281799999999997</v>
      </c>
      <c r="P1139" s="26">
        <v>0.01</v>
      </c>
      <c r="Q1139" s="26">
        <v>-0.3</v>
      </c>
      <c r="R1139" s="32" t="s">
        <v>1360</v>
      </c>
      <c r="S1139" s="32"/>
      <c r="T1139" s="22"/>
      <c r="U1139" s="36"/>
      <c r="V1139" s="22"/>
      <c r="W1139" s="22"/>
      <c r="X1139" s="22"/>
    </row>
    <row r="1140" spans="1:24" s="18" customFormat="1" ht="12.75" customHeight="1">
      <c r="A1140" s="32" t="s">
        <v>69</v>
      </c>
      <c r="B1140" s="32" t="s">
        <v>77</v>
      </c>
      <c r="C1140" s="32" t="s">
        <v>1580</v>
      </c>
      <c r="D1140" s="31">
        <v>42985</v>
      </c>
      <c r="E1140" s="25">
        <v>2017</v>
      </c>
      <c r="F1140" s="25">
        <v>9</v>
      </c>
      <c r="G1140" s="37">
        <v>7</v>
      </c>
      <c r="H1140" s="35" t="s">
        <v>1565</v>
      </c>
      <c r="I1140" s="28">
        <v>137.583</v>
      </c>
      <c r="J1140" s="28">
        <v>39.832999999999998</v>
      </c>
      <c r="K1140" s="33">
        <v>0</v>
      </c>
      <c r="L1140" s="33">
        <v>0</v>
      </c>
      <c r="M1140" s="33">
        <v>0</v>
      </c>
      <c r="N1140" s="27">
        <v>22.8</v>
      </c>
      <c r="O1140" s="30">
        <v>34.122500000000002</v>
      </c>
      <c r="P1140" s="26">
        <v>0.03</v>
      </c>
      <c r="Q1140" s="26">
        <v>-0.06</v>
      </c>
      <c r="R1140" s="32" t="s">
        <v>1360</v>
      </c>
      <c r="S1140" s="32"/>
      <c r="T1140" s="22"/>
      <c r="U1140" s="36"/>
      <c r="V1140" s="22"/>
      <c r="W1140" s="22"/>
      <c r="X1140" s="22"/>
    </row>
    <row r="1141" spans="1:24" s="18" customFormat="1" ht="12.75" customHeight="1">
      <c r="A1141" s="32" t="s">
        <v>69</v>
      </c>
      <c r="B1141" s="32" t="s">
        <v>78</v>
      </c>
      <c r="C1141" s="32" t="s">
        <v>1580</v>
      </c>
      <c r="D1141" s="31">
        <v>42985</v>
      </c>
      <c r="E1141" s="25">
        <v>2017</v>
      </c>
      <c r="F1141" s="25">
        <v>9</v>
      </c>
      <c r="G1141" s="37">
        <v>7</v>
      </c>
      <c r="H1141" s="35" t="s">
        <v>1565</v>
      </c>
      <c r="I1141" s="28">
        <v>137.755</v>
      </c>
      <c r="J1141" s="28">
        <v>39.582999999999998</v>
      </c>
      <c r="K1141" s="33">
        <v>0</v>
      </c>
      <c r="L1141" s="33">
        <v>0</v>
      </c>
      <c r="M1141" s="33">
        <v>0</v>
      </c>
      <c r="N1141" s="27">
        <v>24.8</v>
      </c>
      <c r="O1141" s="30">
        <v>33.391300000000001</v>
      </c>
      <c r="P1141" s="26">
        <v>-0.14000000000000001</v>
      </c>
      <c r="Q1141" s="26">
        <v>-1.18</v>
      </c>
      <c r="R1141" s="32" t="s">
        <v>1360</v>
      </c>
      <c r="S1141" s="32"/>
      <c r="T1141" s="22"/>
      <c r="U1141" s="36"/>
      <c r="V1141" s="22"/>
      <c r="W1141" s="22"/>
      <c r="X1141" s="22"/>
    </row>
    <row r="1142" spans="1:24" s="18" customFormat="1" ht="12.75" customHeight="1">
      <c r="A1142" s="32" t="s">
        <v>69</v>
      </c>
      <c r="B1142" s="32" t="s">
        <v>80</v>
      </c>
      <c r="C1142" s="32" t="s">
        <v>1580</v>
      </c>
      <c r="D1142" s="31">
        <v>42986</v>
      </c>
      <c r="E1142" s="25">
        <v>2017</v>
      </c>
      <c r="F1142" s="25">
        <v>9</v>
      </c>
      <c r="G1142" s="37">
        <v>8</v>
      </c>
      <c r="H1142" s="35" t="s">
        <v>1565</v>
      </c>
      <c r="I1142" s="28">
        <v>138.084</v>
      </c>
      <c r="J1142" s="28">
        <v>39.082999999999998</v>
      </c>
      <c r="K1142" s="33">
        <v>0</v>
      </c>
      <c r="L1142" s="33">
        <v>0</v>
      </c>
      <c r="M1142" s="33">
        <v>0</v>
      </c>
      <c r="N1142" s="27">
        <v>25.6</v>
      </c>
      <c r="O1142" s="30">
        <v>33.196899999999999</v>
      </c>
      <c r="P1142" s="26">
        <v>-0.22</v>
      </c>
      <c r="Q1142" s="26">
        <v>-1.73</v>
      </c>
      <c r="R1142" s="32" t="s">
        <v>1360</v>
      </c>
      <c r="S1142" s="32"/>
      <c r="T1142" s="22"/>
      <c r="U1142" s="36"/>
      <c r="V1142" s="22"/>
      <c r="W1142" s="22"/>
      <c r="X1142" s="22"/>
    </row>
    <row r="1143" spans="1:24" s="18" customFormat="1" ht="12.75" customHeight="1">
      <c r="A1143" s="32" t="s">
        <v>69</v>
      </c>
      <c r="B1143" s="32" t="s">
        <v>81</v>
      </c>
      <c r="C1143" s="32" t="s">
        <v>1580</v>
      </c>
      <c r="D1143" s="31">
        <v>42986</v>
      </c>
      <c r="E1143" s="25">
        <v>2017</v>
      </c>
      <c r="F1143" s="25">
        <v>9</v>
      </c>
      <c r="G1143" s="37">
        <v>8</v>
      </c>
      <c r="H1143" s="35" t="s">
        <v>1565</v>
      </c>
      <c r="I1143" s="28">
        <v>138.25</v>
      </c>
      <c r="J1143" s="28">
        <v>38.831000000000003</v>
      </c>
      <c r="K1143" s="33">
        <v>0</v>
      </c>
      <c r="L1143" s="33">
        <v>0</v>
      </c>
      <c r="M1143" s="33">
        <v>0</v>
      </c>
      <c r="N1143" s="27">
        <v>25.4</v>
      </c>
      <c r="O1143" s="30">
        <v>33.440399999999997</v>
      </c>
      <c r="P1143" s="26">
        <v>-0.11</v>
      </c>
      <c r="Q1143" s="26">
        <v>-0.96</v>
      </c>
      <c r="R1143" s="32" t="s">
        <v>1360</v>
      </c>
      <c r="S1143" s="32"/>
      <c r="T1143" s="22"/>
      <c r="U1143" s="36"/>
      <c r="V1143" s="22"/>
      <c r="W1143" s="22"/>
      <c r="X1143" s="22"/>
    </row>
    <row r="1144" spans="1:24" s="18" customFormat="1" ht="12.75" customHeight="1">
      <c r="A1144" s="32" t="s">
        <v>69</v>
      </c>
      <c r="B1144" s="32" t="s">
        <v>82</v>
      </c>
      <c r="C1144" s="32" t="s">
        <v>1580</v>
      </c>
      <c r="D1144" s="31">
        <v>42987</v>
      </c>
      <c r="E1144" s="25">
        <v>2017</v>
      </c>
      <c r="F1144" s="25">
        <v>9</v>
      </c>
      <c r="G1144" s="37">
        <v>9</v>
      </c>
      <c r="H1144" s="35" t="s">
        <v>1565</v>
      </c>
      <c r="I1144" s="28">
        <v>138.4</v>
      </c>
      <c r="J1144" s="28">
        <v>38.585999999999999</v>
      </c>
      <c r="K1144" s="33">
        <v>0</v>
      </c>
      <c r="L1144" s="33">
        <v>0</v>
      </c>
      <c r="M1144" s="33">
        <v>0</v>
      </c>
      <c r="N1144" s="27">
        <v>25.5</v>
      </c>
      <c r="O1144" s="30">
        <v>33.232900000000001</v>
      </c>
      <c r="P1144" s="26">
        <v>-0.19</v>
      </c>
      <c r="Q1144" s="26">
        <v>-1.38</v>
      </c>
      <c r="R1144" s="32" t="s">
        <v>1360</v>
      </c>
      <c r="S1144" s="32"/>
      <c r="T1144" s="22"/>
      <c r="U1144" s="36"/>
      <c r="V1144" s="22"/>
      <c r="W1144" s="22"/>
      <c r="X1144" s="22"/>
    </row>
    <row r="1145" spans="1:24" s="18" customFormat="1" ht="12.75" customHeight="1">
      <c r="A1145" s="32" t="s">
        <v>69</v>
      </c>
      <c r="B1145" s="32" t="s">
        <v>84</v>
      </c>
      <c r="C1145" s="32" t="s">
        <v>1580</v>
      </c>
      <c r="D1145" s="31">
        <v>42988</v>
      </c>
      <c r="E1145" s="25">
        <v>2017</v>
      </c>
      <c r="F1145" s="25">
        <v>9</v>
      </c>
      <c r="G1145" s="37">
        <v>10</v>
      </c>
      <c r="H1145" s="35" t="s">
        <v>1565</v>
      </c>
      <c r="I1145" s="28">
        <v>138.905</v>
      </c>
      <c r="J1145" s="28">
        <v>38.578000000000003</v>
      </c>
      <c r="K1145" s="33">
        <v>0</v>
      </c>
      <c r="L1145" s="33">
        <v>0</v>
      </c>
      <c r="M1145" s="33">
        <v>0</v>
      </c>
      <c r="N1145" s="27">
        <v>23.8</v>
      </c>
      <c r="O1145" s="30">
        <v>33.142299999999999</v>
      </c>
      <c r="P1145" s="26">
        <v>-0.22</v>
      </c>
      <c r="Q1145" s="26">
        <v>-1.95</v>
      </c>
      <c r="R1145" s="32" t="s">
        <v>1360</v>
      </c>
      <c r="S1145" s="32"/>
      <c r="T1145" s="22"/>
      <c r="U1145" s="36"/>
      <c r="V1145" s="22"/>
      <c r="W1145" s="22"/>
      <c r="X1145" s="22"/>
    </row>
    <row r="1146" spans="1:24" s="18" customFormat="1" ht="12.75" customHeight="1">
      <c r="A1146" s="32" t="s">
        <v>69</v>
      </c>
      <c r="B1146" s="32" t="s">
        <v>85</v>
      </c>
      <c r="C1146" s="32" t="s">
        <v>1580</v>
      </c>
      <c r="D1146" s="31">
        <v>42988</v>
      </c>
      <c r="E1146" s="25">
        <v>2017</v>
      </c>
      <c r="F1146" s="25">
        <v>9</v>
      </c>
      <c r="G1146" s="37">
        <v>10</v>
      </c>
      <c r="H1146" s="35" t="s">
        <v>1565</v>
      </c>
      <c r="I1146" s="28">
        <v>138.749</v>
      </c>
      <c r="J1146" s="28">
        <v>38.834000000000003</v>
      </c>
      <c r="K1146" s="33">
        <v>0</v>
      </c>
      <c r="L1146" s="33">
        <v>0</v>
      </c>
      <c r="M1146" s="33">
        <v>0</v>
      </c>
      <c r="N1146" s="27">
        <v>24.7</v>
      </c>
      <c r="O1146" s="30">
        <v>33.802300000000002</v>
      </c>
      <c r="P1146" s="26">
        <v>0.04</v>
      </c>
      <c r="Q1146" s="26">
        <v>-0.28000000000000003</v>
      </c>
      <c r="R1146" s="32" t="s">
        <v>1360</v>
      </c>
      <c r="S1146" s="32"/>
      <c r="T1146" s="22"/>
      <c r="U1146" s="36"/>
      <c r="V1146" s="22"/>
      <c r="W1146" s="22"/>
      <c r="X1146" s="22"/>
    </row>
    <row r="1147" spans="1:24" s="18" customFormat="1" ht="12.75" customHeight="1">
      <c r="A1147" s="32" t="s">
        <v>69</v>
      </c>
      <c r="B1147" s="32" t="s">
        <v>86</v>
      </c>
      <c r="C1147" s="32" t="s">
        <v>1580</v>
      </c>
      <c r="D1147" s="31">
        <v>42988</v>
      </c>
      <c r="E1147" s="25">
        <v>2017</v>
      </c>
      <c r="F1147" s="25">
        <v>9</v>
      </c>
      <c r="G1147" s="37">
        <v>10</v>
      </c>
      <c r="H1147" s="35" t="s">
        <v>1565</v>
      </c>
      <c r="I1147" s="28">
        <v>137.41900000000001</v>
      </c>
      <c r="J1147" s="28">
        <v>40.082999999999998</v>
      </c>
      <c r="K1147" s="33">
        <v>0</v>
      </c>
      <c r="L1147" s="33">
        <v>0</v>
      </c>
      <c r="M1147" s="33">
        <v>0</v>
      </c>
      <c r="N1147" s="27">
        <v>23.5</v>
      </c>
      <c r="O1147" s="30">
        <v>33.8703</v>
      </c>
      <c r="P1147" s="26">
        <v>0.02</v>
      </c>
      <c r="Q1147" s="26">
        <v>-0.47</v>
      </c>
      <c r="R1147" s="32" t="s">
        <v>1360</v>
      </c>
      <c r="S1147" s="32"/>
      <c r="T1147" s="22"/>
      <c r="U1147" s="36"/>
      <c r="V1147" s="22"/>
      <c r="W1147" s="22"/>
      <c r="X1147" s="22"/>
    </row>
    <row r="1148" spans="1:24" s="18" customFormat="1" ht="12.75" customHeight="1">
      <c r="A1148" s="32" t="s">
        <v>69</v>
      </c>
      <c r="B1148" s="32" t="s">
        <v>87</v>
      </c>
      <c r="C1148" s="32" t="s">
        <v>1580</v>
      </c>
      <c r="D1148" s="31">
        <v>42988</v>
      </c>
      <c r="E1148" s="25">
        <v>2017</v>
      </c>
      <c r="F1148" s="25">
        <v>9</v>
      </c>
      <c r="G1148" s="37">
        <v>10</v>
      </c>
      <c r="H1148" s="35" t="s">
        <v>1565</v>
      </c>
      <c r="I1148" s="28">
        <v>137.25</v>
      </c>
      <c r="J1148" s="28">
        <v>40.332999999999998</v>
      </c>
      <c r="K1148" s="33">
        <v>0</v>
      </c>
      <c r="L1148" s="33">
        <v>0</v>
      </c>
      <c r="M1148" s="33">
        <v>0</v>
      </c>
      <c r="N1148" s="27">
        <v>23.4</v>
      </c>
      <c r="O1148" s="30">
        <v>34.0045</v>
      </c>
      <c r="P1148" s="26">
        <v>0.01</v>
      </c>
      <c r="Q1148" s="26">
        <v>-0.46</v>
      </c>
      <c r="R1148" s="32" t="s">
        <v>1360</v>
      </c>
      <c r="S1148" s="32"/>
      <c r="T1148" s="22"/>
      <c r="U1148" s="36"/>
      <c r="V1148" s="22"/>
      <c r="W1148" s="22"/>
      <c r="X1148" s="22"/>
    </row>
    <row r="1149" spans="1:24" s="18" customFormat="1" ht="12.75" customHeight="1">
      <c r="A1149" s="32" t="s">
        <v>69</v>
      </c>
      <c r="B1149" s="32" t="s">
        <v>88</v>
      </c>
      <c r="C1149" s="32" t="s">
        <v>1580</v>
      </c>
      <c r="D1149" s="31">
        <v>42988</v>
      </c>
      <c r="E1149" s="25">
        <v>2017</v>
      </c>
      <c r="F1149" s="25">
        <v>9</v>
      </c>
      <c r="G1149" s="37">
        <v>10</v>
      </c>
      <c r="H1149" s="35" t="s">
        <v>1565</v>
      </c>
      <c r="I1149" s="28">
        <v>137.08099999999999</v>
      </c>
      <c r="J1149" s="28">
        <v>40.584000000000003</v>
      </c>
      <c r="K1149" s="33">
        <v>0</v>
      </c>
      <c r="L1149" s="33">
        <v>0</v>
      </c>
      <c r="M1149" s="33">
        <v>0</v>
      </c>
      <c r="N1149" s="27">
        <v>25.5</v>
      </c>
      <c r="O1149" s="30">
        <v>33.986699999999999</v>
      </c>
      <c r="P1149" s="26">
        <v>-0.09</v>
      </c>
      <c r="Q1149" s="26">
        <v>-1.27</v>
      </c>
      <c r="R1149" s="32" t="s">
        <v>1360</v>
      </c>
      <c r="S1149" s="32"/>
      <c r="T1149" s="22"/>
      <c r="U1149" s="36"/>
      <c r="V1149" s="22"/>
      <c r="W1149" s="22"/>
      <c r="X1149" s="22"/>
    </row>
    <row r="1150" spans="1:24" s="18" customFormat="1" ht="12.75" customHeight="1">
      <c r="A1150" s="32" t="s">
        <v>69</v>
      </c>
      <c r="B1150" s="32" t="s">
        <v>89</v>
      </c>
      <c r="C1150" s="32" t="s">
        <v>1580</v>
      </c>
      <c r="D1150" s="31">
        <v>42989</v>
      </c>
      <c r="E1150" s="25">
        <v>2017</v>
      </c>
      <c r="F1150" s="25">
        <v>9</v>
      </c>
      <c r="G1150" s="37">
        <v>11</v>
      </c>
      <c r="H1150" s="35" t="s">
        <v>1565</v>
      </c>
      <c r="I1150" s="28">
        <v>136.91800000000001</v>
      </c>
      <c r="J1150" s="28">
        <v>40.834000000000003</v>
      </c>
      <c r="K1150" s="33">
        <v>0</v>
      </c>
      <c r="L1150" s="33">
        <v>0</v>
      </c>
      <c r="M1150" s="33">
        <v>0</v>
      </c>
      <c r="N1150" s="27">
        <v>22.8</v>
      </c>
      <c r="O1150" s="30">
        <v>33.939399999999999</v>
      </c>
      <c r="P1150" s="26">
        <v>-0.1</v>
      </c>
      <c r="Q1150" s="26">
        <v>-1.38</v>
      </c>
      <c r="R1150" s="32" t="s">
        <v>1360</v>
      </c>
      <c r="S1150" s="32"/>
      <c r="T1150" s="22"/>
      <c r="U1150" s="36"/>
      <c r="V1150" s="22"/>
      <c r="W1150" s="22"/>
      <c r="X1150" s="22"/>
    </row>
    <row r="1151" spans="1:24" s="18" customFormat="1" ht="12.75" customHeight="1">
      <c r="A1151" s="25" t="s">
        <v>1359</v>
      </c>
      <c r="B1151" s="25" t="s">
        <v>1338</v>
      </c>
      <c r="C1151" s="25" t="s">
        <v>1578</v>
      </c>
      <c r="D1151" s="43">
        <v>43310</v>
      </c>
      <c r="E1151" s="25">
        <v>2018</v>
      </c>
      <c r="F1151" s="25">
        <v>7</v>
      </c>
      <c r="G1151" s="37">
        <v>29</v>
      </c>
      <c r="H1151" s="35">
        <v>0.65797453703703701</v>
      </c>
      <c r="I1151" s="44">
        <v>138.08583333333334</v>
      </c>
      <c r="J1151" s="44">
        <v>37.55833333333333</v>
      </c>
      <c r="K1151" s="34">
        <v>10</v>
      </c>
      <c r="L1151" s="34">
        <v>10</v>
      </c>
      <c r="M1151" s="34">
        <v>0</v>
      </c>
      <c r="N1151" s="45">
        <v>24.9511</v>
      </c>
      <c r="O1151" s="44">
        <v>33.564900000000002</v>
      </c>
      <c r="P1151" s="26">
        <v>-0.11620799999999987</v>
      </c>
      <c r="Q1151" s="26">
        <v>-1.2006716599999994</v>
      </c>
      <c r="R1151" s="32" t="s">
        <v>1360</v>
      </c>
      <c r="S1151" s="32"/>
      <c r="T1151" s="22"/>
      <c r="U1151" s="36"/>
      <c r="V1151" s="47" t="s">
        <v>920</v>
      </c>
      <c r="W1151" s="22"/>
      <c r="X1151" s="22"/>
    </row>
    <row r="1152" spans="1:24" s="18" customFormat="1" ht="12.75" customHeight="1">
      <c r="A1152" s="25" t="s">
        <v>1359</v>
      </c>
      <c r="B1152" s="25" t="s">
        <v>1339</v>
      </c>
      <c r="C1152" s="25" t="s">
        <v>1578</v>
      </c>
      <c r="D1152" s="43">
        <v>43310</v>
      </c>
      <c r="E1152" s="25">
        <v>2018</v>
      </c>
      <c r="F1152" s="25">
        <v>7</v>
      </c>
      <c r="G1152" s="37">
        <v>29</v>
      </c>
      <c r="H1152" s="35">
        <v>0.76393518518518511</v>
      </c>
      <c r="I1152" s="44">
        <v>137.90666666666667</v>
      </c>
      <c r="J1152" s="44">
        <v>37.840000000000003</v>
      </c>
      <c r="K1152" s="34">
        <v>500</v>
      </c>
      <c r="L1152" s="34">
        <v>500</v>
      </c>
      <c r="M1152" s="34">
        <v>0</v>
      </c>
      <c r="N1152" s="45">
        <v>0.72950000000000004</v>
      </c>
      <c r="O1152" s="44">
        <v>34.066000000000003</v>
      </c>
      <c r="P1152" s="26">
        <v>-6.736572235294136E-2</v>
      </c>
      <c r="Q1152" s="26">
        <v>-0.94456993294117453</v>
      </c>
      <c r="R1152" s="32" t="s">
        <v>1360</v>
      </c>
      <c r="S1152" s="32">
        <v>1</v>
      </c>
      <c r="T1152" s="22"/>
      <c r="U1152" s="36"/>
      <c r="V1152" s="47" t="s">
        <v>921</v>
      </c>
      <c r="W1152" s="22"/>
      <c r="X1152" s="22"/>
    </row>
    <row r="1153" spans="1:24" s="18" customFormat="1" ht="12.75" customHeight="1">
      <c r="A1153" s="25" t="s">
        <v>1359</v>
      </c>
      <c r="B1153" s="25" t="s">
        <v>1339</v>
      </c>
      <c r="C1153" s="25" t="s">
        <v>1578</v>
      </c>
      <c r="D1153" s="43">
        <v>43310</v>
      </c>
      <c r="E1153" s="25">
        <v>2018</v>
      </c>
      <c r="F1153" s="25">
        <v>7</v>
      </c>
      <c r="G1153" s="37">
        <v>29</v>
      </c>
      <c r="H1153" s="35">
        <v>0.76581018518518518</v>
      </c>
      <c r="I1153" s="44">
        <v>137.90666666666667</v>
      </c>
      <c r="J1153" s="44">
        <v>37.840000000000003</v>
      </c>
      <c r="K1153" s="34">
        <v>400</v>
      </c>
      <c r="L1153" s="34">
        <v>400</v>
      </c>
      <c r="M1153" s="34">
        <v>0</v>
      </c>
      <c r="N1153" s="45">
        <v>0.96020000000000005</v>
      </c>
      <c r="O1153" s="44">
        <v>34.058999999999997</v>
      </c>
      <c r="P1153" s="26">
        <v>-7.2625844705882292E-2</v>
      </c>
      <c r="Q1153" s="26">
        <v>-0.91314010588235206</v>
      </c>
      <c r="R1153" s="32" t="s">
        <v>1360</v>
      </c>
      <c r="S1153" s="32">
        <v>1</v>
      </c>
      <c r="T1153" s="22"/>
      <c r="U1153" s="36"/>
      <c r="V1153" s="47" t="s">
        <v>922</v>
      </c>
      <c r="W1153" s="22"/>
      <c r="X1153" s="22"/>
    </row>
    <row r="1154" spans="1:24" s="18" customFormat="1" ht="12.75" customHeight="1">
      <c r="A1154" s="25" t="s">
        <v>1359</v>
      </c>
      <c r="B1154" s="25" t="s">
        <v>1339</v>
      </c>
      <c r="C1154" s="25" t="s">
        <v>1578</v>
      </c>
      <c r="D1154" s="43">
        <v>43310</v>
      </c>
      <c r="E1154" s="25">
        <v>2018</v>
      </c>
      <c r="F1154" s="25">
        <v>7</v>
      </c>
      <c r="G1154" s="37">
        <v>29</v>
      </c>
      <c r="H1154" s="35">
        <v>0.76736111111111116</v>
      </c>
      <c r="I1154" s="44">
        <v>137.90666666666667</v>
      </c>
      <c r="J1154" s="44">
        <v>37.840000000000003</v>
      </c>
      <c r="K1154" s="34">
        <v>300</v>
      </c>
      <c r="L1154" s="34">
        <v>300</v>
      </c>
      <c r="M1154" s="34">
        <v>0</v>
      </c>
      <c r="N1154" s="45">
        <v>1.6193</v>
      </c>
      <c r="O1154" s="44">
        <v>34.0456</v>
      </c>
      <c r="P1154" s="26">
        <v>-1.7760847058823526E-2</v>
      </c>
      <c r="Q1154" s="26">
        <v>-0.80621463382352943</v>
      </c>
      <c r="R1154" s="32" t="s">
        <v>1360</v>
      </c>
      <c r="S1154" s="32">
        <v>1</v>
      </c>
      <c r="T1154" s="22"/>
      <c r="U1154" s="36"/>
      <c r="V1154" s="47" t="s">
        <v>923</v>
      </c>
      <c r="W1154" s="22"/>
      <c r="X1154" s="22"/>
    </row>
    <row r="1155" spans="1:24" s="18" customFormat="1" ht="12.75" customHeight="1">
      <c r="A1155" s="25" t="s">
        <v>1359</v>
      </c>
      <c r="B1155" s="25" t="s">
        <v>1339</v>
      </c>
      <c r="C1155" s="25" t="s">
        <v>1578</v>
      </c>
      <c r="D1155" s="43">
        <v>43310</v>
      </c>
      <c r="E1155" s="25">
        <v>2018</v>
      </c>
      <c r="F1155" s="25">
        <v>7</v>
      </c>
      <c r="G1155" s="37">
        <v>29</v>
      </c>
      <c r="H1155" s="35">
        <v>0.7689583333333333</v>
      </c>
      <c r="I1155" s="44">
        <v>137.90666666666667</v>
      </c>
      <c r="J1155" s="44">
        <v>37.840000000000003</v>
      </c>
      <c r="K1155" s="34">
        <v>200</v>
      </c>
      <c r="L1155" s="34">
        <v>200</v>
      </c>
      <c r="M1155" s="34">
        <v>0</v>
      </c>
      <c r="N1155" s="45">
        <v>6.4691999999999998</v>
      </c>
      <c r="O1155" s="44">
        <v>34.1556</v>
      </c>
      <c r="P1155" s="26">
        <v>6.3236630588235698E-2</v>
      </c>
      <c r="Q1155" s="26">
        <v>-1.0262631764705432E-2</v>
      </c>
      <c r="R1155" s="32" t="s">
        <v>1360</v>
      </c>
      <c r="S1155" s="32">
        <v>1</v>
      </c>
      <c r="T1155" s="22"/>
      <c r="U1155" s="36"/>
      <c r="V1155" s="47" t="s">
        <v>924</v>
      </c>
      <c r="W1155" s="22"/>
      <c r="X1155" s="22"/>
    </row>
    <row r="1156" spans="1:24" s="18" customFormat="1" ht="12.75" customHeight="1">
      <c r="A1156" s="25" t="s">
        <v>1359</v>
      </c>
      <c r="B1156" s="25" t="s">
        <v>1339</v>
      </c>
      <c r="C1156" s="25" t="s">
        <v>1578</v>
      </c>
      <c r="D1156" s="43">
        <v>43310</v>
      </c>
      <c r="E1156" s="25">
        <v>2018</v>
      </c>
      <c r="F1156" s="25">
        <v>7</v>
      </c>
      <c r="G1156" s="37">
        <v>29</v>
      </c>
      <c r="H1156" s="35">
        <v>0.76989583333333333</v>
      </c>
      <c r="I1156" s="44">
        <v>137.90666666666667</v>
      </c>
      <c r="J1156" s="44">
        <v>37.840000000000003</v>
      </c>
      <c r="K1156" s="34">
        <v>150</v>
      </c>
      <c r="L1156" s="34">
        <v>150</v>
      </c>
      <c r="M1156" s="34">
        <v>0</v>
      </c>
      <c r="N1156" s="45">
        <v>10.767300000000001</v>
      </c>
      <c r="O1156" s="44">
        <v>34.336300000000001</v>
      </c>
      <c r="P1156" s="26">
        <v>0.15291090823529396</v>
      </c>
      <c r="Q1156" s="26">
        <v>0.67045917529411625</v>
      </c>
      <c r="R1156" s="32" t="s">
        <v>1360</v>
      </c>
      <c r="S1156" s="32">
        <v>1</v>
      </c>
      <c r="T1156" s="22"/>
      <c r="U1156" s="36"/>
      <c r="V1156" s="47" t="s">
        <v>925</v>
      </c>
      <c r="W1156" s="22"/>
      <c r="X1156" s="22"/>
    </row>
    <row r="1157" spans="1:24" s="18" customFormat="1" ht="12.75" customHeight="1">
      <c r="A1157" s="25" t="s">
        <v>1359</v>
      </c>
      <c r="B1157" s="25" t="s">
        <v>1339</v>
      </c>
      <c r="C1157" s="25" t="s">
        <v>1578</v>
      </c>
      <c r="D1157" s="43">
        <v>43310</v>
      </c>
      <c r="E1157" s="25">
        <v>2018</v>
      </c>
      <c r="F1157" s="25">
        <v>7</v>
      </c>
      <c r="G1157" s="37">
        <v>29</v>
      </c>
      <c r="H1157" s="35">
        <v>0.77047453703703705</v>
      </c>
      <c r="I1157" s="44">
        <v>137.90666666666667</v>
      </c>
      <c r="J1157" s="44">
        <v>37.840000000000003</v>
      </c>
      <c r="K1157" s="34">
        <v>125</v>
      </c>
      <c r="L1157" s="34">
        <v>125</v>
      </c>
      <c r="M1157" s="34">
        <v>0</v>
      </c>
      <c r="N1157" s="45">
        <v>12.7111</v>
      </c>
      <c r="O1157" s="44">
        <v>34.454599999999999</v>
      </c>
      <c r="P1157" s="26">
        <v>0.26268888823529446</v>
      </c>
      <c r="Q1157" s="26">
        <v>1.1661739247058822</v>
      </c>
      <c r="R1157" s="32" t="s">
        <v>1360</v>
      </c>
      <c r="S1157" s="32">
        <v>1</v>
      </c>
      <c r="T1157" s="22"/>
      <c r="U1157" s="36"/>
      <c r="V1157" s="47" t="s">
        <v>926</v>
      </c>
      <c r="W1157" s="22"/>
      <c r="X1157" s="22"/>
    </row>
    <row r="1158" spans="1:24" s="18" customFormat="1" ht="12.75" customHeight="1">
      <c r="A1158" s="25" t="s">
        <v>1359</v>
      </c>
      <c r="B1158" s="25" t="s">
        <v>1339</v>
      </c>
      <c r="C1158" s="25" t="s">
        <v>1578</v>
      </c>
      <c r="D1158" s="43">
        <v>43310</v>
      </c>
      <c r="E1158" s="25">
        <v>2018</v>
      </c>
      <c r="F1158" s="25">
        <v>7</v>
      </c>
      <c r="G1158" s="37">
        <v>29</v>
      </c>
      <c r="H1158" s="35">
        <v>0.77107638888888896</v>
      </c>
      <c r="I1158" s="44">
        <v>137.90666666666667</v>
      </c>
      <c r="J1158" s="44">
        <v>37.840000000000003</v>
      </c>
      <c r="K1158" s="34">
        <v>100</v>
      </c>
      <c r="L1158" s="34">
        <v>100</v>
      </c>
      <c r="M1158" s="34">
        <v>0</v>
      </c>
      <c r="N1158" s="45">
        <v>13.435</v>
      </c>
      <c r="O1158" s="44">
        <v>34.487400000000001</v>
      </c>
      <c r="P1158" s="26">
        <v>0.22237558588235329</v>
      </c>
      <c r="Q1158" s="26">
        <v>1.1715790376470601</v>
      </c>
      <c r="R1158" s="32" t="s">
        <v>1360</v>
      </c>
      <c r="S1158" s="32">
        <v>1</v>
      </c>
      <c r="T1158" s="22"/>
      <c r="U1158" s="36"/>
      <c r="V1158" s="47" t="s">
        <v>927</v>
      </c>
      <c r="W1158" s="22"/>
      <c r="X1158" s="22"/>
    </row>
    <row r="1159" spans="1:24" s="18" customFormat="1" ht="12.75" customHeight="1">
      <c r="A1159" s="25" t="s">
        <v>1359</v>
      </c>
      <c r="B1159" s="25" t="s">
        <v>1339</v>
      </c>
      <c r="C1159" s="25" t="s">
        <v>1578</v>
      </c>
      <c r="D1159" s="43">
        <v>43310</v>
      </c>
      <c r="E1159" s="25">
        <v>2018</v>
      </c>
      <c r="F1159" s="25">
        <v>7</v>
      </c>
      <c r="G1159" s="37">
        <v>29</v>
      </c>
      <c r="H1159" s="35">
        <v>0.77164351851851853</v>
      </c>
      <c r="I1159" s="44">
        <v>137.90666666666667</v>
      </c>
      <c r="J1159" s="44">
        <v>37.840000000000003</v>
      </c>
      <c r="K1159" s="34">
        <v>80</v>
      </c>
      <c r="L1159" s="34">
        <v>80</v>
      </c>
      <c r="M1159" s="34">
        <v>0</v>
      </c>
      <c r="N1159" s="45">
        <v>14.6098</v>
      </c>
      <c r="O1159" s="44">
        <v>34.508600000000001</v>
      </c>
      <c r="P1159" s="26">
        <v>0.21843150352941221</v>
      </c>
      <c r="Q1159" s="26">
        <v>1.2495885905882371</v>
      </c>
      <c r="R1159" s="32" t="s">
        <v>1360</v>
      </c>
      <c r="S1159" s="32">
        <v>1</v>
      </c>
      <c r="T1159" s="22"/>
      <c r="U1159" s="36"/>
      <c r="V1159" s="47" t="s">
        <v>928</v>
      </c>
      <c r="W1159" s="22"/>
      <c r="X1159" s="22"/>
    </row>
    <row r="1160" spans="1:24" s="18" customFormat="1" ht="12.75" customHeight="1">
      <c r="A1160" s="25" t="s">
        <v>1359</v>
      </c>
      <c r="B1160" s="25" t="s">
        <v>1339</v>
      </c>
      <c r="C1160" s="25" t="s">
        <v>1578</v>
      </c>
      <c r="D1160" s="43">
        <v>43310</v>
      </c>
      <c r="E1160" s="25">
        <v>2018</v>
      </c>
      <c r="F1160" s="25">
        <v>7</v>
      </c>
      <c r="G1160" s="37">
        <v>29</v>
      </c>
      <c r="H1160" s="35">
        <v>0.77217592592592599</v>
      </c>
      <c r="I1160" s="44">
        <v>137.90666666666667</v>
      </c>
      <c r="J1160" s="44">
        <v>37.840000000000003</v>
      </c>
      <c r="K1160" s="34">
        <v>60</v>
      </c>
      <c r="L1160" s="34">
        <v>60</v>
      </c>
      <c r="M1160" s="34">
        <v>0</v>
      </c>
      <c r="N1160" s="45">
        <v>15.6791</v>
      </c>
      <c r="O1160" s="44">
        <v>34.541400000000003</v>
      </c>
      <c r="P1160" s="26">
        <v>0.24618350117647037</v>
      </c>
      <c r="Q1160" s="26">
        <v>1.334484743529412</v>
      </c>
      <c r="R1160" s="32" t="s">
        <v>1360</v>
      </c>
      <c r="S1160" s="32">
        <v>1</v>
      </c>
      <c r="T1160" s="22"/>
      <c r="U1160" s="36"/>
      <c r="V1160" s="47" t="s">
        <v>929</v>
      </c>
      <c r="W1160" s="22"/>
      <c r="X1160" s="22"/>
    </row>
    <row r="1161" spans="1:24" s="18" customFormat="1" ht="12.75" customHeight="1">
      <c r="A1161" s="25" t="s">
        <v>1359</v>
      </c>
      <c r="B1161" s="25" t="s">
        <v>1339</v>
      </c>
      <c r="C1161" s="25" t="s">
        <v>1578</v>
      </c>
      <c r="D1161" s="43">
        <v>43310</v>
      </c>
      <c r="E1161" s="25">
        <v>2018</v>
      </c>
      <c r="F1161" s="25">
        <v>7</v>
      </c>
      <c r="G1161" s="37">
        <v>29</v>
      </c>
      <c r="H1161" s="35">
        <v>0.77251157407407411</v>
      </c>
      <c r="I1161" s="44">
        <v>137.90666666666667</v>
      </c>
      <c r="J1161" s="44">
        <v>37.840000000000003</v>
      </c>
      <c r="K1161" s="34">
        <v>50</v>
      </c>
      <c r="L1161" s="34">
        <v>50</v>
      </c>
      <c r="M1161" s="34">
        <v>0</v>
      </c>
      <c r="N1161" s="45">
        <v>16.479600000000001</v>
      </c>
      <c r="O1161" s="44">
        <v>34.527500000000003</v>
      </c>
      <c r="P1161" s="26">
        <v>0.22781363882352945</v>
      </c>
      <c r="Q1161" s="26">
        <v>1.2840100164705888</v>
      </c>
      <c r="R1161" s="32" t="s">
        <v>1360</v>
      </c>
      <c r="S1161" s="32">
        <v>1</v>
      </c>
      <c r="T1161" s="22"/>
      <c r="U1161" s="36"/>
      <c r="V1161" s="47" t="s">
        <v>930</v>
      </c>
      <c r="W1161" s="22"/>
      <c r="X1161" s="22"/>
    </row>
    <row r="1162" spans="1:24" s="18" customFormat="1" ht="12.75" customHeight="1">
      <c r="A1162" s="25" t="s">
        <v>1359</v>
      </c>
      <c r="B1162" s="25" t="s">
        <v>1339</v>
      </c>
      <c r="C1162" s="25" t="s">
        <v>1578</v>
      </c>
      <c r="D1162" s="43">
        <v>43310</v>
      </c>
      <c r="E1162" s="25">
        <v>2018</v>
      </c>
      <c r="F1162" s="25">
        <v>7</v>
      </c>
      <c r="G1162" s="37">
        <v>29</v>
      </c>
      <c r="H1162" s="35">
        <v>0.77289351851851851</v>
      </c>
      <c r="I1162" s="44">
        <v>137.90666666666667</v>
      </c>
      <c r="J1162" s="44">
        <v>37.840000000000003</v>
      </c>
      <c r="K1162" s="34">
        <v>40</v>
      </c>
      <c r="L1162" s="34">
        <v>40</v>
      </c>
      <c r="M1162" s="34">
        <v>0</v>
      </c>
      <c r="N1162" s="45">
        <v>17.220400000000001</v>
      </c>
      <c r="O1162" s="44">
        <v>34.412199999999999</v>
      </c>
      <c r="P1162" s="26">
        <v>0.25292429647058823</v>
      </c>
      <c r="Q1162" s="26">
        <v>1.1428289294117686</v>
      </c>
      <c r="R1162" s="32" t="s">
        <v>1360</v>
      </c>
      <c r="S1162" s="32">
        <v>1</v>
      </c>
      <c r="T1162" s="22"/>
      <c r="U1162" s="36"/>
      <c r="V1162" s="47" t="s">
        <v>931</v>
      </c>
      <c r="W1162" s="22"/>
      <c r="X1162" s="22"/>
    </row>
    <row r="1163" spans="1:24" s="18" customFormat="1" ht="12.75" customHeight="1">
      <c r="A1163" s="25" t="s">
        <v>1359</v>
      </c>
      <c r="B1163" s="25" t="s">
        <v>1339</v>
      </c>
      <c r="C1163" s="25" t="s">
        <v>1578</v>
      </c>
      <c r="D1163" s="43">
        <v>43310</v>
      </c>
      <c r="E1163" s="25">
        <v>2018</v>
      </c>
      <c r="F1163" s="25">
        <v>7</v>
      </c>
      <c r="G1163" s="37">
        <v>29</v>
      </c>
      <c r="H1163" s="35">
        <v>0.77328703703703694</v>
      </c>
      <c r="I1163" s="44">
        <v>137.90666666666667</v>
      </c>
      <c r="J1163" s="44">
        <v>37.840000000000003</v>
      </c>
      <c r="K1163" s="34">
        <v>30</v>
      </c>
      <c r="L1163" s="34">
        <v>30</v>
      </c>
      <c r="M1163" s="34">
        <v>0</v>
      </c>
      <c r="N1163" s="45">
        <v>19.2211</v>
      </c>
      <c r="O1163" s="44">
        <v>34.337400000000002</v>
      </c>
      <c r="P1163" s="26">
        <v>0.19635659411764683</v>
      </c>
      <c r="Q1163" s="26">
        <v>0.98767788235294063</v>
      </c>
      <c r="R1163" s="32" t="s">
        <v>1360</v>
      </c>
      <c r="S1163" s="32">
        <v>1</v>
      </c>
      <c r="T1163" s="22"/>
      <c r="U1163" s="36"/>
      <c r="V1163" s="47" t="s">
        <v>932</v>
      </c>
      <c r="W1163" s="22"/>
      <c r="X1163" s="22"/>
    </row>
    <row r="1164" spans="1:24" s="18" customFormat="1" ht="12.75" customHeight="1">
      <c r="A1164" s="25" t="s">
        <v>1359</v>
      </c>
      <c r="B1164" s="25" t="s">
        <v>1339</v>
      </c>
      <c r="C1164" s="25" t="s">
        <v>1578</v>
      </c>
      <c r="D1164" s="43">
        <v>43310</v>
      </c>
      <c r="E1164" s="25">
        <v>2018</v>
      </c>
      <c r="F1164" s="25">
        <v>7</v>
      </c>
      <c r="G1164" s="37">
        <v>29</v>
      </c>
      <c r="H1164" s="35">
        <v>0.77418981481481486</v>
      </c>
      <c r="I1164" s="44">
        <v>137.90666666666667</v>
      </c>
      <c r="J1164" s="44">
        <v>37.840000000000003</v>
      </c>
      <c r="K1164" s="34">
        <v>20</v>
      </c>
      <c r="L1164" s="34">
        <v>20</v>
      </c>
      <c r="M1164" s="34">
        <v>0</v>
      </c>
      <c r="N1164" s="45">
        <v>20.988900000000001</v>
      </c>
      <c r="O1164" s="44">
        <v>34.219099999999997</v>
      </c>
      <c r="P1164" s="26">
        <v>0.17976754470588263</v>
      </c>
      <c r="Q1164" s="26">
        <v>0.65886877411764644</v>
      </c>
      <c r="R1164" s="32" t="s">
        <v>1360</v>
      </c>
      <c r="S1164" s="32">
        <v>1</v>
      </c>
      <c r="T1164" s="22"/>
      <c r="U1164" s="36"/>
      <c r="V1164" s="47" t="s">
        <v>933</v>
      </c>
      <c r="W1164" s="22"/>
      <c r="X1164" s="22"/>
    </row>
    <row r="1165" spans="1:24" s="18" customFormat="1" ht="12.75" customHeight="1">
      <c r="A1165" s="25" t="s">
        <v>1359</v>
      </c>
      <c r="B1165" s="25" t="s">
        <v>1339</v>
      </c>
      <c r="C1165" s="25" t="s">
        <v>1578</v>
      </c>
      <c r="D1165" s="43">
        <v>43310</v>
      </c>
      <c r="E1165" s="25">
        <v>2018</v>
      </c>
      <c r="F1165" s="25">
        <v>7</v>
      </c>
      <c r="G1165" s="37">
        <v>29</v>
      </c>
      <c r="H1165" s="35">
        <v>0.77484953703703707</v>
      </c>
      <c r="I1165" s="44">
        <v>137.90666666666667</v>
      </c>
      <c r="J1165" s="44">
        <v>37.840000000000003</v>
      </c>
      <c r="K1165" s="34">
        <v>10</v>
      </c>
      <c r="L1165" s="34">
        <v>10</v>
      </c>
      <c r="M1165" s="34">
        <v>0</v>
      </c>
      <c r="N1165" s="45">
        <v>25.562799999999999</v>
      </c>
      <c r="O1165" s="44">
        <v>34.0441</v>
      </c>
      <c r="P1165" s="26">
        <v>5.6353622352941279E-2</v>
      </c>
      <c r="Q1165" s="26">
        <v>0.14758212705882556</v>
      </c>
      <c r="R1165" s="32" t="s">
        <v>1360</v>
      </c>
      <c r="S1165" s="32">
        <v>1</v>
      </c>
      <c r="T1165" s="22"/>
      <c r="U1165" s="36"/>
      <c r="V1165" s="47" t="s">
        <v>934</v>
      </c>
      <c r="W1165" s="22"/>
      <c r="X1165" s="22"/>
    </row>
    <row r="1166" spans="1:24" s="18" customFormat="1" ht="12.75" customHeight="1">
      <c r="A1166" s="25" t="s">
        <v>1359</v>
      </c>
      <c r="B1166" s="25" t="s">
        <v>1340</v>
      </c>
      <c r="C1166" s="25" t="s">
        <v>1578</v>
      </c>
      <c r="D1166" s="43">
        <v>43310</v>
      </c>
      <c r="E1166" s="25">
        <v>2018</v>
      </c>
      <c r="F1166" s="25">
        <v>7</v>
      </c>
      <c r="G1166" s="37">
        <v>29</v>
      </c>
      <c r="H1166" s="35">
        <v>0.8797800925925926</v>
      </c>
      <c r="I1166" s="44">
        <v>137.74816666666666</v>
      </c>
      <c r="J1166" s="44">
        <v>38.090000000000003</v>
      </c>
      <c r="K1166" s="34">
        <v>10</v>
      </c>
      <c r="L1166" s="34">
        <v>10</v>
      </c>
      <c r="M1166" s="34">
        <v>0</v>
      </c>
      <c r="N1166" s="45">
        <v>22.760200000000001</v>
      </c>
      <c r="O1166" s="44">
        <v>34.133099999999999</v>
      </c>
      <c r="P1166" s="26">
        <v>0.12270981999999986</v>
      </c>
      <c r="Q1166" s="26">
        <v>0.37965476000000109</v>
      </c>
      <c r="R1166" s="32" t="s">
        <v>1360</v>
      </c>
      <c r="S1166" s="32"/>
      <c r="T1166" s="22"/>
      <c r="U1166" s="36"/>
      <c r="V1166" s="47" t="s">
        <v>935</v>
      </c>
      <c r="W1166" s="22"/>
      <c r="X1166" s="22"/>
    </row>
    <row r="1167" spans="1:24" s="18" customFormat="1" ht="12.75" customHeight="1">
      <c r="A1167" s="25" t="s">
        <v>1359</v>
      </c>
      <c r="B1167" s="25" t="s">
        <v>1341</v>
      </c>
      <c r="C1167" s="25" t="s">
        <v>1578</v>
      </c>
      <c r="D1167" s="43">
        <v>43311</v>
      </c>
      <c r="E1167" s="25">
        <v>2018</v>
      </c>
      <c r="F1167" s="25">
        <v>7</v>
      </c>
      <c r="G1167" s="37">
        <v>30</v>
      </c>
      <c r="H1167" s="35">
        <v>0.28401620370370367</v>
      </c>
      <c r="I1167" s="44">
        <v>137.58783333333332</v>
      </c>
      <c r="J1167" s="44">
        <v>38.336666666666666</v>
      </c>
      <c r="K1167" s="34">
        <v>10</v>
      </c>
      <c r="L1167" s="34">
        <v>10</v>
      </c>
      <c r="M1167" s="34">
        <v>0</v>
      </c>
      <c r="N1167" s="45">
        <v>23.240500000000001</v>
      </c>
      <c r="O1167" s="44">
        <v>34.148099999999999</v>
      </c>
      <c r="P1167" s="26">
        <v>0.14456959764705823</v>
      </c>
      <c r="Q1167" s="26">
        <v>0.43267579294117731</v>
      </c>
      <c r="R1167" s="32" t="s">
        <v>1360</v>
      </c>
      <c r="S1167" s="32"/>
      <c r="T1167" s="22"/>
      <c r="U1167" s="36"/>
      <c r="V1167" s="47" t="s">
        <v>936</v>
      </c>
      <c r="W1167" s="22"/>
      <c r="X1167" s="22"/>
    </row>
    <row r="1168" spans="1:24" s="18" customFormat="1" ht="12.75" customHeight="1">
      <c r="A1168" s="25" t="s">
        <v>1359</v>
      </c>
      <c r="B1168" s="25" t="s">
        <v>1342</v>
      </c>
      <c r="C1168" s="25" t="s">
        <v>1578</v>
      </c>
      <c r="D1168" s="43">
        <v>43311</v>
      </c>
      <c r="E1168" s="25">
        <v>2018</v>
      </c>
      <c r="F1168" s="25">
        <v>7</v>
      </c>
      <c r="G1168" s="37">
        <v>30</v>
      </c>
      <c r="H1168" s="35">
        <v>0.39956018518518516</v>
      </c>
      <c r="I1168" s="44">
        <v>137.42400000000001</v>
      </c>
      <c r="J1168" s="44">
        <v>38.581666666666663</v>
      </c>
      <c r="K1168" s="34">
        <v>10</v>
      </c>
      <c r="L1168" s="34">
        <v>10</v>
      </c>
      <c r="M1168" s="34">
        <v>0</v>
      </c>
      <c r="N1168" s="45">
        <v>25.5992</v>
      </c>
      <c r="O1168" s="44">
        <v>33.804200000000002</v>
      </c>
      <c r="P1168" s="26">
        <v>5.1023135294117949E-2</v>
      </c>
      <c r="Q1168" s="26">
        <v>-0.31708397411764722</v>
      </c>
      <c r="R1168" s="32" t="s">
        <v>1360</v>
      </c>
      <c r="S1168" s="32"/>
      <c r="T1168" s="22"/>
      <c r="U1168" s="36"/>
      <c r="V1168" s="47" t="s">
        <v>937</v>
      </c>
      <c r="W1168" s="22"/>
      <c r="X1168" s="22"/>
    </row>
    <row r="1169" spans="1:24" s="18" customFormat="1" ht="12.75" customHeight="1">
      <c r="A1169" s="25" t="s">
        <v>1359</v>
      </c>
      <c r="B1169" s="25" t="s">
        <v>1343</v>
      </c>
      <c r="C1169" s="25" t="s">
        <v>1578</v>
      </c>
      <c r="D1169" s="43">
        <v>43311</v>
      </c>
      <c r="E1169" s="25">
        <v>2018</v>
      </c>
      <c r="F1169" s="25">
        <v>7</v>
      </c>
      <c r="G1169" s="37">
        <v>30</v>
      </c>
      <c r="H1169" s="35">
        <v>0.75604166666666661</v>
      </c>
      <c r="I1169" s="44">
        <v>138.0445</v>
      </c>
      <c r="J1169" s="44">
        <v>38.325000000000003</v>
      </c>
      <c r="K1169" s="34">
        <v>10</v>
      </c>
      <c r="L1169" s="34">
        <v>10</v>
      </c>
      <c r="M1169" s="34">
        <v>0</v>
      </c>
      <c r="N1169" s="45">
        <v>24.6571</v>
      </c>
      <c r="O1169" s="44">
        <v>33.956499999999998</v>
      </c>
      <c r="P1169" s="26">
        <v>-2.9032270588238429E-3</v>
      </c>
      <c r="Q1169" s="26">
        <v>-0.32879698117647038</v>
      </c>
      <c r="R1169" s="32" t="s">
        <v>1360</v>
      </c>
      <c r="S1169" s="32"/>
      <c r="T1169" s="22"/>
      <c r="U1169" s="36"/>
      <c r="V1169" s="47" t="s">
        <v>938</v>
      </c>
      <c r="W1169" s="22"/>
      <c r="X1169" s="22"/>
    </row>
    <row r="1170" spans="1:24" s="18" customFormat="1" ht="12.75" customHeight="1">
      <c r="A1170" s="25" t="s">
        <v>1359</v>
      </c>
      <c r="B1170" s="25" t="s">
        <v>1344</v>
      </c>
      <c r="C1170" s="25" t="s">
        <v>1578</v>
      </c>
      <c r="D1170" s="43">
        <v>43311</v>
      </c>
      <c r="E1170" s="25">
        <v>2018</v>
      </c>
      <c r="F1170" s="25">
        <v>7</v>
      </c>
      <c r="G1170" s="37">
        <v>30</v>
      </c>
      <c r="H1170" s="35">
        <v>0.65021990740740743</v>
      </c>
      <c r="I1170" s="44">
        <v>137.89533333333333</v>
      </c>
      <c r="J1170" s="44">
        <v>38.563333333333333</v>
      </c>
      <c r="K1170" s="34">
        <v>10</v>
      </c>
      <c r="L1170" s="34">
        <v>10</v>
      </c>
      <c r="M1170" s="34">
        <v>0</v>
      </c>
      <c r="N1170" s="45">
        <v>23.5959</v>
      </c>
      <c r="O1170" s="44">
        <v>34.178600000000003</v>
      </c>
      <c r="P1170" s="26">
        <v>0.1901502134453783</v>
      </c>
      <c r="Q1170" s="26">
        <v>0.51666089747899413</v>
      </c>
      <c r="R1170" s="32" t="s">
        <v>1360</v>
      </c>
      <c r="S1170" s="32"/>
      <c r="T1170" s="22"/>
      <c r="U1170" s="36"/>
      <c r="V1170" s="47" t="s">
        <v>939</v>
      </c>
      <c r="W1170" s="22"/>
      <c r="X1170" s="22"/>
    </row>
    <row r="1171" spans="1:24" s="18" customFormat="1" ht="12.75" customHeight="1">
      <c r="A1171" s="25" t="s">
        <v>1359</v>
      </c>
      <c r="B1171" s="25" t="s">
        <v>1346</v>
      </c>
      <c r="C1171" s="25" t="s">
        <v>1578</v>
      </c>
      <c r="D1171" s="43">
        <v>43313</v>
      </c>
      <c r="E1171" s="25">
        <v>2018</v>
      </c>
      <c r="F1171" s="25">
        <v>8</v>
      </c>
      <c r="G1171" s="37">
        <v>1</v>
      </c>
      <c r="H1171" s="35">
        <v>0.40013888888888888</v>
      </c>
      <c r="I1171" s="44">
        <v>137.5975</v>
      </c>
      <c r="J1171" s="44">
        <v>39.086666666666666</v>
      </c>
      <c r="K1171" s="34">
        <v>10</v>
      </c>
      <c r="L1171" s="34">
        <v>10</v>
      </c>
      <c r="M1171" s="34">
        <v>0</v>
      </c>
      <c r="N1171" s="45">
        <v>25.830100000000002</v>
      </c>
      <c r="O1171" s="44">
        <v>33.965000000000003</v>
      </c>
      <c r="P1171" s="26">
        <v>6.6823368235294112E-2</v>
      </c>
      <c r="Q1171" s="26">
        <v>-0.12968743529411775</v>
      </c>
      <c r="R1171" s="32" t="s">
        <v>1360</v>
      </c>
      <c r="S1171" s="32"/>
      <c r="T1171" s="22"/>
      <c r="U1171" s="36"/>
      <c r="V1171" s="47" t="s">
        <v>940</v>
      </c>
      <c r="W1171" s="22"/>
      <c r="X1171" s="22"/>
    </row>
    <row r="1172" spans="1:24" s="18" customFormat="1" ht="12.75" customHeight="1">
      <c r="A1172" s="25" t="s">
        <v>1359</v>
      </c>
      <c r="B1172" s="25" t="s">
        <v>1347</v>
      </c>
      <c r="C1172" s="25" t="s">
        <v>1578</v>
      </c>
      <c r="D1172" s="43">
        <v>43313</v>
      </c>
      <c r="E1172" s="25">
        <v>2018</v>
      </c>
      <c r="F1172" s="25">
        <v>8</v>
      </c>
      <c r="G1172" s="37">
        <v>1</v>
      </c>
      <c r="H1172" s="35">
        <v>0.26730324074074074</v>
      </c>
      <c r="I1172" s="44">
        <v>137.42883333333333</v>
      </c>
      <c r="J1172" s="44">
        <v>39.335000000000001</v>
      </c>
      <c r="K1172" s="34">
        <v>500</v>
      </c>
      <c r="L1172" s="34">
        <v>500</v>
      </c>
      <c r="M1172" s="34">
        <v>0</v>
      </c>
      <c r="N1172" s="45">
        <v>0.72860000000000003</v>
      </c>
      <c r="O1172" s="44">
        <v>34.065399999999997</v>
      </c>
      <c r="P1172" s="26">
        <v>-7.2326748235293614E-2</v>
      </c>
      <c r="Q1172" s="26">
        <v>-0.86103030117647172</v>
      </c>
      <c r="R1172" s="32" t="s">
        <v>1360</v>
      </c>
      <c r="S1172" s="32">
        <v>1</v>
      </c>
      <c r="T1172" s="22"/>
      <c r="U1172" s="36"/>
      <c r="V1172" s="47" t="s">
        <v>941</v>
      </c>
      <c r="W1172" s="22"/>
      <c r="X1172" s="22"/>
    </row>
    <row r="1173" spans="1:24" s="18" customFormat="1" ht="12.75" customHeight="1">
      <c r="A1173" s="25" t="s">
        <v>1359</v>
      </c>
      <c r="B1173" s="25" t="s">
        <v>1347</v>
      </c>
      <c r="C1173" s="25" t="s">
        <v>1578</v>
      </c>
      <c r="D1173" s="43">
        <v>43313</v>
      </c>
      <c r="E1173" s="25">
        <v>2018</v>
      </c>
      <c r="F1173" s="25">
        <v>8</v>
      </c>
      <c r="G1173" s="37">
        <v>1</v>
      </c>
      <c r="H1173" s="35">
        <v>0.26931712962962961</v>
      </c>
      <c r="I1173" s="44">
        <v>137.42883333333333</v>
      </c>
      <c r="J1173" s="44">
        <v>39.335000000000001</v>
      </c>
      <c r="K1173" s="34">
        <v>400</v>
      </c>
      <c r="L1173" s="34">
        <v>400</v>
      </c>
      <c r="M1173" s="34">
        <v>0</v>
      </c>
      <c r="N1173" s="45">
        <v>0.8962</v>
      </c>
      <c r="O1173" s="44">
        <v>34.055599999999998</v>
      </c>
      <c r="P1173" s="26">
        <v>-8.5410065882352892E-2</v>
      </c>
      <c r="Q1173" s="26">
        <v>-0.83171612941176321</v>
      </c>
      <c r="R1173" s="32" t="s">
        <v>1360</v>
      </c>
      <c r="S1173" s="32">
        <v>1</v>
      </c>
      <c r="T1173" s="22"/>
      <c r="U1173" s="36"/>
      <c r="V1173" s="47" t="s">
        <v>942</v>
      </c>
      <c r="W1173" s="22"/>
      <c r="X1173" s="22"/>
    </row>
    <row r="1174" spans="1:24" s="18" customFormat="1" ht="12.75" customHeight="1">
      <c r="A1174" s="25" t="s">
        <v>1359</v>
      </c>
      <c r="B1174" s="25" t="s">
        <v>1347</v>
      </c>
      <c r="C1174" s="25" t="s">
        <v>1578</v>
      </c>
      <c r="D1174" s="43">
        <v>43313</v>
      </c>
      <c r="E1174" s="25">
        <v>2018</v>
      </c>
      <c r="F1174" s="25">
        <v>8</v>
      </c>
      <c r="G1174" s="37">
        <v>1</v>
      </c>
      <c r="H1174" s="35">
        <v>0.27127314814814812</v>
      </c>
      <c r="I1174" s="44">
        <v>137.42883333333333</v>
      </c>
      <c r="J1174" s="44">
        <v>39.335000000000001</v>
      </c>
      <c r="K1174" s="34">
        <v>300</v>
      </c>
      <c r="L1174" s="34">
        <v>300</v>
      </c>
      <c r="M1174" s="34">
        <v>0</v>
      </c>
      <c r="N1174" s="45">
        <v>1.2158</v>
      </c>
      <c r="O1174" s="44">
        <v>34.039499999999997</v>
      </c>
      <c r="P1174" s="26">
        <v>-7.9984073529411281E-2</v>
      </c>
      <c r="Q1174" s="26">
        <v>-0.75935361764705966</v>
      </c>
      <c r="R1174" s="32" t="s">
        <v>1360</v>
      </c>
      <c r="S1174" s="32">
        <v>1</v>
      </c>
      <c r="T1174" s="22"/>
      <c r="U1174" s="36"/>
      <c r="V1174" s="47" t="s">
        <v>943</v>
      </c>
      <c r="W1174" s="22"/>
      <c r="X1174" s="22"/>
    </row>
    <row r="1175" spans="1:24" s="18" customFormat="1" ht="12.75" customHeight="1">
      <c r="A1175" s="25" t="s">
        <v>1359</v>
      </c>
      <c r="B1175" s="25" t="s">
        <v>1347</v>
      </c>
      <c r="C1175" s="25" t="s">
        <v>1578</v>
      </c>
      <c r="D1175" s="43">
        <v>43313</v>
      </c>
      <c r="E1175" s="25">
        <v>2018</v>
      </c>
      <c r="F1175" s="25">
        <v>8</v>
      </c>
      <c r="G1175" s="37">
        <v>1</v>
      </c>
      <c r="H1175" s="35">
        <v>0.27306712962962965</v>
      </c>
      <c r="I1175" s="44">
        <v>137.42883333333333</v>
      </c>
      <c r="J1175" s="44">
        <v>39.335000000000001</v>
      </c>
      <c r="K1175" s="34">
        <v>200</v>
      </c>
      <c r="L1175" s="34">
        <v>200</v>
      </c>
      <c r="M1175" s="34">
        <v>0</v>
      </c>
      <c r="N1175" s="45">
        <v>2.7111000000000001</v>
      </c>
      <c r="O1175" s="44">
        <v>34.028500000000001</v>
      </c>
      <c r="P1175" s="26">
        <v>-2.0172701176470298E-2</v>
      </c>
      <c r="Q1175" s="26">
        <v>-0.63070466588235341</v>
      </c>
      <c r="R1175" s="32" t="s">
        <v>1360</v>
      </c>
      <c r="S1175" s="32">
        <v>1</v>
      </c>
      <c r="T1175" s="22"/>
      <c r="U1175" s="36"/>
      <c r="V1175" s="47" t="s">
        <v>944</v>
      </c>
      <c r="W1175" s="22"/>
      <c r="X1175" s="22"/>
    </row>
    <row r="1176" spans="1:24" s="18" customFormat="1" ht="12.75" customHeight="1">
      <c r="A1176" s="25" t="s">
        <v>1359</v>
      </c>
      <c r="B1176" s="25" t="s">
        <v>1347</v>
      </c>
      <c r="C1176" s="25" t="s">
        <v>1578</v>
      </c>
      <c r="D1176" s="43">
        <v>43313</v>
      </c>
      <c r="E1176" s="25">
        <v>2018</v>
      </c>
      <c r="F1176" s="25">
        <v>8</v>
      </c>
      <c r="G1176" s="37">
        <v>1</v>
      </c>
      <c r="H1176" s="35">
        <v>0.27417824074074076</v>
      </c>
      <c r="I1176" s="44">
        <v>137.42883333333333</v>
      </c>
      <c r="J1176" s="44">
        <v>39.335000000000001</v>
      </c>
      <c r="K1176" s="34">
        <v>150</v>
      </c>
      <c r="L1176" s="34">
        <v>150</v>
      </c>
      <c r="M1176" s="34">
        <v>0</v>
      </c>
      <c r="N1176" s="45">
        <v>5.1510999999999996</v>
      </c>
      <c r="O1176" s="44">
        <v>34.097499999999997</v>
      </c>
      <c r="P1176" s="26">
        <v>3.6034117647076869E-4</v>
      </c>
      <c r="Q1176" s="26">
        <v>-0.34153149411764616</v>
      </c>
      <c r="R1176" s="32" t="s">
        <v>1360</v>
      </c>
      <c r="S1176" s="32">
        <v>1</v>
      </c>
      <c r="T1176" s="22"/>
      <c r="U1176" s="36"/>
      <c r="V1176" s="47" t="s">
        <v>945</v>
      </c>
      <c r="W1176" s="22"/>
      <c r="X1176" s="22"/>
    </row>
    <row r="1177" spans="1:24" s="18" customFormat="1" ht="12.75" customHeight="1">
      <c r="A1177" s="25" t="s">
        <v>1359</v>
      </c>
      <c r="B1177" s="25" t="s">
        <v>1347</v>
      </c>
      <c r="C1177" s="25" t="s">
        <v>1578</v>
      </c>
      <c r="D1177" s="43">
        <v>43313</v>
      </c>
      <c r="E1177" s="25">
        <v>2018</v>
      </c>
      <c r="F1177" s="25">
        <v>8</v>
      </c>
      <c r="G1177" s="37">
        <v>1</v>
      </c>
      <c r="H1177" s="35">
        <v>0.27496527777777779</v>
      </c>
      <c r="I1177" s="44">
        <v>137.42883333333333</v>
      </c>
      <c r="J1177" s="44">
        <v>39.335000000000001</v>
      </c>
      <c r="K1177" s="34">
        <v>125</v>
      </c>
      <c r="L1177" s="34">
        <v>125</v>
      </c>
      <c r="M1177" s="34">
        <v>0</v>
      </c>
      <c r="N1177" s="45">
        <v>7.5316000000000001</v>
      </c>
      <c r="O1177" s="44">
        <v>34.179600000000001</v>
      </c>
      <c r="P1177" s="26">
        <v>8.6907383529412296E-2</v>
      </c>
      <c r="Q1177" s="26">
        <v>0.1425849576470597</v>
      </c>
      <c r="R1177" s="32" t="s">
        <v>1360</v>
      </c>
      <c r="S1177" s="32">
        <v>1</v>
      </c>
      <c r="T1177" s="22"/>
      <c r="U1177" s="36"/>
      <c r="V1177" s="47" t="s">
        <v>946</v>
      </c>
      <c r="W1177" s="22"/>
      <c r="X1177" s="22"/>
    </row>
    <row r="1178" spans="1:24" s="18" customFormat="1" ht="12.75" customHeight="1">
      <c r="A1178" s="25" t="s">
        <v>1359</v>
      </c>
      <c r="B1178" s="25" t="s">
        <v>1347</v>
      </c>
      <c r="C1178" s="25" t="s">
        <v>1578</v>
      </c>
      <c r="D1178" s="43">
        <v>43313</v>
      </c>
      <c r="E1178" s="25">
        <v>2018</v>
      </c>
      <c r="F1178" s="25">
        <v>8</v>
      </c>
      <c r="G1178" s="37">
        <v>1</v>
      </c>
      <c r="H1178" s="35">
        <v>0.27575231481481483</v>
      </c>
      <c r="I1178" s="44">
        <v>137.42883333333333</v>
      </c>
      <c r="J1178" s="44">
        <v>39.335000000000001</v>
      </c>
      <c r="K1178" s="34">
        <v>100</v>
      </c>
      <c r="L1178" s="34">
        <v>100</v>
      </c>
      <c r="M1178" s="34">
        <v>0</v>
      </c>
      <c r="N1178" s="45">
        <v>9.5131999999999994</v>
      </c>
      <c r="O1178" s="44">
        <v>34.271299999999997</v>
      </c>
      <c r="P1178" s="26">
        <v>0.16157190588235304</v>
      </c>
      <c r="Q1178" s="26">
        <v>0.61807212941176459</v>
      </c>
      <c r="R1178" s="32" t="s">
        <v>1360</v>
      </c>
      <c r="S1178" s="32">
        <v>1</v>
      </c>
      <c r="T1178" s="22"/>
      <c r="U1178" s="36"/>
      <c r="V1178" s="47" t="s">
        <v>947</v>
      </c>
      <c r="W1178" s="22"/>
      <c r="X1178" s="22"/>
    </row>
    <row r="1179" spans="1:24" s="18" customFormat="1" ht="12.75" customHeight="1">
      <c r="A1179" s="25" t="s">
        <v>1359</v>
      </c>
      <c r="B1179" s="25" t="s">
        <v>1347</v>
      </c>
      <c r="C1179" s="25" t="s">
        <v>1578</v>
      </c>
      <c r="D1179" s="43">
        <v>43313</v>
      </c>
      <c r="E1179" s="25">
        <v>2018</v>
      </c>
      <c r="F1179" s="25">
        <v>8</v>
      </c>
      <c r="G1179" s="37">
        <v>1</v>
      </c>
      <c r="H1179" s="35">
        <v>0.27649305555555553</v>
      </c>
      <c r="I1179" s="44">
        <v>137.42883333333333</v>
      </c>
      <c r="J1179" s="44">
        <v>39.335000000000001</v>
      </c>
      <c r="K1179" s="34">
        <v>80</v>
      </c>
      <c r="L1179" s="34">
        <v>80</v>
      </c>
      <c r="M1179" s="34">
        <v>0</v>
      </c>
      <c r="N1179" s="45">
        <v>10.468500000000001</v>
      </c>
      <c r="O1179" s="44">
        <v>34.293999999999997</v>
      </c>
      <c r="P1179" s="26">
        <v>0.1488470352941178</v>
      </c>
      <c r="Q1179" s="26">
        <v>0.63715674789916044</v>
      </c>
      <c r="R1179" s="32" t="s">
        <v>1360</v>
      </c>
      <c r="S1179" s="32">
        <v>1</v>
      </c>
      <c r="T1179" s="22"/>
      <c r="U1179" s="36"/>
      <c r="V1179" s="47" t="s">
        <v>948</v>
      </c>
      <c r="W1179" s="22"/>
      <c r="X1179" s="22"/>
    </row>
    <row r="1180" spans="1:24" s="18" customFormat="1" ht="12.75" customHeight="1">
      <c r="A1180" s="25" t="s">
        <v>1359</v>
      </c>
      <c r="B1180" s="25" t="s">
        <v>1347</v>
      </c>
      <c r="C1180" s="25" t="s">
        <v>1578</v>
      </c>
      <c r="D1180" s="43">
        <v>43313</v>
      </c>
      <c r="E1180" s="25">
        <v>2018</v>
      </c>
      <c r="F1180" s="25">
        <v>8</v>
      </c>
      <c r="G1180" s="37">
        <v>1</v>
      </c>
      <c r="H1180" s="35">
        <v>0.2772337962962963</v>
      </c>
      <c r="I1180" s="44">
        <v>137.42883333333333</v>
      </c>
      <c r="J1180" s="44">
        <v>39.335000000000001</v>
      </c>
      <c r="K1180" s="34">
        <v>60</v>
      </c>
      <c r="L1180" s="34">
        <v>60</v>
      </c>
      <c r="M1180" s="34">
        <v>0</v>
      </c>
      <c r="N1180" s="45">
        <v>11.665100000000001</v>
      </c>
      <c r="O1180" s="44">
        <v>34.376899999999999</v>
      </c>
      <c r="P1180" s="26">
        <v>0.18596337478991654</v>
      </c>
      <c r="Q1180" s="26">
        <v>0.90206707394957952</v>
      </c>
      <c r="R1180" s="32" t="s">
        <v>1360</v>
      </c>
      <c r="S1180" s="32">
        <v>1</v>
      </c>
      <c r="T1180" s="22"/>
      <c r="U1180" s="36"/>
      <c r="V1180" s="47" t="s">
        <v>949</v>
      </c>
      <c r="W1180" s="22"/>
      <c r="X1180" s="22"/>
    </row>
    <row r="1181" spans="1:24" s="18" customFormat="1" ht="12.75" customHeight="1">
      <c r="A1181" s="25" t="s">
        <v>1359</v>
      </c>
      <c r="B1181" s="25" t="s">
        <v>1347</v>
      </c>
      <c r="C1181" s="25" t="s">
        <v>1578</v>
      </c>
      <c r="D1181" s="43">
        <v>43313</v>
      </c>
      <c r="E1181" s="25">
        <v>2018</v>
      </c>
      <c r="F1181" s="25">
        <v>8</v>
      </c>
      <c r="G1181" s="37">
        <v>1</v>
      </c>
      <c r="H1181" s="35">
        <v>0.27769675925925924</v>
      </c>
      <c r="I1181" s="44">
        <v>137.42883333333333</v>
      </c>
      <c r="J1181" s="44">
        <v>39.335000000000001</v>
      </c>
      <c r="K1181" s="34">
        <v>50</v>
      </c>
      <c r="L1181" s="34">
        <v>50</v>
      </c>
      <c r="M1181" s="34">
        <v>0</v>
      </c>
      <c r="N1181" s="45">
        <v>13.674300000000001</v>
      </c>
      <c r="O1181" s="44">
        <v>34.451300000000003</v>
      </c>
      <c r="P1181" s="26">
        <v>0.16736679999999993</v>
      </c>
      <c r="Q1181" s="26">
        <v>0.85043972000000068</v>
      </c>
      <c r="R1181" s="32" t="s">
        <v>1360</v>
      </c>
      <c r="S1181" s="32">
        <v>1</v>
      </c>
      <c r="T1181" s="22"/>
      <c r="U1181" s="36"/>
      <c r="V1181" s="47" t="s">
        <v>950</v>
      </c>
      <c r="W1181" s="22"/>
      <c r="X1181" s="22"/>
    </row>
    <row r="1182" spans="1:24" s="18" customFormat="1" ht="12.75" customHeight="1">
      <c r="A1182" s="25" t="s">
        <v>1359</v>
      </c>
      <c r="B1182" s="25" t="s">
        <v>1347</v>
      </c>
      <c r="C1182" s="25" t="s">
        <v>1578</v>
      </c>
      <c r="D1182" s="43">
        <v>43313</v>
      </c>
      <c r="E1182" s="25">
        <v>2018</v>
      </c>
      <c r="F1182" s="25">
        <v>8</v>
      </c>
      <c r="G1182" s="37">
        <v>1</v>
      </c>
      <c r="H1182" s="35">
        <v>0.27818287037037037</v>
      </c>
      <c r="I1182" s="44">
        <v>137.42883333333333</v>
      </c>
      <c r="J1182" s="44">
        <v>39.335000000000001</v>
      </c>
      <c r="K1182" s="34">
        <v>40</v>
      </c>
      <c r="L1182" s="34">
        <v>40</v>
      </c>
      <c r="M1182" s="34">
        <v>0</v>
      </c>
      <c r="N1182" s="45">
        <v>14.9719</v>
      </c>
      <c r="O1182" s="44">
        <v>34.43</v>
      </c>
      <c r="P1182" s="26">
        <v>0.1947043623529412</v>
      </c>
      <c r="Q1182" s="26">
        <v>1.0162534117647031</v>
      </c>
      <c r="R1182" s="32" t="s">
        <v>1360</v>
      </c>
      <c r="S1182" s="32">
        <v>1</v>
      </c>
      <c r="T1182" s="22"/>
      <c r="U1182" s="36"/>
      <c r="V1182" s="47" t="s">
        <v>951</v>
      </c>
      <c r="W1182" s="22"/>
      <c r="X1182" s="22"/>
    </row>
    <row r="1183" spans="1:24" s="18" customFormat="1" ht="12.75" customHeight="1">
      <c r="A1183" s="25" t="s">
        <v>1359</v>
      </c>
      <c r="B1183" s="25" t="s">
        <v>1347</v>
      </c>
      <c r="C1183" s="25" t="s">
        <v>1578</v>
      </c>
      <c r="D1183" s="43">
        <v>43313</v>
      </c>
      <c r="E1183" s="25">
        <v>2018</v>
      </c>
      <c r="F1183" s="25">
        <v>8</v>
      </c>
      <c r="G1183" s="37">
        <v>1</v>
      </c>
      <c r="H1183" s="35">
        <v>0.27879629629629626</v>
      </c>
      <c r="I1183" s="44">
        <v>137.42883333333333</v>
      </c>
      <c r="J1183" s="44">
        <v>39.335000000000001</v>
      </c>
      <c r="K1183" s="34">
        <v>30</v>
      </c>
      <c r="L1183" s="34">
        <v>30</v>
      </c>
      <c r="M1183" s="34">
        <v>0</v>
      </c>
      <c r="N1183" s="45">
        <v>17.531400000000001</v>
      </c>
      <c r="O1183" s="44">
        <v>34.339700000000001</v>
      </c>
      <c r="P1183" s="26">
        <v>0.2112765647058823</v>
      </c>
      <c r="Q1183" s="26">
        <v>0.84885922352941101</v>
      </c>
      <c r="R1183" s="32" t="s">
        <v>1360</v>
      </c>
      <c r="S1183" s="32">
        <v>1</v>
      </c>
      <c r="T1183" s="22"/>
      <c r="U1183" s="36"/>
      <c r="V1183" s="47" t="s">
        <v>952</v>
      </c>
      <c r="W1183" s="22"/>
      <c r="X1183" s="22"/>
    </row>
    <row r="1184" spans="1:24" s="18" customFormat="1" ht="12.75" customHeight="1">
      <c r="A1184" s="25" t="s">
        <v>1359</v>
      </c>
      <c r="B1184" s="25" t="s">
        <v>1347</v>
      </c>
      <c r="C1184" s="25" t="s">
        <v>1578</v>
      </c>
      <c r="D1184" s="43">
        <v>43313</v>
      </c>
      <c r="E1184" s="25">
        <v>2018</v>
      </c>
      <c r="F1184" s="25">
        <v>8</v>
      </c>
      <c r="G1184" s="37">
        <v>1</v>
      </c>
      <c r="H1184" s="35">
        <v>0.27997685185185184</v>
      </c>
      <c r="I1184" s="44">
        <v>137.42883333333333</v>
      </c>
      <c r="J1184" s="44">
        <v>39.335000000000001</v>
      </c>
      <c r="K1184" s="34">
        <v>20</v>
      </c>
      <c r="L1184" s="34">
        <v>20</v>
      </c>
      <c r="M1184" s="34">
        <v>0</v>
      </c>
      <c r="N1184" s="45">
        <v>20.335100000000001</v>
      </c>
      <c r="O1184" s="44">
        <v>34.261600000000001</v>
      </c>
      <c r="P1184" s="26">
        <v>0.15604584705882374</v>
      </c>
      <c r="Q1184" s="26">
        <v>0.63325220196078469</v>
      </c>
      <c r="R1184" s="32" t="s">
        <v>1360</v>
      </c>
      <c r="S1184" s="32">
        <v>1</v>
      </c>
      <c r="T1184" s="22"/>
      <c r="U1184" s="36"/>
      <c r="V1184" s="47" t="s">
        <v>953</v>
      </c>
      <c r="W1184" s="22"/>
      <c r="X1184" s="22"/>
    </row>
    <row r="1185" spans="1:24" s="18" customFormat="1" ht="12.75" customHeight="1">
      <c r="A1185" s="25" t="s">
        <v>1359</v>
      </c>
      <c r="B1185" s="25" t="s">
        <v>1347</v>
      </c>
      <c r="C1185" s="25" t="s">
        <v>1578</v>
      </c>
      <c r="D1185" s="43">
        <v>43313</v>
      </c>
      <c r="E1185" s="25">
        <v>2018</v>
      </c>
      <c r="F1185" s="25">
        <v>8</v>
      </c>
      <c r="G1185" s="37">
        <v>1</v>
      </c>
      <c r="H1185" s="35">
        <v>0.28114583333333337</v>
      </c>
      <c r="I1185" s="44">
        <v>137.42883333333333</v>
      </c>
      <c r="J1185" s="44">
        <v>39.335000000000001</v>
      </c>
      <c r="K1185" s="34">
        <v>10</v>
      </c>
      <c r="L1185" s="34">
        <v>10</v>
      </c>
      <c r="M1185" s="34">
        <v>0</v>
      </c>
      <c r="N1185" s="45">
        <v>23.209399999999999</v>
      </c>
      <c r="O1185" s="44">
        <v>34.101399999999998</v>
      </c>
      <c r="P1185" s="26">
        <v>4.1097849411765086E-2</v>
      </c>
      <c r="Q1185" s="26">
        <v>-6.5659872941177255E-2</v>
      </c>
      <c r="R1185" s="32" t="s">
        <v>1360</v>
      </c>
      <c r="S1185" s="32">
        <v>1</v>
      </c>
      <c r="T1185" s="22"/>
      <c r="U1185" s="36"/>
      <c r="V1185" s="47" t="s">
        <v>954</v>
      </c>
      <c r="W1185" s="22"/>
      <c r="X1185" s="22"/>
    </row>
    <row r="1186" spans="1:24" s="18" customFormat="1" ht="12.75" customHeight="1">
      <c r="A1186" s="25" t="s">
        <v>1359</v>
      </c>
      <c r="B1186" s="25" t="s">
        <v>1348</v>
      </c>
      <c r="C1186" s="25" t="s">
        <v>1578</v>
      </c>
      <c r="D1186" s="43">
        <v>43312</v>
      </c>
      <c r="E1186" s="25">
        <v>2018</v>
      </c>
      <c r="F1186" s="25">
        <v>7</v>
      </c>
      <c r="G1186" s="37">
        <v>31</v>
      </c>
      <c r="H1186" s="35">
        <v>0.27775462962962966</v>
      </c>
      <c r="I1186" s="44">
        <v>138.41983333333334</v>
      </c>
      <c r="J1186" s="44">
        <v>38.578333333333333</v>
      </c>
      <c r="K1186" s="34">
        <v>10</v>
      </c>
      <c r="L1186" s="34">
        <v>10</v>
      </c>
      <c r="M1186" s="34">
        <v>0</v>
      </c>
      <c r="N1186" s="45">
        <v>24.3872</v>
      </c>
      <c r="O1186" s="44">
        <v>34.000599999999999</v>
      </c>
      <c r="P1186" s="26">
        <v>4.832653176470636E-2</v>
      </c>
      <c r="Q1186" s="26">
        <v>-0.1710801411764713</v>
      </c>
      <c r="R1186" s="32" t="s">
        <v>1360</v>
      </c>
      <c r="S1186" s="32"/>
      <c r="T1186" s="22"/>
      <c r="U1186" s="36"/>
      <c r="V1186" s="47" t="s">
        <v>955</v>
      </c>
      <c r="W1186" s="22"/>
      <c r="X1186" s="22"/>
    </row>
    <row r="1187" spans="1:24" s="18" customFormat="1" ht="12.75" customHeight="1">
      <c r="A1187" s="25" t="s">
        <v>1359</v>
      </c>
      <c r="B1187" s="25" t="s">
        <v>1349</v>
      </c>
      <c r="C1187" s="25" t="s">
        <v>1578</v>
      </c>
      <c r="D1187" s="43">
        <v>43312</v>
      </c>
      <c r="E1187" s="25">
        <v>2018</v>
      </c>
      <c r="F1187" s="25">
        <v>7</v>
      </c>
      <c r="G1187" s="37">
        <v>31</v>
      </c>
      <c r="H1187" s="35">
        <v>0.39501157407407406</v>
      </c>
      <c r="I1187" s="44">
        <v>138.25383333333335</v>
      </c>
      <c r="J1187" s="44">
        <v>38.831666666666663</v>
      </c>
      <c r="K1187" s="34">
        <v>500</v>
      </c>
      <c r="L1187" s="34">
        <v>500</v>
      </c>
      <c r="M1187" s="34">
        <v>0</v>
      </c>
      <c r="N1187" s="45">
        <v>0.76019999999999999</v>
      </c>
      <c r="O1187" s="44">
        <v>34.064300000000003</v>
      </c>
      <c r="P1187" s="26">
        <v>-3.6200829411764168E-2</v>
      </c>
      <c r="Q1187" s="26">
        <v>-0.79501225647058682</v>
      </c>
      <c r="R1187" s="32" t="s">
        <v>1360</v>
      </c>
      <c r="S1187" s="32">
        <v>1</v>
      </c>
      <c r="T1187" s="22"/>
      <c r="U1187" s="36"/>
      <c r="V1187" s="49" t="s">
        <v>956</v>
      </c>
      <c r="W1187" s="22"/>
      <c r="X1187" s="22"/>
    </row>
    <row r="1188" spans="1:24" s="18" customFormat="1" ht="12.75" customHeight="1">
      <c r="A1188" s="25" t="s">
        <v>1359</v>
      </c>
      <c r="B1188" s="25" t="s">
        <v>1349</v>
      </c>
      <c r="C1188" s="25" t="s">
        <v>1578</v>
      </c>
      <c r="D1188" s="43">
        <v>43312</v>
      </c>
      <c r="E1188" s="25">
        <v>2018</v>
      </c>
      <c r="F1188" s="25">
        <v>7</v>
      </c>
      <c r="G1188" s="37">
        <v>31</v>
      </c>
      <c r="H1188" s="35">
        <v>0.3971412037037037</v>
      </c>
      <c r="I1188" s="44">
        <v>138.25383333333335</v>
      </c>
      <c r="J1188" s="44">
        <v>38.831666666666663</v>
      </c>
      <c r="K1188" s="34">
        <v>400</v>
      </c>
      <c r="L1188" s="34">
        <v>400</v>
      </c>
      <c r="M1188" s="34">
        <v>0</v>
      </c>
      <c r="N1188" s="45">
        <v>1.0126999999999999</v>
      </c>
      <c r="O1188" s="44">
        <v>34.053699999999999</v>
      </c>
      <c r="P1188" s="26">
        <v>-7.6624635294118004E-2</v>
      </c>
      <c r="Q1188" s="26">
        <v>-1.0165124917647042</v>
      </c>
      <c r="R1188" s="32" t="s">
        <v>1360</v>
      </c>
      <c r="S1188" s="32">
        <v>1</v>
      </c>
      <c r="T1188" s="22"/>
      <c r="U1188" s="36"/>
      <c r="V1188" s="49" t="s">
        <v>957</v>
      </c>
      <c r="W1188" s="22"/>
      <c r="X1188" s="22"/>
    </row>
    <row r="1189" spans="1:24" s="18" customFormat="1" ht="12.75" customHeight="1">
      <c r="A1189" s="25" t="s">
        <v>1359</v>
      </c>
      <c r="B1189" s="25" t="s">
        <v>1349</v>
      </c>
      <c r="C1189" s="25" t="s">
        <v>1578</v>
      </c>
      <c r="D1189" s="43">
        <v>43312</v>
      </c>
      <c r="E1189" s="25">
        <v>2018</v>
      </c>
      <c r="F1189" s="25">
        <v>7</v>
      </c>
      <c r="G1189" s="37">
        <v>31</v>
      </c>
      <c r="H1189" s="35">
        <v>0.39900462962962963</v>
      </c>
      <c r="I1189" s="44">
        <v>138.25383333333335</v>
      </c>
      <c r="J1189" s="44">
        <v>38.831666666666663</v>
      </c>
      <c r="K1189" s="34">
        <v>300</v>
      </c>
      <c r="L1189" s="34">
        <v>300</v>
      </c>
      <c r="M1189" s="34">
        <v>0</v>
      </c>
      <c r="N1189" s="45">
        <v>1.8260000000000001</v>
      </c>
      <c r="O1189" s="44">
        <v>34.034300000000002</v>
      </c>
      <c r="P1189" s="26">
        <v>-2.8877241176470836E-2</v>
      </c>
      <c r="Q1189" s="26">
        <v>-0.78046476705882384</v>
      </c>
      <c r="R1189" s="32" t="s">
        <v>1360</v>
      </c>
      <c r="S1189" s="32">
        <v>1</v>
      </c>
      <c r="T1189" s="22"/>
      <c r="U1189" s="36"/>
      <c r="V1189" s="49" t="s">
        <v>958</v>
      </c>
      <c r="W1189" s="22"/>
      <c r="X1189" s="22"/>
    </row>
    <row r="1190" spans="1:24" s="18" customFormat="1" ht="12.75" customHeight="1">
      <c r="A1190" s="25" t="s">
        <v>1359</v>
      </c>
      <c r="B1190" s="25" t="s">
        <v>1349</v>
      </c>
      <c r="C1190" s="25" t="s">
        <v>1578</v>
      </c>
      <c r="D1190" s="43">
        <v>43312</v>
      </c>
      <c r="E1190" s="25">
        <v>2018</v>
      </c>
      <c r="F1190" s="25">
        <v>7</v>
      </c>
      <c r="G1190" s="37">
        <v>31</v>
      </c>
      <c r="H1190" s="35">
        <v>0.40075231481481483</v>
      </c>
      <c r="I1190" s="44">
        <v>138.25383333333335</v>
      </c>
      <c r="J1190" s="44">
        <v>38.831666666666663</v>
      </c>
      <c r="K1190" s="34">
        <v>200</v>
      </c>
      <c r="L1190" s="34">
        <v>200</v>
      </c>
      <c r="M1190" s="34">
        <v>0</v>
      </c>
      <c r="N1190" s="45">
        <v>5.0540000000000003</v>
      </c>
      <c r="O1190" s="44">
        <v>34.085700000000003</v>
      </c>
      <c r="P1190" s="26">
        <v>-7.6628470588233633E-3</v>
      </c>
      <c r="Q1190" s="26">
        <v>-0.32201696235294008</v>
      </c>
      <c r="R1190" s="32" t="s">
        <v>1360</v>
      </c>
      <c r="S1190" s="32">
        <v>1</v>
      </c>
      <c r="T1190" s="22"/>
      <c r="U1190" s="36"/>
      <c r="V1190" s="49" t="s">
        <v>959</v>
      </c>
      <c r="W1190" s="22"/>
      <c r="X1190" s="22"/>
    </row>
    <row r="1191" spans="1:24" s="18" customFormat="1" ht="12.75" customHeight="1">
      <c r="A1191" s="25" t="s">
        <v>1359</v>
      </c>
      <c r="B1191" s="25" t="s">
        <v>1349</v>
      </c>
      <c r="C1191" s="25" t="s">
        <v>1578</v>
      </c>
      <c r="D1191" s="43">
        <v>43312</v>
      </c>
      <c r="E1191" s="25">
        <v>2018</v>
      </c>
      <c r="F1191" s="25">
        <v>7</v>
      </c>
      <c r="G1191" s="37">
        <v>31</v>
      </c>
      <c r="H1191" s="35">
        <v>0.40199074074074076</v>
      </c>
      <c r="I1191" s="44">
        <v>138.25383333333335</v>
      </c>
      <c r="J1191" s="44">
        <v>38.831666666666663</v>
      </c>
      <c r="K1191" s="34">
        <v>150</v>
      </c>
      <c r="L1191" s="34">
        <v>150</v>
      </c>
      <c r="M1191" s="34">
        <v>0</v>
      </c>
      <c r="N1191" s="45">
        <v>8.8630999999999993</v>
      </c>
      <c r="O1191" s="44">
        <v>34.246499999999997</v>
      </c>
      <c r="P1191" s="26">
        <v>0.11682614705882388</v>
      </c>
      <c r="Q1191" s="26">
        <v>0.39334804235294207</v>
      </c>
      <c r="R1191" s="32" t="s">
        <v>1360</v>
      </c>
      <c r="S1191" s="32">
        <v>1</v>
      </c>
      <c r="T1191" s="22"/>
      <c r="U1191" s="36"/>
      <c r="V1191" s="49" t="s">
        <v>960</v>
      </c>
      <c r="W1191" s="22"/>
      <c r="X1191" s="22"/>
    </row>
    <row r="1192" spans="1:24" s="18" customFormat="1" ht="12.75" customHeight="1">
      <c r="A1192" s="25" t="s">
        <v>1359</v>
      </c>
      <c r="B1192" s="25" t="s">
        <v>1349</v>
      </c>
      <c r="C1192" s="25" t="s">
        <v>1578</v>
      </c>
      <c r="D1192" s="43">
        <v>43312</v>
      </c>
      <c r="E1192" s="25">
        <v>2018</v>
      </c>
      <c r="F1192" s="25">
        <v>7</v>
      </c>
      <c r="G1192" s="37">
        <v>31</v>
      </c>
      <c r="H1192" s="35">
        <v>0.40287037037037038</v>
      </c>
      <c r="I1192" s="44">
        <v>138.25383333333335</v>
      </c>
      <c r="J1192" s="44">
        <v>38.831666666666663</v>
      </c>
      <c r="K1192" s="34">
        <v>125</v>
      </c>
      <c r="L1192" s="34">
        <v>125</v>
      </c>
      <c r="M1192" s="34">
        <v>0</v>
      </c>
      <c r="N1192" s="45">
        <v>10.118600000000001</v>
      </c>
      <c r="O1192" s="44">
        <v>34.3033</v>
      </c>
      <c r="P1192" s="26">
        <v>0.1088542411764708</v>
      </c>
      <c r="Q1192" s="26">
        <v>0.58683772705882475</v>
      </c>
      <c r="R1192" s="32" t="s">
        <v>1360</v>
      </c>
      <c r="S1192" s="32">
        <v>1</v>
      </c>
      <c r="T1192" s="22"/>
      <c r="U1192" s="36"/>
      <c r="V1192" s="49" t="s">
        <v>961</v>
      </c>
      <c r="W1192" s="22"/>
      <c r="X1192" s="22"/>
    </row>
    <row r="1193" spans="1:24" s="18" customFormat="1" ht="12.75" customHeight="1">
      <c r="A1193" s="25" t="s">
        <v>1359</v>
      </c>
      <c r="B1193" s="25" t="s">
        <v>1349</v>
      </c>
      <c r="C1193" s="25" t="s">
        <v>1578</v>
      </c>
      <c r="D1193" s="43">
        <v>43312</v>
      </c>
      <c r="E1193" s="25">
        <v>2018</v>
      </c>
      <c r="F1193" s="25">
        <v>7</v>
      </c>
      <c r="G1193" s="37">
        <v>31</v>
      </c>
      <c r="H1193" s="35">
        <v>0.40369212962962964</v>
      </c>
      <c r="I1193" s="44">
        <v>138.25383333333335</v>
      </c>
      <c r="J1193" s="44">
        <v>38.831666666666663</v>
      </c>
      <c r="K1193" s="34">
        <v>100</v>
      </c>
      <c r="L1193" s="34">
        <v>100</v>
      </c>
      <c r="M1193" s="34">
        <v>0</v>
      </c>
      <c r="N1193" s="45">
        <v>12.2064</v>
      </c>
      <c r="O1193" s="44">
        <v>34.414200000000001</v>
      </c>
      <c r="P1193" s="26">
        <v>0.21762753529411771</v>
      </c>
      <c r="Q1193" s="26">
        <v>0.98880297176470755</v>
      </c>
      <c r="R1193" s="32" t="s">
        <v>1360</v>
      </c>
      <c r="S1193" s="32">
        <v>1</v>
      </c>
      <c r="T1193" s="22"/>
      <c r="U1193" s="36"/>
      <c r="V1193" s="49" t="s">
        <v>962</v>
      </c>
      <c r="W1193" s="22"/>
      <c r="X1193" s="22"/>
    </row>
    <row r="1194" spans="1:24" s="18" customFormat="1" ht="12.75" customHeight="1">
      <c r="A1194" s="25" t="s">
        <v>1359</v>
      </c>
      <c r="B1194" s="25" t="s">
        <v>1349</v>
      </c>
      <c r="C1194" s="25" t="s">
        <v>1578</v>
      </c>
      <c r="D1194" s="43">
        <v>43312</v>
      </c>
      <c r="E1194" s="25">
        <v>2018</v>
      </c>
      <c r="F1194" s="25">
        <v>7</v>
      </c>
      <c r="G1194" s="37">
        <v>31</v>
      </c>
      <c r="H1194" s="35">
        <v>0.40434027777777781</v>
      </c>
      <c r="I1194" s="44">
        <v>138.25383333333335</v>
      </c>
      <c r="J1194" s="44">
        <v>38.831666666666663</v>
      </c>
      <c r="K1194" s="34">
        <v>80</v>
      </c>
      <c r="L1194" s="34">
        <v>80</v>
      </c>
      <c r="M1194" s="34">
        <v>0</v>
      </c>
      <c r="N1194" s="45">
        <v>14.69</v>
      </c>
      <c r="O1194" s="44">
        <v>34.512599999999999</v>
      </c>
      <c r="P1194" s="26">
        <v>0.19431211176470553</v>
      </c>
      <c r="Q1194" s="26">
        <v>1.1387078705882363</v>
      </c>
      <c r="R1194" s="32" t="s">
        <v>1360</v>
      </c>
      <c r="S1194" s="32">
        <v>1</v>
      </c>
      <c r="T1194" s="22"/>
      <c r="U1194" s="36"/>
      <c r="V1194" s="49" t="s">
        <v>963</v>
      </c>
      <c r="W1194" s="22"/>
      <c r="X1194" s="22"/>
    </row>
    <row r="1195" spans="1:24" s="18" customFormat="1" ht="12.75" customHeight="1">
      <c r="A1195" s="25" t="s">
        <v>1359</v>
      </c>
      <c r="B1195" s="25" t="s">
        <v>1349</v>
      </c>
      <c r="C1195" s="25" t="s">
        <v>1578</v>
      </c>
      <c r="D1195" s="43">
        <v>43312</v>
      </c>
      <c r="E1195" s="25">
        <v>2018</v>
      </c>
      <c r="F1195" s="25">
        <v>7</v>
      </c>
      <c r="G1195" s="37">
        <v>31</v>
      </c>
      <c r="H1195" s="35">
        <v>0.40502314814814816</v>
      </c>
      <c r="I1195" s="44">
        <v>138.25383333333335</v>
      </c>
      <c r="J1195" s="44">
        <v>38.831666666666663</v>
      </c>
      <c r="K1195" s="34">
        <v>60</v>
      </c>
      <c r="L1195" s="34">
        <v>60</v>
      </c>
      <c r="M1195" s="34">
        <v>0</v>
      </c>
      <c r="N1195" s="45">
        <v>16.092199999999998</v>
      </c>
      <c r="O1195" s="44">
        <v>34.538899999999998</v>
      </c>
      <c r="P1195" s="26">
        <v>0.19185090588235276</v>
      </c>
      <c r="Q1195" s="26">
        <v>1.3357277152941158</v>
      </c>
      <c r="R1195" s="32" t="s">
        <v>1360</v>
      </c>
      <c r="S1195" s="32">
        <v>1</v>
      </c>
      <c r="T1195" s="22"/>
      <c r="U1195" s="36"/>
      <c r="V1195" s="49" t="s">
        <v>964</v>
      </c>
      <c r="W1195" s="22"/>
      <c r="X1195" s="22"/>
    </row>
    <row r="1196" spans="1:24" s="18" customFormat="1" ht="12.75" customHeight="1">
      <c r="A1196" s="25" t="s">
        <v>1359</v>
      </c>
      <c r="B1196" s="25" t="s">
        <v>1349</v>
      </c>
      <c r="C1196" s="25" t="s">
        <v>1578</v>
      </c>
      <c r="D1196" s="43">
        <v>43312</v>
      </c>
      <c r="E1196" s="25">
        <v>2018</v>
      </c>
      <c r="F1196" s="25">
        <v>7</v>
      </c>
      <c r="G1196" s="37">
        <v>31</v>
      </c>
      <c r="H1196" s="35">
        <v>0.40552083333333333</v>
      </c>
      <c r="I1196" s="44">
        <v>138.25383333333335</v>
      </c>
      <c r="J1196" s="44">
        <v>38.831666666666663</v>
      </c>
      <c r="K1196" s="34">
        <v>50</v>
      </c>
      <c r="L1196" s="34">
        <v>50</v>
      </c>
      <c r="M1196" s="34">
        <v>0</v>
      </c>
      <c r="N1196" s="45">
        <v>16.750599999999999</v>
      </c>
      <c r="O1196" s="44">
        <v>34.533799999999999</v>
      </c>
      <c r="P1196" s="26">
        <v>0.16163209999999895</v>
      </c>
      <c r="Q1196" s="26">
        <v>1.2387636799999999</v>
      </c>
      <c r="R1196" s="32" t="s">
        <v>1360</v>
      </c>
      <c r="S1196" s="32">
        <v>1</v>
      </c>
      <c r="T1196" s="22"/>
      <c r="U1196" s="36"/>
      <c r="V1196" s="49" t="s">
        <v>965</v>
      </c>
      <c r="W1196" s="22"/>
      <c r="X1196" s="22"/>
    </row>
    <row r="1197" spans="1:24" s="18" customFormat="1" ht="12.75" customHeight="1">
      <c r="A1197" s="25" t="s">
        <v>1359</v>
      </c>
      <c r="B1197" s="25" t="s">
        <v>1349</v>
      </c>
      <c r="C1197" s="25" t="s">
        <v>1578</v>
      </c>
      <c r="D1197" s="43">
        <v>43312</v>
      </c>
      <c r="E1197" s="25">
        <v>2018</v>
      </c>
      <c r="F1197" s="25">
        <v>7</v>
      </c>
      <c r="G1197" s="37">
        <v>31</v>
      </c>
      <c r="H1197" s="35">
        <v>0.40604166666666663</v>
      </c>
      <c r="I1197" s="44">
        <v>138.25383333333335</v>
      </c>
      <c r="J1197" s="44">
        <v>38.831666666666663</v>
      </c>
      <c r="K1197" s="34">
        <v>40</v>
      </c>
      <c r="L1197" s="34">
        <v>40</v>
      </c>
      <c r="M1197" s="34">
        <v>0</v>
      </c>
      <c r="N1197" s="45">
        <v>17.743600000000001</v>
      </c>
      <c r="O1197" s="44">
        <v>34.503900000000002</v>
      </c>
      <c r="P1197" s="26">
        <v>0.17672349411764676</v>
      </c>
      <c r="Q1197" s="26">
        <v>1.1370927647058835</v>
      </c>
      <c r="R1197" s="32" t="s">
        <v>1360</v>
      </c>
      <c r="S1197" s="32">
        <v>1</v>
      </c>
      <c r="T1197" s="22"/>
      <c r="U1197" s="36"/>
      <c r="V1197" s="49" t="s">
        <v>966</v>
      </c>
      <c r="W1197" s="22"/>
      <c r="X1197" s="22"/>
    </row>
    <row r="1198" spans="1:24" s="18" customFormat="1" ht="12.75" customHeight="1">
      <c r="A1198" s="25" t="s">
        <v>1359</v>
      </c>
      <c r="B1198" s="25" t="s">
        <v>1349</v>
      </c>
      <c r="C1198" s="25" t="s">
        <v>1578</v>
      </c>
      <c r="D1198" s="43">
        <v>43312</v>
      </c>
      <c r="E1198" s="25">
        <v>2018</v>
      </c>
      <c r="F1198" s="25">
        <v>7</v>
      </c>
      <c r="G1198" s="37">
        <v>31</v>
      </c>
      <c r="H1198" s="35">
        <v>0.40653935185185186</v>
      </c>
      <c r="I1198" s="44">
        <v>138.25383333333335</v>
      </c>
      <c r="J1198" s="44">
        <v>38.831666666666663</v>
      </c>
      <c r="K1198" s="34">
        <v>30</v>
      </c>
      <c r="L1198" s="34">
        <v>30</v>
      </c>
      <c r="M1198" s="34">
        <v>0</v>
      </c>
      <c r="N1198" s="45">
        <v>18.971399999999999</v>
      </c>
      <c r="O1198" s="44">
        <v>34.415399999999998</v>
      </c>
      <c r="P1198" s="26">
        <v>0.12895208823529369</v>
      </c>
      <c r="Q1198" s="26">
        <v>0.95520876941176525</v>
      </c>
      <c r="R1198" s="32" t="s">
        <v>1360</v>
      </c>
      <c r="S1198" s="32">
        <v>1</v>
      </c>
      <c r="T1198" s="22"/>
      <c r="U1198" s="36"/>
      <c r="V1198" s="49" t="s">
        <v>967</v>
      </c>
      <c r="W1198" s="22"/>
      <c r="X1198" s="22"/>
    </row>
    <row r="1199" spans="1:24" s="18" customFormat="1" ht="12.75" customHeight="1">
      <c r="A1199" s="25" t="s">
        <v>1359</v>
      </c>
      <c r="B1199" s="25" t="s">
        <v>1349</v>
      </c>
      <c r="C1199" s="25" t="s">
        <v>1578</v>
      </c>
      <c r="D1199" s="43">
        <v>43312</v>
      </c>
      <c r="E1199" s="25">
        <v>2018</v>
      </c>
      <c r="F1199" s="25">
        <v>7</v>
      </c>
      <c r="G1199" s="37">
        <v>31</v>
      </c>
      <c r="H1199" s="35">
        <v>0.40768518518518521</v>
      </c>
      <c r="I1199" s="44">
        <v>138.25383333333335</v>
      </c>
      <c r="J1199" s="44">
        <v>38.831666666666663</v>
      </c>
      <c r="K1199" s="34">
        <v>20</v>
      </c>
      <c r="L1199" s="34">
        <v>20</v>
      </c>
      <c r="M1199" s="34">
        <v>0</v>
      </c>
      <c r="N1199" s="45">
        <v>20.869599999999998</v>
      </c>
      <c r="O1199" s="44">
        <v>34.261400000000002</v>
      </c>
      <c r="P1199" s="26">
        <v>9.8120982352940977E-2</v>
      </c>
      <c r="Q1199" s="26">
        <v>0.65996741411764859</v>
      </c>
      <c r="R1199" s="32" t="s">
        <v>1360</v>
      </c>
      <c r="S1199" s="32">
        <v>1</v>
      </c>
      <c r="T1199" s="22"/>
      <c r="U1199" s="36"/>
      <c r="V1199" s="49" t="s">
        <v>968</v>
      </c>
      <c r="W1199" s="22"/>
      <c r="X1199" s="22"/>
    </row>
    <row r="1200" spans="1:24" s="18" customFormat="1" ht="12.75" customHeight="1">
      <c r="A1200" s="25" t="s">
        <v>1359</v>
      </c>
      <c r="B1200" s="25" t="s">
        <v>1349</v>
      </c>
      <c r="C1200" s="25" t="s">
        <v>1578</v>
      </c>
      <c r="D1200" s="43">
        <v>43312</v>
      </c>
      <c r="E1200" s="25">
        <v>2018</v>
      </c>
      <c r="F1200" s="25">
        <v>7</v>
      </c>
      <c r="G1200" s="37">
        <v>31</v>
      </c>
      <c r="H1200" s="35">
        <v>0.4082986111111111</v>
      </c>
      <c r="I1200" s="44">
        <v>138.25383333333335</v>
      </c>
      <c r="J1200" s="44">
        <v>38.831666666666663</v>
      </c>
      <c r="K1200" s="34">
        <v>10</v>
      </c>
      <c r="L1200" s="34">
        <v>10</v>
      </c>
      <c r="M1200" s="34">
        <v>0</v>
      </c>
      <c r="N1200" s="45">
        <v>24.999300000000002</v>
      </c>
      <c r="O1200" s="44">
        <v>34.066099999999999</v>
      </c>
      <c r="P1200" s="26">
        <v>2.1775576470588032E-2</v>
      </c>
      <c r="Q1200" s="26">
        <v>-9.7528781176469792E-2</v>
      </c>
      <c r="R1200" s="32" t="s">
        <v>1360</v>
      </c>
      <c r="S1200" s="32">
        <v>1</v>
      </c>
      <c r="T1200" s="22"/>
      <c r="U1200" s="36"/>
      <c r="V1200" s="49" t="s">
        <v>969</v>
      </c>
      <c r="W1200" s="22"/>
      <c r="X1200" s="22"/>
    </row>
    <row r="1201" spans="1:24" s="18" customFormat="1" ht="12.75" customHeight="1">
      <c r="A1201" s="25" t="s">
        <v>1359</v>
      </c>
      <c r="B1201" s="25" t="s">
        <v>1350</v>
      </c>
      <c r="C1201" s="25" t="s">
        <v>1578</v>
      </c>
      <c r="D1201" s="43">
        <v>43312</v>
      </c>
      <c r="E1201" s="25">
        <v>2018</v>
      </c>
      <c r="F1201" s="25">
        <v>7</v>
      </c>
      <c r="G1201" s="37">
        <v>31</v>
      </c>
      <c r="H1201" s="35">
        <v>0.53531249999999997</v>
      </c>
      <c r="I1201" s="44">
        <v>138.07849999999999</v>
      </c>
      <c r="J1201" s="44">
        <v>39.081666666666663</v>
      </c>
      <c r="K1201" s="34">
        <v>10</v>
      </c>
      <c r="L1201" s="34">
        <v>10</v>
      </c>
      <c r="M1201" s="34">
        <v>0</v>
      </c>
      <c r="N1201" s="45">
        <v>23.971900000000002</v>
      </c>
      <c r="O1201" s="44">
        <v>34.110900000000001</v>
      </c>
      <c r="P1201" s="26">
        <v>4.8704770588234858E-2</v>
      </c>
      <c r="Q1201" s="26">
        <v>7.1053663529411892E-2</v>
      </c>
      <c r="R1201" s="32" t="s">
        <v>1360</v>
      </c>
      <c r="S1201" s="32"/>
      <c r="T1201" s="22"/>
      <c r="U1201" s="36"/>
      <c r="V1201" s="49" t="s">
        <v>970</v>
      </c>
      <c r="W1201" s="22"/>
      <c r="X1201" s="22"/>
    </row>
    <row r="1202" spans="1:24" s="18" customFormat="1" ht="12.75" customHeight="1">
      <c r="A1202" s="25" t="s">
        <v>1359</v>
      </c>
      <c r="B1202" s="25" t="s">
        <v>1351</v>
      </c>
      <c r="C1202" s="25" t="s">
        <v>1578</v>
      </c>
      <c r="D1202" s="43">
        <v>43312</v>
      </c>
      <c r="E1202" s="25">
        <v>2018</v>
      </c>
      <c r="F1202" s="25">
        <v>7</v>
      </c>
      <c r="G1202" s="37">
        <v>31</v>
      </c>
      <c r="H1202" s="35">
        <v>0.65614583333333332</v>
      </c>
      <c r="I1202" s="44">
        <v>137.92033333333333</v>
      </c>
      <c r="J1202" s="44">
        <v>39.335000000000001</v>
      </c>
      <c r="K1202" s="34">
        <v>10</v>
      </c>
      <c r="L1202" s="34">
        <v>10</v>
      </c>
      <c r="M1202" s="34">
        <v>0</v>
      </c>
      <c r="N1202" s="45">
        <v>24.337399999999999</v>
      </c>
      <c r="O1202" s="44">
        <v>33.952599999999997</v>
      </c>
      <c r="P1202" s="26">
        <v>5.3992729411769247E-3</v>
      </c>
      <c r="Q1202" s="26">
        <v>-0.19359819647058885</v>
      </c>
      <c r="R1202" s="32" t="s">
        <v>1360</v>
      </c>
      <c r="S1202" s="32"/>
      <c r="T1202" s="22"/>
      <c r="U1202" s="36"/>
      <c r="V1202" s="47" t="s">
        <v>971</v>
      </c>
      <c r="W1202" s="22"/>
      <c r="X1202" s="22"/>
    </row>
    <row r="1203" spans="1:24" s="18" customFormat="1" ht="12.75" customHeight="1">
      <c r="A1203" s="25" t="s">
        <v>1359</v>
      </c>
      <c r="B1203" s="25" t="s">
        <v>1352</v>
      </c>
      <c r="C1203" s="25" t="s">
        <v>1578</v>
      </c>
      <c r="D1203" s="43">
        <v>43312</v>
      </c>
      <c r="E1203" s="25">
        <v>2018</v>
      </c>
      <c r="F1203" s="25">
        <v>7</v>
      </c>
      <c r="G1203" s="37">
        <v>31</v>
      </c>
      <c r="H1203" s="35">
        <v>0.77106481481481481</v>
      </c>
      <c r="I1203" s="44">
        <v>137.77183333333335</v>
      </c>
      <c r="J1203" s="44">
        <v>39.586666666666666</v>
      </c>
      <c r="K1203" s="34">
        <v>10</v>
      </c>
      <c r="L1203" s="34">
        <v>10</v>
      </c>
      <c r="M1203" s="34">
        <v>0</v>
      </c>
      <c r="N1203" s="45">
        <v>22.7562</v>
      </c>
      <c r="O1203" s="44">
        <v>34.084499999999998</v>
      </c>
      <c r="P1203" s="26">
        <v>2.3237863529411484E-2</v>
      </c>
      <c r="Q1203" s="26">
        <v>8.5030708235292352E-2</v>
      </c>
      <c r="R1203" s="32" t="s">
        <v>1360</v>
      </c>
      <c r="S1203" s="32"/>
      <c r="T1203" s="22"/>
      <c r="U1203" s="36"/>
      <c r="V1203" s="47" t="s">
        <v>972</v>
      </c>
      <c r="W1203" s="22"/>
      <c r="X1203" s="22"/>
    </row>
    <row r="1204" spans="1:24" s="18" customFormat="1" ht="12.75" customHeight="1">
      <c r="A1204" s="25" t="s">
        <v>1384</v>
      </c>
      <c r="B1204" s="25" t="s">
        <v>1385</v>
      </c>
      <c r="C1204" s="25" t="s">
        <v>1578</v>
      </c>
      <c r="D1204" s="43">
        <v>43342</v>
      </c>
      <c r="E1204" s="25">
        <v>2018</v>
      </c>
      <c r="F1204" s="25">
        <v>8</v>
      </c>
      <c r="G1204" s="37">
        <v>30</v>
      </c>
      <c r="H1204" s="35">
        <v>0.81207175925925934</v>
      </c>
      <c r="I1204" s="44">
        <v>138.24933329999999</v>
      </c>
      <c r="J1204" s="44">
        <v>37.332166669999999</v>
      </c>
      <c r="K1204" s="34">
        <v>100</v>
      </c>
      <c r="L1204" s="34">
        <v>100</v>
      </c>
      <c r="M1204" s="34">
        <v>0</v>
      </c>
      <c r="N1204" s="45" t="s">
        <v>292</v>
      </c>
      <c r="O1204" s="44">
        <v>34.4666</v>
      </c>
      <c r="P1204" s="26">
        <v>-0.56982313411764696</v>
      </c>
      <c r="Q1204" s="26">
        <v>-4.0458946529411772</v>
      </c>
      <c r="R1204" s="32" t="s">
        <v>1360</v>
      </c>
      <c r="S1204" s="32"/>
      <c r="T1204" s="22"/>
      <c r="U1204" s="66" t="s">
        <v>1435</v>
      </c>
      <c r="V1204" s="49" t="s">
        <v>993</v>
      </c>
      <c r="W1204" s="22"/>
      <c r="X1204" s="22"/>
    </row>
    <row r="1205" spans="1:24" s="18" customFormat="1" ht="12.75" customHeight="1">
      <c r="A1205" s="25" t="s">
        <v>1384</v>
      </c>
      <c r="B1205" s="25" t="s">
        <v>1386</v>
      </c>
      <c r="C1205" s="25" t="s">
        <v>1578</v>
      </c>
      <c r="D1205" s="43">
        <v>43342</v>
      </c>
      <c r="E1205" s="25">
        <v>2018</v>
      </c>
      <c r="F1205" s="25">
        <v>8</v>
      </c>
      <c r="G1205" s="37">
        <v>30</v>
      </c>
      <c r="H1205" s="35">
        <v>0.93568287037037035</v>
      </c>
      <c r="I1205" s="44">
        <v>138.08316669999999</v>
      </c>
      <c r="J1205" s="44">
        <v>37.585000000000001</v>
      </c>
      <c r="K1205" s="34">
        <v>500</v>
      </c>
      <c r="L1205" s="34">
        <v>500</v>
      </c>
      <c r="M1205" s="34">
        <v>0</v>
      </c>
      <c r="N1205" s="45">
        <v>0.78759999999999997</v>
      </c>
      <c r="O1205" s="44">
        <v>34.0578</v>
      </c>
      <c r="P1205" s="26">
        <v>-4.4022927058823491E-2</v>
      </c>
      <c r="Q1205" s="26">
        <v>-0.86220887647058753</v>
      </c>
      <c r="R1205" s="32" t="s">
        <v>1360</v>
      </c>
      <c r="S1205" s="32">
        <v>1</v>
      </c>
      <c r="T1205" s="22"/>
      <c r="U1205" s="36"/>
      <c r="V1205" s="49" t="s">
        <v>994</v>
      </c>
      <c r="W1205" s="22"/>
      <c r="X1205" s="22"/>
    </row>
    <row r="1206" spans="1:24" s="18" customFormat="1" ht="12.75" customHeight="1">
      <c r="A1206" s="25" t="s">
        <v>1384</v>
      </c>
      <c r="B1206" s="25" t="s">
        <v>1386</v>
      </c>
      <c r="C1206" s="25" t="s">
        <v>1578</v>
      </c>
      <c r="D1206" s="43">
        <v>43342</v>
      </c>
      <c r="E1206" s="25">
        <v>2018</v>
      </c>
      <c r="F1206" s="25">
        <v>8</v>
      </c>
      <c r="G1206" s="37">
        <v>30</v>
      </c>
      <c r="H1206" s="35">
        <v>0.93745370370370373</v>
      </c>
      <c r="I1206" s="44">
        <v>138.08316669999999</v>
      </c>
      <c r="J1206" s="44">
        <v>37.585000000000001</v>
      </c>
      <c r="K1206" s="34">
        <v>400</v>
      </c>
      <c r="L1206" s="34">
        <v>400</v>
      </c>
      <c r="M1206" s="34">
        <v>0</v>
      </c>
      <c r="N1206" s="45">
        <v>1.1103000000000001</v>
      </c>
      <c r="O1206" s="44">
        <v>34.048400000000001</v>
      </c>
      <c r="P1206" s="26">
        <v>-5.1934079999999438E-2</v>
      </c>
      <c r="Q1206" s="26">
        <v>-0.76161089999999909</v>
      </c>
      <c r="R1206" s="32" t="s">
        <v>1360</v>
      </c>
      <c r="S1206" s="32">
        <v>1</v>
      </c>
      <c r="T1206" s="22"/>
      <c r="U1206" s="36"/>
      <c r="V1206" s="49" t="s">
        <v>995</v>
      </c>
      <c r="W1206" s="22"/>
      <c r="X1206" s="22"/>
    </row>
    <row r="1207" spans="1:24" s="18" customFormat="1" ht="12.75" customHeight="1">
      <c r="A1207" s="25" t="s">
        <v>1384</v>
      </c>
      <c r="B1207" s="25" t="s">
        <v>1386</v>
      </c>
      <c r="C1207" s="25" t="s">
        <v>1578</v>
      </c>
      <c r="D1207" s="43">
        <v>43342</v>
      </c>
      <c r="E1207" s="25">
        <v>2018</v>
      </c>
      <c r="F1207" s="25">
        <v>8</v>
      </c>
      <c r="G1207" s="37">
        <v>30</v>
      </c>
      <c r="H1207" s="35">
        <v>0.93887731481481485</v>
      </c>
      <c r="I1207" s="44">
        <v>138.08316669999999</v>
      </c>
      <c r="J1207" s="44">
        <v>37.585000000000001</v>
      </c>
      <c r="K1207" s="34">
        <v>300</v>
      </c>
      <c r="L1207" s="34">
        <v>300</v>
      </c>
      <c r="M1207" s="34">
        <v>0</v>
      </c>
      <c r="N1207" s="45">
        <v>2.3927</v>
      </c>
      <c r="O1207" s="44">
        <v>34.0154</v>
      </c>
      <c r="P1207" s="26">
        <v>-4.95309929411758E-2</v>
      </c>
      <c r="Q1207" s="26">
        <v>-0.39365232352941248</v>
      </c>
      <c r="R1207" s="32" t="s">
        <v>1360</v>
      </c>
      <c r="S1207" s="32">
        <v>1</v>
      </c>
      <c r="T1207" s="22"/>
      <c r="U1207" s="36"/>
      <c r="V1207" s="49" t="s">
        <v>996</v>
      </c>
      <c r="W1207" s="22"/>
      <c r="X1207" s="22"/>
    </row>
    <row r="1208" spans="1:24" s="18" customFormat="1" ht="12.75" customHeight="1">
      <c r="A1208" s="25" t="s">
        <v>1384</v>
      </c>
      <c r="B1208" s="25" t="s">
        <v>1386</v>
      </c>
      <c r="C1208" s="25" t="s">
        <v>1578</v>
      </c>
      <c r="D1208" s="43">
        <v>43342</v>
      </c>
      <c r="E1208" s="25">
        <v>2018</v>
      </c>
      <c r="F1208" s="25">
        <v>8</v>
      </c>
      <c r="G1208" s="37">
        <v>30</v>
      </c>
      <c r="H1208" s="35">
        <v>0.93991898148148145</v>
      </c>
      <c r="I1208" s="44">
        <v>138.08316669999999</v>
      </c>
      <c r="J1208" s="44">
        <v>37.585000000000001</v>
      </c>
      <c r="K1208" s="34">
        <v>250</v>
      </c>
      <c r="L1208" s="34">
        <v>250</v>
      </c>
      <c r="M1208" s="34">
        <v>0</v>
      </c>
      <c r="N1208" s="45">
        <v>5.3162000000000003</v>
      </c>
      <c r="O1208" s="44">
        <v>34.090299999999999</v>
      </c>
      <c r="P1208" s="26">
        <v>4.2262174117647211E-2</v>
      </c>
      <c r="Q1208" s="26">
        <v>-0.1870523470588239</v>
      </c>
      <c r="R1208" s="32" t="s">
        <v>1360</v>
      </c>
      <c r="S1208" s="32">
        <v>1</v>
      </c>
      <c r="T1208" s="22"/>
      <c r="U1208" s="36"/>
      <c r="V1208" s="49" t="s">
        <v>997</v>
      </c>
      <c r="W1208" s="22"/>
      <c r="X1208" s="22"/>
    </row>
    <row r="1209" spans="1:24" s="18" customFormat="1" ht="12.75" customHeight="1">
      <c r="A1209" s="25" t="s">
        <v>1384</v>
      </c>
      <c r="B1209" s="25" t="s">
        <v>1386</v>
      </c>
      <c r="C1209" s="25" t="s">
        <v>1578</v>
      </c>
      <c r="D1209" s="43">
        <v>43342</v>
      </c>
      <c r="E1209" s="25">
        <v>2018</v>
      </c>
      <c r="F1209" s="25">
        <v>8</v>
      </c>
      <c r="G1209" s="37">
        <v>30</v>
      </c>
      <c r="H1209" s="35">
        <v>0.94047453703703709</v>
      </c>
      <c r="I1209" s="44">
        <v>138.08316669999999</v>
      </c>
      <c r="J1209" s="44">
        <v>37.585000000000001</v>
      </c>
      <c r="K1209" s="34">
        <v>225</v>
      </c>
      <c r="L1209" s="34">
        <v>225</v>
      </c>
      <c r="M1209" s="34">
        <v>0</v>
      </c>
      <c r="N1209" s="45">
        <v>6.7175000000000002</v>
      </c>
      <c r="O1209" s="44">
        <v>34.129899999999999</v>
      </c>
      <c r="P1209" s="26">
        <v>6.2260141176471384E-2</v>
      </c>
      <c r="Q1209" s="26">
        <v>6.2537329411764375E-2</v>
      </c>
      <c r="R1209" s="32" t="s">
        <v>1360</v>
      </c>
      <c r="S1209" s="32">
        <v>1</v>
      </c>
      <c r="T1209" s="22"/>
      <c r="U1209" s="36"/>
      <c r="V1209" s="49" t="s">
        <v>998</v>
      </c>
      <c r="W1209" s="22"/>
      <c r="X1209" s="22"/>
    </row>
    <row r="1210" spans="1:24" s="18" customFormat="1" ht="12.75" customHeight="1">
      <c r="A1210" s="25" t="s">
        <v>1384</v>
      </c>
      <c r="B1210" s="25" t="s">
        <v>1386</v>
      </c>
      <c r="C1210" s="25" t="s">
        <v>1578</v>
      </c>
      <c r="D1210" s="43">
        <v>43342</v>
      </c>
      <c r="E1210" s="25">
        <v>2018</v>
      </c>
      <c r="F1210" s="25">
        <v>8</v>
      </c>
      <c r="G1210" s="37">
        <v>30</v>
      </c>
      <c r="H1210" s="35">
        <v>0.9410532407407407</v>
      </c>
      <c r="I1210" s="44">
        <v>138.08316669999999</v>
      </c>
      <c r="J1210" s="44">
        <v>37.585000000000001</v>
      </c>
      <c r="K1210" s="34">
        <v>200</v>
      </c>
      <c r="L1210" s="34">
        <v>200</v>
      </c>
      <c r="M1210" s="34">
        <v>0</v>
      </c>
      <c r="N1210" s="45">
        <v>7.6393000000000004</v>
      </c>
      <c r="O1210" s="44">
        <v>34.179000000000002</v>
      </c>
      <c r="P1210" s="26">
        <v>0.11825682823529404</v>
      </c>
      <c r="Q1210" s="26">
        <v>0.27757820588235305</v>
      </c>
      <c r="R1210" s="32" t="s">
        <v>1360</v>
      </c>
      <c r="S1210" s="32">
        <v>1</v>
      </c>
      <c r="T1210" s="22"/>
      <c r="U1210" s="36"/>
      <c r="V1210" s="49" t="s">
        <v>999</v>
      </c>
      <c r="W1210" s="22"/>
      <c r="X1210" s="22"/>
    </row>
    <row r="1211" spans="1:24" s="18" customFormat="1" ht="12.75" customHeight="1">
      <c r="A1211" s="25" t="s">
        <v>1384</v>
      </c>
      <c r="B1211" s="25" t="s">
        <v>1386</v>
      </c>
      <c r="C1211" s="25" t="s">
        <v>1578</v>
      </c>
      <c r="D1211" s="43">
        <v>43342</v>
      </c>
      <c r="E1211" s="25">
        <v>2018</v>
      </c>
      <c r="F1211" s="25">
        <v>8</v>
      </c>
      <c r="G1211" s="37">
        <v>30</v>
      </c>
      <c r="H1211" s="35">
        <v>0.9415972222222222</v>
      </c>
      <c r="I1211" s="44">
        <v>138.08316669999999</v>
      </c>
      <c r="J1211" s="44">
        <v>37.585000000000001</v>
      </c>
      <c r="K1211" s="34">
        <v>175</v>
      </c>
      <c r="L1211" s="34">
        <v>175</v>
      </c>
      <c r="M1211" s="34">
        <v>0</v>
      </c>
      <c r="N1211" s="45">
        <v>9.1092999999999993</v>
      </c>
      <c r="O1211" s="44">
        <v>34.241700000000002</v>
      </c>
      <c r="P1211" s="26">
        <v>0.15160263529411799</v>
      </c>
      <c r="Q1211" s="26">
        <v>0.55739808235293964</v>
      </c>
      <c r="R1211" s="32" t="s">
        <v>1360</v>
      </c>
      <c r="S1211" s="32">
        <v>1</v>
      </c>
      <c r="T1211" s="22"/>
      <c r="U1211" s="36"/>
      <c r="V1211" s="49" t="s">
        <v>1000</v>
      </c>
      <c r="W1211" s="22"/>
      <c r="X1211" s="22"/>
    </row>
    <row r="1212" spans="1:24" s="18" customFormat="1" ht="12.75" customHeight="1">
      <c r="A1212" s="25" t="s">
        <v>1384</v>
      </c>
      <c r="B1212" s="25" t="s">
        <v>1386</v>
      </c>
      <c r="C1212" s="25" t="s">
        <v>1578</v>
      </c>
      <c r="D1212" s="43">
        <v>43342</v>
      </c>
      <c r="E1212" s="25">
        <v>2018</v>
      </c>
      <c r="F1212" s="25">
        <v>8</v>
      </c>
      <c r="G1212" s="37">
        <v>30</v>
      </c>
      <c r="H1212" s="35">
        <v>0.94229166666666664</v>
      </c>
      <c r="I1212" s="44">
        <v>138.08316669999999</v>
      </c>
      <c r="J1212" s="44">
        <v>37.585000000000001</v>
      </c>
      <c r="K1212" s="34">
        <v>150</v>
      </c>
      <c r="L1212" s="34">
        <v>150</v>
      </c>
      <c r="M1212" s="34">
        <v>0</v>
      </c>
      <c r="N1212" s="45">
        <v>10.1983</v>
      </c>
      <c r="O1212" s="44">
        <v>34.303100000000001</v>
      </c>
      <c r="P1212" s="26">
        <v>8.3274564705882348E-2</v>
      </c>
      <c r="Q1212" s="26">
        <v>0.50145159764705838</v>
      </c>
      <c r="R1212" s="32" t="s">
        <v>1360</v>
      </c>
      <c r="S1212" s="32">
        <v>1</v>
      </c>
      <c r="T1212" s="22"/>
      <c r="U1212" s="36"/>
      <c r="V1212" s="47" t="s">
        <v>1001</v>
      </c>
      <c r="W1212" s="22"/>
      <c r="X1212" s="22"/>
    </row>
    <row r="1213" spans="1:24" s="18" customFormat="1" ht="12.75" customHeight="1">
      <c r="A1213" s="25" t="s">
        <v>1384</v>
      </c>
      <c r="B1213" s="25" t="s">
        <v>1386</v>
      </c>
      <c r="C1213" s="25" t="s">
        <v>1578</v>
      </c>
      <c r="D1213" s="43">
        <v>43342</v>
      </c>
      <c r="E1213" s="25">
        <v>2018</v>
      </c>
      <c r="F1213" s="25">
        <v>8</v>
      </c>
      <c r="G1213" s="37">
        <v>30</v>
      </c>
      <c r="H1213" s="35">
        <v>0.94353009259259257</v>
      </c>
      <c r="I1213" s="44">
        <v>138.08316669999999</v>
      </c>
      <c r="J1213" s="44">
        <v>37.585000000000001</v>
      </c>
      <c r="K1213" s="34">
        <v>100</v>
      </c>
      <c r="L1213" s="34">
        <v>100</v>
      </c>
      <c r="M1213" s="34">
        <v>0</v>
      </c>
      <c r="N1213" s="45">
        <v>14.5722</v>
      </c>
      <c r="O1213" s="44">
        <v>34.4587</v>
      </c>
      <c r="P1213" s="26">
        <v>0.11551711764705841</v>
      </c>
      <c r="Q1213" s="26">
        <v>1.0143177411764714</v>
      </c>
      <c r="R1213" s="32" t="s">
        <v>1360</v>
      </c>
      <c r="S1213" s="32">
        <v>1</v>
      </c>
      <c r="T1213" s="22"/>
      <c r="U1213" s="36"/>
      <c r="V1213" s="47" t="s">
        <v>1002</v>
      </c>
      <c r="W1213" s="22"/>
      <c r="X1213" s="22"/>
    </row>
    <row r="1214" spans="1:24" s="18" customFormat="1" ht="12.75" customHeight="1">
      <c r="A1214" s="25" t="s">
        <v>1384</v>
      </c>
      <c r="B1214" s="25" t="s">
        <v>1386</v>
      </c>
      <c r="C1214" s="25" t="s">
        <v>1578</v>
      </c>
      <c r="D1214" s="43">
        <v>43342</v>
      </c>
      <c r="E1214" s="25">
        <v>2018</v>
      </c>
      <c r="F1214" s="25">
        <v>8</v>
      </c>
      <c r="G1214" s="37">
        <v>30</v>
      </c>
      <c r="H1214" s="35">
        <v>0.94390046296296293</v>
      </c>
      <c r="I1214" s="44">
        <v>138.08316669999999</v>
      </c>
      <c r="J1214" s="44">
        <v>37.585000000000001</v>
      </c>
      <c r="K1214" s="34">
        <v>90</v>
      </c>
      <c r="L1214" s="34">
        <v>90</v>
      </c>
      <c r="M1214" s="34">
        <v>0</v>
      </c>
      <c r="N1214" s="45">
        <v>15.561199999999999</v>
      </c>
      <c r="O1214" s="44">
        <v>34.487900000000003</v>
      </c>
      <c r="P1214" s="26">
        <v>0.17865427058823524</v>
      </c>
      <c r="Q1214" s="26">
        <v>1.0398604047058804</v>
      </c>
      <c r="R1214" s="32" t="s">
        <v>1360</v>
      </c>
      <c r="S1214" s="32">
        <v>1</v>
      </c>
      <c r="T1214" s="22"/>
      <c r="U1214" s="36"/>
      <c r="V1214" s="47" t="s">
        <v>1003</v>
      </c>
      <c r="W1214" s="22"/>
      <c r="X1214" s="22"/>
    </row>
    <row r="1215" spans="1:24" s="18" customFormat="1" ht="12.75" customHeight="1">
      <c r="A1215" s="25" t="s">
        <v>1384</v>
      </c>
      <c r="B1215" s="25" t="s">
        <v>1386</v>
      </c>
      <c r="C1215" s="25" t="s">
        <v>1578</v>
      </c>
      <c r="D1215" s="43">
        <v>43342</v>
      </c>
      <c r="E1215" s="25">
        <v>2018</v>
      </c>
      <c r="F1215" s="25">
        <v>8</v>
      </c>
      <c r="G1215" s="37">
        <v>30</v>
      </c>
      <c r="H1215" s="35">
        <v>0.94420138888888883</v>
      </c>
      <c r="I1215" s="44">
        <v>138.08316669999999</v>
      </c>
      <c r="J1215" s="44">
        <v>37.585000000000001</v>
      </c>
      <c r="K1215" s="34">
        <v>80</v>
      </c>
      <c r="L1215" s="34">
        <v>80</v>
      </c>
      <c r="M1215" s="34">
        <v>0</v>
      </c>
      <c r="N1215" s="45">
        <v>16.761099999999999</v>
      </c>
      <c r="O1215" s="44">
        <v>34.479300000000002</v>
      </c>
      <c r="P1215" s="26">
        <v>0.17918382352941142</v>
      </c>
      <c r="Q1215" s="26">
        <v>1.2020817682352938</v>
      </c>
      <c r="R1215" s="32" t="s">
        <v>1360</v>
      </c>
      <c r="S1215" s="32">
        <v>1</v>
      </c>
      <c r="T1215" s="22"/>
      <c r="U1215" s="36"/>
      <c r="V1215" s="47" t="s">
        <v>1004</v>
      </c>
      <c r="W1215" s="22"/>
      <c r="X1215" s="22"/>
    </row>
    <row r="1216" spans="1:24" s="18" customFormat="1" ht="12.75" customHeight="1">
      <c r="A1216" s="25" t="s">
        <v>1384</v>
      </c>
      <c r="B1216" s="25" t="s">
        <v>1386</v>
      </c>
      <c r="C1216" s="25" t="s">
        <v>1578</v>
      </c>
      <c r="D1216" s="43">
        <v>43342</v>
      </c>
      <c r="E1216" s="25">
        <v>2018</v>
      </c>
      <c r="F1216" s="25">
        <v>8</v>
      </c>
      <c r="G1216" s="37">
        <v>30</v>
      </c>
      <c r="H1216" s="35">
        <v>0.94451388888888888</v>
      </c>
      <c r="I1216" s="44">
        <v>138.08316669999999</v>
      </c>
      <c r="J1216" s="44">
        <v>37.585000000000001</v>
      </c>
      <c r="K1216" s="34">
        <v>70</v>
      </c>
      <c r="L1216" s="34">
        <v>70</v>
      </c>
      <c r="M1216" s="34">
        <v>0</v>
      </c>
      <c r="N1216" s="45">
        <v>17.808399999999999</v>
      </c>
      <c r="O1216" s="44">
        <v>34.434600000000003</v>
      </c>
      <c r="P1216" s="26">
        <v>0.15904877647058813</v>
      </c>
      <c r="Q1216" s="26">
        <v>1.1562368517647048</v>
      </c>
      <c r="R1216" s="32" t="s">
        <v>1360</v>
      </c>
      <c r="S1216" s="32">
        <v>1</v>
      </c>
      <c r="T1216" s="22"/>
      <c r="U1216" s="36"/>
      <c r="V1216" s="47" t="s">
        <v>1005</v>
      </c>
      <c r="W1216" s="22"/>
      <c r="X1216" s="22"/>
    </row>
    <row r="1217" spans="1:24" s="18" customFormat="1" ht="12.75" customHeight="1">
      <c r="A1217" s="25" t="s">
        <v>1384</v>
      </c>
      <c r="B1217" s="25" t="s">
        <v>1386</v>
      </c>
      <c r="C1217" s="25" t="s">
        <v>1578</v>
      </c>
      <c r="D1217" s="43">
        <v>43342</v>
      </c>
      <c r="E1217" s="25">
        <v>2018</v>
      </c>
      <c r="F1217" s="25">
        <v>8</v>
      </c>
      <c r="G1217" s="37">
        <v>30</v>
      </c>
      <c r="H1217" s="35">
        <v>0.94480324074074085</v>
      </c>
      <c r="I1217" s="44">
        <v>138.08316669999999</v>
      </c>
      <c r="J1217" s="44">
        <v>37.585000000000001</v>
      </c>
      <c r="K1217" s="34">
        <v>60</v>
      </c>
      <c r="L1217" s="34">
        <v>60</v>
      </c>
      <c r="M1217" s="34">
        <v>0</v>
      </c>
      <c r="N1217" s="45">
        <v>18.667200000000001</v>
      </c>
      <c r="O1217" s="44">
        <v>34.365699999999997</v>
      </c>
      <c r="P1217" s="26">
        <v>0.15732772941176476</v>
      </c>
      <c r="Q1217" s="26">
        <v>1.0309412952941166</v>
      </c>
      <c r="R1217" s="32" t="s">
        <v>1360</v>
      </c>
      <c r="S1217" s="32">
        <v>1</v>
      </c>
      <c r="T1217" s="22"/>
      <c r="U1217" s="36"/>
      <c r="V1217" s="47" t="s">
        <v>1006</v>
      </c>
      <c r="W1217" s="22"/>
      <c r="X1217" s="22"/>
    </row>
    <row r="1218" spans="1:24" s="18" customFormat="1" ht="12.75" customHeight="1">
      <c r="A1218" s="25" t="s">
        <v>1384</v>
      </c>
      <c r="B1218" s="25" t="s">
        <v>1386</v>
      </c>
      <c r="C1218" s="25" t="s">
        <v>1578</v>
      </c>
      <c r="D1218" s="43">
        <v>43342</v>
      </c>
      <c r="E1218" s="25">
        <v>2018</v>
      </c>
      <c r="F1218" s="25">
        <v>8</v>
      </c>
      <c r="G1218" s="37">
        <v>30</v>
      </c>
      <c r="H1218" s="35">
        <v>0.94516203703703694</v>
      </c>
      <c r="I1218" s="44">
        <v>138.08316669999999</v>
      </c>
      <c r="J1218" s="44">
        <v>37.585000000000001</v>
      </c>
      <c r="K1218" s="34">
        <v>50</v>
      </c>
      <c r="L1218" s="34">
        <v>50</v>
      </c>
      <c r="M1218" s="34">
        <v>0</v>
      </c>
      <c r="N1218" s="45">
        <v>19.315799999999999</v>
      </c>
      <c r="O1218" s="44">
        <v>34.204500000000003</v>
      </c>
      <c r="P1218" s="26">
        <v>0.11141308235294112</v>
      </c>
      <c r="Q1218" s="26">
        <v>0.86847699882352636</v>
      </c>
      <c r="R1218" s="32" t="s">
        <v>1360</v>
      </c>
      <c r="S1218" s="32">
        <v>1</v>
      </c>
      <c r="T1218" s="22"/>
      <c r="U1218" s="36"/>
      <c r="V1218" s="47" t="s">
        <v>1007</v>
      </c>
      <c r="W1218" s="22"/>
      <c r="X1218" s="22"/>
    </row>
    <row r="1219" spans="1:24" s="18" customFormat="1" ht="12.75" customHeight="1">
      <c r="A1219" s="25" t="s">
        <v>1384</v>
      </c>
      <c r="B1219" s="25" t="s">
        <v>1386</v>
      </c>
      <c r="C1219" s="25" t="s">
        <v>1578</v>
      </c>
      <c r="D1219" s="43">
        <v>43342</v>
      </c>
      <c r="E1219" s="25">
        <v>2018</v>
      </c>
      <c r="F1219" s="25">
        <v>8</v>
      </c>
      <c r="G1219" s="37">
        <v>30</v>
      </c>
      <c r="H1219" s="35">
        <v>0.94634259259259268</v>
      </c>
      <c r="I1219" s="44">
        <v>138.08316669999999</v>
      </c>
      <c r="J1219" s="44">
        <v>37.585000000000001</v>
      </c>
      <c r="K1219" s="34">
        <v>40</v>
      </c>
      <c r="L1219" s="34">
        <v>40</v>
      </c>
      <c r="M1219" s="34">
        <v>0</v>
      </c>
      <c r="N1219" s="45">
        <v>20.177099999999999</v>
      </c>
      <c r="O1219" s="44">
        <v>34.156700000000001</v>
      </c>
      <c r="P1219" s="26">
        <v>5.9312294117646935E-2</v>
      </c>
      <c r="Q1219" s="26">
        <v>0.48017761294117456</v>
      </c>
      <c r="R1219" s="32" t="s">
        <v>1360</v>
      </c>
      <c r="S1219" s="32">
        <v>1</v>
      </c>
      <c r="T1219" s="22"/>
      <c r="U1219" s="36"/>
      <c r="V1219" s="47" t="s">
        <v>1008</v>
      </c>
      <c r="W1219" s="22"/>
      <c r="X1219" s="22"/>
    </row>
    <row r="1220" spans="1:24" s="18" customFormat="1" ht="12.75" customHeight="1">
      <c r="A1220" s="25" t="s">
        <v>1384</v>
      </c>
      <c r="B1220" s="25" t="s">
        <v>1386</v>
      </c>
      <c r="C1220" s="25" t="s">
        <v>1578</v>
      </c>
      <c r="D1220" s="43">
        <v>43342</v>
      </c>
      <c r="E1220" s="25">
        <v>2018</v>
      </c>
      <c r="F1220" s="25">
        <v>8</v>
      </c>
      <c r="G1220" s="37">
        <v>30</v>
      </c>
      <c r="H1220" s="35">
        <v>0.94743055555555555</v>
      </c>
      <c r="I1220" s="44">
        <v>138.08316669999999</v>
      </c>
      <c r="J1220" s="44">
        <v>37.585000000000001</v>
      </c>
      <c r="K1220" s="34">
        <v>30</v>
      </c>
      <c r="L1220" s="34">
        <v>30</v>
      </c>
      <c r="M1220" s="34">
        <v>0</v>
      </c>
      <c r="N1220" s="45">
        <v>22.1404</v>
      </c>
      <c r="O1220" s="44">
        <v>34.008600000000001</v>
      </c>
      <c r="P1220" s="26">
        <v>2.6696647058822798E-2</v>
      </c>
      <c r="Q1220" s="26">
        <v>0.19752596218487461</v>
      </c>
      <c r="R1220" s="32" t="s">
        <v>1360</v>
      </c>
      <c r="S1220" s="32">
        <v>1</v>
      </c>
      <c r="T1220" s="22"/>
      <c r="U1220" s="36"/>
      <c r="V1220" s="47" t="s">
        <v>1009</v>
      </c>
      <c r="W1220" s="22"/>
      <c r="X1220" s="22"/>
    </row>
    <row r="1221" spans="1:24" s="18" customFormat="1" ht="12.75" customHeight="1">
      <c r="A1221" s="25" t="s">
        <v>1384</v>
      </c>
      <c r="B1221" s="25" t="s">
        <v>1386</v>
      </c>
      <c r="C1221" s="25" t="s">
        <v>1578</v>
      </c>
      <c r="D1221" s="43">
        <v>43342</v>
      </c>
      <c r="E1221" s="25">
        <v>2018</v>
      </c>
      <c r="F1221" s="25">
        <v>8</v>
      </c>
      <c r="G1221" s="37">
        <v>30</v>
      </c>
      <c r="H1221" s="35">
        <v>0.94792824074074078</v>
      </c>
      <c r="I1221" s="44">
        <v>138.08316669999999</v>
      </c>
      <c r="J1221" s="44">
        <v>37.585000000000001</v>
      </c>
      <c r="K1221" s="34">
        <v>20</v>
      </c>
      <c r="L1221" s="34">
        <v>20</v>
      </c>
      <c r="M1221" s="34">
        <v>0</v>
      </c>
      <c r="N1221" s="45">
        <v>25.2942</v>
      </c>
      <c r="O1221" s="44">
        <v>33.491300000000003</v>
      </c>
      <c r="P1221" s="26">
        <v>-0.17184960000000049</v>
      </c>
      <c r="Q1221" s="26">
        <v>-1.1425103199999995</v>
      </c>
      <c r="R1221" s="32" t="s">
        <v>1360</v>
      </c>
      <c r="S1221" s="32">
        <v>1</v>
      </c>
      <c r="T1221" s="22"/>
      <c r="U1221" s="36"/>
      <c r="V1221" s="47" t="s">
        <v>1010</v>
      </c>
      <c r="W1221" s="22"/>
      <c r="X1221" s="22"/>
    </row>
    <row r="1222" spans="1:24" s="18" customFormat="1" ht="12.75" customHeight="1">
      <c r="A1222" s="25" t="s">
        <v>1384</v>
      </c>
      <c r="B1222" s="25" t="s">
        <v>1386</v>
      </c>
      <c r="C1222" s="25" t="s">
        <v>1578</v>
      </c>
      <c r="D1222" s="43">
        <v>43342</v>
      </c>
      <c r="E1222" s="25">
        <v>2018</v>
      </c>
      <c r="F1222" s="25">
        <v>8</v>
      </c>
      <c r="G1222" s="37">
        <v>30</v>
      </c>
      <c r="H1222" s="35">
        <v>0.9485069444444445</v>
      </c>
      <c r="I1222" s="44">
        <v>138.08316669999999</v>
      </c>
      <c r="J1222" s="44">
        <v>37.585000000000001</v>
      </c>
      <c r="K1222" s="34">
        <v>10</v>
      </c>
      <c r="L1222" s="34">
        <v>10</v>
      </c>
      <c r="M1222" s="34">
        <v>0</v>
      </c>
      <c r="N1222" s="45">
        <v>25.773800000000001</v>
      </c>
      <c r="O1222" s="44">
        <v>33.294199999999996</v>
      </c>
      <c r="P1222" s="26">
        <v>-0.22635744705882366</v>
      </c>
      <c r="Q1222" s="26">
        <v>-1.7098975564705885</v>
      </c>
      <c r="R1222" s="32" t="s">
        <v>1360</v>
      </c>
      <c r="S1222" s="32">
        <v>1</v>
      </c>
      <c r="T1222" s="22"/>
      <c r="U1222" s="36"/>
      <c r="V1222" s="47" t="s">
        <v>1011</v>
      </c>
      <c r="W1222" s="22"/>
      <c r="X1222" s="22"/>
    </row>
    <row r="1223" spans="1:24" s="18" customFormat="1" ht="12.75" customHeight="1">
      <c r="A1223" s="25" t="s">
        <v>1384</v>
      </c>
      <c r="B1223" s="25" t="s">
        <v>1387</v>
      </c>
      <c r="C1223" s="25" t="s">
        <v>1578</v>
      </c>
      <c r="D1223" s="43">
        <v>43343</v>
      </c>
      <c r="E1223" s="25">
        <v>2018</v>
      </c>
      <c r="F1223" s="25">
        <v>8</v>
      </c>
      <c r="G1223" s="37">
        <v>31</v>
      </c>
      <c r="H1223" s="35">
        <v>0.18784722222222219</v>
      </c>
      <c r="I1223" s="44">
        <v>137.97049999999999</v>
      </c>
      <c r="J1223" s="44">
        <v>37.813333329999999</v>
      </c>
      <c r="K1223" s="34">
        <v>10</v>
      </c>
      <c r="L1223" s="34">
        <v>10</v>
      </c>
      <c r="M1223" s="34">
        <v>0</v>
      </c>
      <c r="N1223" s="45">
        <v>26.1799</v>
      </c>
      <c r="O1223" s="44">
        <v>33.343499999999999</v>
      </c>
      <c r="P1223" s="26">
        <v>-0.22889689411764746</v>
      </c>
      <c r="Q1223" s="26">
        <v>-1.7343065329411784</v>
      </c>
      <c r="R1223" s="32" t="s">
        <v>1360</v>
      </c>
      <c r="S1223" s="32"/>
      <c r="T1223" s="22"/>
      <c r="U1223" s="36"/>
      <c r="V1223" s="47" t="s">
        <v>1012</v>
      </c>
      <c r="W1223" s="22"/>
      <c r="X1223" s="22"/>
    </row>
    <row r="1224" spans="1:24" s="18" customFormat="1" ht="12.75" customHeight="1">
      <c r="A1224" s="25" t="s">
        <v>1384</v>
      </c>
      <c r="B1224" s="25" t="s">
        <v>1388</v>
      </c>
      <c r="C1224" s="25" t="s">
        <v>1578</v>
      </c>
      <c r="D1224" s="43">
        <v>43343</v>
      </c>
      <c r="E1224" s="25">
        <v>2018</v>
      </c>
      <c r="F1224" s="25">
        <v>8</v>
      </c>
      <c r="G1224" s="37">
        <v>31</v>
      </c>
      <c r="H1224" s="35">
        <v>0.76922453703703697</v>
      </c>
      <c r="I1224" s="44">
        <v>137.74666669999999</v>
      </c>
      <c r="J1224" s="44">
        <v>38.083333330000002</v>
      </c>
      <c r="K1224" s="34">
        <v>1000</v>
      </c>
      <c r="L1224" s="34">
        <v>1000</v>
      </c>
      <c r="M1224" s="34">
        <v>0</v>
      </c>
      <c r="N1224" s="45">
        <v>0.36859999999999998</v>
      </c>
      <c r="O1224" s="44">
        <v>34.067700000000002</v>
      </c>
      <c r="P1224" s="26">
        <v>-5.2411341176470838E-2</v>
      </c>
      <c r="Q1224" s="26">
        <v>-0.8835785094117643</v>
      </c>
      <c r="R1224" s="32" t="s">
        <v>1360</v>
      </c>
      <c r="S1224" s="32">
        <v>1</v>
      </c>
      <c r="T1224" s="22"/>
      <c r="U1224" s="36"/>
      <c r="V1224" s="47" t="s">
        <v>1013</v>
      </c>
      <c r="W1224" s="22"/>
      <c r="X1224" s="22"/>
    </row>
    <row r="1225" spans="1:24" s="18" customFormat="1" ht="12.75" customHeight="1">
      <c r="A1225" s="25" t="s">
        <v>1384</v>
      </c>
      <c r="B1225" s="25" t="s">
        <v>1388</v>
      </c>
      <c r="C1225" s="25" t="s">
        <v>1578</v>
      </c>
      <c r="D1225" s="43">
        <v>43343</v>
      </c>
      <c r="E1225" s="25">
        <v>2018</v>
      </c>
      <c r="F1225" s="25">
        <v>8</v>
      </c>
      <c r="G1225" s="37">
        <v>31</v>
      </c>
      <c r="H1225" s="35">
        <v>0.77307870370370368</v>
      </c>
      <c r="I1225" s="44">
        <v>137.74666669999999</v>
      </c>
      <c r="J1225" s="44">
        <v>38.083333330000002</v>
      </c>
      <c r="K1225" s="34">
        <v>750</v>
      </c>
      <c r="L1225" s="34">
        <v>750</v>
      </c>
      <c r="M1225" s="34">
        <v>0</v>
      </c>
      <c r="N1225" s="45">
        <v>0.5252</v>
      </c>
      <c r="O1225" s="44">
        <v>34.065899999999999</v>
      </c>
      <c r="P1225" s="26">
        <v>-4.9017388235294224E-2</v>
      </c>
      <c r="Q1225" s="26">
        <v>-0.74121980588235381</v>
      </c>
      <c r="R1225" s="32" t="s">
        <v>1360</v>
      </c>
      <c r="S1225" s="32">
        <v>1</v>
      </c>
      <c r="T1225" s="22"/>
      <c r="U1225" s="36"/>
      <c r="V1225" s="47" t="s">
        <v>1014</v>
      </c>
      <c r="W1225" s="22"/>
      <c r="X1225" s="22"/>
    </row>
    <row r="1226" spans="1:24" s="18" customFormat="1" ht="12.75" customHeight="1">
      <c r="A1226" s="25" t="s">
        <v>1384</v>
      </c>
      <c r="B1226" s="25" t="s">
        <v>1388</v>
      </c>
      <c r="C1226" s="25" t="s">
        <v>1578</v>
      </c>
      <c r="D1226" s="43">
        <v>43343</v>
      </c>
      <c r="E1226" s="25">
        <v>2018</v>
      </c>
      <c r="F1226" s="25">
        <v>8</v>
      </c>
      <c r="G1226" s="37">
        <v>31</v>
      </c>
      <c r="H1226" s="35">
        <v>0.77660879629629631</v>
      </c>
      <c r="I1226" s="44">
        <v>137.74666669999999</v>
      </c>
      <c r="J1226" s="44">
        <v>38.083333330000002</v>
      </c>
      <c r="K1226" s="34">
        <v>500</v>
      </c>
      <c r="L1226" s="34">
        <v>500</v>
      </c>
      <c r="M1226" s="34">
        <v>0</v>
      </c>
      <c r="N1226" s="45">
        <v>0.75160000000000005</v>
      </c>
      <c r="O1226" s="44">
        <v>34.059399999999997</v>
      </c>
      <c r="P1226" s="26">
        <v>-3.3347435294117656E-2</v>
      </c>
      <c r="Q1226" s="26">
        <v>-0.78863800235294157</v>
      </c>
      <c r="R1226" s="32" t="s">
        <v>1360</v>
      </c>
      <c r="S1226" s="32">
        <v>1</v>
      </c>
      <c r="T1226" s="22"/>
      <c r="U1226" s="36"/>
      <c r="V1226" s="47" t="s">
        <v>1015</v>
      </c>
      <c r="W1226" s="22"/>
      <c r="X1226" s="22"/>
    </row>
    <row r="1227" spans="1:24" s="18" customFormat="1" ht="12.75" customHeight="1">
      <c r="A1227" s="25" t="s">
        <v>1384</v>
      </c>
      <c r="B1227" s="25" t="s">
        <v>1388</v>
      </c>
      <c r="C1227" s="25" t="s">
        <v>1578</v>
      </c>
      <c r="D1227" s="43">
        <v>43343</v>
      </c>
      <c r="E1227" s="25">
        <v>2018</v>
      </c>
      <c r="F1227" s="25">
        <v>8</v>
      </c>
      <c r="G1227" s="37">
        <v>31</v>
      </c>
      <c r="H1227" s="35">
        <v>0.7780555555555555</v>
      </c>
      <c r="I1227" s="44">
        <v>137.74666669999999</v>
      </c>
      <c r="J1227" s="44">
        <v>38.083333330000002</v>
      </c>
      <c r="K1227" s="34">
        <v>400</v>
      </c>
      <c r="L1227" s="34">
        <v>400</v>
      </c>
      <c r="M1227" s="34">
        <v>0</v>
      </c>
      <c r="N1227" s="45">
        <v>0.95699999999999996</v>
      </c>
      <c r="O1227" s="44">
        <v>34.054200000000002</v>
      </c>
      <c r="P1227" s="26">
        <v>-2.1844065882352215E-2</v>
      </c>
      <c r="Q1227" s="26">
        <v>-0.90778605176470606</v>
      </c>
      <c r="R1227" s="32" t="s">
        <v>1360</v>
      </c>
      <c r="S1227" s="32">
        <v>1</v>
      </c>
      <c r="T1227" s="22"/>
      <c r="U1227" s="36"/>
      <c r="V1227" s="49" t="s">
        <v>1016</v>
      </c>
      <c r="W1227" s="22"/>
      <c r="X1227" s="22"/>
    </row>
    <row r="1228" spans="1:24" s="18" customFormat="1" ht="12.75" customHeight="1">
      <c r="A1228" s="25" t="s">
        <v>1384</v>
      </c>
      <c r="B1228" s="25" t="s">
        <v>1388</v>
      </c>
      <c r="C1228" s="25" t="s">
        <v>1578</v>
      </c>
      <c r="D1228" s="43">
        <v>43343</v>
      </c>
      <c r="E1228" s="25">
        <v>2018</v>
      </c>
      <c r="F1228" s="25">
        <v>8</v>
      </c>
      <c r="G1228" s="37">
        <v>31</v>
      </c>
      <c r="H1228" s="35">
        <v>0.77957175925925926</v>
      </c>
      <c r="I1228" s="44">
        <v>137.74666669999999</v>
      </c>
      <c r="J1228" s="44">
        <v>38.083333330000002</v>
      </c>
      <c r="K1228" s="34">
        <v>300</v>
      </c>
      <c r="L1228" s="34">
        <v>300</v>
      </c>
      <c r="M1228" s="34">
        <v>0</v>
      </c>
      <c r="N1228" s="45">
        <v>1.6443000000000001</v>
      </c>
      <c r="O1228" s="44">
        <v>34.035699999999999</v>
      </c>
      <c r="P1228" s="26">
        <v>9.9649129411774062E-3</v>
      </c>
      <c r="Q1228" s="26">
        <v>-0.68093289411764957</v>
      </c>
      <c r="R1228" s="32" t="s">
        <v>1360</v>
      </c>
      <c r="S1228" s="32">
        <v>1</v>
      </c>
      <c r="T1228" s="22"/>
      <c r="U1228" s="36"/>
      <c r="V1228" s="49" t="s">
        <v>1017</v>
      </c>
      <c r="W1228" s="22"/>
      <c r="X1228" s="22"/>
    </row>
    <row r="1229" spans="1:24" s="18" customFormat="1" ht="12.75" customHeight="1">
      <c r="A1229" s="25" t="s">
        <v>1384</v>
      </c>
      <c r="B1229" s="25" t="s">
        <v>1388</v>
      </c>
      <c r="C1229" s="25" t="s">
        <v>1578</v>
      </c>
      <c r="D1229" s="43">
        <v>43343</v>
      </c>
      <c r="E1229" s="25">
        <v>2018</v>
      </c>
      <c r="F1229" s="25">
        <v>8</v>
      </c>
      <c r="G1229" s="37">
        <v>31</v>
      </c>
      <c r="H1229" s="35">
        <v>0.7805671296296296</v>
      </c>
      <c r="I1229" s="44">
        <v>137.74666669999999</v>
      </c>
      <c r="J1229" s="44">
        <v>38.083333330000002</v>
      </c>
      <c r="K1229" s="34">
        <v>250</v>
      </c>
      <c r="L1229" s="34">
        <v>250</v>
      </c>
      <c r="M1229" s="34">
        <v>0</v>
      </c>
      <c r="N1229" s="45">
        <v>2.7654000000000001</v>
      </c>
      <c r="O1229" s="44">
        <v>34.036700000000003</v>
      </c>
      <c r="P1229" s="26">
        <v>-3.4003388235293919E-2</v>
      </c>
      <c r="Q1229" s="26">
        <v>-0.59421850980392144</v>
      </c>
      <c r="R1229" s="32" t="s">
        <v>1360</v>
      </c>
      <c r="S1229" s="32">
        <v>1</v>
      </c>
      <c r="T1229" s="22"/>
      <c r="U1229" s="36"/>
      <c r="V1229" s="49" t="s">
        <v>1018</v>
      </c>
      <c r="W1229" s="22"/>
      <c r="X1229" s="22"/>
    </row>
    <row r="1230" spans="1:24" s="18" customFormat="1" ht="12.75" customHeight="1">
      <c r="A1230" s="25" t="s">
        <v>1384</v>
      </c>
      <c r="B1230" s="25" t="s">
        <v>1388</v>
      </c>
      <c r="C1230" s="25" t="s">
        <v>1578</v>
      </c>
      <c r="D1230" s="43">
        <v>43343</v>
      </c>
      <c r="E1230" s="25">
        <v>2018</v>
      </c>
      <c r="F1230" s="25">
        <v>8</v>
      </c>
      <c r="G1230" s="37">
        <v>31</v>
      </c>
      <c r="H1230" s="35">
        <v>0.78122685185185192</v>
      </c>
      <c r="I1230" s="44">
        <v>137.74666669999999</v>
      </c>
      <c r="J1230" s="44">
        <v>38.083333330000002</v>
      </c>
      <c r="K1230" s="34">
        <v>225</v>
      </c>
      <c r="L1230" s="34">
        <v>225</v>
      </c>
      <c r="M1230" s="34">
        <v>0</v>
      </c>
      <c r="N1230" s="45">
        <v>4.0175999999999998</v>
      </c>
      <c r="O1230" s="44">
        <v>34.063600000000001</v>
      </c>
      <c r="P1230" s="26">
        <v>5.5673110588235541E-2</v>
      </c>
      <c r="Q1230" s="26">
        <v>-0.34934001882352916</v>
      </c>
      <c r="R1230" s="32" t="s">
        <v>1360</v>
      </c>
      <c r="S1230" s="32">
        <v>1</v>
      </c>
      <c r="T1230" s="22"/>
      <c r="U1230" s="36"/>
      <c r="V1230" s="49" t="s">
        <v>1019</v>
      </c>
      <c r="W1230" s="22"/>
      <c r="X1230" s="22"/>
    </row>
    <row r="1231" spans="1:24" s="18" customFormat="1" ht="12.75" customHeight="1">
      <c r="A1231" s="25" t="s">
        <v>1384</v>
      </c>
      <c r="B1231" s="25" t="s">
        <v>1388</v>
      </c>
      <c r="C1231" s="25" t="s">
        <v>1578</v>
      </c>
      <c r="D1231" s="43">
        <v>43343</v>
      </c>
      <c r="E1231" s="25">
        <v>2018</v>
      </c>
      <c r="F1231" s="25">
        <v>8</v>
      </c>
      <c r="G1231" s="37">
        <v>31</v>
      </c>
      <c r="H1231" s="35">
        <v>0.7818518518518518</v>
      </c>
      <c r="I1231" s="44">
        <v>137.74666669999999</v>
      </c>
      <c r="J1231" s="44">
        <v>38.083333330000002</v>
      </c>
      <c r="K1231" s="34">
        <v>200</v>
      </c>
      <c r="L1231" s="34">
        <v>200</v>
      </c>
      <c r="M1231" s="34">
        <v>0</v>
      </c>
      <c r="N1231" s="45">
        <v>5.9104000000000001</v>
      </c>
      <c r="O1231" s="44">
        <v>34.107199999999999</v>
      </c>
      <c r="P1231" s="26">
        <v>5.2273129411765318E-2</v>
      </c>
      <c r="Q1231" s="26">
        <v>2.6172978823529647E-2</v>
      </c>
      <c r="R1231" s="32" t="s">
        <v>1360</v>
      </c>
      <c r="S1231" s="32">
        <v>1</v>
      </c>
      <c r="T1231" s="22"/>
      <c r="U1231" s="36"/>
      <c r="V1231" s="49" t="s">
        <v>1020</v>
      </c>
      <c r="W1231" s="22"/>
      <c r="X1231" s="22"/>
    </row>
    <row r="1232" spans="1:24" s="18" customFormat="1" ht="12.75" customHeight="1">
      <c r="A1232" s="25" t="s">
        <v>1384</v>
      </c>
      <c r="B1232" s="25" t="s">
        <v>1388</v>
      </c>
      <c r="C1232" s="25" t="s">
        <v>1578</v>
      </c>
      <c r="D1232" s="43">
        <v>43343</v>
      </c>
      <c r="E1232" s="25">
        <v>2018</v>
      </c>
      <c r="F1232" s="25">
        <v>8</v>
      </c>
      <c r="G1232" s="37">
        <v>31</v>
      </c>
      <c r="H1232" s="35">
        <v>0.78267361111111111</v>
      </c>
      <c r="I1232" s="44">
        <v>137.74666669999999</v>
      </c>
      <c r="J1232" s="44">
        <v>38.083333330000002</v>
      </c>
      <c r="K1232" s="34">
        <v>175</v>
      </c>
      <c r="L1232" s="34">
        <v>175</v>
      </c>
      <c r="M1232" s="34">
        <v>0</v>
      </c>
      <c r="N1232" s="45">
        <v>8.1941000000000006</v>
      </c>
      <c r="O1232" s="44">
        <v>34.215299999999999</v>
      </c>
      <c r="P1232" s="26">
        <v>0.15144722823529433</v>
      </c>
      <c r="Q1232" s="26">
        <v>0.47404949647058636</v>
      </c>
      <c r="R1232" s="32" t="s">
        <v>1360</v>
      </c>
      <c r="S1232" s="32">
        <v>1</v>
      </c>
      <c r="T1232" s="22"/>
      <c r="U1232" s="36"/>
      <c r="V1232" s="49" t="s">
        <v>1021</v>
      </c>
      <c r="W1232" s="22"/>
      <c r="X1232" s="22"/>
    </row>
    <row r="1233" spans="1:24" s="18" customFormat="1" ht="12.75" customHeight="1">
      <c r="A1233" s="25" t="s">
        <v>1384</v>
      </c>
      <c r="B1233" s="25" t="s">
        <v>1388</v>
      </c>
      <c r="C1233" s="25" t="s">
        <v>1578</v>
      </c>
      <c r="D1233" s="43">
        <v>43343</v>
      </c>
      <c r="E1233" s="25">
        <v>2018</v>
      </c>
      <c r="F1233" s="25">
        <v>8</v>
      </c>
      <c r="G1233" s="37">
        <v>31</v>
      </c>
      <c r="H1233" s="35">
        <v>0.7836805555555556</v>
      </c>
      <c r="I1233" s="44">
        <v>137.74666669999999</v>
      </c>
      <c r="J1233" s="44">
        <v>38.083333330000002</v>
      </c>
      <c r="K1233" s="34">
        <v>150</v>
      </c>
      <c r="L1233" s="34">
        <v>150</v>
      </c>
      <c r="M1233" s="34">
        <v>0</v>
      </c>
      <c r="N1233" s="45">
        <v>10.1805</v>
      </c>
      <c r="O1233" s="44">
        <v>34.296700000000001</v>
      </c>
      <c r="P1233" s="26">
        <v>0.10245876705882395</v>
      </c>
      <c r="Q1233" s="26">
        <v>0.54870329411764907</v>
      </c>
      <c r="R1233" s="32" t="s">
        <v>1360</v>
      </c>
      <c r="S1233" s="32">
        <v>1</v>
      </c>
      <c r="T1233" s="22"/>
      <c r="U1233" s="36"/>
      <c r="V1233" s="49" t="s">
        <v>1022</v>
      </c>
      <c r="W1233" s="22"/>
      <c r="X1233" s="22"/>
    </row>
    <row r="1234" spans="1:24" s="18" customFormat="1" ht="12.75" customHeight="1">
      <c r="A1234" s="25" t="s">
        <v>1384</v>
      </c>
      <c r="B1234" s="25" t="s">
        <v>1388</v>
      </c>
      <c r="C1234" s="25" t="s">
        <v>1578</v>
      </c>
      <c r="D1234" s="43">
        <v>43343</v>
      </c>
      <c r="E1234" s="25">
        <v>2018</v>
      </c>
      <c r="F1234" s="25">
        <v>8</v>
      </c>
      <c r="G1234" s="37">
        <v>31</v>
      </c>
      <c r="H1234" s="35">
        <v>0.78461805555555564</v>
      </c>
      <c r="I1234" s="44">
        <v>137.74666669999999</v>
      </c>
      <c r="J1234" s="44">
        <v>38.083333330000002</v>
      </c>
      <c r="K1234" s="34">
        <v>125</v>
      </c>
      <c r="L1234" s="34">
        <v>125</v>
      </c>
      <c r="M1234" s="34">
        <v>0</v>
      </c>
      <c r="N1234" s="45">
        <v>13.7033</v>
      </c>
      <c r="O1234" s="44">
        <v>34.450899999999997</v>
      </c>
      <c r="P1234" s="26">
        <v>6.7024053781512993E-2</v>
      </c>
      <c r="Q1234" s="26">
        <v>0.78310147899159865</v>
      </c>
      <c r="R1234" s="32" t="s">
        <v>1360</v>
      </c>
      <c r="S1234" s="32">
        <v>1</v>
      </c>
      <c r="T1234" s="22"/>
      <c r="U1234" s="36"/>
      <c r="V1234" s="49" t="s">
        <v>1023</v>
      </c>
      <c r="W1234" s="22"/>
      <c r="X1234" s="22"/>
    </row>
    <row r="1235" spans="1:24" s="18" customFormat="1" ht="12.75" customHeight="1">
      <c r="A1235" s="25" t="s">
        <v>1384</v>
      </c>
      <c r="B1235" s="25" t="s">
        <v>1388</v>
      </c>
      <c r="C1235" s="25" t="s">
        <v>1578</v>
      </c>
      <c r="D1235" s="43">
        <v>43343</v>
      </c>
      <c r="E1235" s="25">
        <v>2018</v>
      </c>
      <c r="F1235" s="25">
        <v>8</v>
      </c>
      <c r="G1235" s="37">
        <v>31</v>
      </c>
      <c r="H1235" s="35">
        <v>0.7853472222222222</v>
      </c>
      <c r="I1235" s="44">
        <v>137.74666669999999</v>
      </c>
      <c r="J1235" s="44">
        <v>38.083333330000002</v>
      </c>
      <c r="K1235" s="34">
        <v>100</v>
      </c>
      <c r="L1235" s="34">
        <v>100</v>
      </c>
      <c r="M1235" s="34">
        <v>0</v>
      </c>
      <c r="N1235" s="45">
        <v>15.7218</v>
      </c>
      <c r="O1235" s="44">
        <v>34.462800000000001</v>
      </c>
      <c r="P1235" s="26">
        <v>0.12229598117647056</v>
      </c>
      <c r="Q1235" s="26">
        <v>1.0128199623529408</v>
      </c>
      <c r="R1235" s="32" t="s">
        <v>1360</v>
      </c>
      <c r="S1235" s="32">
        <v>1</v>
      </c>
      <c r="T1235" s="22"/>
      <c r="U1235" s="36"/>
      <c r="V1235" s="49" t="s">
        <v>1024</v>
      </c>
      <c r="W1235" s="22"/>
      <c r="X1235" s="22"/>
    </row>
    <row r="1236" spans="1:24" s="18" customFormat="1" ht="12.75" customHeight="1">
      <c r="A1236" s="25" t="s">
        <v>1384</v>
      </c>
      <c r="B1236" s="25" t="s">
        <v>1388</v>
      </c>
      <c r="C1236" s="25" t="s">
        <v>1578</v>
      </c>
      <c r="D1236" s="43">
        <v>43343</v>
      </c>
      <c r="E1236" s="25">
        <v>2018</v>
      </c>
      <c r="F1236" s="25">
        <v>8</v>
      </c>
      <c r="G1236" s="37">
        <v>31</v>
      </c>
      <c r="H1236" s="35">
        <v>0.78591435185185177</v>
      </c>
      <c r="I1236" s="44">
        <v>137.74666669999999</v>
      </c>
      <c r="J1236" s="44">
        <v>38.083333330000002</v>
      </c>
      <c r="K1236" s="34">
        <v>90</v>
      </c>
      <c r="L1236" s="34">
        <v>90</v>
      </c>
      <c r="M1236" s="34">
        <v>0</v>
      </c>
      <c r="N1236" s="45">
        <v>16.800999999999998</v>
      </c>
      <c r="O1236" s="44">
        <v>34.455399999999997</v>
      </c>
      <c r="P1236" s="26">
        <v>0.1758816000000003</v>
      </c>
      <c r="Q1236" s="26">
        <v>1.1218857599999996</v>
      </c>
      <c r="R1236" s="32" t="s">
        <v>1360</v>
      </c>
      <c r="S1236" s="32">
        <v>1</v>
      </c>
      <c r="T1236" s="22"/>
      <c r="U1236" s="36"/>
      <c r="V1236" s="49" t="s">
        <v>1025</v>
      </c>
      <c r="W1236" s="22"/>
      <c r="X1236" s="22"/>
    </row>
    <row r="1237" spans="1:24" s="18" customFormat="1" ht="12.75" customHeight="1">
      <c r="A1237" s="25" t="s">
        <v>1384</v>
      </c>
      <c r="B1237" s="25" t="s">
        <v>1388</v>
      </c>
      <c r="C1237" s="25" t="s">
        <v>1578</v>
      </c>
      <c r="D1237" s="43">
        <v>43343</v>
      </c>
      <c r="E1237" s="25">
        <v>2018</v>
      </c>
      <c r="F1237" s="25">
        <v>8</v>
      </c>
      <c r="G1237" s="37">
        <v>31</v>
      </c>
      <c r="H1237" s="35">
        <v>0.78650462962962964</v>
      </c>
      <c r="I1237" s="44">
        <v>137.74666669999999</v>
      </c>
      <c r="J1237" s="44">
        <v>38.083333330000002</v>
      </c>
      <c r="K1237" s="34">
        <v>80</v>
      </c>
      <c r="L1237" s="34">
        <v>80</v>
      </c>
      <c r="M1237" s="34">
        <v>0</v>
      </c>
      <c r="N1237" s="45">
        <v>17.067499999999999</v>
      </c>
      <c r="O1237" s="44">
        <v>34.432699999999997</v>
      </c>
      <c r="P1237" s="26">
        <v>0.20931873882352958</v>
      </c>
      <c r="Q1237" s="26">
        <v>1.2093211576470591</v>
      </c>
      <c r="R1237" s="32" t="s">
        <v>1360</v>
      </c>
      <c r="S1237" s="32">
        <v>1</v>
      </c>
      <c r="T1237" s="22"/>
      <c r="U1237" s="36"/>
      <c r="V1237" s="49" t="s">
        <v>1026</v>
      </c>
      <c r="W1237" s="22"/>
      <c r="X1237" s="22"/>
    </row>
    <row r="1238" spans="1:24" s="18" customFormat="1" ht="12.75" customHeight="1">
      <c r="A1238" s="25" t="s">
        <v>1384</v>
      </c>
      <c r="B1238" s="25" t="s">
        <v>1388</v>
      </c>
      <c r="C1238" s="25" t="s">
        <v>1578</v>
      </c>
      <c r="D1238" s="43">
        <v>43343</v>
      </c>
      <c r="E1238" s="25">
        <v>2018</v>
      </c>
      <c r="F1238" s="25">
        <v>8</v>
      </c>
      <c r="G1238" s="37">
        <v>31</v>
      </c>
      <c r="H1238" s="35">
        <v>0.78697916666666667</v>
      </c>
      <c r="I1238" s="44">
        <v>137.74666669999999</v>
      </c>
      <c r="J1238" s="44">
        <v>38.083333330000002</v>
      </c>
      <c r="K1238" s="34">
        <v>70</v>
      </c>
      <c r="L1238" s="34">
        <v>70</v>
      </c>
      <c r="M1238" s="34">
        <v>0</v>
      </c>
      <c r="N1238" s="45">
        <v>17.731100000000001</v>
      </c>
      <c r="O1238" s="44">
        <v>34.400799999999997</v>
      </c>
      <c r="P1238" s="26">
        <v>0.22932355764705914</v>
      </c>
      <c r="Q1238" s="26">
        <v>1.2782723952941204</v>
      </c>
      <c r="R1238" s="32" t="s">
        <v>1360</v>
      </c>
      <c r="S1238" s="32">
        <v>1</v>
      </c>
      <c r="T1238" s="22"/>
      <c r="U1238" s="36"/>
      <c r="V1238" s="49" t="s">
        <v>1027</v>
      </c>
      <c r="W1238" s="22"/>
      <c r="X1238" s="22"/>
    </row>
    <row r="1239" spans="1:24" s="18" customFormat="1" ht="12.75" customHeight="1">
      <c r="A1239" s="25" t="s">
        <v>1384</v>
      </c>
      <c r="B1239" s="25" t="s">
        <v>1388</v>
      </c>
      <c r="C1239" s="25" t="s">
        <v>1578</v>
      </c>
      <c r="D1239" s="43">
        <v>43343</v>
      </c>
      <c r="E1239" s="25">
        <v>2018</v>
      </c>
      <c r="F1239" s="25">
        <v>8</v>
      </c>
      <c r="G1239" s="37">
        <v>31</v>
      </c>
      <c r="H1239" s="35">
        <v>0.78740740740740733</v>
      </c>
      <c r="I1239" s="44">
        <v>137.74666669999999</v>
      </c>
      <c r="J1239" s="44">
        <v>38.083333330000002</v>
      </c>
      <c r="K1239" s="34">
        <v>60</v>
      </c>
      <c r="L1239" s="34">
        <v>60</v>
      </c>
      <c r="M1239" s="34">
        <v>0</v>
      </c>
      <c r="N1239" s="45">
        <v>18.4102</v>
      </c>
      <c r="O1239" s="44">
        <v>34.326599999999999</v>
      </c>
      <c r="P1239" s="26">
        <v>0.14878949647058937</v>
      </c>
      <c r="Q1239" s="26">
        <v>0.96456219294117851</v>
      </c>
      <c r="R1239" s="32" t="s">
        <v>1360</v>
      </c>
      <c r="S1239" s="32">
        <v>1</v>
      </c>
      <c r="T1239" s="22"/>
      <c r="U1239" s="36"/>
      <c r="V1239" s="49" t="s">
        <v>1028</v>
      </c>
      <c r="W1239" s="22"/>
      <c r="X1239" s="22"/>
    </row>
    <row r="1240" spans="1:24" s="18" customFormat="1" ht="12.75" customHeight="1">
      <c r="A1240" s="25" t="s">
        <v>1384</v>
      </c>
      <c r="B1240" s="25" t="s">
        <v>1388</v>
      </c>
      <c r="C1240" s="25" t="s">
        <v>1578</v>
      </c>
      <c r="D1240" s="43">
        <v>43343</v>
      </c>
      <c r="E1240" s="25">
        <v>2018</v>
      </c>
      <c r="F1240" s="25">
        <v>8</v>
      </c>
      <c r="G1240" s="37">
        <v>31</v>
      </c>
      <c r="H1240" s="35">
        <v>0.78864583333333327</v>
      </c>
      <c r="I1240" s="44">
        <v>137.74666669999999</v>
      </c>
      <c r="J1240" s="44">
        <v>38.083333330000002</v>
      </c>
      <c r="K1240" s="34">
        <v>45</v>
      </c>
      <c r="L1240" s="34">
        <v>45</v>
      </c>
      <c r="M1240" s="34">
        <v>0</v>
      </c>
      <c r="N1240" s="45">
        <v>19.382000000000001</v>
      </c>
      <c r="O1240" s="44">
        <v>34.192799999999998</v>
      </c>
      <c r="P1240" s="26">
        <v>0.14111559529411766</v>
      </c>
      <c r="Q1240" s="26">
        <v>0.80206815058823366</v>
      </c>
      <c r="R1240" s="32" t="s">
        <v>1360</v>
      </c>
      <c r="S1240" s="32">
        <v>1</v>
      </c>
      <c r="T1240" s="22"/>
      <c r="U1240" s="36"/>
      <c r="V1240" s="49" t="s">
        <v>1029</v>
      </c>
      <c r="W1240" s="22"/>
      <c r="X1240" s="22"/>
    </row>
    <row r="1241" spans="1:24" s="18" customFormat="1" ht="12.75" customHeight="1">
      <c r="A1241" s="25" t="s">
        <v>1384</v>
      </c>
      <c r="B1241" s="25" t="s">
        <v>1388</v>
      </c>
      <c r="C1241" s="25" t="s">
        <v>1578</v>
      </c>
      <c r="D1241" s="43">
        <v>43343</v>
      </c>
      <c r="E1241" s="25">
        <v>2018</v>
      </c>
      <c r="F1241" s="25">
        <v>8</v>
      </c>
      <c r="G1241" s="37">
        <v>31</v>
      </c>
      <c r="H1241" s="35">
        <v>0.78914351851851849</v>
      </c>
      <c r="I1241" s="44">
        <v>137.74666669999999</v>
      </c>
      <c r="J1241" s="44">
        <v>38.083333330000002</v>
      </c>
      <c r="K1241" s="34">
        <v>40</v>
      </c>
      <c r="L1241" s="34">
        <v>40</v>
      </c>
      <c r="M1241" s="34">
        <v>0</v>
      </c>
      <c r="N1241" s="45">
        <v>21.193899999999999</v>
      </c>
      <c r="O1241" s="44">
        <v>34.006999999999998</v>
      </c>
      <c r="P1241" s="26">
        <v>0.16946473411764673</v>
      </c>
      <c r="Q1241" s="26">
        <v>0.62875890823529446</v>
      </c>
      <c r="R1241" s="32" t="s">
        <v>1360</v>
      </c>
      <c r="S1241" s="32">
        <v>1</v>
      </c>
      <c r="T1241" s="22"/>
      <c r="U1241" s="36"/>
      <c r="V1241" s="49" t="s">
        <v>1030</v>
      </c>
      <c r="W1241" s="22"/>
      <c r="X1241" s="22"/>
    </row>
    <row r="1242" spans="1:24" s="18" customFormat="1" ht="12.75" customHeight="1">
      <c r="A1242" s="25" t="s">
        <v>1384</v>
      </c>
      <c r="B1242" s="25" t="s">
        <v>1388</v>
      </c>
      <c r="C1242" s="25" t="s">
        <v>1578</v>
      </c>
      <c r="D1242" s="43">
        <v>43343</v>
      </c>
      <c r="E1242" s="25">
        <v>2018</v>
      </c>
      <c r="F1242" s="25">
        <v>8</v>
      </c>
      <c r="G1242" s="37">
        <v>31</v>
      </c>
      <c r="H1242" s="35">
        <v>0.78998842592592589</v>
      </c>
      <c r="I1242" s="44">
        <v>137.74666669999999</v>
      </c>
      <c r="J1242" s="44">
        <v>38.083333330000002</v>
      </c>
      <c r="K1242" s="34">
        <v>30</v>
      </c>
      <c r="L1242" s="34">
        <v>30</v>
      </c>
      <c r="M1242" s="34">
        <v>0</v>
      </c>
      <c r="N1242" s="45">
        <v>22.886299999999999</v>
      </c>
      <c r="O1242" s="44">
        <v>33.854700000000001</v>
      </c>
      <c r="P1242" s="26">
        <v>1.1155994117646895E-2</v>
      </c>
      <c r="Q1242" s="26">
        <v>-7.8987731764707192E-2</v>
      </c>
      <c r="R1242" s="32" t="s">
        <v>1360</v>
      </c>
      <c r="S1242" s="32">
        <v>1</v>
      </c>
      <c r="T1242" s="22"/>
      <c r="U1242" s="36"/>
      <c r="V1242" s="47" t="s">
        <v>1031</v>
      </c>
      <c r="W1242" s="22"/>
      <c r="X1242" s="22"/>
    </row>
    <row r="1243" spans="1:24" s="18" customFormat="1" ht="12.75" customHeight="1">
      <c r="A1243" s="25" t="s">
        <v>1384</v>
      </c>
      <c r="B1243" s="25" t="s">
        <v>1388</v>
      </c>
      <c r="C1243" s="25" t="s">
        <v>1578</v>
      </c>
      <c r="D1243" s="43">
        <v>43343</v>
      </c>
      <c r="E1243" s="25">
        <v>2018</v>
      </c>
      <c r="F1243" s="25">
        <v>8</v>
      </c>
      <c r="G1243" s="37">
        <v>31</v>
      </c>
      <c r="H1243" s="35">
        <v>0.79075231481481489</v>
      </c>
      <c r="I1243" s="44">
        <v>137.74666669999999</v>
      </c>
      <c r="J1243" s="44">
        <v>38.083333330000002</v>
      </c>
      <c r="K1243" s="34">
        <v>20</v>
      </c>
      <c r="L1243" s="34">
        <v>20</v>
      </c>
      <c r="M1243" s="34">
        <v>0</v>
      </c>
      <c r="N1243" s="45">
        <v>24.767199999999999</v>
      </c>
      <c r="O1243" s="44">
        <v>33.652200000000001</v>
      </c>
      <c r="P1243" s="26">
        <v>-0.10250808705882331</v>
      </c>
      <c r="Q1243" s="26">
        <v>-0.75683281411764725</v>
      </c>
      <c r="R1243" s="32" t="s">
        <v>1360</v>
      </c>
      <c r="S1243" s="32">
        <v>1</v>
      </c>
      <c r="T1243" s="22"/>
      <c r="U1243" s="36"/>
      <c r="V1243" s="47" t="s">
        <v>1032</v>
      </c>
      <c r="W1243" s="22"/>
      <c r="X1243" s="22"/>
    </row>
    <row r="1244" spans="1:24" s="18" customFormat="1" ht="12.75" customHeight="1">
      <c r="A1244" s="25" t="s">
        <v>1384</v>
      </c>
      <c r="B1244" s="25" t="s">
        <v>1388</v>
      </c>
      <c r="C1244" s="25" t="s">
        <v>1578</v>
      </c>
      <c r="D1244" s="43">
        <v>43343</v>
      </c>
      <c r="E1244" s="25">
        <v>2018</v>
      </c>
      <c r="F1244" s="25">
        <v>8</v>
      </c>
      <c r="G1244" s="37">
        <v>31</v>
      </c>
      <c r="H1244" s="35">
        <v>0.79143518518518519</v>
      </c>
      <c r="I1244" s="44">
        <v>137.74666669999999</v>
      </c>
      <c r="J1244" s="44">
        <v>38.083333330000002</v>
      </c>
      <c r="K1244" s="34">
        <v>10</v>
      </c>
      <c r="L1244" s="34">
        <v>10</v>
      </c>
      <c r="M1244" s="34">
        <v>0</v>
      </c>
      <c r="N1244" s="45">
        <v>25.193100000000001</v>
      </c>
      <c r="O1244" s="44">
        <v>33.383299999999998</v>
      </c>
      <c r="P1244" s="26">
        <v>-0.1421286882352939</v>
      </c>
      <c r="Q1244" s="26">
        <v>-1.31952337647059</v>
      </c>
      <c r="R1244" s="32" t="s">
        <v>1360</v>
      </c>
      <c r="S1244" s="32">
        <v>1</v>
      </c>
      <c r="T1244" s="22"/>
      <c r="U1244" s="36"/>
      <c r="V1244" s="47" t="s">
        <v>1033</v>
      </c>
      <c r="W1244" s="22"/>
      <c r="X1244" s="22"/>
    </row>
    <row r="1245" spans="1:24" s="18" customFormat="1" ht="12.75" customHeight="1">
      <c r="A1245" s="25" t="s">
        <v>1384</v>
      </c>
      <c r="B1245" s="25" t="s">
        <v>1389</v>
      </c>
      <c r="C1245" s="25" t="s">
        <v>1578</v>
      </c>
      <c r="D1245" s="43">
        <v>43343</v>
      </c>
      <c r="E1245" s="25">
        <v>2018</v>
      </c>
      <c r="F1245" s="25">
        <v>8</v>
      </c>
      <c r="G1245" s="37">
        <v>31</v>
      </c>
      <c r="H1245" s="35">
        <v>0.95104166666666667</v>
      </c>
      <c r="I1245" s="44">
        <v>137.58150000000001</v>
      </c>
      <c r="J1245" s="44">
        <v>38.331666669999997</v>
      </c>
      <c r="K1245" s="34">
        <v>10</v>
      </c>
      <c r="L1245" s="34">
        <v>10</v>
      </c>
      <c r="M1245" s="34">
        <v>0</v>
      </c>
      <c r="N1245" s="45">
        <v>25.050599999999999</v>
      </c>
      <c r="O1245" s="44">
        <v>33.326700000000002</v>
      </c>
      <c r="P1245" s="26">
        <v>-0.12652348941176461</v>
      </c>
      <c r="Q1245" s="26">
        <v>-1.5320017388235305</v>
      </c>
      <c r="R1245" s="32" t="s">
        <v>1360</v>
      </c>
      <c r="S1245" s="32"/>
      <c r="T1245" s="22"/>
      <c r="U1245" s="36"/>
      <c r="V1245" s="47" t="s">
        <v>1034</v>
      </c>
      <c r="W1245" s="22"/>
      <c r="X1245" s="22"/>
    </row>
    <row r="1246" spans="1:24" s="18" customFormat="1" ht="12.75" customHeight="1">
      <c r="A1246" s="25" t="s">
        <v>1384</v>
      </c>
      <c r="B1246" s="25" t="s">
        <v>1390</v>
      </c>
      <c r="C1246" s="25" t="s">
        <v>1578</v>
      </c>
      <c r="D1246" s="43">
        <v>43344</v>
      </c>
      <c r="E1246" s="25">
        <v>2018</v>
      </c>
      <c r="F1246" s="25">
        <v>9</v>
      </c>
      <c r="G1246" s="37">
        <v>1</v>
      </c>
      <c r="H1246" s="35">
        <v>0.19543981481481479</v>
      </c>
      <c r="I1246" s="44">
        <v>137.43450000000001</v>
      </c>
      <c r="J1246" s="44">
        <v>38.591666670000002</v>
      </c>
      <c r="K1246" s="34">
        <v>10</v>
      </c>
      <c r="L1246" s="34">
        <v>10</v>
      </c>
      <c r="M1246" s="34">
        <v>0</v>
      </c>
      <c r="N1246" s="45">
        <v>24.547799999999999</v>
      </c>
      <c r="O1246" s="44">
        <v>33.483499999999999</v>
      </c>
      <c r="P1246" s="26">
        <v>-0.15305353058823523</v>
      </c>
      <c r="Q1246" s="26">
        <v>-1.3366906411764745</v>
      </c>
      <c r="R1246" s="32" t="s">
        <v>1360</v>
      </c>
      <c r="S1246" s="32"/>
      <c r="T1246" s="22"/>
      <c r="U1246" s="36"/>
      <c r="V1246" s="47" t="s">
        <v>1035</v>
      </c>
      <c r="W1246" s="22"/>
      <c r="X1246" s="22"/>
    </row>
    <row r="1247" spans="1:24" s="18" customFormat="1" ht="12.75" customHeight="1">
      <c r="A1247" s="25" t="s">
        <v>1384</v>
      </c>
      <c r="B1247" s="25" t="s">
        <v>1391</v>
      </c>
      <c r="C1247" s="25" t="s">
        <v>1578</v>
      </c>
      <c r="D1247" s="43">
        <v>43346</v>
      </c>
      <c r="E1247" s="25">
        <v>2018</v>
      </c>
      <c r="F1247" s="25">
        <v>9</v>
      </c>
      <c r="G1247" s="37">
        <v>3</v>
      </c>
      <c r="H1247" s="35">
        <v>0.78822916666666665</v>
      </c>
      <c r="I1247" s="44">
        <v>138.08333329999999</v>
      </c>
      <c r="J1247" s="44">
        <v>38.331666669999997</v>
      </c>
      <c r="K1247" s="34">
        <v>10</v>
      </c>
      <c r="L1247" s="34">
        <v>10</v>
      </c>
      <c r="M1247" s="34">
        <v>0</v>
      </c>
      <c r="N1247" s="45">
        <v>24.854900000000001</v>
      </c>
      <c r="O1247" s="44">
        <v>33.629399999999997</v>
      </c>
      <c r="P1247" s="26">
        <v>-8.569971176470581E-2</v>
      </c>
      <c r="Q1247" s="26">
        <v>-0.82737572352941235</v>
      </c>
      <c r="R1247" s="32" t="s">
        <v>1360</v>
      </c>
      <c r="S1247" s="32"/>
      <c r="T1247" s="22"/>
      <c r="U1247" s="36"/>
      <c r="V1247" s="47" t="s">
        <v>1036</v>
      </c>
      <c r="W1247" s="22"/>
      <c r="X1247" s="22"/>
    </row>
    <row r="1248" spans="1:24" s="18" customFormat="1" ht="12.75" customHeight="1">
      <c r="A1248" s="25" t="s">
        <v>1384</v>
      </c>
      <c r="B1248" s="25" t="s">
        <v>1392</v>
      </c>
      <c r="C1248" s="25" t="s">
        <v>1578</v>
      </c>
      <c r="D1248" s="43">
        <v>43346</v>
      </c>
      <c r="E1248" s="25">
        <v>2018</v>
      </c>
      <c r="F1248" s="25">
        <v>9</v>
      </c>
      <c r="G1248" s="37">
        <v>3</v>
      </c>
      <c r="H1248" s="35">
        <v>0.95716435185185189</v>
      </c>
      <c r="I1248" s="44">
        <v>137.9173333</v>
      </c>
      <c r="J1248" s="44">
        <v>38.583333330000002</v>
      </c>
      <c r="K1248" s="34">
        <v>10</v>
      </c>
      <c r="L1248" s="34">
        <v>10</v>
      </c>
      <c r="M1248" s="34">
        <v>0</v>
      </c>
      <c r="N1248" s="45">
        <v>25.162600000000001</v>
      </c>
      <c r="O1248" s="44">
        <v>33.359499999999997</v>
      </c>
      <c r="P1248" s="26">
        <v>-0.18320513294117635</v>
      </c>
      <c r="Q1248" s="26">
        <v>-1.486424105882354</v>
      </c>
      <c r="R1248" s="32" t="s">
        <v>1360</v>
      </c>
      <c r="S1248" s="32"/>
      <c r="T1248" s="22"/>
      <c r="U1248" s="36"/>
      <c r="V1248" s="47" t="s">
        <v>1037</v>
      </c>
      <c r="W1248" s="22"/>
      <c r="X1248" s="22"/>
    </row>
    <row r="1249" spans="1:24" s="18" customFormat="1" ht="12.75" customHeight="1">
      <c r="A1249" s="25" t="s">
        <v>1384</v>
      </c>
      <c r="B1249" s="25" t="s">
        <v>70</v>
      </c>
      <c r="C1249" s="25" t="s">
        <v>1578</v>
      </c>
      <c r="D1249" s="43">
        <v>43347</v>
      </c>
      <c r="E1249" s="25">
        <v>2018</v>
      </c>
      <c r="F1249" s="25">
        <v>9</v>
      </c>
      <c r="G1249" s="37">
        <v>4</v>
      </c>
      <c r="H1249" s="35">
        <v>0.16630787037037037</v>
      </c>
      <c r="I1249" s="44">
        <v>137.7728333</v>
      </c>
      <c r="J1249" s="44">
        <v>38.833333330000002</v>
      </c>
      <c r="K1249" s="34">
        <v>10</v>
      </c>
      <c r="L1249" s="34">
        <v>10</v>
      </c>
      <c r="M1249" s="34">
        <v>0</v>
      </c>
      <c r="N1249" s="45">
        <v>24.912800000000001</v>
      </c>
      <c r="O1249" s="44">
        <v>33.380200000000002</v>
      </c>
      <c r="P1249" s="26">
        <v>-0.15657883764705871</v>
      </c>
      <c r="Q1249" s="26">
        <v>-1.2287172752941178</v>
      </c>
      <c r="R1249" s="32" t="s">
        <v>1360</v>
      </c>
      <c r="S1249" s="32"/>
      <c r="T1249" s="22"/>
      <c r="U1249" s="36"/>
      <c r="V1249" s="47" t="s">
        <v>1038</v>
      </c>
      <c r="W1249" s="22"/>
      <c r="X1249" s="22"/>
    </row>
    <row r="1250" spans="1:24" s="18" customFormat="1" ht="12.75" customHeight="1">
      <c r="A1250" s="25" t="s">
        <v>1384</v>
      </c>
      <c r="B1250" s="25" t="s">
        <v>71</v>
      </c>
      <c r="C1250" s="25" t="s">
        <v>1578</v>
      </c>
      <c r="D1250" s="43">
        <v>43345</v>
      </c>
      <c r="E1250" s="25">
        <v>2018</v>
      </c>
      <c r="F1250" s="25">
        <v>9</v>
      </c>
      <c r="G1250" s="37">
        <v>2</v>
      </c>
      <c r="H1250" s="35">
        <v>0.77225694444444448</v>
      </c>
      <c r="I1250" s="44">
        <v>137.58933329999999</v>
      </c>
      <c r="J1250" s="44">
        <v>39.081666669999997</v>
      </c>
      <c r="K1250" s="34">
        <v>1000</v>
      </c>
      <c r="L1250" s="34">
        <v>1000</v>
      </c>
      <c r="M1250" s="34">
        <v>0</v>
      </c>
      <c r="N1250" s="45">
        <v>0.34389999999999998</v>
      </c>
      <c r="O1250" s="44">
        <v>34.0685</v>
      </c>
      <c r="P1250" s="26">
        <v>-7.2861818823529267E-2</v>
      </c>
      <c r="Q1250" s="26">
        <v>-0.84108625764705813</v>
      </c>
      <c r="R1250" s="32" t="s">
        <v>1360</v>
      </c>
      <c r="S1250" s="32">
        <v>1</v>
      </c>
      <c r="T1250" s="22"/>
      <c r="U1250" s="36"/>
      <c r="V1250" s="47" t="s">
        <v>1039</v>
      </c>
      <c r="W1250" s="22"/>
      <c r="X1250" s="22"/>
    </row>
    <row r="1251" spans="1:24" s="18" customFormat="1" ht="12.75" customHeight="1">
      <c r="A1251" s="25" t="s">
        <v>1384</v>
      </c>
      <c r="B1251" s="25" t="s">
        <v>71</v>
      </c>
      <c r="C1251" s="25" t="s">
        <v>1578</v>
      </c>
      <c r="D1251" s="43">
        <v>43345</v>
      </c>
      <c r="E1251" s="25">
        <v>2018</v>
      </c>
      <c r="F1251" s="25">
        <v>9</v>
      </c>
      <c r="G1251" s="37">
        <v>2</v>
      </c>
      <c r="H1251" s="35">
        <v>0.77581018518518519</v>
      </c>
      <c r="I1251" s="44">
        <v>137.58933329999999</v>
      </c>
      <c r="J1251" s="44">
        <v>39.081666669999997</v>
      </c>
      <c r="K1251" s="34">
        <v>750</v>
      </c>
      <c r="L1251" s="34">
        <v>750</v>
      </c>
      <c r="M1251" s="34">
        <v>0</v>
      </c>
      <c r="N1251" s="45">
        <v>0.45929999999999999</v>
      </c>
      <c r="O1251" s="44">
        <v>34.0685</v>
      </c>
      <c r="P1251" s="26">
        <v>-2.9030099999999948E-2</v>
      </c>
      <c r="Q1251" s="26">
        <v>-0.67327769999999987</v>
      </c>
      <c r="R1251" s="32" t="s">
        <v>1360</v>
      </c>
      <c r="S1251" s="32">
        <v>1</v>
      </c>
      <c r="T1251" s="22"/>
      <c r="U1251" s="36"/>
      <c r="V1251" s="47" t="s">
        <v>1040</v>
      </c>
      <c r="W1251" s="22"/>
      <c r="X1251" s="22"/>
    </row>
    <row r="1252" spans="1:24" s="18" customFormat="1" ht="12.75" customHeight="1">
      <c r="A1252" s="25" t="s">
        <v>1384</v>
      </c>
      <c r="B1252" s="25" t="s">
        <v>71</v>
      </c>
      <c r="C1252" s="25" t="s">
        <v>1578</v>
      </c>
      <c r="D1252" s="43">
        <v>43345</v>
      </c>
      <c r="E1252" s="25">
        <v>2018</v>
      </c>
      <c r="F1252" s="25">
        <v>9</v>
      </c>
      <c r="G1252" s="37">
        <v>2</v>
      </c>
      <c r="H1252" s="35">
        <v>0.77931712962962962</v>
      </c>
      <c r="I1252" s="44">
        <v>137.58933329999999</v>
      </c>
      <c r="J1252" s="44">
        <v>39.081666669999997</v>
      </c>
      <c r="K1252" s="34">
        <v>500</v>
      </c>
      <c r="L1252" s="34">
        <v>500</v>
      </c>
      <c r="M1252" s="34">
        <v>0</v>
      </c>
      <c r="N1252" s="45">
        <v>0.70020000000000004</v>
      </c>
      <c r="O1252" s="44">
        <v>34.063299999999998</v>
      </c>
      <c r="P1252" s="26">
        <v>-2.3038281176470665E-2</v>
      </c>
      <c r="Q1252" s="26">
        <v>-0.74923266235294328</v>
      </c>
      <c r="R1252" s="32" t="s">
        <v>1360</v>
      </c>
      <c r="S1252" s="32">
        <v>1</v>
      </c>
      <c r="T1252" s="22"/>
      <c r="U1252" s="36"/>
      <c r="V1252" s="47" t="s">
        <v>1041</v>
      </c>
      <c r="W1252" s="22"/>
      <c r="X1252" s="22"/>
    </row>
    <row r="1253" spans="1:24" s="18" customFormat="1" ht="12.75" customHeight="1">
      <c r="A1253" s="25" t="s">
        <v>1384</v>
      </c>
      <c r="B1253" s="25" t="s">
        <v>71</v>
      </c>
      <c r="C1253" s="25" t="s">
        <v>1578</v>
      </c>
      <c r="D1253" s="43">
        <v>43345</v>
      </c>
      <c r="E1253" s="25">
        <v>2018</v>
      </c>
      <c r="F1253" s="25">
        <v>9</v>
      </c>
      <c r="G1253" s="37">
        <v>2</v>
      </c>
      <c r="H1253" s="35">
        <v>0.78084490740740742</v>
      </c>
      <c r="I1253" s="44">
        <v>137.58933329999999</v>
      </c>
      <c r="J1253" s="44">
        <v>39.081666669999997</v>
      </c>
      <c r="K1253" s="34">
        <v>400</v>
      </c>
      <c r="L1253" s="34">
        <v>400</v>
      </c>
      <c r="M1253" s="34">
        <v>0</v>
      </c>
      <c r="N1253" s="45">
        <v>0.84850000000000003</v>
      </c>
      <c r="O1253" s="44">
        <v>34.056800000000003</v>
      </c>
      <c r="P1253" s="26">
        <v>-6.347704235294116E-2</v>
      </c>
      <c r="Q1253" s="26">
        <v>-0.83686136470588401</v>
      </c>
      <c r="R1253" s="32" t="s">
        <v>1360</v>
      </c>
      <c r="S1253" s="32">
        <v>1</v>
      </c>
      <c r="T1253" s="22"/>
      <c r="U1253" s="36"/>
      <c r="V1253" s="47" t="s">
        <v>1042</v>
      </c>
      <c r="W1253" s="22"/>
      <c r="X1253" s="22"/>
    </row>
    <row r="1254" spans="1:24" s="18" customFormat="1" ht="12.75" customHeight="1">
      <c r="A1254" s="25" t="s">
        <v>1384</v>
      </c>
      <c r="B1254" s="25" t="s">
        <v>71</v>
      </c>
      <c r="C1254" s="25" t="s">
        <v>1578</v>
      </c>
      <c r="D1254" s="43">
        <v>43345</v>
      </c>
      <c r="E1254" s="25">
        <v>2018</v>
      </c>
      <c r="F1254" s="25">
        <v>9</v>
      </c>
      <c r="G1254" s="37">
        <v>2</v>
      </c>
      <c r="H1254" s="35">
        <v>0.78221064814814811</v>
      </c>
      <c r="I1254" s="44">
        <v>137.58933329999999</v>
      </c>
      <c r="J1254" s="44">
        <v>39.081666669999997</v>
      </c>
      <c r="K1254" s="34">
        <v>300</v>
      </c>
      <c r="L1254" s="34">
        <v>300</v>
      </c>
      <c r="M1254" s="34">
        <v>0</v>
      </c>
      <c r="N1254" s="45">
        <v>1.4535</v>
      </c>
      <c r="O1254" s="44">
        <v>34.036000000000001</v>
      </c>
      <c r="P1254" s="26">
        <v>-4.9712703529412039E-2</v>
      </c>
      <c r="Q1254" s="26">
        <v>-0.71218628705882558</v>
      </c>
      <c r="R1254" s="32" t="s">
        <v>1360</v>
      </c>
      <c r="S1254" s="32">
        <v>1</v>
      </c>
      <c r="T1254" s="22"/>
      <c r="U1254" s="36"/>
      <c r="V1254" s="47" t="s">
        <v>1043</v>
      </c>
      <c r="W1254" s="22"/>
      <c r="X1254" s="22"/>
    </row>
    <row r="1255" spans="1:24" s="18" customFormat="1" ht="12.75" customHeight="1">
      <c r="A1255" s="25" t="s">
        <v>1384</v>
      </c>
      <c r="B1255" s="25" t="s">
        <v>71</v>
      </c>
      <c r="C1255" s="25" t="s">
        <v>1578</v>
      </c>
      <c r="D1255" s="43">
        <v>43345</v>
      </c>
      <c r="E1255" s="25">
        <v>2018</v>
      </c>
      <c r="F1255" s="25">
        <v>9</v>
      </c>
      <c r="G1255" s="37">
        <v>2</v>
      </c>
      <c r="H1255" s="35">
        <v>0.78353009259259254</v>
      </c>
      <c r="I1255" s="44">
        <v>137.58933329999999</v>
      </c>
      <c r="J1255" s="44">
        <v>39.081666669999997</v>
      </c>
      <c r="K1255" s="34">
        <v>250</v>
      </c>
      <c r="L1255" s="34">
        <v>250</v>
      </c>
      <c r="M1255" s="34">
        <v>0</v>
      </c>
      <c r="N1255" s="45">
        <v>2.0828000000000002</v>
      </c>
      <c r="O1255" s="44">
        <v>34.024000000000001</v>
      </c>
      <c r="P1255" s="26">
        <v>1.7845655294117968E-2</v>
      </c>
      <c r="Q1255" s="26">
        <v>-0.48640474941176493</v>
      </c>
      <c r="R1255" s="32" t="s">
        <v>1360</v>
      </c>
      <c r="S1255" s="32">
        <v>1</v>
      </c>
      <c r="T1255" s="22"/>
      <c r="U1255" s="36"/>
      <c r="V1255" s="47" t="s">
        <v>1044</v>
      </c>
      <c r="W1255" s="22"/>
      <c r="X1255" s="22"/>
    </row>
    <row r="1256" spans="1:24" s="18" customFormat="1" ht="12.75" customHeight="1">
      <c r="A1256" s="25" t="s">
        <v>1384</v>
      </c>
      <c r="B1256" s="25" t="s">
        <v>71</v>
      </c>
      <c r="C1256" s="25" t="s">
        <v>1578</v>
      </c>
      <c r="D1256" s="43">
        <v>43345</v>
      </c>
      <c r="E1256" s="25">
        <v>2018</v>
      </c>
      <c r="F1256" s="25">
        <v>9</v>
      </c>
      <c r="G1256" s="37">
        <v>2</v>
      </c>
      <c r="H1256" s="35">
        <v>0.78434027777777782</v>
      </c>
      <c r="I1256" s="44">
        <v>137.58933329999999</v>
      </c>
      <c r="J1256" s="44">
        <v>39.081666669999997</v>
      </c>
      <c r="K1256" s="34">
        <v>225</v>
      </c>
      <c r="L1256" s="34">
        <v>225</v>
      </c>
      <c r="M1256" s="34">
        <v>0</v>
      </c>
      <c r="N1256" s="45">
        <v>3.3877000000000002</v>
      </c>
      <c r="O1256" s="44">
        <v>34.036000000000001</v>
      </c>
      <c r="P1256" s="26">
        <v>-1.0525245882352596E-2</v>
      </c>
      <c r="Q1256" s="26">
        <v>-0.49310871176470705</v>
      </c>
      <c r="R1256" s="32" t="s">
        <v>1360</v>
      </c>
      <c r="S1256" s="32">
        <v>1</v>
      </c>
      <c r="T1256" s="22"/>
      <c r="U1256" s="36"/>
      <c r="V1256" s="47" t="s">
        <v>1045</v>
      </c>
      <c r="W1256" s="22"/>
      <c r="X1256" s="22"/>
    </row>
    <row r="1257" spans="1:24" s="18" customFormat="1" ht="12.75" customHeight="1">
      <c r="A1257" s="25" t="s">
        <v>1384</v>
      </c>
      <c r="B1257" s="25" t="s">
        <v>71</v>
      </c>
      <c r="C1257" s="25" t="s">
        <v>1578</v>
      </c>
      <c r="D1257" s="43">
        <v>43345</v>
      </c>
      <c r="E1257" s="25">
        <v>2018</v>
      </c>
      <c r="F1257" s="25">
        <v>9</v>
      </c>
      <c r="G1257" s="37">
        <v>2</v>
      </c>
      <c r="H1257" s="35">
        <v>0.78488425925925931</v>
      </c>
      <c r="I1257" s="44">
        <v>137.58933329999999</v>
      </c>
      <c r="J1257" s="44">
        <v>39.081666669999997</v>
      </c>
      <c r="K1257" s="34">
        <v>200</v>
      </c>
      <c r="L1257" s="34">
        <v>200</v>
      </c>
      <c r="M1257" s="34">
        <v>0</v>
      </c>
      <c r="N1257" s="45">
        <v>4.7667999999999999</v>
      </c>
      <c r="O1257" s="44">
        <v>34.0809</v>
      </c>
      <c r="P1257" s="26">
        <v>1.0122729411761178E-3</v>
      </c>
      <c r="Q1257" s="26">
        <v>-0.2004698317647069</v>
      </c>
      <c r="R1257" s="32" t="s">
        <v>1360</v>
      </c>
      <c r="S1257" s="32">
        <v>1</v>
      </c>
      <c r="T1257" s="22"/>
      <c r="U1257" s="36"/>
      <c r="V1257" s="49" t="s">
        <v>1046</v>
      </c>
      <c r="W1257" s="22"/>
      <c r="X1257" s="22"/>
    </row>
    <row r="1258" spans="1:24" s="18" customFormat="1" ht="12.75" customHeight="1">
      <c r="A1258" s="25" t="s">
        <v>1384</v>
      </c>
      <c r="B1258" s="25" t="s">
        <v>71</v>
      </c>
      <c r="C1258" s="25" t="s">
        <v>1578</v>
      </c>
      <c r="D1258" s="43">
        <v>43345</v>
      </c>
      <c r="E1258" s="25">
        <v>2018</v>
      </c>
      <c r="F1258" s="25">
        <v>9</v>
      </c>
      <c r="G1258" s="37">
        <v>2</v>
      </c>
      <c r="H1258" s="35">
        <v>0.78545138888888888</v>
      </c>
      <c r="I1258" s="44">
        <v>137.58933329999999</v>
      </c>
      <c r="J1258" s="44">
        <v>39.081666669999997</v>
      </c>
      <c r="K1258" s="34">
        <v>175</v>
      </c>
      <c r="L1258" s="34">
        <v>175</v>
      </c>
      <c r="M1258" s="34">
        <v>0</v>
      </c>
      <c r="N1258" s="45">
        <v>8.3483000000000001</v>
      </c>
      <c r="O1258" s="44">
        <v>34.220799999999997</v>
      </c>
      <c r="P1258" s="26">
        <v>6.9236423529411173E-2</v>
      </c>
      <c r="Q1258" s="26">
        <v>0.17623526588235094</v>
      </c>
      <c r="R1258" s="32" t="s">
        <v>1360</v>
      </c>
      <c r="S1258" s="32">
        <v>1</v>
      </c>
      <c r="T1258" s="22"/>
      <c r="U1258" s="36"/>
      <c r="V1258" s="49" t="s">
        <v>1047</v>
      </c>
      <c r="W1258" s="22"/>
      <c r="X1258" s="22"/>
    </row>
    <row r="1259" spans="1:24" s="18" customFormat="1" ht="12.75" customHeight="1">
      <c r="A1259" s="25" t="s">
        <v>1384</v>
      </c>
      <c r="B1259" s="25" t="s">
        <v>71</v>
      </c>
      <c r="C1259" s="25" t="s">
        <v>1578</v>
      </c>
      <c r="D1259" s="43">
        <v>43345</v>
      </c>
      <c r="E1259" s="25">
        <v>2018</v>
      </c>
      <c r="F1259" s="25">
        <v>9</v>
      </c>
      <c r="G1259" s="37">
        <v>2</v>
      </c>
      <c r="H1259" s="35">
        <v>0.78593750000000007</v>
      </c>
      <c r="I1259" s="44">
        <v>137.58933329999999</v>
      </c>
      <c r="J1259" s="44">
        <v>39.081666669999997</v>
      </c>
      <c r="K1259" s="34">
        <v>150</v>
      </c>
      <c r="L1259" s="34">
        <v>150</v>
      </c>
      <c r="M1259" s="34">
        <v>0</v>
      </c>
      <c r="N1259" s="45">
        <v>12.0669</v>
      </c>
      <c r="O1259" s="44">
        <v>34.403500000000001</v>
      </c>
      <c r="P1259" s="26">
        <v>0.10453929411764706</v>
      </c>
      <c r="Q1259" s="26">
        <v>0.8548872435294097</v>
      </c>
      <c r="R1259" s="32" t="s">
        <v>1360</v>
      </c>
      <c r="S1259" s="32">
        <v>1</v>
      </c>
      <c r="T1259" s="22"/>
      <c r="U1259" s="36"/>
      <c r="V1259" s="49" t="s">
        <v>1048</v>
      </c>
      <c r="W1259" s="22"/>
      <c r="X1259" s="22"/>
    </row>
    <row r="1260" spans="1:24" s="18" customFormat="1" ht="12.75" customHeight="1">
      <c r="A1260" s="25" t="s">
        <v>1384</v>
      </c>
      <c r="B1260" s="25" t="s">
        <v>71</v>
      </c>
      <c r="C1260" s="25" t="s">
        <v>1578</v>
      </c>
      <c r="D1260" s="43">
        <v>43345</v>
      </c>
      <c r="E1260" s="25">
        <v>2018</v>
      </c>
      <c r="F1260" s="25">
        <v>9</v>
      </c>
      <c r="G1260" s="37">
        <v>2</v>
      </c>
      <c r="H1260" s="35">
        <v>0.78638888888888892</v>
      </c>
      <c r="I1260" s="44">
        <v>137.58933329999999</v>
      </c>
      <c r="J1260" s="44">
        <v>39.081666669999997</v>
      </c>
      <c r="K1260" s="34">
        <v>125</v>
      </c>
      <c r="L1260" s="34">
        <v>125</v>
      </c>
      <c r="M1260" s="34">
        <v>0</v>
      </c>
      <c r="N1260" s="45">
        <v>13.7989</v>
      </c>
      <c r="O1260" s="44">
        <v>34.4465</v>
      </c>
      <c r="P1260" s="26">
        <v>0.15926776470588244</v>
      </c>
      <c r="Q1260" s="26">
        <v>1.1277981011764719</v>
      </c>
      <c r="R1260" s="32" t="s">
        <v>1360</v>
      </c>
      <c r="S1260" s="32">
        <v>1</v>
      </c>
      <c r="T1260" s="22"/>
      <c r="U1260" s="36"/>
      <c r="V1260" s="49" t="s">
        <v>1049</v>
      </c>
      <c r="W1260" s="22"/>
      <c r="X1260" s="22"/>
    </row>
    <row r="1261" spans="1:24" s="18" customFormat="1" ht="12.75" customHeight="1">
      <c r="A1261" s="25" t="s">
        <v>1384</v>
      </c>
      <c r="B1261" s="25" t="s">
        <v>71</v>
      </c>
      <c r="C1261" s="25" t="s">
        <v>1578</v>
      </c>
      <c r="D1261" s="43">
        <v>43345</v>
      </c>
      <c r="E1261" s="25">
        <v>2018</v>
      </c>
      <c r="F1261" s="25">
        <v>9</v>
      </c>
      <c r="G1261" s="37">
        <v>2</v>
      </c>
      <c r="H1261" s="35">
        <v>0.78688657407407403</v>
      </c>
      <c r="I1261" s="44">
        <v>137.58933329999999</v>
      </c>
      <c r="J1261" s="44">
        <v>39.081666669999997</v>
      </c>
      <c r="K1261" s="34">
        <v>100</v>
      </c>
      <c r="L1261" s="34">
        <v>100</v>
      </c>
      <c r="M1261" s="34">
        <v>0</v>
      </c>
      <c r="N1261" s="45">
        <v>15.8963</v>
      </c>
      <c r="O1261" s="44">
        <v>34.391100000000002</v>
      </c>
      <c r="P1261" s="26">
        <v>0.15122087529411754</v>
      </c>
      <c r="Q1261" s="26">
        <v>1.0012583988235289</v>
      </c>
      <c r="R1261" s="32" t="s">
        <v>1360</v>
      </c>
      <c r="S1261" s="32">
        <v>1</v>
      </c>
      <c r="T1261" s="22"/>
      <c r="U1261" s="36"/>
      <c r="V1261" s="49" t="s">
        <v>1050</v>
      </c>
      <c r="W1261" s="22"/>
      <c r="X1261" s="22"/>
    </row>
    <row r="1262" spans="1:24" s="18" customFormat="1" ht="12.75" customHeight="1">
      <c r="A1262" s="25" t="s">
        <v>1384</v>
      </c>
      <c r="B1262" s="25" t="s">
        <v>71</v>
      </c>
      <c r="C1262" s="25" t="s">
        <v>1578</v>
      </c>
      <c r="D1262" s="43">
        <v>43345</v>
      </c>
      <c r="E1262" s="25">
        <v>2018</v>
      </c>
      <c r="F1262" s="25">
        <v>9</v>
      </c>
      <c r="G1262" s="37">
        <v>2</v>
      </c>
      <c r="H1262" s="35">
        <v>0.78755787037037039</v>
      </c>
      <c r="I1262" s="44">
        <v>137.58933329999999</v>
      </c>
      <c r="J1262" s="44">
        <v>39.081666669999997</v>
      </c>
      <c r="K1262" s="34">
        <v>90</v>
      </c>
      <c r="L1262" s="34">
        <v>90</v>
      </c>
      <c r="M1262" s="34">
        <v>0</v>
      </c>
      <c r="N1262" s="45">
        <v>16.898900000000001</v>
      </c>
      <c r="O1262" s="44">
        <v>34.372799999999998</v>
      </c>
      <c r="P1262" s="26">
        <v>0.16137270588235264</v>
      </c>
      <c r="Q1262" s="26">
        <v>0.93428243647058906</v>
      </c>
      <c r="R1262" s="32" t="s">
        <v>1360</v>
      </c>
      <c r="S1262" s="32">
        <v>1</v>
      </c>
      <c r="T1262" s="22"/>
      <c r="U1262" s="36"/>
      <c r="V1262" s="49" t="s">
        <v>1051</v>
      </c>
      <c r="W1262" s="22"/>
      <c r="X1262" s="22"/>
    </row>
    <row r="1263" spans="1:24" s="18" customFormat="1" ht="12.75" customHeight="1">
      <c r="A1263" s="25" t="s">
        <v>1384</v>
      </c>
      <c r="B1263" s="25" t="s">
        <v>71</v>
      </c>
      <c r="C1263" s="25" t="s">
        <v>1578</v>
      </c>
      <c r="D1263" s="43">
        <v>43345</v>
      </c>
      <c r="E1263" s="25">
        <v>2018</v>
      </c>
      <c r="F1263" s="25">
        <v>9</v>
      </c>
      <c r="G1263" s="37">
        <v>2</v>
      </c>
      <c r="H1263" s="35">
        <v>0.78858796296296296</v>
      </c>
      <c r="I1263" s="44">
        <v>137.58933329999999</v>
      </c>
      <c r="J1263" s="44">
        <v>39.081666669999997</v>
      </c>
      <c r="K1263" s="34">
        <v>70</v>
      </c>
      <c r="L1263" s="34">
        <v>70</v>
      </c>
      <c r="M1263" s="34">
        <v>0</v>
      </c>
      <c r="N1263" s="45">
        <v>18.019100000000002</v>
      </c>
      <c r="O1263" s="44">
        <v>34.293900000000001</v>
      </c>
      <c r="P1263" s="26">
        <v>0.13103749647058827</v>
      </c>
      <c r="Q1263" s="26">
        <v>0.80046927411764557</v>
      </c>
      <c r="R1263" s="32" t="s">
        <v>1360</v>
      </c>
      <c r="S1263" s="32">
        <v>1</v>
      </c>
      <c r="T1263" s="22"/>
      <c r="U1263" s="36"/>
      <c r="V1263" s="49" t="s">
        <v>1052</v>
      </c>
      <c r="W1263" s="22"/>
      <c r="X1263" s="22"/>
    </row>
    <row r="1264" spans="1:24" s="18" customFormat="1" ht="12.75" customHeight="1">
      <c r="A1264" s="25" t="s">
        <v>1384</v>
      </c>
      <c r="B1264" s="25" t="s">
        <v>71</v>
      </c>
      <c r="C1264" s="25" t="s">
        <v>1578</v>
      </c>
      <c r="D1264" s="43">
        <v>43345</v>
      </c>
      <c r="E1264" s="25">
        <v>2018</v>
      </c>
      <c r="F1264" s="25">
        <v>9</v>
      </c>
      <c r="G1264" s="37">
        <v>2</v>
      </c>
      <c r="H1264" s="35">
        <v>0.78916666666666668</v>
      </c>
      <c r="I1264" s="44">
        <v>137.58933329999999</v>
      </c>
      <c r="J1264" s="44">
        <v>39.081666669999997</v>
      </c>
      <c r="K1264" s="34">
        <v>60</v>
      </c>
      <c r="L1264" s="34">
        <v>60</v>
      </c>
      <c r="M1264" s="34">
        <v>0</v>
      </c>
      <c r="N1264" s="45">
        <v>18.604700000000001</v>
      </c>
      <c r="O1264" s="44">
        <v>34.237499999999997</v>
      </c>
      <c r="P1264" s="26">
        <v>0.10866497882352988</v>
      </c>
      <c r="Q1264" s="26">
        <v>0.76040164470588145</v>
      </c>
      <c r="R1264" s="32" t="s">
        <v>1360</v>
      </c>
      <c r="S1264" s="32">
        <v>1</v>
      </c>
      <c r="T1264" s="22"/>
      <c r="U1264" s="36"/>
      <c r="V1264" s="49" t="s">
        <v>1053</v>
      </c>
      <c r="W1264" s="22"/>
      <c r="X1264" s="22"/>
    </row>
    <row r="1265" spans="1:24" s="18" customFormat="1" ht="12.75" customHeight="1">
      <c r="A1265" s="25" t="s">
        <v>1384</v>
      </c>
      <c r="B1265" s="25" t="s">
        <v>71</v>
      </c>
      <c r="C1265" s="25" t="s">
        <v>1578</v>
      </c>
      <c r="D1265" s="43">
        <v>43345</v>
      </c>
      <c r="E1265" s="25">
        <v>2018</v>
      </c>
      <c r="F1265" s="25">
        <v>9</v>
      </c>
      <c r="G1265" s="37">
        <v>2</v>
      </c>
      <c r="H1265" s="35">
        <v>0.78971064814814806</v>
      </c>
      <c r="I1265" s="44">
        <v>137.58933329999999</v>
      </c>
      <c r="J1265" s="44">
        <v>39.081666669999997</v>
      </c>
      <c r="K1265" s="34">
        <v>50</v>
      </c>
      <c r="L1265" s="34">
        <v>50</v>
      </c>
      <c r="M1265" s="34">
        <v>0</v>
      </c>
      <c r="N1265" s="45">
        <v>18.9878</v>
      </c>
      <c r="O1265" s="44">
        <v>34.154400000000003</v>
      </c>
      <c r="P1265" s="26">
        <v>7.6489449411764276E-2</v>
      </c>
      <c r="Q1265" s="26">
        <v>0.4331537623529389</v>
      </c>
      <c r="R1265" s="32" t="s">
        <v>1360</v>
      </c>
      <c r="S1265" s="32">
        <v>1</v>
      </c>
      <c r="T1265" s="22"/>
      <c r="U1265" s="36"/>
      <c r="V1265" s="49" t="s">
        <v>1054</v>
      </c>
      <c r="W1265" s="22"/>
      <c r="X1265" s="22"/>
    </row>
    <row r="1266" spans="1:24" s="18" customFormat="1" ht="12.75" customHeight="1">
      <c r="A1266" s="25" t="s">
        <v>1384</v>
      </c>
      <c r="B1266" s="25" t="s">
        <v>71</v>
      </c>
      <c r="C1266" s="25" t="s">
        <v>1578</v>
      </c>
      <c r="D1266" s="43">
        <v>43345</v>
      </c>
      <c r="E1266" s="25">
        <v>2018</v>
      </c>
      <c r="F1266" s="25">
        <v>9</v>
      </c>
      <c r="G1266" s="37">
        <v>2</v>
      </c>
      <c r="H1266" s="35">
        <v>0.79068287037037033</v>
      </c>
      <c r="I1266" s="44">
        <v>137.58933329999999</v>
      </c>
      <c r="J1266" s="44">
        <v>39.081666669999997</v>
      </c>
      <c r="K1266" s="34">
        <v>40</v>
      </c>
      <c r="L1266" s="34">
        <v>40</v>
      </c>
      <c r="M1266" s="34">
        <v>0</v>
      </c>
      <c r="N1266" s="45">
        <v>20.633900000000001</v>
      </c>
      <c r="O1266" s="44">
        <v>33.9741</v>
      </c>
      <c r="P1266" s="26">
        <v>1.2824000000000169E-2</v>
      </c>
      <c r="Q1266" s="26">
        <v>0.12182886000000082</v>
      </c>
      <c r="R1266" s="32" t="s">
        <v>1360</v>
      </c>
      <c r="S1266" s="32">
        <v>1</v>
      </c>
      <c r="T1266" s="22"/>
      <c r="U1266" s="36"/>
      <c r="V1266" s="49" t="s">
        <v>1055</v>
      </c>
      <c r="W1266" s="22"/>
      <c r="X1266" s="22"/>
    </row>
    <row r="1267" spans="1:24" s="18" customFormat="1" ht="12.75" customHeight="1">
      <c r="A1267" s="25" t="s">
        <v>1384</v>
      </c>
      <c r="B1267" s="25" t="s">
        <v>71</v>
      </c>
      <c r="C1267" s="25" t="s">
        <v>1578</v>
      </c>
      <c r="D1267" s="43">
        <v>43345</v>
      </c>
      <c r="E1267" s="25">
        <v>2018</v>
      </c>
      <c r="F1267" s="25">
        <v>9</v>
      </c>
      <c r="G1267" s="37">
        <v>2</v>
      </c>
      <c r="H1267" s="35">
        <v>0.79126157407407405</v>
      </c>
      <c r="I1267" s="44">
        <v>137.58933329999999</v>
      </c>
      <c r="J1267" s="44">
        <v>39.081666669999997</v>
      </c>
      <c r="K1267" s="34">
        <v>30</v>
      </c>
      <c r="L1267" s="34">
        <v>30</v>
      </c>
      <c r="M1267" s="34">
        <v>0</v>
      </c>
      <c r="N1267" s="45">
        <v>22.872</v>
      </c>
      <c r="O1267" s="44">
        <v>33.711599999999997</v>
      </c>
      <c r="P1267" s="26">
        <v>-9.7462889411764841E-2</v>
      </c>
      <c r="Q1267" s="26">
        <v>-0.58619448235294236</v>
      </c>
      <c r="R1267" s="32" t="s">
        <v>1360</v>
      </c>
      <c r="S1267" s="32">
        <v>1</v>
      </c>
      <c r="T1267" s="22"/>
      <c r="U1267" s="36"/>
      <c r="V1267" s="49" t="s">
        <v>1056</v>
      </c>
      <c r="W1267" s="22"/>
      <c r="X1267" s="22"/>
    </row>
    <row r="1268" spans="1:24" s="18" customFormat="1" ht="12.75" customHeight="1">
      <c r="A1268" s="25" t="s">
        <v>1384</v>
      </c>
      <c r="B1268" s="25" t="s">
        <v>71</v>
      </c>
      <c r="C1268" s="25" t="s">
        <v>1578</v>
      </c>
      <c r="D1268" s="43">
        <v>43345</v>
      </c>
      <c r="E1268" s="25">
        <v>2018</v>
      </c>
      <c r="F1268" s="25">
        <v>9</v>
      </c>
      <c r="G1268" s="37">
        <v>2</v>
      </c>
      <c r="H1268" s="35">
        <v>0.7917939814814815</v>
      </c>
      <c r="I1268" s="44">
        <v>137.58933329999999</v>
      </c>
      <c r="J1268" s="44">
        <v>39.081666669999997</v>
      </c>
      <c r="K1268" s="34">
        <v>20</v>
      </c>
      <c r="L1268" s="34">
        <v>20</v>
      </c>
      <c r="M1268" s="34">
        <v>0</v>
      </c>
      <c r="N1268" s="45">
        <v>23.718</v>
      </c>
      <c r="O1268" s="44">
        <v>33.616199999999999</v>
      </c>
      <c r="P1268" s="26">
        <v>-9.7330578823529024E-2</v>
      </c>
      <c r="Q1268" s="26">
        <v>-0.84169066470588305</v>
      </c>
      <c r="R1268" s="32" t="s">
        <v>1360</v>
      </c>
      <c r="S1268" s="32">
        <v>1</v>
      </c>
      <c r="T1268" s="22"/>
      <c r="U1268" s="36"/>
      <c r="V1268" s="49" t="s">
        <v>1057</v>
      </c>
      <c r="W1268" s="22"/>
      <c r="X1268" s="22"/>
    </row>
    <row r="1269" spans="1:24" s="18" customFormat="1" ht="12.75" customHeight="1">
      <c r="A1269" s="25" t="s">
        <v>1384</v>
      </c>
      <c r="B1269" s="25" t="s">
        <v>71</v>
      </c>
      <c r="C1269" s="25" t="s">
        <v>1578</v>
      </c>
      <c r="D1269" s="43">
        <v>43345</v>
      </c>
      <c r="E1269" s="25">
        <v>2018</v>
      </c>
      <c r="F1269" s="25">
        <v>9</v>
      </c>
      <c r="G1269" s="37">
        <v>2</v>
      </c>
      <c r="H1269" s="35">
        <v>0.79234953703703714</v>
      </c>
      <c r="I1269" s="44">
        <v>137.58933329999999</v>
      </c>
      <c r="J1269" s="44">
        <v>39.081666669999997</v>
      </c>
      <c r="K1269" s="34">
        <v>10</v>
      </c>
      <c r="L1269" s="34">
        <v>10</v>
      </c>
      <c r="M1269" s="34">
        <v>0</v>
      </c>
      <c r="N1269" s="45">
        <v>24.840199999999999</v>
      </c>
      <c r="O1269" s="44">
        <v>33.305399999999999</v>
      </c>
      <c r="P1269" s="26">
        <v>-0.27959442823529423</v>
      </c>
      <c r="Q1269" s="26">
        <v>-1.7319436670588253</v>
      </c>
      <c r="R1269" s="32" t="s">
        <v>1360</v>
      </c>
      <c r="S1269" s="32">
        <v>1</v>
      </c>
      <c r="T1269" s="22"/>
      <c r="U1269" s="36"/>
      <c r="V1269" s="49" t="s">
        <v>1058</v>
      </c>
      <c r="W1269" s="22"/>
      <c r="X1269" s="22"/>
    </row>
    <row r="1270" spans="1:24" s="18" customFormat="1" ht="12.75" customHeight="1">
      <c r="A1270" s="25" t="s">
        <v>1384</v>
      </c>
      <c r="B1270" s="25" t="s">
        <v>73</v>
      </c>
      <c r="C1270" s="25" t="s">
        <v>1578</v>
      </c>
      <c r="D1270" s="43">
        <v>43346</v>
      </c>
      <c r="E1270" s="25">
        <v>2018</v>
      </c>
      <c r="F1270" s="25">
        <v>9</v>
      </c>
      <c r="G1270" s="37">
        <v>3</v>
      </c>
      <c r="H1270" s="35">
        <v>0.19287037037037036</v>
      </c>
      <c r="I1270" s="44">
        <v>137.3051667</v>
      </c>
      <c r="J1270" s="44">
        <v>39.550166670000003</v>
      </c>
      <c r="K1270" s="34">
        <v>150</v>
      </c>
      <c r="L1270" s="34">
        <v>150</v>
      </c>
      <c r="M1270" s="34">
        <v>0</v>
      </c>
      <c r="N1270" s="45" t="s">
        <v>292</v>
      </c>
      <c r="O1270" s="44">
        <v>34.088200000000001</v>
      </c>
      <c r="P1270" s="26">
        <v>-1.3710287058823489E-2</v>
      </c>
      <c r="Q1270" s="26">
        <v>-0.44796405176470699</v>
      </c>
      <c r="R1270" s="32" t="s">
        <v>1360</v>
      </c>
      <c r="S1270" s="32"/>
      <c r="T1270" s="22"/>
      <c r="U1270" s="36"/>
      <c r="V1270" s="49" t="s">
        <v>1060</v>
      </c>
      <c r="W1270" s="22"/>
      <c r="X1270" s="22"/>
    </row>
    <row r="1271" spans="1:24" s="18" customFormat="1" ht="12.75" customHeight="1">
      <c r="A1271" s="25" t="s">
        <v>1384</v>
      </c>
      <c r="B1271" s="25" t="s">
        <v>74</v>
      </c>
      <c r="C1271" s="25" t="s">
        <v>1578</v>
      </c>
      <c r="D1271" s="43">
        <v>43345</v>
      </c>
      <c r="E1271" s="25">
        <v>2018</v>
      </c>
      <c r="F1271" s="25">
        <v>9</v>
      </c>
      <c r="G1271" s="37">
        <v>2</v>
      </c>
      <c r="H1271" s="35">
        <v>0.19112268518518519</v>
      </c>
      <c r="I1271" s="44">
        <v>137.17449999999999</v>
      </c>
      <c r="J1271" s="44">
        <v>39.825000000000003</v>
      </c>
      <c r="K1271" s="34">
        <v>10</v>
      </c>
      <c r="L1271" s="34">
        <v>10</v>
      </c>
      <c r="M1271" s="34">
        <v>0</v>
      </c>
      <c r="N1271" s="45">
        <v>23.287400000000002</v>
      </c>
      <c r="O1271" s="44">
        <v>33.940300000000001</v>
      </c>
      <c r="P1271" s="26">
        <v>-4.1372818823529389E-2</v>
      </c>
      <c r="Q1271" s="26">
        <v>-0.5930701082352936</v>
      </c>
      <c r="R1271" s="32" t="s">
        <v>1360</v>
      </c>
      <c r="S1271" s="32"/>
      <c r="T1271" s="22"/>
      <c r="U1271" s="36"/>
      <c r="V1271" s="47" t="s">
        <v>1061</v>
      </c>
      <c r="W1271" s="22"/>
      <c r="X1271" s="22"/>
    </row>
    <row r="1272" spans="1:24" s="18" customFormat="1" ht="12.75" customHeight="1">
      <c r="A1272" s="25" t="s">
        <v>1384</v>
      </c>
      <c r="B1272" s="25" t="s">
        <v>75</v>
      </c>
      <c r="C1272" s="25" t="s">
        <v>1578</v>
      </c>
      <c r="D1272" s="43">
        <v>43344</v>
      </c>
      <c r="E1272" s="25">
        <v>2018</v>
      </c>
      <c r="F1272" s="25">
        <v>9</v>
      </c>
      <c r="G1272" s="37">
        <v>1</v>
      </c>
      <c r="H1272" s="35">
        <v>0.95942129629629624</v>
      </c>
      <c r="I1272" s="44">
        <v>136.91650000000001</v>
      </c>
      <c r="J1272" s="44">
        <v>40.085000000000001</v>
      </c>
      <c r="K1272" s="34">
        <v>10</v>
      </c>
      <c r="L1272" s="34">
        <v>10</v>
      </c>
      <c r="M1272" s="34">
        <v>0</v>
      </c>
      <c r="N1272" s="45">
        <v>24.392600000000002</v>
      </c>
      <c r="O1272" s="44">
        <v>33.513100000000001</v>
      </c>
      <c r="P1272" s="26">
        <v>-8.7190290588234909E-2</v>
      </c>
      <c r="Q1272" s="26">
        <v>-1.0558771858823537</v>
      </c>
      <c r="R1272" s="32" t="s">
        <v>1360</v>
      </c>
      <c r="S1272" s="32"/>
      <c r="T1272" s="22"/>
      <c r="U1272" s="36"/>
      <c r="V1272" s="47" t="s">
        <v>1062</v>
      </c>
      <c r="W1272" s="22"/>
      <c r="X1272" s="22"/>
    </row>
    <row r="1273" spans="1:24" s="18" customFormat="1" ht="12.75" customHeight="1">
      <c r="A1273" s="25" t="s">
        <v>1384</v>
      </c>
      <c r="B1273" s="25" t="s">
        <v>76</v>
      </c>
      <c r="C1273" s="25" t="s">
        <v>1578</v>
      </c>
      <c r="D1273" s="43">
        <v>43344</v>
      </c>
      <c r="E1273" s="25">
        <v>2018</v>
      </c>
      <c r="F1273" s="25">
        <v>9</v>
      </c>
      <c r="G1273" s="37">
        <v>1</v>
      </c>
      <c r="H1273" s="35">
        <v>0.7712268518518518</v>
      </c>
      <c r="I1273" s="44">
        <v>136.74683329999999</v>
      </c>
      <c r="J1273" s="44">
        <v>40.331666669999997</v>
      </c>
      <c r="K1273" s="34">
        <v>1000</v>
      </c>
      <c r="L1273" s="34">
        <v>1000</v>
      </c>
      <c r="M1273" s="34">
        <v>0</v>
      </c>
      <c r="N1273" s="45">
        <v>0.33050000000000002</v>
      </c>
      <c r="O1273" s="44">
        <v>34.068600000000004</v>
      </c>
      <c r="P1273" s="26">
        <v>-3.1794002352941053E-2</v>
      </c>
      <c r="Q1273" s="26">
        <v>-0.99058346352941129</v>
      </c>
      <c r="R1273" s="32" t="s">
        <v>1360</v>
      </c>
      <c r="S1273" s="32">
        <v>1</v>
      </c>
      <c r="T1273" s="22"/>
      <c r="U1273" s="36"/>
      <c r="V1273" s="47" t="s">
        <v>1063</v>
      </c>
      <c r="W1273" s="22"/>
      <c r="X1273" s="22"/>
    </row>
    <row r="1274" spans="1:24" s="18" customFormat="1" ht="12.75" customHeight="1">
      <c r="A1274" s="25" t="s">
        <v>1384</v>
      </c>
      <c r="B1274" s="25" t="s">
        <v>76</v>
      </c>
      <c r="C1274" s="25" t="s">
        <v>1578</v>
      </c>
      <c r="D1274" s="43">
        <v>43344</v>
      </c>
      <c r="E1274" s="25">
        <v>2018</v>
      </c>
      <c r="F1274" s="25">
        <v>9</v>
      </c>
      <c r="G1274" s="37">
        <v>1</v>
      </c>
      <c r="H1274" s="35">
        <v>0.77553240740740748</v>
      </c>
      <c r="I1274" s="44">
        <v>136.74683329999999</v>
      </c>
      <c r="J1274" s="44">
        <v>40.331666669999997</v>
      </c>
      <c r="K1274" s="34">
        <v>750</v>
      </c>
      <c r="L1274" s="34">
        <v>750</v>
      </c>
      <c r="M1274" s="34">
        <v>0</v>
      </c>
      <c r="N1274" s="45">
        <v>0.44309999999999999</v>
      </c>
      <c r="O1274" s="44">
        <v>34.069000000000003</v>
      </c>
      <c r="P1274" s="26">
        <v>-3.6595414117646996E-2</v>
      </c>
      <c r="Q1274" s="26">
        <v>-1.0191307011764703</v>
      </c>
      <c r="R1274" s="32" t="s">
        <v>1360</v>
      </c>
      <c r="S1274" s="32">
        <v>1</v>
      </c>
      <c r="T1274" s="22"/>
      <c r="U1274" s="36"/>
      <c r="V1274" s="47" t="s">
        <v>1064</v>
      </c>
      <c r="W1274" s="22"/>
      <c r="X1274" s="22"/>
    </row>
    <row r="1275" spans="1:24" s="18" customFormat="1" ht="12.75" customHeight="1">
      <c r="A1275" s="25" t="s">
        <v>1384</v>
      </c>
      <c r="B1275" s="25" t="s">
        <v>76</v>
      </c>
      <c r="C1275" s="25" t="s">
        <v>1578</v>
      </c>
      <c r="D1275" s="43">
        <v>43344</v>
      </c>
      <c r="E1275" s="25">
        <v>2018</v>
      </c>
      <c r="F1275" s="25">
        <v>9</v>
      </c>
      <c r="G1275" s="37">
        <v>1</v>
      </c>
      <c r="H1275" s="35">
        <v>0.7793402777777777</v>
      </c>
      <c r="I1275" s="44">
        <v>136.74683329999999</v>
      </c>
      <c r="J1275" s="44">
        <v>40.331666669999997</v>
      </c>
      <c r="K1275" s="34">
        <v>500</v>
      </c>
      <c r="L1275" s="34">
        <v>500</v>
      </c>
      <c r="M1275" s="34">
        <v>0</v>
      </c>
      <c r="N1275" s="45">
        <v>0.65900000000000003</v>
      </c>
      <c r="O1275" s="44">
        <v>34.065399999999997</v>
      </c>
      <c r="P1275" s="26">
        <v>-2.6254258823534826E-3</v>
      </c>
      <c r="Q1275" s="26">
        <v>-0.85940705882353008</v>
      </c>
      <c r="R1275" s="32" t="s">
        <v>1360</v>
      </c>
      <c r="S1275" s="32">
        <v>1</v>
      </c>
      <c r="T1275" s="22"/>
      <c r="U1275" s="36"/>
      <c r="V1275" s="47" t="s">
        <v>1065</v>
      </c>
      <c r="W1275" s="22"/>
      <c r="X1275" s="22"/>
    </row>
    <row r="1276" spans="1:24" s="18" customFormat="1" ht="12.75" customHeight="1">
      <c r="A1276" s="25" t="s">
        <v>1384</v>
      </c>
      <c r="B1276" s="25" t="s">
        <v>76</v>
      </c>
      <c r="C1276" s="25" t="s">
        <v>1578</v>
      </c>
      <c r="D1276" s="43">
        <v>43344</v>
      </c>
      <c r="E1276" s="25">
        <v>2018</v>
      </c>
      <c r="F1276" s="25">
        <v>9</v>
      </c>
      <c r="G1276" s="37">
        <v>1</v>
      </c>
      <c r="H1276" s="35">
        <v>0.78096064814814825</v>
      </c>
      <c r="I1276" s="44">
        <v>136.74683329999999</v>
      </c>
      <c r="J1276" s="44">
        <v>40.331666669999997</v>
      </c>
      <c r="K1276" s="34">
        <v>400</v>
      </c>
      <c r="L1276" s="34">
        <v>400</v>
      </c>
      <c r="M1276" s="34">
        <v>0</v>
      </c>
      <c r="N1276" s="45">
        <v>0.76629999999999998</v>
      </c>
      <c r="O1276" s="44">
        <v>34.057699999999997</v>
      </c>
      <c r="P1276" s="26">
        <v>-2.5180057647058884E-2</v>
      </c>
      <c r="Q1276" s="26">
        <v>-0.82788037647058843</v>
      </c>
      <c r="R1276" s="32" t="s">
        <v>1360</v>
      </c>
      <c r="S1276" s="32">
        <v>1</v>
      </c>
      <c r="T1276" s="22"/>
      <c r="U1276" s="36"/>
      <c r="V1276" s="47" t="s">
        <v>1066</v>
      </c>
      <c r="W1276" s="22"/>
      <c r="X1276" s="22"/>
    </row>
    <row r="1277" spans="1:24" s="18" customFormat="1" ht="12.75" customHeight="1">
      <c r="A1277" s="25" t="s">
        <v>1384</v>
      </c>
      <c r="B1277" s="25" t="s">
        <v>76</v>
      </c>
      <c r="C1277" s="25" t="s">
        <v>1578</v>
      </c>
      <c r="D1277" s="43">
        <v>43344</v>
      </c>
      <c r="E1277" s="25">
        <v>2018</v>
      </c>
      <c r="F1277" s="25">
        <v>9</v>
      </c>
      <c r="G1277" s="37">
        <v>1</v>
      </c>
      <c r="H1277" s="35">
        <v>0.78390046296296301</v>
      </c>
      <c r="I1277" s="44">
        <v>136.74683329999999</v>
      </c>
      <c r="J1277" s="44">
        <v>40.331666669999997</v>
      </c>
      <c r="K1277" s="34">
        <v>250</v>
      </c>
      <c r="L1277" s="34">
        <v>250</v>
      </c>
      <c r="M1277" s="34">
        <v>0</v>
      </c>
      <c r="N1277" s="45">
        <v>0.97489999999999999</v>
      </c>
      <c r="O1277" s="44">
        <v>34.041899999999998</v>
      </c>
      <c r="P1277" s="26">
        <v>-2.3859669411764539E-2</v>
      </c>
      <c r="Q1277" s="26">
        <v>-0.837384574117646</v>
      </c>
      <c r="R1277" s="32" t="s">
        <v>1360</v>
      </c>
      <c r="S1277" s="32">
        <v>1</v>
      </c>
      <c r="T1277" s="22"/>
      <c r="U1277" s="36"/>
      <c r="V1277" s="47" t="s">
        <v>1067</v>
      </c>
      <c r="W1277" s="22"/>
      <c r="X1277" s="22"/>
    </row>
    <row r="1278" spans="1:24" s="18" customFormat="1" ht="12.75" customHeight="1">
      <c r="A1278" s="25" t="s">
        <v>1384</v>
      </c>
      <c r="B1278" s="25" t="s">
        <v>76</v>
      </c>
      <c r="C1278" s="25" t="s">
        <v>1578</v>
      </c>
      <c r="D1278" s="43">
        <v>43344</v>
      </c>
      <c r="E1278" s="25">
        <v>2018</v>
      </c>
      <c r="F1278" s="25">
        <v>9</v>
      </c>
      <c r="G1278" s="37">
        <v>1</v>
      </c>
      <c r="H1278" s="35">
        <v>0.7848032407407407</v>
      </c>
      <c r="I1278" s="44">
        <v>136.74683329999999</v>
      </c>
      <c r="J1278" s="44">
        <v>40.331666669999997</v>
      </c>
      <c r="K1278" s="34">
        <v>225</v>
      </c>
      <c r="L1278" s="34">
        <v>225</v>
      </c>
      <c r="M1278" s="34">
        <v>0</v>
      </c>
      <c r="N1278" s="45">
        <v>1.0392999999999999</v>
      </c>
      <c r="O1278" s="44">
        <v>34.037199999999999</v>
      </c>
      <c r="P1278" s="26">
        <v>-6.9389056470588351E-2</v>
      </c>
      <c r="Q1278" s="26">
        <v>-0.9181991247058825</v>
      </c>
      <c r="R1278" s="32" t="s">
        <v>1360</v>
      </c>
      <c r="S1278" s="32">
        <v>1</v>
      </c>
      <c r="T1278" s="22"/>
      <c r="U1278" s="36"/>
      <c r="V1278" s="47" t="s">
        <v>1068</v>
      </c>
      <c r="W1278" s="22"/>
      <c r="X1278" s="22"/>
    </row>
    <row r="1279" spans="1:24" s="18" customFormat="1" ht="12.75" customHeight="1">
      <c r="A1279" s="25" t="s">
        <v>1384</v>
      </c>
      <c r="B1279" s="25" t="s">
        <v>76</v>
      </c>
      <c r="C1279" s="25" t="s">
        <v>1578</v>
      </c>
      <c r="D1279" s="43">
        <v>43344</v>
      </c>
      <c r="E1279" s="25">
        <v>2018</v>
      </c>
      <c r="F1279" s="25">
        <v>9</v>
      </c>
      <c r="G1279" s="37">
        <v>1</v>
      </c>
      <c r="H1279" s="35">
        <v>0.78553240740740737</v>
      </c>
      <c r="I1279" s="44">
        <v>136.74683329999999</v>
      </c>
      <c r="J1279" s="44">
        <v>40.331666669999997</v>
      </c>
      <c r="K1279" s="34">
        <v>200</v>
      </c>
      <c r="L1279" s="34">
        <v>200</v>
      </c>
      <c r="M1279" s="34">
        <v>0</v>
      </c>
      <c r="N1279" s="45">
        <v>1.0761000000000001</v>
      </c>
      <c r="O1279" s="44">
        <v>34.033099999999997</v>
      </c>
      <c r="P1279" s="26">
        <v>-4.5213948235294676E-2</v>
      </c>
      <c r="Q1279" s="26">
        <v>-0.8197273223529411</v>
      </c>
      <c r="R1279" s="32" t="s">
        <v>1360</v>
      </c>
      <c r="S1279" s="32">
        <v>1</v>
      </c>
      <c r="T1279" s="22"/>
      <c r="U1279" s="36"/>
      <c r="V1279" s="47" t="s">
        <v>1069</v>
      </c>
      <c r="W1279" s="22"/>
      <c r="X1279" s="22"/>
    </row>
    <row r="1280" spans="1:24" s="18" customFormat="1" ht="12.75" customHeight="1">
      <c r="A1280" s="25" t="s">
        <v>1384</v>
      </c>
      <c r="B1280" s="25" t="s">
        <v>76</v>
      </c>
      <c r="C1280" s="25" t="s">
        <v>1578</v>
      </c>
      <c r="D1280" s="43">
        <v>43344</v>
      </c>
      <c r="E1280" s="25">
        <v>2018</v>
      </c>
      <c r="F1280" s="25">
        <v>9</v>
      </c>
      <c r="G1280" s="37">
        <v>1</v>
      </c>
      <c r="H1280" s="35">
        <v>0.78608796296296291</v>
      </c>
      <c r="I1280" s="44">
        <v>136.74683329999999</v>
      </c>
      <c r="J1280" s="44">
        <v>40.331666669999997</v>
      </c>
      <c r="K1280" s="34">
        <v>175</v>
      </c>
      <c r="L1280" s="34">
        <v>175</v>
      </c>
      <c r="M1280" s="34">
        <v>0</v>
      </c>
      <c r="N1280" s="45">
        <v>1.194</v>
      </c>
      <c r="O1280" s="44">
        <v>34.026200000000003</v>
      </c>
      <c r="P1280" s="26">
        <v>-4.6546340000000352E-2</v>
      </c>
      <c r="Q1280" s="26">
        <v>-0.91777184000000211</v>
      </c>
      <c r="R1280" s="32" t="s">
        <v>1360</v>
      </c>
      <c r="S1280" s="32">
        <v>1</v>
      </c>
      <c r="T1280" s="22"/>
      <c r="U1280" s="36"/>
      <c r="V1280" s="47" t="s">
        <v>1070</v>
      </c>
      <c r="W1280" s="22"/>
      <c r="X1280" s="22"/>
    </row>
    <row r="1281" spans="1:24" s="18" customFormat="1" ht="12.75" customHeight="1">
      <c r="A1281" s="25" t="s">
        <v>1384</v>
      </c>
      <c r="B1281" s="25" t="s">
        <v>76</v>
      </c>
      <c r="C1281" s="25" t="s">
        <v>1578</v>
      </c>
      <c r="D1281" s="43">
        <v>43344</v>
      </c>
      <c r="E1281" s="25">
        <v>2018</v>
      </c>
      <c r="F1281" s="25">
        <v>9</v>
      </c>
      <c r="G1281" s="37">
        <v>1</v>
      </c>
      <c r="H1281" s="35">
        <v>0.7866550925925927</v>
      </c>
      <c r="I1281" s="44">
        <v>136.74683329999999</v>
      </c>
      <c r="J1281" s="44">
        <v>40.331666669999997</v>
      </c>
      <c r="K1281" s="34">
        <v>150</v>
      </c>
      <c r="L1281" s="34">
        <v>150</v>
      </c>
      <c r="M1281" s="34">
        <v>0</v>
      </c>
      <c r="N1281" s="45">
        <v>1.4182999999999999</v>
      </c>
      <c r="O1281" s="44">
        <v>34.023200000000003</v>
      </c>
      <c r="P1281" s="26">
        <v>-7.5222771764705598E-2</v>
      </c>
      <c r="Q1281" s="26">
        <v>-0.85090755764705861</v>
      </c>
      <c r="R1281" s="32" t="s">
        <v>1360</v>
      </c>
      <c r="S1281" s="32">
        <v>1</v>
      </c>
      <c r="T1281" s="22"/>
      <c r="U1281" s="36"/>
      <c r="V1281" s="47" t="s">
        <v>1071</v>
      </c>
      <c r="W1281" s="22"/>
      <c r="X1281" s="22"/>
    </row>
    <row r="1282" spans="1:24" s="18" customFormat="1" ht="12.75" customHeight="1">
      <c r="A1282" s="25" t="s">
        <v>1384</v>
      </c>
      <c r="B1282" s="25" t="s">
        <v>76</v>
      </c>
      <c r="C1282" s="25" t="s">
        <v>1578</v>
      </c>
      <c r="D1282" s="43">
        <v>43344</v>
      </c>
      <c r="E1282" s="25">
        <v>2018</v>
      </c>
      <c r="F1282" s="25">
        <v>9</v>
      </c>
      <c r="G1282" s="37">
        <v>1</v>
      </c>
      <c r="H1282" s="35">
        <v>0.78731481481481491</v>
      </c>
      <c r="I1282" s="44">
        <v>136.74683329999999</v>
      </c>
      <c r="J1282" s="44">
        <v>40.331666669999997</v>
      </c>
      <c r="K1282" s="34">
        <v>125</v>
      </c>
      <c r="L1282" s="34">
        <v>125</v>
      </c>
      <c r="M1282" s="34">
        <v>0</v>
      </c>
      <c r="N1282" s="45">
        <v>1.6514</v>
      </c>
      <c r="O1282" s="44">
        <v>34.013599999999997</v>
      </c>
      <c r="P1282" s="26">
        <v>-4.6150223529411782E-2</v>
      </c>
      <c r="Q1282" s="26">
        <v>-0.87690263529411716</v>
      </c>
      <c r="R1282" s="32" t="s">
        <v>1360</v>
      </c>
      <c r="S1282" s="32">
        <v>1</v>
      </c>
      <c r="T1282" s="22"/>
      <c r="U1282" s="36"/>
      <c r="V1282" s="47" t="s">
        <v>1072</v>
      </c>
      <c r="W1282" s="22"/>
      <c r="X1282" s="22"/>
    </row>
    <row r="1283" spans="1:24" s="18" customFormat="1" ht="12.75" customHeight="1">
      <c r="A1283" s="25" t="s">
        <v>1384</v>
      </c>
      <c r="B1283" s="25" t="s">
        <v>76</v>
      </c>
      <c r="C1283" s="25" t="s">
        <v>1578</v>
      </c>
      <c r="D1283" s="43">
        <v>43344</v>
      </c>
      <c r="E1283" s="25">
        <v>2018</v>
      </c>
      <c r="F1283" s="25">
        <v>9</v>
      </c>
      <c r="G1283" s="37">
        <v>1</v>
      </c>
      <c r="H1283" s="35">
        <v>0.78803240740740732</v>
      </c>
      <c r="I1283" s="44">
        <v>136.74683329999999</v>
      </c>
      <c r="J1283" s="44">
        <v>40.331666669999997</v>
      </c>
      <c r="K1283" s="34">
        <v>100</v>
      </c>
      <c r="L1283" s="34">
        <v>100</v>
      </c>
      <c r="M1283" s="34">
        <v>0</v>
      </c>
      <c r="N1283" s="45">
        <v>2.6048</v>
      </c>
      <c r="O1283" s="44">
        <v>34.003700000000002</v>
      </c>
      <c r="P1283" s="26">
        <v>-6.666425529411768E-2</v>
      </c>
      <c r="Q1283" s="26">
        <v>-0.85715515294117672</v>
      </c>
      <c r="R1283" s="32" t="s">
        <v>1360</v>
      </c>
      <c r="S1283" s="32">
        <v>1</v>
      </c>
      <c r="T1283" s="22"/>
      <c r="U1283" s="36"/>
      <c r="V1283" s="47" t="s">
        <v>1073</v>
      </c>
      <c r="W1283" s="22"/>
      <c r="X1283" s="22"/>
    </row>
    <row r="1284" spans="1:24" s="18" customFormat="1" ht="12.75" customHeight="1">
      <c r="A1284" s="25" t="s">
        <v>1384</v>
      </c>
      <c r="B1284" s="25" t="s">
        <v>76</v>
      </c>
      <c r="C1284" s="25" t="s">
        <v>1578</v>
      </c>
      <c r="D1284" s="43">
        <v>43344</v>
      </c>
      <c r="E1284" s="25">
        <v>2018</v>
      </c>
      <c r="F1284" s="25">
        <v>9</v>
      </c>
      <c r="G1284" s="37">
        <v>1</v>
      </c>
      <c r="H1284" s="35">
        <v>0.78871527777777783</v>
      </c>
      <c r="I1284" s="44">
        <v>136.74683329999999</v>
      </c>
      <c r="J1284" s="44">
        <v>40.331666669999997</v>
      </c>
      <c r="K1284" s="34">
        <v>90</v>
      </c>
      <c r="L1284" s="34">
        <v>90</v>
      </c>
      <c r="M1284" s="34">
        <v>0</v>
      </c>
      <c r="N1284" s="45">
        <v>2.8121999999999998</v>
      </c>
      <c r="O1284" s="44">
        <v>34.026699999999998</v>
      </c>
      <c r="P1284" s="26">
        <v>-5.881394705882359E-2</v>
      </c>
      <c r="Q1284" s="26">
        <v>-0.80128479058823388</v>
      </c>
      <c r="R1284" s="32" t="s">
        <v>1360</v>
      </c>
      <c r="S1284" s="32">
        <v>1</v>
      </c>
      <c r="T1284" s="22"/>
      <c r="U1284" s="36"/>
      <c r="V1284" s="47" t="s">
        <v>1074</v>
      </c>
      <c r="W1284" s="22"/>
      <c r="X1284" s="22"/>
    </row>
    <row r="1285" spans="1:24" s="18" customFormat="1" ht="12.75" customHeight="1">
      <c r="A1285" s="25" t="s">
        <v>1384</v>
      </c>
      <c r="B1285" s="25" t="s">
        <v>76</v>
      </c>
      <c r="C1285" s="25" t="s">
        <v>1578</v>
      </c>
      <c r="D1285" s="43">
        <v>43344</v>
      </c>
      <c r="E1285" s="25">
        <v>2018</v>
      </c>
      <c r="F1285" s="25">
        <v>9</v>
      </c>
      <c r="G1285" s="37">
        <v>1</v>
      </c>
      <c r="H1285" s="35">
        <v>0.78923611111111114</v>
      </c>
      <c r="I1285" s="44">
        <v>136.74683329999999</v>
      </c>
      <c r="J1285" s="44">
        <v>40.331666669999997</v>
      </c>
      <c r="K1285" s="34">
        <v>80</v>
      </c>
      <c r="L1285" s="34">
        <v>80</v>
      </c>
      <c r="M1285" s="34">
        <v>0</v>
      </c>
      <c r="N1285" s="45">
        <v>3.5105</v>
      </c>
      <c r="O1285" s="44">
        <v>34.045200000000001</v>
      </c>
      <c r="P1285" s="26">
        <v>-7.3410238823529816E-2</v>
      </c>
      <c r="Q1285" s="26">
        <v>-0.68671474823529444</v>
      </c>
      <c r="R1285" s="32" t="s">
        <v>1360</v>
      </c>
      <c r="S1285" s="32">
        <v>1</v>
      </c>
      <c r="T1285" s="22"/>
      <c r="U1285" s="36" t="s">
        <v>1648</v>
      </c>
      <c r="V1285" s="47" t="s">
        <v>1075</v>
      </c>
      <c r="W1285" s="22"/>
      <c r="X1285" s="22"/>
    </row>
    <row r="1286" spans="1:24" s="18" customFormat="1" ht="12.75" customHeight="1">
      <c r="A1286" s="25" t="s">
        <v>1384</v>
      </c>
      <c r="B1286" s="25" t="s">
        <v>76</v>
      </c>
      <c r="C1286" s="25" t="s">
        <v>1578</v>
      </c>
      <c r="D1286" s="43">
        <v>43344</v>
      </c>
      <c r="E1286" s="25">
        <v>2018</v>
      </c>
      <c r="F1286" s="25">
        <v>9</v>
      </c>
      <c r="G1286" s="37">
        <v>1</v>
      </c>
      <c r="H1286" s="35">
        <v>0.78976851851851848</v>
      </c>
      <c r="I1286" s="44">
        <v>136.74683329999999</v>
      </c>
      <c r="J1286" s="44">
        <v>40.331666669999997</v>
      </c>
      <c r="K1286" s="34">
        <v>70</v>
      </c>
      <c r="L1286" s="34">
        <v>70</v>
      </c>
      <c r="M1286" s="34">
        <v>0</v>
      </c>
      <c r="N1286" s="45">
        <v>4.0021000000000004</v>
      </c>
      <c r="O1286" s="44">
        <v>34.050899999999999</v>
      </c>
      <c r="P1286" s="48">
        <v>-1.1995376470588237E-2</v>
      </c>
      <c r="Q1286" s="48">
        <v>-0.51174314352941153</v>
      </c>
      <c r="R1286" s="32" t="s">
        <v>1360</v>
      </c>
      <c r="S1286" s="32">
        <v>1</v>
      </c>
      <c r="T1286" s="22"/>
      <c r="U1286" s="66" t="s">
        <v>1502</v>
      </c>
      <c r="V1286" s="49" t="s">
        <v>1076</v>
      </c>
      <c r="W1286" s="22"/>
      <c r="X1286" s="22"/>
    </row>
    <row r="1287" spans="1:24" s="18" customFormat="1" ht="12.75" customHeight="1">
      <c r="A1287" s="25" t="s">
        <v>1384</v>
      </c>
      <c r="B1287" s="25" t="s">
        <v>76</v>
      </c>
      <c r="C1287" s="25" t="s">
        <v>1578</v>
      </c>
      <c r="D1287" s="43">
        <v>43344</v>
      </c>
      <c r="E1287" s="25">
        <v>2018</v>
      </c>
      <c r="F1287" s="25">
        <v>9</v>
      </c>
      <c r="G1287" s="37">
        <v>1</v>
      </c>
      <c r="H1287" s="35">
        <v>0.79046296296296292</v>
      </c>
      <c r="I1287" s="44">
        <v>136.74683329999999</v>
      </c>
      <c r="J1287" s="44">
        <v>40.331666669999997</v>
      </c>
      <c r="K1287" s="34">
        <v>60</v>
      </c>
      <c r="L1287" s="34">
        <v>60</v>
      </c>
      <c r="M1287" s="34">
        <v>0</v>
      </c>
      <c r="N1287" s="45">
        <v>4.6566000000000001</v>
      </c>
      <c r="O1287" s="44">
        <v>34.086500000000001</v>
      </c>
      <c r="P1287" s="48">
        <v>-1.3447091764705377E-2</v>
      </c>
      <c r="Q1287" s="48">
        <v>-0.33379468823529379</v>
      </c>
      <c r="R1287" s="32" t="s">
        <v>1360</v>
      </c>
      <c r="S1287" s="32">
        <v>1</v>
      </c>
      <c r="T1287" s="22"/>
      <c r="U1287" s="36"/>
      <c r="V1287" s="49" t="s">
        <v>1077</v>
      </c>
      <c r="W1287" s="22"/>
      <c r="X1287" s="22"/>
    </row>
    <row r="1288" spans="1:24" s="18" customFormat="1" ht="12.75" customHeight="1">
      <c r="A1288" s="25" t="s">
        <v>1384</v>
      </c>
      <c r="B1288" s="25" t="s">
        <v>76</v>
      </c>
      <c r="C1288" s="25" t="s">
        <v>1578</v>
      </c>
      <c r="D1288" s="43">
        <v>43344</v>
      </c>
      <c r="E1288" s="25">
        <v>2018</v>
      </c>
      <c r="F1288" s="25">
        <v>9</v>
      </c>
      <c r="G1288" s="37">
        <v>1</v>
      </c>
      <c r="H1288" s="35">
        <v>0.790949074074074</v>
      </c>
      <c r="I1288" s="44">
        <v>136.74683329999999</v>
      </c>
      <c r="J1288" s="44">
        <v>40.331666669999997</v>
      </c>
      <c r="K1288" s="34">
        <v>50</v>
      </c>
      <c r="L1288" s="34">
        <v>50</v>
      </c>
      <c r="M1288" s="34">
        <v>0</v>
      </c>
      <c r="N1288" s="45">
        <v>5.9668000000000001</v>
      </c>
      <c r="O1288" s="44">
        <v>34.118699999999997</v>
      </c>
      <c r="P1288" s="48">
        <v>1.936647294117666E-2</v>
      </c>
      <c r="Q1288" s="48">
        <v>-0.15604245294117902</v>
      </c>
      <c r="R1288" s="32" t="s">
        <v>1360</v>
      </c>
      <c r="S1288" s="32">
        <v>1</v>
      </c>
      <c r="T1288" s="22"/>
      <c r="U1288" s="36"/>
      <c r="V1288" s="49" t="s">
        <v>1078</v>
      </c>
      <c r="W1288" s="22"/>
      <c r="X1288" s="22"/>
    </row>
    <row r="1289" spans="1:24" s="18" customFormat="1" ht="12.75" customHeight="1">
      <c r="A1289" s="25" t="s">
        <v>1384</v>
      </c>
      <c r="B1289" s="25" t="s">
        <v>76</v>
      </c>
      <c r="C1289" s="25" t="s">
        <v>1578</v>
      </c>
      <c r="D1289" s="43">
        <v>43344</v>
      </c>
      <c r="E1289" s="25">
        <v>2018</v>
      </c>
      <c r="F1289" s="25">
        <v>9</v>
      </c>
      <c r="G1289" s="37">
        <v>1</v>
      </c>
      <c r="H1289" s="35">
        <v>0.79155092592592602</v>
      </c>
      <c r="I1289" s="44">
        <v>136.74683329999999</v>
      </c>
      <c r="J1289" s="44">
        <v>40.331666669999997</v>
      </c>
      <c r="K1289" s="34">
        <v>40</v>
      </c>
      <c r="L1289" s="34">
        <v>40</v>
      </c>
      <c r="M1289" s="34">
        <v>0</v>
      </c>
      <c r="N1289" s="45">
        <v>7.0148000000000001</v>
      </c>
      <c r="O1289" s="44">
        <v>34.122599999999998</v>
      </c>
      <c r="P1289" s="48">
        <v>-4.7248023529409267E-3</v>
      </c>
      <c r="Q1289" s="48">
        <v>3.6230062352940351E-2</v>
      </c>
      <c r="R1289" s="32" t="s">
        <v>1360</v>
      </c>
      <c r="S1289" s="32">
        <v>1</v>
      </c>
      <c r="T1289" s="22"/>
      <c r="U1289" s="36"/>
      <c r="V1289" s="49" t="s">
        <v>1079</v>
      </c>
      <c r="W1289" s="22"/>
      <c r="X1289" s="22"/>
    </row>
    <row r="1290" spans="1:24" s="18" customFormat="1" ht="12.75" customHeight="1">
      <c r="A1290" s="25" t="s">
        <v>1384</v>
      </c>
      <c r="B1290" s="25" t="s">
        <v>76</v>
      </c>
      <c r="C1290" s="25" t="s">
        <v>1578</v>
      </c>
      <c r="D1290" s="43">
        <v>43344</v>
      </c>
      <c r="E1290" s="25">
        <v>2018</v>
      </c>
      <c r="F1290" s="25">
        <v>9</v>
      </c>
      <c r="G1290" s="37">
        <v>1</v>
      </c>
      <c r="H1290" s="35">
        <v>0.79276620370370365</v>
      </c>
      <c r="I1290" s="44">
        <v>136.74683329999999</v>
      </c>
      <c r="J1290" s="44">
        <v>40.331666669999997</v>
      </c>
      <c r="K1290" s="34">
        <v>30</v>
      </c>
      <c r="L1290" s="34">
        <v>30</v>
      </c>
      <c r="M1290" s="34">
        <v>0</v>
      </c>
      <c r="N1290" s="45">
        <v>12.038500000000001</v>
      </c>
      <c r="O1290" s="44">
        <v>34.053400000000003</v>
      </c>
      <c r="P1290" s="48">
        <v>9.6208235294126254E-4</v>
      </c>
      <c r="Q1290" s="48">
        <v>-0.2969745823529415</v>
      </c>
      <c r="R1290" s="32" t="s">
        <v>1360</v>
      </c>
      <c r="S1290" s="32">
        <v>1</v>
      </c>
      <c r="T1290" s="22"/>
      <c r="U1290" s="36"/>
      <c r="V1290" s="49" t="s">
        <v>1080</v>
      </c>
      <c r="W1290" s="22"/>
      <c r="X1290" s="22"/>
    </row>
    <row r="1291" spans="1:24" s="18" customFormat="1" ht="12.75" customHeight="1">
      <c r="A1291" s="25" t="s">
        <v>1384</v>
      </c>
      <c r="B1291" s="25" t="s">
        <v>76</v>
      </c>
      <c r="C1291" s="25" t="s">
        <v>1578</v>
      </c>
      <c r="D1291" s="43">
        <v>43344</v>
      </c>
      <c r="E1291" s="25">
        <v>2018</v>
      </c>
      <c r="F1291" s="25">
        <v>9</v>
      </c>
      <c r="G1291" s="37">
        <v>1</v>
      </c>
      <c r="H1291" s="35">
        <v>0.79327546296296303</v>
      </c>
      <c r="I1291" s="44">
        <v>136.74683329999999</v>
      </c>
      <c r="J1291" s="44">
        <v>40.331666669999997</v>
      </c>
      <c r="K1291" s="34">
        <v>20</v>
      </c>
      <c r="L1291" s="34">
        <v>20</v>
      </c>
      <c r="M1291" s="34">
        <v>0</v>
      </c>
      <c r="N1291" s="45">
        <v>22.1038</v>
      </c>
      <c r="O1291" s="44">
        <v>33.955100000000002</v>
      </c>
      <c r="P1291" s="48">
        <v>-5.6986552941176161E-2</v>
      </c>
      <c r="Q1291" s="48">
        <v>-0.70395794705882331</v>
      </c>
      <c r="R1291" s="32" t="s">
        <v>1360</v>
      </c>
      <c r="S1291" s="32">
        <v>1</v>
      </c>
      <c r="T1291" s="22"/>
      <c r="U1291" s="36"/>
      <c r="V1291" s="49" t="s">
        <v>1081</v>
      </c>
      <c r="W1291" s="22"/>
      <c r="X1291" s="22"/>
    </row>
    <row r="1292" spans="1:24" s="18" customFormat="1" ht="12.75" customHeight="1">
      <c r="A1292" s="25" t="s">
        <v>1384</v>
      </c>
      <c r="B1292" s="25" t="s">
        <v>76</v>
      </c>
      <c r="C1292" s="25" t="s">
        <v>1578</v>
      </c>
      <c r="D1292" s="43">
        <v>43344</v>
      </c>
      <c r="E1292" s="25">
        <v>2018</v>
      </c>
      <c r="F1292" s="25">
        <v>9</v>
      </c>
      <c r="G1292" s="37">
        <v>1</v>
      </c>
      <c r="H1292" s="35">
        <v>0.79378472222222218</v>
      </c>
      <c r="I1292" s="44">
        <v>136.74683329999999</v>
      </c>
      <c r="J1292" s="44">
        <v>40.331666669999997</v>
      </c>
      <c r="K1292" s="34">
        <v>10</v>
      </c>
      <c r="L1292" s="34">
        <v>10</v>
      </c>
      <c r="M1292" s="34">
        <v>0</v>
      </c>
      <c r="N1292" s="45">
        <v>22.367999999999999</v>
      </c>
      <c r="O1292" s="44">
        <v>33.9358</v>
      </c>
      <c r="P1292" s="48">
        <v>-7.261348823529401E-2</v>
      </c>
      <c r="Q1292" s="48">
        <v>-0.8129321867647068</v>
      </c>
      <c r="R1292" s="32" t="s">
        <v>1360</v>
      </c>
      <c r="S1292" s="32">
        <v>1</v>
      </c>
      <c r="T1292" s="22"/>
      <c r="U1292" s="36"/>
      <c r="V1292" s="49" t="s">
        <v>1082</v>
      </c>
      <c r="W1292" s="22"/>
      <c r="X1292" s="22"/>
    </row>
    <row r="1293" spans="1:24" s="18" customFormat="1" ht="12.75" customHeight="1">
      <c r="A1293" s="25" t="s">
        <v>1384</v>
      </c>
      <c r="B1293" s="25" t="s">
        <v>78</v>
      </c>
      <c r="C1293" s="25" t="s">
        <v>1578</v>
      </c>
      <c r="D1293" s="43">
        <v>43351</v>
      </c>
      <c r="E1293" s="25">
        <v>2018</v>
      </c>
      <c r="F1293" s="25">
        <v>9</v>
      </c>
      <c r="G1293" s="37">
        <v>8</v>
      </c>
      <c r="H1293" s="35">
        <v>0.76694444444444443</v>
      </c>
      <c r="I1293" s="44">
        <v>137.7536667</v>
      </c>
      <c r="J1293" s="44">
        <v>39.583333330000002</v>
      </c>
      <c r="K1293" s="34">
        <v>10</v>
      </c>
      <c r="L1293" s="34">
        <v>10</v>
      </c>
      <c r="M1293" s="34">
        <v>0</v>
      </c>
      <c r="N1293" s="45">
        <v>23.315899999999999</v>
      </c>
      <c r="O1293" s="44">
        <v>33.9544</v>
      </c>
      <c r="P1293" s="48">
        <v>-9.6266849411764888E-2</v>
      </c>
      <c r="Q1293" s="48">
        <v>-0.52315853058823514</v>
      </c>
      <c r="R1293" s="32" t="s">
        <v>1360</v>
      </c>
      <c r="S1293" s="32"/>
      <c r="T1293" s="22"/>
      <c r="U1293" s="36"/>
      <c r="V1293" s="49" t="s">
        <v>1083</v>
      </c>
      <c r="W1293" s="22"/>
      <c r="X1293" s="22"/>
    </row>
    <row r="1294" spans="1:24" s="18" customFormat="1" ht="12.75" customHeight="1">
      <c r="A1294" s="25" t="s">
        <v>1384</v>
      </c>
      <c r="B1294" s="25" t="s">
        <v>79</v>
      </c>
      <c r="C1294" s="25" t="s">
        <v>1578</v>
      </c>
      <c r="D1294" s="43">
        <v>43351</v>
      </c>
      <c r="E1294" s="25">
        <v>2018</v>
      </c>
      <c r="F1294" s="25">
        <v>9</v>
      </c>
      <c r="G1294" s="37">
        <v>8</v>
      </c>
      <c r="H1294" s="35">
        <v>0.90170138888888884</v>
      </c>
      <c r="I1294" s="44">
        <v>137.9208333</v>
      </c>
      <c r="J1294" s="44">
        <v>39.331666669999997</v>
      </c>
      <c r="K1294" s="34">
        <v>500</v>
      </c>
      <c r="L1294" s="34">
        <v>500</v>
      </c>
      <c r="M1294" s="34">
        <v>0</v>
      </c>
      <c r="N1294" s="45">
        <v>0.75849999999999995</v>
      </c>
      <c r="O1294" s="44">
        <v>34.059899999999999</v>
      </c>
      <c r="P1294" s="48">
        <v>-0.10057400470588229</v>
      </c>
      <c r="Q1294" s="48">
        <v>-0.87578895529411582</v>
      </c>
      <c r="R1294" s="32" t="s">
        <v>1360</v>
      </c>
      <c r="S1294" s="32"/>
      <c r="T1294" s="22"/>
      <c r="U1294" s="36"/>
      <c r="V1294" s="49" t="s">
        <v>1084</v>
      </c>
      <c r="W1294" s="22"/>
      <c r="X1294" s="22"/>
    </row>
    <row r="1295" spans="1:24" s="18" customFormat="1" ht="12.75" customHeight="1">
      <c r="A1295" s="25" t="s">
        <v>1384</v>
      </c>
      <c r="B1295" s="25" t="s">
        <v>79</v>
      </c>
      <c r="C1295" s="25" t="s">
        <v>1578</v>
      </c>
      <c r="D1295" s="43">
        <v>43351</v>
      </c>
      <c r="E1295" s="25">
        <v>2018</v>
      </c>
      <c r="F1295" s="25">
        <v>9</v>
      </c>
      <c r="G1295" s="37">
        <v>8</v>
      </c>
      <c r="H1295" s="35">
        <v>0.90746527777777775</v>
      </c>
      <c r="I1295" s="44">
        <v>137.9208333</v>
      </c>
      <c r="J1295" s="44">
        <v>39.331666669999997</v>
      </c>
      <c r="K1295" s="34">
        <v>200</v>
      </c>
      <c r="L1295" s="34">
        <v>200</v>
      </c>
      <c r="M1295" s="34">
        <v>0</v>
      </c>
      <c r="N1295" s="45">
        <v>4.5289000000000001</v>
      </c>
      <c r="O1295" s="44">
        <v>34.063899999999997</v>
      </c>
      <c r="P1295" s="48">
        <v>-2.7172399999999541E-2</v>
      </c>
      <c r="Q1295" s="48">
        <v>-0.49099191666666719</v>
      </c>
      <c r="R1295" s="32" t="s">
        <v>1360</v>
      </c>
      <c r="S1295" s="32"/>
      <c r="T1295" s="22"/>
      <c r="U1295" s="36"/>
      <c r="V1295" s="49" t="s">
        <v>1085</v>
      </c>
      <c r="W1295" s="22"/>
      <c r="X1295" s="22"/>
    </row>
    <row r="1296" spans="1:24" s="18" customFormat="1" ht="12.75" customHeight="1">
      <c r="A1296" s="25" t="s">
        <v>1384</v>
      </c>
      <c r="B1296" s="25" t="s">
        <v>79</v>
      </c>
      <c r="C1296" s="25" t="s">
        <v>1578</v>
      </c>
      <c r="D1296" s="43">
        <v>43351</v>
      </c>
      <c r="E1296" s="25">
        <v>2018</v>
      </c>
      <c r="F1296" s="25">
        <v>9</v>
      </c>
      <c r="G1296" s="37">
        <v>8</v>
      </c>
      <c r="H1296" s="35">
        <v>0.90997685185185195</v>
      </c>
      <c r="I1296" s="44">
        <v>137.9208333</v>
      </c>
      <c r="J1296" s="44">
        <v>39.331666669999997</v>
      </c>
      <c r="K1296" s="34">
        <v>100</v>
      </c>
      <c r="L1296" s="34">
        <v>100</v>
      </c>
      <c r="M1296" s="34">
        <v>0</v>
      </c>
      <c r="N1296" s="45">
        <v>14.6328</v>
      </c>
      <c r="O1296" s="44">
        <v>34.421100000000003</v>
      </c>
      <c r="P1296" s="48">
        <v>0.11945084470588263</v>
      </c>
      <c r="Q1296" s="48">
        <v>0.83971633529411882</v>
      </c>
      <c r="R1296" s="32" t="s">
        <v>1360</v>
      </c>
      <c r="S1296" s="32"/>
      <c r="T1296" s="22"/>
      <c r="U1296" s="36"/>
      <c r="V1296" s="49" t="s">
        <v>1086</v>
      </c>
      <c r="W1296" s="22"/>
      <c r="X1296" s="22"/>
    </row>
    <row r="1297" spans="1:24" s="18" customFormat="1" ht="12.75" customHeight="1">
      <c r="A1297" s="25" t="s">
        <v>1384</v>
      </c>
      <c r="B1297" s="25" t="s">
        <v>79</v>
      </c>
      <c r="C1297" s="25" t="s">
        <v>1578</v>
      </c>
      <c r="D1297" s="43">
        <v>43351</v>
      </c>
      <c r="E1297" s="25">
        <v>2018</v>
      </c>
      <c r="F1297" s="25">
        <v>9</v>
      </c>
      <c r="G1297" s="37">
        <v>8</v>
      </c>
      <c r="H1297" s="35">
        <v>0.91462962962962957</v>
      </c>
      <c r="I1297" s="44">
        <v>137.9208333</v>
      </c>
      <c r="J1297" s="44">
        <v>39.331666669999997</v>
      </c>
      <c r="K1297" s="34">
        <v>10</v>
      </c>
      <c r="L1297" s="34">
        <v>10</v>
      </c>
      <c r="M1297" s="34">
        <v>0</v>
      </c>
      <c r="N1297" s="45">
        <v>25.585699999999999</v>
      </c>
      <c r="O1297" s="44">
        <v>33.136099999999999</v>
      </c>
      <c r="P1297" s="48">
        <v>-0.21530550392156833</v>
      </c>
      <c r="Q1297" s="48">
        <v>-1.5454916627450999</v>
      </c>
      <c r="R1297" s="32" t="s">
        <v>1360</v>
      </c>
      <c r="S1297" s="32"/>
      <c r="T1297" s="22"/>
      <c r="U1297" s="36"/>
      <c r="V1297" s="49" t="s">
        <v>1087</v>
      </c>
      <c r="W1297" s="22"/>
      <c r="X1297" s="22"/>
    </row>
    <row r="1298" spans="1:24" s="18" customFormat="1" ht="12.75" customHeight="1">
      <c r="A1298" s="25" t="s">
        <v>1384</v>
      </c>
      <c r="B1298" s="25" t="s">
        <v>80</v>
      </c>
      <c r="C1298" s="25" t="s">
        <v>1578</v>
      </c>
      <c r="D1298" s="43">
        <v>43351</v>
      </c>
      <c r="E1298" s="25">
        <v>2018</v>
      </c>
      <c r="F1298" s="25">
        <v>9</v>
      </c>
      <c r="G1298" s="37">
        <v>8</v>
      </c>
      <c r="H1298" s="35">
        <v>0.12594907407407407</v>
      </c>
      <c r="I1298" s="44">
        <v>138.20849999999999</v>
      </c>
      <c r="J1298" s="44">
        <v>39.018333329999997</v>
      </c>
      <c r="K1298" s="34">
        <v>10</v>
      </c>
      <c r="L1298" s="34">
        <v>10</v>
      </c>
      <c r="M1298" s="34">
        <v>0</v>
      </c>
      <c r="N1298" s="45">
        <v>25.148199999999999</v>
      </c>
      <c r="O1298" s="44">
        <v>33.234000000000002</v>
      </c>
      <c r="P1298" s="48">
        <v>-0.22829795588235258</v>
      </c>
      <c r="Q1298" s="48">
        <v>-1.6627234941176479</v>
      </c>
      <c r="R1298" s="32" t="s">
        <v>1360</v>
      </c>
      <c r="S1298" s="32"/>
      <c r="T1298" s="22"/>
      <c r="U1298" s="36"/>
      <c r="V1298" s="49" t="s">
        <v>1088</v>
      </c>
      <c r="W1298" s="22"/>
      <c r="X1298" s="22"/>
    </row>
    <row r="1299" spans="1:24" s="18" customFormat="1" ht="12.75" customHeight="1">
      <c r="A1299" s="25" t="s">
        <v>1384</v>
      </c>
      <c r="B1299" s="25" t="s">
        <v>81</v>
      </c>
      <c r="C1299" s="25" t="s">
        <v>1578</v>
      </c>
      <c r="D1299" s="43">
        <v>43350</v>
      </c>
      <c r="E1299" s="25">
        <v>2018</v>
      </c>
      <c r="F1299" s="25">
        <v>9</v>
      </c>
      <c r="G1299" s="37">
        <v>7</v>
      </c>
      <c r="H1299" s="35">
        <v>0.9200462962962962</v>
      </c>
      <c r="I1299" s="44">
        <v>138.24700000000001</v>
      </c>
      <c r="J1299" s="44">
        <v>38.831666669999997</v>
      </c>
      <c r="K1299" s="34">
        <v>10</v>
      </c>
      <c r="L1299" s="34">
        <v>10</v>
      </c>
      <c r="M1299" s="34">
        <v>0</v>
      </c>
      <c r="N1299" s="45">
        <v>25.5169</v>
      </c>
      <c r="O1299" s="44">
        <v>33.203200000000002</v>
      </c>
      <c r="P1299" s="48">
        <v>-0.26019070117647036</v>
      </c>
      <c r="Q1299" s="48">
        <v>-1.9531521788235295</v>
      </c>
      <c r="R1299" s="32" t="s">
        <v>1360</v>
      </c>
      <c r="S1299" s="32"/>
      <c r="T1299" s="22"/>
      <c r="U1299" s="36"/>
      <c r="V1299" s="49" t="s">
        <v>1089</v>
      </c>
      <c r="W1299" s="22"/>
      <c r="X1299" s="22"/>
    </row>
    <row r="1300" spans="1:24" s="18" customFormat="1" ht="12.75" customHeight="1">
      <c r="A1300" s="25" t="s">
        <v>1384</v>
      </c>
      <c r="B1300" s="25" t="s">
        <v>82</v>
      </c>
      <c r="C1300" s="25" t="s">
        <v>1578</v>
      </c>
      <c r="D1300" s="43">
        <v>43350</v>
      </c>
      <c r="E1300" s="25">
        <v>2018</v>
      </c>
      <c r="F1300" s="25">
        <v>9</v>
      </c>
      <c r="G1300" s="37">
        <v>7</v>
      </c>
      <c r="H1300" s="35">
        <v>0.77063657407407404</v>
      </c>
      <c r="I1300" s="44">
        <v>138.41800000000001</v>
      </c>
      <c r="J1300" s="44">
        <v>38.581666669999997</v>
      </c>
      <c r="K1300" s="34">
        <v>10</v>
      </c>
      <c r="L1300" s="34">
        <v>10</v>
      </c>
      <c r="M1300" s="34">
        <v>0</v>
      </c>
      <c r="N1300" s="45">
        <v>24.392600000000002</v>
      </c>
      <c r="O1300" s="44">
        <v>33.513100000000001</v>
      </c>
      <c r="P1300" s="48">
        <v>-0.13080207647058839</v>
      </c>
      <c r="Q1300" s="48">
        <v>-1.1056029735294111</v>
      </c>
      <c r="R1300" s="32" t="s">
        <v>1360</v>
      </c>
      <c r="S1300" s="32"/>
      <c r="T1300" s="22"/>
      <c r="U1300" s="36"/>
      <c r="V1300" s="49" t="s">
        <v>1090</v>
      </c>
      <c r="W1300" s="22"/>
      <c r="X1300" s="22"/>
    </row>
    <row r="1301" spans="1:24" s="18" customFormat="1" ht="12.75" customHeight="1">
      <c r="A1301" s="25" t="s">
        <v>1384</v>
      </c>
      <c r="B1301" s="25" t="s">
        <v>83</v>
      </c>
      <c r="C1301" s="25" t="s">
        <v>1578</v>
      </c>
      <c r="D1301" s="43">
        <v>43349</v>
      </c>
      <c r="E1301" s="25">
        <v>2018</v>
      </c>
      <c r="F1301" s="25">
        <v>9</v>
      </c>
      <c r="G1301" s="37">
        <v>6</v>
      </c>
      <c r="H1301" s="35">
        <v>0.16347222222222221</v>
      </c>
      <c r="I1301" s="44">
        <v>139.0381667</v>
      </c>
      <c r="J1301" s="44">
        <v>38.363333330000003</v>
      </c>
      <c r="K1301" s="34">
        <v>10</v>
      </c>
      <c r="L1301" s="34">
        <v>10</v>
      </c>
      <c r="M1301" s="34">
        <v>0</v>
      </c>
      <c r="N1301" s="45">
        <v>25.002500000000001</v>
      </c>
      <c r="O1301" s="44">
        <v>33.532600000000002</v>
      </c>
      <c r="P1301" s="46">
        <v>-0.20329248470588235</v>
      </c>
      <c r="Q1301" s="46">
        <v>-1.4348446847058813</v>
      </c>
      <c r="R1301" s="32" t="s">
        <v>1360</v>
      </c>
      <c r="S1301" s="32"/>
      <c r="T1301" s="22"/>
      <c r="U1301" s="36"/>
      <c r="V1301" s="47" t="s">
        <v>1091</v>
      </c>
      <c r="W1301" s="22"/>
      <c r="X1301" s="22"/>
    </row>
    <row r="1302" spans="1:24" s="18" customFormat="1" ht="12.75" customHeight="1">
      <c r="A1302" s="25" t="s">
        <v>1384</v>
      </c>
      <c r="B1302" s="25" t="s">
        <v>84</v>
      </c>
      <c r="C1302" s="25" t="s">
        <v>1578</v>
      </c>
      <c r="D1302" s="43">
        <v>43348</v>
      </c>
      <c r="E1302" s="25">
        <v>2018</v>
      </c>
      <c r="F1302" s="25">
        <v>9</v>
      </c>
      <c r="G1302" s="37">
        <v>5</v>
      </c>
      <c r="H1302" s="35">
        <v>0.94122685185185195</v>
      </c>
      <c r="I1302" s="44">
        <v>138.92016670000001</v>
      </c>
      <c r="J1302" s="44">
        <v>38.581666669999997</v>
      </c>
      <c r="K1302" s="34">
        <v>10</v>
      </c>
      <c r="L1302" s="34">
        <v>10</v>
      </c>
      <c r="M1302" s="34">
        <v>0</v>
      </c>
      <c r="N1302" s="45">
        <v>24.5124</v>
      </c>
      <c r="O1302" s="44">
        <v>33.580399999999997</v>
      </c>
      <c r="P1302" s="46">
        <v>-0.17929507764705876</v>
      </c>
      <c r="Q1302" s="46">
        <v>-1.22443099764706</v>
      </c>
      <c r="R1302" s="32" t="s">
        <v>1360</v>
      </c>
      <c r="S1302" s="32"/>
      <c r="T1302" s="22"/>
      <c r="U1302" s="36"/>
      <c r="V1302" s="47" t="s">
        <v>1092</v>
      </c>
      <c r="W1302" s="22"/>
      <c r="X1302" s="22"/>
    </row>
    <row r="1303" spans="1:24" s="18" customFormat="1" ht="12.75" customHeight="1">
      <c r="A1303" s="25" t="s">
        <v>1384</v>
      </c>
      <c r="B1303" s="25" t="s">
        <v>85</v>
      </c>
      <c r="C1303" s="25" t="s">
        <v>1578</v>
      </c>
      <c r="D1303" s="43">
        <v>43348</v>
      </c>
      <c r="E1303" s="25">
        <v>2018</v>
      </c>
      <c r="F1303" s="25">
        <v>9</v>
      </c>
      <c r="G1303" s="37">
        <v>5</v>
      </c>
      <c r="H1303" s="35">
        <v>0.76748842592592592</v>
      </c>
      <c r="I1303" s="44">
        <v>138.75416670000001</v>
      </c>
      <c r="J1303" s="44">
        <v>38.831666669999997</v>
      </c>
      <c r="K1303" s="34">
        <v>10</v>
      </c>
      <c r="L1303" s="34">
        <v>10</v>
      </c>
      <c r="M1303" s="34">
        <v>0</v>
      </c>
      <c r="N1303" s="45">
        <v>24.466100000000001</v>
      </c>
      <c r="O1303" s="44">
        <v>33.808</v>
      </c>
      <c r="P1303" s="46">
        <v>-0.10448175058823561</v>
      </c>
      <c r="Q1303" s="46">
        <v>-0.78553751058823629</v>
      </c>
      <c r="R1303" s="32" t="s">
        <v>1360</v>
      </c>
      <c r="S1303" s="32"/>
      <c r="T1303" s="22"/>
      <c r="U1303" s="36"/>
      <c r="V1303" s="47" t="s">
        <v>1093</v>
      </c>
      <c r="W1303" s="22"/>
      <c r="X1303" s="22"/>
    </row>
    <row r="1304" spans="1:24" s="18" customFormat="1" ht="12.75" customHeight="1">
      <c r="A1304" s="25" t="s">
        <v>1384</v>
      </c>
      <c r="B1304" s="25" t="s">
        <v>86</v>
      </c>
      <c r="C1304" s="25" t="s">
        <v>1578</v>
      </c>
      <c r="D1304" s="43">
        <v>43349</v>
      </c>
      <c r="E1304" s="25">
        <v>2018</v>
      </c>
      <c r="F1304" s="25">
        <v>9</v>
      </c>
      <c r="G1304" s="37">
        <v>6</v>
      </c>
      <c r="H1304" s="35">
        <v>0.78877314814814825</v>
      </c>
      <c r="I1304" s="44">
        <v>138.5841667</v>
      </c>
      <c r="J1304" s="44">
        <v>39.08</v>
      </c>
      <c r="K1304" s="34">
        <v>10</v>
      </c>
      <c r="L1304" s="34">
        <v>10</v>
      </c>
      <c r="M1304" s="34">
        <v>0</v>
      </c>
      <c r="N1304" s="45">
        <v>24.404399999999999</v>
      </c>
      <c r="O1304" s="44">
        <v>33.566699999999997</v>
      </c>
      <c r="P1304" s="46">
        <v>-0.16027962352941194</v>
      </c>
      <c r="Q1304" s="46">
        <v>-1.2884122635294109</v>
      </c>
      <c r="R1304" s="32" t="s">
        <v>1360</v>
      </c>
      <c r="S1304" s="32"/>
      <c r="T1304" s="22"/>
      <c r="U1304" s="36"/>
      <c r="V1304" s="47" t="s">
        <v>1094</v>
      </c>
      <c r="W1304" s="22"/>
      <c r="X1304" s="22"/>
    </row>
    <row r="1305" spans="1:24" s="18" customFormat="1" ht="12.75" customHeight="1">
      <c r="A1305" s="25" t="s">
        <v>1384</v>
      </c>
      <c r="B1305" s="25" t="s">
        <v>87</v>
      </c>
      <c r="C1305" s="25" t="s">
        <v>1578</v>
      </c>
      <c r="D1305" s="43">
        <v>43349</v>
      </c>
      <c r="E1305" s="25">
        <v>2018</v>
      </c>
      <c r="F1305" s="25">
        <v>9</v>
      </c>
      <c r="G1305" s="37">
        <v>6</v>
      </c>
      <c r="H1305" s="35">
        <v>0.9836921296296296</v>
      </c>
      <c r="I1305" s="44">
        <v>138.4158333</v>
      </c>
      <c r="J1305" s="44">
        <v>39.331666669999997</v>
      </c>
      <c r="K1305" s="34">
        <v>10</v>
      </c>
      <c r="L1305" s="34">
        <v>10</v>
      </c>
      <c r="M1305" s="34">
        <v>0</v>
      </c>
      <c r="N1305" s="45">
        <v>24.729800000000001</v>
      </c>
      <c r="O1305" s="44">
        <v>33.805500000000002</v>
      </c>
      <c r="P1305" s="46">
        <v>-9.8935576470588149E-2</v>
      </c>
      <c r="Q1305" s="46">
        <v>-0.80754909647058959</v>
      </c>
      <c r="R1305" s="32" t="s">
        <v>1360</v>
      </c>
      <c r="S1305" s="32"/>
      <c r="T1305" s="22"/>
      <c r="U1305" s="36"/>
      <c r="V1305" s="47" t="s">
        <v>1095</v>
      </c>
      <c r="W1305" s="22"/>
      <c r="X1305" s="22"/>
    </row>
    <row r="1306" spans="1:24" s="18" customFormat="1" ht="12.75" customHeight="1">
      <c r="A1306" s="25" t="s">
        <v>1384</v>
      </c>
      <c r="B1306" s="25" t="s">
        <v>88</v>
      </c>
      <c r="C1306" s="25" t="s">
        <v>1578</v>
      </c>
      <c r="D1306" s="43">
        <v>43350</v>
      </c>
      <c r="E1306" s="25">
        <v>2018</v>
      </c>
      <c r="F1306" s="25">
        <v>9</v>
      </c>
      <c r="G1306" s="37">
        <v>7</v>
      </c>
      <c r="H1306" s="35">
        <v>0.19034722222222222</v>
      </c>
      <c r="I1306" s="44">
        <v>138.2486667</v>
      </c>
      <c r="J1306" s="44">
        <v>39.583333330000002</v>
      </c>
      <c r="K1306" s="34">
        <v>10</v>
      </c>
      <c r="L1306" s="34">
        <v>10</v>
      </c>
      <c r="M1306" s="34">
        <v>0</v>
      </c>
      <c r="N1306" s="45">
        <v>23.786000000000001</v>
      </c>
      <c r="O1306" s="44">
        <v>33.941000000000003</v>
      </c>
      <c r="P1306" s="46">
        <v>-3.2081369411764094E-2</v>
      </c>
      <c r="Q1306" s="46">
        <v>-0.51809904941176477</v>
      </c>
      <c r="R1306" s="32" t="s">
        <v>1360</v>
      </c>
      <c r="S1306" s="32"/>
      <c r="T1306" s="22"/>
      <c r="U1306" s="36"/>
      <c r="V1306" s="47" t="s">
        <v>1096</v>
      </c>
      <c r="W1306" s="22"/>
      <c r="X1306" s="22"/>
    </row>
    <row r="1307" spans="1:24" s="18" customFormat="1" ht="12.75" customHeight="1">
      <c r="A1307" s="25" t="s">
        <v>1395</v>
      </c>
      <c r="B1307" s="25" t="s">
        <v>1396</v>
      </c>
      <c r="C1307" s="25" t="s">
        <v>1580</v>
      </c>
      <c r="D1307" s="43">
        <v>43151</v>
      </c>
      <c r="E1307" s="25">
        <v>2018</v>
      </c>
      <c r="F1307" s="25">
        <v>2</v>
      </c>
      <c r="G1307" s="37">
        <v>20</v>
      </c>
      <c r="H1307" s="35">
        <v>0.84791666666666676</v>
      </c>
      <c r="I1307" s="44">
        <v>136.34399999999999</v>
      </c>
      <c r="J1307" s="44">
        <v>40.997</v>
      </c>
      <c r="K1307" s="34">
        <v>0</v>
      </c>
      <c r="L1307" s="34">
        <v>0</v>
      </c>
      <c r="M1307" s="33">
        <v>0</v>
      </c>
      <c r="N1307" s="45">
        <v>1.1599999999999999</v>
      </c>
      <c r="O1307" s="44">
        <v>34.084000000000003</v>
      </c>
      <c r="P1307" s="46">
        <v>-0.03</v>
      </c>
      <c r="Q1307" s="46">
        <v>-0.75</v>
      </c>
      <c r="R1307" s="25" t="s">
        <v>1360</v>
      </c>
      <c r="S1307" s="25"/>
      <c r="T1307" s="22"/>
      <c r="U1307" s="36"/>
      <c r="V1307" s="47" t="s">
        <v>1463</v>
      </c>
      <c r="W1307" s="22"/>
      <c r="X1307" s="22"/>
    </row>
    <row r="1308" spans="1:24" s="18" customFormat="1" ht="12.75" customHeight="1">
      <c r="A1308" s="25" t="s">
        <v>1395</v>
      </c>
      <c r="B1308" s="25" t="s">
        <v>1397</v>
      </c>
      <c r="C1308" s="25" t="s">
        <v>1580</v>
      </c>
      <c r="D1308" s="43">
        <v>43152</v>
      </c>
      <c r="E1308" s="25">
        <v>2018</v>
      </c>
      <c r="F1308" s="25">
        <v>2</v>
      </c>
      <c r="G1308" s="37">
        <v>21</v>
      </c>
      <c r="H1308" s="35">
        <v>6.3194444444444442E-2</v>
      </c>
      <c r="I1308" s="44">
        <v>136.62299999999999</v>
      </c>
      <c r="J1308" s="44">
        <v>40.499000000000002</v>
      </c>
      <c r="K1308" s="34">
        <v>0</v>
      </c>
      <c r="L1308" s="34">
        <v>0</v>
      </c>
      <c r="M1308" s="33">
        <v>0</v>
      </c>
      <c r="N1308" s="45">
        <v>1.65</v>
      </c>
      <c r="O1308" s="44">
        <v>34.057000000000002</v>
      </c>
      <c r="P1308" s="46">
        <v>-0.01</v>
      </c>
      <c r="Q1308" s="46">
        <v>-0.59</v>
      </c>
      <c r="R1308" s="25" t="s">
        <v>1360</v>
      </c>
      <c r="S1308" s="25"/>
      <c r="T1308" s="22"/>
      <c r="U1308" s="36"/>
      <c r="V1308" s="47" t="s">
        <v>1464</v>
      </c>
      <c r="W1308" s="22"/>
      <c r="X1308" s="22"/>
    </row>
    <row r="1309" spans="1:24" s="18" customFormat="1" ht="12.75" customHeight="1">
      <c r="A1309" s="25" t="s">
        <v>1395</v>
      </c>
      <c r="B1309" s="25" t="s">
        <v>1398</v>
      </c>
      <c r="C1309" s="25" t="s">
        <v>1580</v>
      </c>
      <c r="D1309" s="43">
        <v>43152</v>
      </c>
      <c r="E1309" s="25">
        <v>2018</v>
      </c>
      <c r="F1309" s="25">
        <v>2</v>
      </c>
      <c r="G1309" s="37">
        <v>21</v>
      </c>
      <c r="H1309" s="35">
        <v>0.24305555555555555</v>
      </c>
      <c r="I1309" s="44">
        <v>136.96199999999999</v>
      </c>
      <c r="J1309" s="44">
        <v>39.997</v>
      </c>
      <c r="K1309" s="34">
        <v>0</v>
      </c>
      <c r="L1309" s="34">
        <v>0</v>
      </c>
      <c r="M1309" s="33">
        <v>0</v>
      </c>
      <c r="N1309" s="45">
        <v>5.27</v>
      </c>
      <c r="O1309" s="44">
        <v>34.167999999999999</v>
      </c>
      <c r="P1309" s="46">
        <v>0.04</v>
      </c>
      <c r="Q1309" s="46">
        <v>-0.05</v>
      </c>
      <c r="R1309" s="25" t="s">
        <v>1360</v>
      </c>
      <c r="S1309" s="25"/>
      <c r="T1309" s="22"/>
      <c r="U1309" s="36"/>
      <c r="V1309" s="47" t="s">
        <v>1465</v>
      </c>
      <c r="W1309" s="22"/>
      <c r="X1309" s="22"/>
    </row>
    <row r="1310" spans="1:24" s="18" customFormat="1" ht="12.75" customHeight="1">
      <c r="A1310" s="25" t="s">
        <v>1395</v>
      </c>
      <c r="B1310" s="25" t="s">
        <v>1399</v>
      </c>
      <c r="C1310" s="25" t="s">
        <v>1580</v>
      </c>
      <c r="D1310" s="43">
        <v>43152</v>
      </c>
      <c r="E1310" s="25">
        <v>2018</v>
      </c>
      <c r="F1310" s="25">
        <v>2</v>
      </c>
      <c r="G1310" s="37">
        <v>21</v>
      </c>
      <c r="H1310" s="35">
        <v>0.50069444444444444</v>
      </c>
      <c r="I1310" s="44">
        <v>137.417</v>
      </c>
      <c r="J1310" s="44">
        <v>39.332999999999998</v>
      </c>
      <c r="K1310" s="34">
        <v>0</v>
      </c>
      <c r="L1310" s="34">
        <v>0</v>
      </c>
      <c r="M1310" s="33">
        <v>0</v>
      </c>
      <c r="N1310" s="45">
        <v>9.1199999999999992</v>
      </c>
      <c r="O1310" s="44">
        <v>34.280999999999999</v>
      </c>
      <c r="P1310" s="46">
        <v>0.09</v>
      </c>
      <c r="Q1310" s="46">
        <v>0.5</v>
      </c>
      <c r="R1310" s="25" t="s">
        <v>1360</v>
      </c>
      <c r="S1310" s="25"/>
      <c r="T1310" s="22"/>
      <c r="U1310" s="36"/>
      <c r="V1310" s="47" t="s">
        <v>1466</v>
      </c>
      <c r="W1310" s="22"/>
      <c r="X1310" s="22"/>
    </row>
    <row r="1311" spans="1:24" s="18" customFormat="1" ht="12.75" customHeight="1">
      <c r="A1311" s="25" t="s">
        <v>1395</v>
      </c>
      <c r="B1311" s="25" t="s">
        <v>1400</v>
      </c>
      <c r="C1311" s="25" t="s">
        <v>1580</v>
      </c>
      <c r="D1311" s="43">
        <v>43152</v>
      </c>
      <c r="E1311" s="25">
        <v>2018</v>
      </c>
      <c r="F1311" s="25">
        <v>2</v>
      </c>
      <c r="G1311" s="37">
        <v>21</v>
      </c>
      <c r="H1311" s="35">
        <v>0.61458333333333337</v>
      </c>
      <c r="I1311" s="44">
        <v>137.583</v>
      </c>
      <c r="J1311" s="44">
        <v>39.082000000000001</v>
      </c>
      <c r="K1311" s="34">
        <v>0</v>
      </c>
      <c r="L1311" s="34">
        <v>0</v>
      </c>
      <c r="M1311" s="33">
        <v>0</v>
      </c>
      <c r="N1311" s="45">
        <v>9.5299999999999994</v>
      </c>
      <c r="O1311" s="44">
        <v>34.287999999999997</v>
      </c>
      <c r="P1311" s="46">
        <v>0.17</v>
      </c>
      <c r="Q1311" s="46">
        <v>0.86</v>
      </c>
      <c r="R1311" s="25" t="s">
        <v>1360</v>
      </c>
      <c r="S1311" s="25"/>
      <c r="T1311" s="22"/>
      <c r="U1311" s="36"/>
      <c r="V1311" s="47" t="s">
        <v>1467</v>
      </c>
      <c r="W1311" s="22"/>
      <c r="X1311" s="22"/>
    </row>
    <row r="1312" spans="1:24" s="18" customFormat="1" ht="12.75" customHeight="1">
      <c r="A1312" s="25" t="s">
        <v>1395</v>
      </c>
      <c r="B1312" s="25" t="s">
        <v>1401</v>
      </c>
      <c r="C1312" s="25" t="s">
        <v>1580</v>
      </c>
      <c r="D1312" s="43">
        <v>43152</v>
      </c>
      <c r="E1312" s="25">
        <v>2018</v>
      </c>
      <c r="F1312" s="25">
        <v>2</v>
      </c>
      <c r="G1312" s="37">
        <v>21</v>
      </c>
      <c r="H1312" s="35">
        <v>0.76111111111111107</v>
      </c>
      <c r="I1312" s="44">
        <v>137.755</v>
      </c>
      <c r="J1312" s="44">
        <v>38.832000000000001</v>
      </c>
      <c r="K1312" s="34">
        <v>0</v>
      </c>
      <c r="L1312" s="34">
        <v>0</v>
      </c>
      <c r="M1312" s="33">
        <v>0</v>
      </c>
      <c r="N1312" s="45">
        <v>10.44</v>
      </c>
      <c r="O1312" s="44">
        <v>34.279000000000003</v>
      </c>
      <c r="P1312" s="46">
        <v>0.16</v>
      </c>
      <c r="Q1312" s="46">
        <v>0.75</v>
      </c>
      <c r="R1312" s="25" t="s">
        <v>1360</v>
      </c>
      <c r="S1312" s="25"/>
      <c r="T1312" s="22"/>
      <c r="U1312" s="36"/>
      <c r="V1312" s="47" t="s">
        <v>1468</v>
      </c>
      <c r="W1312" s="22"/>
      <c r="X1312" s="22"/>
    </row>
    <row r="1313" spans="1:24" s="18" customFormat="1" ht="12.75" customHeight="1">
      <c r="A1313" s="25" t="s">
        <v>1395</v>
      </c>
      <c r="B1313" s="25" t="s">
        <v>1402</v>
      </c>
      <c r="C1313" s="25" t="s">
        <v>1580</v>
      </c>
      <c r="D1313" s="43">
        <v>43152</v>
      </c>
      <c r="E1313" s="25">
        <v>2018</v>
      </c>
      <c r="F1313" s="25">
        <v>2</v>
      </c>
      <c r="G1313" s="37">
        <v>21</v>
      </c>
      <c r="H1313" s="35">
        <v>0.87569444444444444</v>
      </c>
      <c r="I1313" s="44">
        <v>137.923</v>
      </c>
      <c r="J1313" s="44">
        <v>38.582000000000001</v>
      </c>
      <c r="K1313" s="34">
        <v>0</v>
      </c>
      <c r="L1313" s="34">
        <v>0</v>
      </c>
      <c r="M1313" s="33">
        <v>0</v>
      </c>
      <c r="N1313" s="45">
        <v>9.6</v>
      </c>
      <c r="O1313" s="44">
        <v>34.25</v>
      </c>
      <c r="P1313" s="46">
        <v>0.11</v>
      </c>
      <c r="Q1313" s="46">
        <v>0.56999999999999995</v>
      </c>
      <c r="R1313" s="25" t="s">
        <v>1360</v>
      </c>
      <c r="S1313" s="25"/>
      <c r="T1313" s="22"/>
      <c r="U1313" s="36"/>
      <c r="V1313" s="47" t="s">
        <v>1469</v>
      </c>
      <c r="W1313" s="22"/>
      <c r="X1313" s="22"/>
    </row>
    <row r="1314" spans="1:24" s="18" customFormat="1" ht="12.75" customHeight="1">
      <c r="A1314" s="25" t="s">
        <v>1395</v>
      </c>
      <c r="B1314" s="25" t="s">
        <v>1403</v>
      </c>
      <c r="C1314" s="25" t="s">
        <v>1580</v>
      </c>
      <c r="D1314" s="43">
        <v>43153</v>
      </c>
      <c r="E1314" s="25">
        <v>2018</v>
      </c>
      <c r="F1314" s="25">
        <v>2</v>
      </c>
      <c r="G1314" s="37">
        <v>22</v>
      </c>
      <c r="H1314" s="35">
        <v>3.472222222222222E-3</v>
      </c>
      <c r="I1314" s="44">
        <v>138.09</v>
      </c>
      <c r="J1314" s="44">
        <v>38.32</v>
      </c>
      <c r="K1314" s="34">
        <v>0</v>
      </c>
      <c r="L1314" s="34">
        <v>0</v>
      </c>
      <c r="M1314" s="33">
        <v>0</v>
      </c>
      <c r="N1314" s="45">
        <v>10.26</v>
      </c>
      <c r="O1314" s="44">
        <v>34.225000000000001</v>
      </c>
      <c r="P1314" s="46">
        <v>0.1</v>
      </c>
      <c r="Q1314" s="46">
        <v>0.64</v>
      </c>
      <c r="R1314" s="25" t="s">
        <v>1360</v>
      </c>
      <c r="S1314" s="25"/>
      <c r="T1314" s="22"/>
      <c r="U1314" s="36"/>
      <c r="V1314" s="47" t="s">
        <v>1470</v>
      </c>
      <c r="W1314" s="22"/>
      <c r="X1314" s="22"/>
    </row>
    <row r="1315" spans="1:24" s="18" customFormat="1" ht="12.75" customHeight="1">
      <c r="A1315" s="25" t="s">
        <v>1395</v>
      </c>
      <c r="B1315" s="25" t="s">
        <v>1404</v>
      </c>
      <c r="C1315" s="25" t="s">
        <v>1580</v>
      </c>
      <c r="D1315" s="43">
        <v>43153</v>
      </c>
      <c r="E1315" s="25">
        <v>2018</v>
      </c>
      <c r="F1315" s="25">
        <v>2</v>
      </c>
      <c r="G1315" s="37">
        <v>22</v>
      </c>
      <c r="H1315" s="35">
        <v>0.1111111111111111</v>
      </c>
      <c r="I1315" s="44">
        <v>138.226</v>
      </c>
      <c r="J1315" s="44">
        <v>38.134999999999998</v>
      </c>
      <c r="K1315" s="34">
        <v>0</v>
      </c>
      <c r="L1315" s="34">
        <v>0</v>
      </c>
      <c r="M1315" s="33">
        <v>0</v>
      </c>
      <c r="N1315" s="45">
        <v>9.0500000000000007</v>
      </c>
      <c r="O1315" s="44">
        <v>34.265000000000001</v>
      </c>
      <c r="P1315" s="46">
        <v>0.14000000000000001</v>
      </c>
      <c r="Q1315" s="46">
        <v>0.61</v>
      </c>
      <c r="R1315" s="25" t="s">
        <v>1360</v>
      </c>
      <c r="S1315" s="25"/>
      <c r="T1315" s="22"/>
      <c r="U1315" s="36"/>
      <c r="V1315" s="47" t="s">
        <v>1471</v>
      </c>
      <c r="W1315" s="22"/>
      <c r="X1315" s="22"/>
    </row>
    <row r="1316" spans="1:24" s="18" customFormat="1" ht="12.75" customHeight="1">
      <c r="A1316" s="50" t="s">
        <v>1542</v>
      </c>
      <c r="B1316" s="50" t="s">
        <v>1543</v>
      </c>
      <c r="C1316" s="50" t="s">
        <v>1580</v>
      </c>
      <c r="D1316" s="51">
        <v>43516</v>
      </c>
      <c r="E1316" s="25">
        <v>2019</v>
      </c>
      <c r="F1316" s="25">
        <v>2</v>
      </c>
      <c r="G1316" s="37">
        <v>20</v>
      </c>
      <c r="H1316" s="35" t="s">
        <v>1565</v>
      </c>
      <c r="I1316" s="52">
        <v>138.22800000000001</v>
      </c>
      <c r="J1316" s="52">
        <v>38.137</v>
      </c>
      <c r="K1316" s="53">
        <v>10</v>
      </c>
      <c r="L1316" s="53">
        <v>10</v>
      </c>
      <c r="M1316" s="53" t="s">
        <v>1565</v>
      </c>
      <c r="N1316" s="54">
        <v>11.22</v>
      </c>
      <c r="O1316" s="55">
        <v>34.246000000000002</v>
      </c>
      <c r="P1316" s="56">
        <v>0.06</v>
      </c>
      <c r="Q1316" s="56">
        <v>0.27</v>
      </c>
      <c r="R1316" s="50" t="s">
        <v>1744</v>
      </c>
      <c r="S1316" s="50"/>
      <c r="T1316" s="22"/>
      <c r="U1316" s="22"/>
      <c r="V1316" s="57" t="s">
        <v>1745</v>
      </c>
      <c r="W1316" s="22"/>
      <c r="X1316" s="22"/>
    </row>
    <row r="1317" spans="1:24" s="18" customFormat="1" ht="12.75" customHeight="1">
      <c r="A1317" s="50" t="s">
        <v>1542</v>
      </c>
      <c r="B1317" s="50" t="s">
        <v>1544</v>
      </c>
      <c r="C1317" s="50" t="s">
        <v>1580</v>
      </c>
      <c r="D1317" s="51">
        <v>43516</v>
      </c>
      <c r="E1317" s="25">
        <v>2019</v>
      </c>
      <c r="F1317" s="25">
        <v>2</v>
      </c>
      <c r="G1317" s="37">
        <v>20</v>
      </c>
      <c r="H1317" s="35" t="s">
        <v>1565</v>
      </c>
      <c r="I1317" s="52">
        <v>138.09200000000001</v>
      </c>
      <c r="J1317" s="52">
        <v>38.332000000000001</v>
      </c>
      <c r="K1317" s="53">
        <v>10</v>
      </c>
      <c r="L1317" s="53">
        <v>10</v>
      </c>
      <c r="M1317" s="53" t="s">
        <v>1565</v>
      </c>
      <c r="N1317" s="54">
        <v>11.32</v>
      </c>
      <c r="O1317" s="55">
        <v>33.982999999999997</v>
      </c>
      <c r="P1317" s="56">
        <v>0.06</v>
      </c>
      <c r="Q1317" s="56">
        <v>0.18</v>
      </c>
      <c r="R1317" s="50" t="s">
        <v>1744</v>
      </c>
      <c r="S1317" s="50"/>
      <c r="T1317" s="22"/>
      <c r="U1317" s="22"/>
      <c r="V1317" s="57" t="s">
        <v>1746</v>
      </c>
      <c r="W1317" s="22"/>
      <c r="X1317" s="22"/>
    </row>
    <row r="1318" spans="1:24" s="18" customFormat="1" ht="12.75" customHeight="1">
      <c r="A1318" s="50" t="s">
        <v>1542</v>
      </c>
      <c r="B1318" s="50" t="s">
        <v>1545</v>
      </c>
      <c r="C1318" s="50" t="s">
        <v>1580</v>
      </c>
      <c r="D1318" s="51">
        <v>43515</v>
      </c>
      <c r="E1318" s="25">
        <v>2019</v>
      </c>
      <c r="F1318" s="25">
        <v>2</v>
      </c>
      <c r="G1318" s="37">
        <v>19</v>
      </c>
      <c r="H1318" s="35" t="s">
        <v>1565</v>
      </c>
      <c r="I1318" s="52">
        <v>137.92400000000001</v>
      </c>
      <c r="J1318" s="52">
        <v>38.582999999999998</v>
      </c>
      <c r="K1318" s="53">
        <v>10</v>
      </c>
      <c r="L1318" s="53">
        <v>10</v>
      </c>
      <c r="M1318" s="53" t="s">
        <v>1565</v>
      </c>
      <c r="N1318" s="54">
        <v>11.24</v>
      </c>
      <c r="O1318" s="55">
        <v>33.969000000000001</v>
      </c>
      <c r="P1318" s="56">
        <v>0.08</v>
      </c>
      <c r="Q1318" s="56">
        <v>0.16</v>
      </c>
      <c r="R1318" s="50" t="s">
        <v>1744</v>
      </c>
      <c r="S1318" s="50"/>
      <c r="T1318" s="22"/>
      <c r="U1318" s="22"/>
      <c r="V1318" s="57" t="s">
        <v>1747</v>
      </c>
      <c r="W1318" s="22"/>
      <c r="X1318" s="22"/>
    </row>
    <row r="1319" spans="1:24" s="18" customFormat="1" ht="12.75" customHeight="1">
      <c r="A1319" s="50" t="s">
        <v>1542</v>
      </c>
      <c r="B1319" s="50" t="s">
        <v>1546</v>
      </c>
      <c r="C1319" s="50" t="s">
        <v>1580</v>
      </c>
      <c r="D1319" s="51">
        <v>43515</v>
      </c>
      <c r="E1319" s="25">
        <v>2019</v>
      </c>
      <c r="F1319" s="25">
        <v>2</v>
      </c>
      <c r="G1319" s="37">
        <v>19</v>
      </c>
      <c r="H1319" s="35" t="s">
        <v>1565</v>
      </c>
      <c r="I1319" s="52">
        <v>137.755</v>
      </c>
      <c r="J1319" s="52">
        <v>38.835000000000001</v>
      </c>
      <c r="K1319" s="53">
        <v>10</v>
      </c>
      <c r="L1319" s="53">
        <v>10</v>
      </c>
      <c r="M1319" s="53" t="s">
        <v>1565</v>
      </c>
      <c r="N1319" s="54">
        <v>11.17</v>
      </c>
      <c r="O1319" s="55">
        <v>34.052999999999997</v>
      </c>
      <c r="P1319" s="56">
        <v>0.09</v>
      </c>
      <c r="Q1319" s="56">
        <v>0.28000000000000003</v>
      </c>
      <c r="R1319" s="50" t="s">
        <v>1744</v>
      </c>
      <c r="S1319" s="50"/>
      <c r="T1319" s="22"/>
      <c r="U1319" s="22"/>
      <c r="V1319" s="57" t="s">
        <v>1748</v>
      </c>
      <c r="W1319" s="22"/>
      <c r="X1319" s="22"/>
    </row>
    <row r="1320" spans="1:24" s="18" customFormat="1" ht="12.75" customHeight="1">
      <c r="A1320" s="50" t="s">
        <v>1542</v>
      </c>
      <c r="B1320" s="50" t="s">
        <v>1547</v>
      </c>
      <c r="C1320" s="50" t="s">
        <v>1580</v>
      </c>
      <c r="D1320" s="51">
        <v>43515</v>
      </c>
      <c r="E1320" s="25">
        <v>2019</v>
      </c>
      <c r="F1320" s="25">
        <v>2</v>
      </c>
      <c r="G1320" s="37">
        <v>19</v>
      </c>
      <c r="H1320" s="35" t="s">
        <v>1565</v>
      </c>
      <c r="I1320" s="52">
        <v>136.62200000000001</v>
      </c>
      <c r="J1320" s="52">
        <v>40.497</v>
      </c>
      <c r="K1320" s="53">
        <v>10</v>
      </c>
      <c r="L1320" s="53">
        <v>10</v>
      </c>
      <c r="M1320" s="53" t="s">
        <v>1565</v>
      </c>
      <c r="N1320" s="54">
        <v>3.84</v>
      </c>
      <c r="O1320" s="55">
        <v>34.085000000000001</v>
      </c>
      <c r="P1320" s="56">
        <v>7.0000000000000007E-2</v>
      </c>
      <c r="Q1320" s="56">
        <v>-0.28999999999999998</v>
      </c>
      <c r="R1320" s="50" t="s">
        <v>1744</v>
      </c>
      <c r="S1320" s="50"/>
      <c r="T1320" s="22"/>
      <c r="U1320" s="22"/>
      <c r="V1320" s="57" t="s">
        <v>1749</v>
      </c>
      <c r="W1320" s="22"/>
      <c r="X1320" s="22"/>
    </row>
    <row r="1321" spans="1:24" s="18" customFormat="1" ht="12.75" customHeight="1">
      <c r="A1321" s="50" t="s">
        <v>1542</v>
      </c>
      <c r="B1321" s="50" t="s">
        <v>1548</v>
      </c>
      <c r="C1321" s="50" t="s">
        <v>1580</v>
      </c>
      <c r="D1321" s="51">
        <v>43515</v>
      </c>
      <c r="E1321" s="25">
        <v>2019</v>
      </c>
      <c r="F1321" s="25">
        <v>2</v>
      </c>
      <c r="G1321" s="37">
        <v>19</v>
      </c>
      <c r="H1321" s="35" t="s">
        <v>1565</v>
      </c>
      <c r="I1321" s="52">
        <v>136.34200000000001</v>
      </c>
      <c r="J1321" s="52">
        <v>40.997999999999998</v>
      </c>
      <c r="K1321" s="53">
        <v>10</v>
      </c>
      <c r="L1321" s="53">
        <v>10</v>
      </c>
      <c r="M1321" s="53" t="s">
        <v>1565</v>
      </c>
      <c r="N1321" s="54">
        <v>1.86</v>
      </c>
      <c r="O1321" s="55">
        <v>34.070999999999998</v>
      </c>
      <c r="P1321" s="56">
        <v>0.01</v>
      </c>
      <c r="Q1321" s="56">
        <v>-0.63</v>
      </c>
      <c r="R1321" s="50" t="s">
        <v>1744</v>
      </c>
      <c r="S1321" s="50"/>
      <c r="T1321" s="22"/>
      <c r="U1321" s="22"/>
      <c r="V1321" s="57" t="s">
        <v>1750</v>
      </c>
      <c r="W1321" s="22"/>
      <c r="X1321" s="22"/>
    </row>
    <row r="1322" spans="1:24" s="18" customFormat="1" ht="12.75" customHeight="1">
      <c r="A1322" s="50" t="s">
        <v>1542</v>
      </c>
      <c r="B1322" s="50" t="s">
        <v>1549</v>
      </c>
      <c r="C1322" s="50" t="s">
        <v>1580</v>
      </c>
      <c r="D1322" s="51">
        <v>43515</v>
      </c>
      <c r="E1322" s="25">
        <v>2019</v>
      </c>
      <c r="F1322" s="25">
        <v>2</v>
      </c>
      <c r="G1322" s="37">
        <v>19</v>
      </c>
      <c r="H1322" s="35" t="s">
        <v>1565</v>
      </c>
      <c r="I1322" s="52">
        <v>137.41399999999999</v>
      </c>
      <c r="J1322" s="52">
        <v>39.332999999999998</v>
      </c>
      <c r="K1322" s="53">
        <v>10</v>
      </c>
      <c r="L1322" s="53">
        <v>10</v>
      </c>
      <c r="M1322" s="53" t="s">
        <v>1565</v>
      </c>
      <c r="N1322" s="54">
        <v>10.53</v>
      </c>
      <c r="O1322" s="55">
        <v>34.058999999999997</v>
      </c>
      <c r="P1322" s="56">
        <v>0.1</v>
      </c>
      <c r="Q1322" s="56">
        <v>0.32</v>
      </c>
      <c r="R1322" s="50" t="s">
        <v>1744</v>
      </c>
      <c r="S1322" s="50"/>
      <c r="T1322" s="22"/>
      <c r="U1322" s="22"/>
      <c r="V1322" s="57" t="s">
        <v>1751</v>
      </c>
      <c r="W1322" s="22"/>
      <c r="X1322" s="22"/>
    </row>
    <row r="1323" spans="1:24" s="18" customFormat="1" ht="12.75" customHeight="1">
      <c r="A1323" s="50" t="s">
        <v>1542</v>
      </c>
      <c r="B1323" s="50" t="s">
        <v>1550</v>
      </c>
      <c r="C1323" s="50" t="s">
        <v>1580</v>
      </c>
      <c r="D1323" s="51">
        <v>43515</v>
      </c>
      <c r="E1323" s="25">
        <v>2019</v>
      </c>
      <c r="F1323" s="25">
        <v>2</v>
      </c>
      <c r="G1323" s="37">
        <v>19</v>
      </c>
      <c r="H1323" s="35" t="s">
        <v>1565</v>
      </c>
      <c r="I1323" s="52">
        <v>136.96100000000001</v>
      </c>
      <c r="J1323" s="52">
        <v>39.997999999999998</v>
      </c>
      <c r="K1323" s="53">
        <v>10</v>
      </c>
      <c r="L1323" s="53">
        <v>10</v>
      </c>
      <c r="M1323" s="53" t="s">
        <v>1565</v>
      </c>
      <c r="N1323" s="54">
        <v>6.7</v>
      </c>
      <c r="O1323" s="55">
        <v>34.143000000000001</v>
      </c>
      <c r="P1323" s="56">
        <v>0.04</v>
      </c>
      <c r="Q1323" s="56">
        <v>0.11</v>
      </c>
      <c r="R1323" s="50" t="s">
        <v>1744</v>
      </c>
      <c r="S1323" s="50"/>
      <c r="T1323" s="22"/>
      <c r="U1323" s="22"/>
      <c r="V1323" s="57" t="s">
        <v>1752</v>
      </c>
      <c r="W1323" s="22"/>
      <c r="X1323" s="22"/>
    </row>
    <row r="1324" spans="1:24" s="18" customFormat="1" ht="12.75" customHeight="1">
      <c r="A1324" s="50" t="s">
        <v>1551</v>
      </c>
      <c r="B1324" s="50" t="s">
        <v>1548</v>
      </c>
      <c r="C1324" s="50" t="s">
        <v>1580</v>
      </c>
      <c r="D1324" s="51">
        <v>43570</v>
      </c>
      <c r="E1324" s="25">
        <v>2019</v>
      </c>
      <c r="F1324" s="25">
        <v>4</v>
      </c>
      <c r="G1324" s="37">
        <v>15</v>
      </c>
      <c r="H1324" s="35" t="s">
        <v>1565</v>
      </c>
      <c r="I1324" s="52">
        <v>136.34299999999999</v>
      </c>
      <c r="J1324" s="52">
        <v>41.002000000000002</v>
      </c>
      <c r="K1324" s="53">
        <v>10</v>
      </c>
      <c r="L1324" s="53">
        <v>10</v>
      </c>
      <c r="M1324" s="53" t="s">
        <v>1565</v>
      </c>
      <c r="N1324" s="54">
        <v>5.05</v>
      </c>
      <c r="O1324" s="55">
        <v>34.040999999999997</v>
      </c>
      <c r="P1324" s="56">
        <v>0.02</v>
      </c>
      <c r="Q1324" s="56">
        <v>-0.48</v>
      </c>
      <c r="R1324" s="50" t="s">
        <v>1744</v>
      </c>
      <c r="S1324" s="50"/>
      <c r="T1324" s="22"/>
      <c r="U1324" s="22"/>
      <c r="V1324" s="57" t="s">
        <v>1753</v>
      </c>
      <c r="W1324" s="22"/>
      <c r="X1324" s="22"/>
    </row>
    <row r="1325" spans="1:24" s="18" customFormat="1" ht="12.75" customHeight="1">
      <c r="A1325" s="50" t="s">
        <v>1551</v>
      </c>
      <c r="B1325" s="50" t="s">
        <v>1547</v>
      </c>
      <c r="C1325" s="50" t="s">
        <v>1580</v>
      </c>
      <c r="D1325" s="51">
        <v>43570</v>
      </c>
      <c r="E1325" s="25">
        <v>2019</v>
      </c>
      <c r="F1325" s="25">
        <v>4</v>
      </c>
      <c r="G1325" s="37">
        <v>15</v>
      </c>
      <c r="H1325" s="35" t="s">
        <v>1565</v>
      </c>
      <c r="I1325" s="52">
        <v>136.62</v>
      </c>
      <c r="J1325" s="52">
        <v>40.494999999999997</v>
      </c>
      <c r="K1325" s="53">
        <v>10</v>
      </c>
      <c r="L1325" s="53">
        <v>10</v>
      </c>
      <c r="M1325" s="53" t="s">
        <v>1565</v>
      </c>
      <c r="N1325" s="54">
        <v>5.08</v>
      </c>
      <c r="O1325" s="55">
        <v>34.048999999999999</v>
      </c>
      <c r="P1325" s="56">
        <v>0.02</v>
      </c>
      <c r="Q1325" s="56">
        <v>-0.52</v>
      </c>
      <c r="R1325" s="50" t="s">
        <v>1744</v>
      </c>
      <c r="S1325" s="50"/>
      <c r="T1325" s="22"/>
      <c r="U1325" s="22"/>
      <c r="V1325" s="57" t="s">
        <v>1754</v>
      </c>
      <c r="W1325" s="22"/>
      <c r="X1325" s="22"/>
    </row>
    <row r="1326" spans="1:24" s="18" customFormat="1" ht="12.75" customHeight="1">
      <c r="A1326" s="50" t="s">
        <v>1551</v>
      </c>
      <c r="B1326" s="50" t="s">
        <v>1550</v>
      </c>
      <c r="C1326" s="50" t="s">
        <v>1580</v>
      </c>
      <c r="D1326" s="51">
        <v>43570</v>
      </c>
      <c r="E1326" s="25">
        <v>2019</v>
      </c>
      <c r="F1326" s="25">
        <v>4</v>
      </c>
      <c r="G1326" s="37">
        <v>15</v>
      </c>
      <c r="H1326" s="35" t="s">
        <v>1565</v>
      </c>
      <c r="I1326" s="52">
        <v>136.959</v>
      </c>
      <c r="J1326" s="52">
        <v>40.002000000000002</v>
      </c>
      <c r="K1326" s="53">
        <v>10</v>
      </c>
      <c r="L1326" s="53">
        <v>10</v>
      </c>
      <c r="M1326" s="53" t="s">
        <v>1565</v>
      </c>
      <c r="N1326" s="54">
        <v>9.76</v>
      </c>
      <c r="O1326" s="55">
        <v>34.261000000000003</v>
      </c>
      <c r="P1326" s="56">
        <v>0.1</v>
      </c>
      <c r="Q1326" s="56">
        <v>0.41</v>
      </c>
      <c r="R1326" s="50" t="s">
        <v>1744</v>
      </c>
      <c r="S1326" s="50"/>
      <c r="T1326" s="22"/>
      <c r="U1326" s="22"/>
      <c r="V1326" s="57" t="s">
        <v>1755</v>
      </c>
      <c r="W1326" s="22"/>
      <c r="X1326" s="22"/>
    </row>
    <row r="1327" spans="1:24" s="18" customFormat="1" ht="12.75" customHeight="1">
      <c r="A1327" s="50" t="s">
        <v>1551</v>
      </c>
      <c r="B1327" s="50" t="s">
        <v>1549</v>
      </c>
      <c r="C1327" s="50" t="s">
        <v>1580</v>
      </c>
      <c r="D1327" s="51">
        <v>43571</v>
      </c>
      <c r="E1327" s="25">
        <v>2019</v>
      </c>
      <c r="F1327" s="25">
        <v>4</v>
      </c>
      <c r="G1327" s="37">
        <v>16</v>
      </c>
      <c r="H1327" s="35" t="s">
        <v>1565</v>
      </c>
      <c r="I1327" s="52">
        <v>137.423</v>
      </c>
      <c r="J1327" s="52">
        <v>39.33</v>
      </c>
      <c r="K1327" s="53">
        <v>10</v>
      </c>
      <c r="L1327" s="53">
        <v>10</v>
      </c>
      <c r="M1327" s="53" t="s">
        <v>1565</v>
      </c>
      <c r="N1327" s="54">
        <v>9.48</v>
      </c>
      <c r="O1327" s="55">
        <v>34.182000000000002</v>
      </c>
      <c r="P1327" s="56">
        <v>0.14000000000000001</v>
      </c>
      <c r="Q1327" s="56">
        <v>0.43</v>
      </c>
      <c r="R1327" s="50" t="s">
        <v>1744</v>
      </c>
      <c r="S1327" s="50"/>
      <c r="T1327" s="22"/>
      <c r="U1327" s="22"/>
      <c r="V1327" s="57" t="s">
        <v>1756</v>
      </c>
      <c r="W1327" s="22"/>
      <c r="X1327" s="22"/>
    </row>
    <row r="1328" spans="1:24" s="18" customFormat="1" ht="12.75" customHeight="1">
      <c r="A1328" s="50" t="s">
        <v>1551</v>
      </c>
      <c r="B1328" s="50" t="s">
        <v>1552</v>
      </c>
      <c r="C1328" s="50" t="s">
        <v>1580</v>
      </c>
      <c r="D1328" s="51">
        <v>43571</v>
      </c>
      <c r="E1328" s="25">
        <v>2019</v>
      </c>
      <c r="F1328" s="25">
        <v>4</v>
      </c>
      <c r="G1328" s="37">
        <v>16</v>
      </c>
      <c r="H1328" s="35" t="s">
        <v>1565</v>
      </c>
      <c r="I1328" s="52">
        <v>137.58500000000001</v>
      </c>
      <c r="J1328" s="52">
        <v>39.082000000000001</v>
      </c>
      <c r="K1328" s="53">
        <v>10</v>
      </c>
      <c r="L1328" s="53">
        <v>10</v>
      </c>
      <c r="M1328" s="53" t="s">
        <v>1565</v>
      </c>
      <c r="N1328" s="54">
        <v>10.81</v>
      </c>
      <c r="O1328" s="55">
        <v>34.335000000000001</v>
      </c>
      <c r="P1328" s="56">
        <v>0.13</v>
      </c>
      <c r="Q1328" s="56">
        <v>0.6</v>
      </c>
      <c r="R1328" s="50" t="s">
        <v>1744</v>
      </c>
      <c r="S1328" s="50"/>
      <c r="T1328" s="22"/>
      <c r="U1328" s="22"/>
      <c r="V1328" s="57" t="s">
        <v>1757</v>
      </c>
      <c r="W1328" s="22"/>
      <c r="X1328" s="22"/>
    </row>
    <row r="1329" spans="1:24" s="18" customFormat="1" ht="12.75" customHeight="1">
      <c r="A1329" s="50" t="s">
        <v>1551</v>
      </c>
      <c r="B1329" s="50" t="s">
        <v>1546</v>
      </c>
      <c r="C1329" s="50" t="s">
        <v>1580</v>
      </c>
      <c r="D1329" s="51">
        <v>43571</v>
      </c>
      <c r="E1329" s="25">
        <v>2019</v>
      </c>
      <c r="F1329" s="25">
        <v>4</v>
      </c>
      <c r="G1329" s="37">
        <v>16</v>
      </c>
      <c r="H1329" s="35" t="s">
        <v>1565</v>
      </c>
      <c r="I1329" s="52">
        <v>137.75700000000001</v>
      </c>
      <c r="J1329" s="52">
        <v>38.828000000000003</v>
      </c>
      <c r="K1329" s="53">
        <v>10</v>
      </c>
      <c r="L1329" s="53">
        <v>10</v>
      </c>
      <c r="M1329" s="53" t="s">
        <v>1565</v>
      </c>
      <c r="N1329" s="54">
        <v>10.24</v>
      </c>
      <c r="O1329" s="55">
        <v>34.19</v>
      </c>
      <c r="P1329" s="56">
        <v>0.15</v>
      </c>
      <c r="Q1329" s="56">
        <v>0.49</v>
      </c>
      <c r="R1329" s="50" t="s">
        <v>1744</v>
      </c>
      <c r="S1329" s="50"/>
      <c r="T1329" s="22"/>
      <c r="U1329" s="22"/>
      <c r="V1329" s="57" t="s">
        <v>1758</v>
      </c>
      <c r="W1329" s="22"/>
      <c r="X1329" s="22"/>
    </row>
    <row r="1330" spans="1:24" s="18" customFormat="1" ht="12.75" customHeight="1">
      <c r="A1330" s="50" t="s">
        <v>1551</v>
      </c>
      <c r="B1330" s="50" t="s">
        <v>1545</v>
      </c>
      <c r="C1330" s="50" t="s">
        <v>1580</v>
      </c>
      <c r="D1330" s="51">
        <v>43572</v>
      </c>
      <c r="E1330" s="25">
        <v>2019</v>
      </c>
      <c r="F1330" s="25">
        <v>4</v>
      </c>
      <c r="G1330" s="37">
        <v>17</v>
      </c>
      <c r="H1330" s="35" t="s">
        <v>1565</v>
      </c>
      <c r="I1330" s="52">
        <v>137.92500000000001</v>
      </c>
      <c r="J1330" s="52">
        <v>38.58</v>
      </c>
      <c r="K1330" s="53">
        <v>10</v>
      </c>
      <c r="L1330" s="53">
        <v>10</v>
      </c>
      <c r="M1330" s="53" t="s">
        <v>1565</v>
      </c>
      <c r="N1330" s="54">
        <v>11.41</v>
      </c>
      <c r="O1330" s="55">
        <v>34.235999999999997</v>
      </c>
      <c r="P1330" s="56">
        <v>0.12</v>
      </c>
      <c r="Q1330" s="56">
        <v>0.5</v>
      </c>
      <c r="R1330" s="50" t="s">
        <v>1744</v>
      </c>
      <c r="S1330" s="50"/>
      <c r="T1330" s="22"/>
      <c r="U1330" s="22"/>
      <c r="V1330" s="57" t="s">
        <v>1759</v>
      </c>
      <c r="W1330" s="22"/>
      <c r="X1330" s="22"/>
    </row>
    <row r="1331" spans="1:24" s="18" customFormat="1" ht="12.75" customHeight="1">
      <c r="A1331" s="50" t="s">
        <v>1551</v>
      </c>
      <c r="B1331" s="50" t="s">
        <v>1544</v>
      </c>
      <c r="C1331" s="50" t="s">
        <v>1580</v>
      </c>
      <c r="D1331" s="51">
        <v>43572</v>
      </c>
      <c r="E1331" s="25">
        <v>2019</v>
      </c>
      <c r="F1331" s="25">
        <v>4</v>
      </c>
      <c r="G1331" s="37">
        <v>17</v>
      </c>
      <c r="H1331" s="35" t="s">
        <v>1565</v>
      </c>
      <c r="I1331" s="52">
        <v>138.09200000000001</v>
      </c>
      <c r="J1331" s="52">
        <v>38.332000000000001</v>
      </c>
      <c r="K1331" s="53">
        <v>10</v>
      </c>
      <c r="L1331" s="53">
        <v>10</v>
      </c>
      <c r="M1331" s="53" t="s">
        <v>1565</v>
      </c>
      <c r="N1331" s="54">
        <v>11.43</v>
      </c>
      <c r="O1331" s="55">
        <v>34.244</v>
      </c>
      <c r="P1331" s="56">
        <v>0.14000000000000001</v>
      </c>
      <c r="Q1331" s="56">
        <v>0.6</v>
      </c>
      <c r="R1331" s="50" t="s">
        <v>1744</v>
      </c>
      <c r="S1331" s="50"/>
      <c r="T1331" s="22"/>
      <c r="U1331" s="22"/>
      <c r="V1331" s="57" t="s">
        <v>1760</v>
      </c>
      <c r="W1331" s="22"/>
      <c r="X1331" s="22"/>
    </row>
    <row r="1332" spans="1:24" s="18" customFormat="1" ht="12.75" customHeight="1">
      <c r="A1332" s="50" t="s">
        <v>1551</v>
      </c>
      <c r="B1332" s="50" t="s">
        <v>1543</v>
      </c>
      <c r="C1332" s="50" t="s">
        <v>1580</v>
      </c>
      <c r="D1332" s="51">
        <v>43572</v>
      </c>
      <c r="E1332" s="25">
        <v>2019</v>
      </c>
      <c r="F1332" s="25">
        <v>4</v>
      </c>
      <c r="G1332" s="37">
        <v>17</v>
      </c>
      <c r="H1332" s="35" t="s">
        <v>1565</v>
      </c>
      <c r="I1332" s="52">
        <v>138.227</v>
      </c>
      <c r="J1332" s="52">
        <v>38.137</v>
      </c>
      <c r="K1332" s="53">
        <v>10</v>
      </c>
      <c r="L1332" s="53">
        <v>10</v>
      </c>
      <c r="M1332" s="53" t="s">
        <v>1565</v>
      </c>
      <c r="N1332" s="54">
        <v>11.21</v>
      </c>
      <c r="O1332" s="55">
        <v>34.225000000000001</v>
      </c>
      <c r="P1332" s="56">
        <v>0.12</v>
      </c>
      <c r="Q1332" s="56">
        <v>0.56999999999999995</v>
      </c>
      <c r="R1332" s="50" t="s">
        <v>1744</v>
      </c>
      <c r="S1332" s="50"/>
      <c r="T1332" s="22"/>
      <c r="U1332" s="22"/>
      <c r="V1332" s="57" t="s">
        <v>1761</v>
      </c>
      <c r="W1332" s="22"/>
      <c r="X1332" s="22"/>
    </row>
    <row r="1333" spans="1:24" s="18" customFormat="1" ht="12.75" customHeight="1">
      <c r="A1333" s="25" t="s">
        <v>1554</v>
      </c>
      <c r="B1333" s="25" t="s">
        <v>1550</v>
      </c>
      <c r="C1333" s="25" t="s">
        <v>1580</v>
      </c>
      <c r="D1333" s="43">
        <v>43634</v>
      </c>
      <c r="E1333" s="25">
        <v>2019</v>
      </c>
      <c r="F1333" s="25">
        <v>6</v>
      </c>
      <c r="G1333" s="37">
        <v>18</v>
      </c>
      <c r="H1333" s="35" t="s">
        <v>1565</v>
      </c>
      <c r="I1333" s="44">
        <v>136.959</v>
      </c>
      <c r="J1333" s="44">
        <v>39.997999999999998</v>
      </c>
      <c r="K1333" s="34">
        <v>10</v>
      </c>
      <c r="L1333" s="34">
        <v>10</v>
      </c>
      <c r="M1333" s="34" t="s">
        <v>1565</v>
      </c>
      <c r="N1333" s="45">
        <v>16.399999999999999</v>
      </c>
      <c r="O1333" s="44">
        <v>34.374000000000002</v>
      </c>
      <c r="P1333" s="56">
        <v>0.14000000000000001</v>
      </c>
      <c r="Q1333" s="56">
        <v>0.63</v>
      </c>
      <c r="R1333" s="50" t="s">
        <v>1744</v>
      </c>
      <c r="S1333" s="50"/>
      <c r="T1333" s="22"/>
      <c r="U1333" s="22"/>
      <c r="V1333" s="57" t="s">
        <v>1809</v>
      </c>
      <c r="W1333" s="22"/>
      <c r="X1333" s="22"/>
    </row>
    <row r="1334" spans="1:24" s="18" customFormat="1" ht="12.75" customHeight="1">
      <c r="A1334" s="25" t="s">
        <v>1554</v>
      </c>
      <c r="B1334" s="25" t="s">
        <v>1547</v>
      </c>
      <c r="C1334" s="25" t="s">
        <v>1580</v>
      </c>
      <c r="D1334" s="43">
        <v>43635</v>
      </c>
      <c r="E1334" s="25">
        <v>2019</v>
      </c>
      <c r="F1334" s="25">
        <v>6</v>
      </c>
      <c r="G1334" s="37">
        <v>19</v>
      </c>
      <c r="H1334" s="35" t="s">
        <v>1565</v>
      </c>
      <c r="I1334" s="44">
        <v>136.62100000000001</v>
      </c>
      <c r="J1334" s="44">
        <v>40.5</v>
      </c>
      <c r="K1334" s="34">
        <v>10</v>
      </c>
      <c r="L1334" s="34">
        <v>10</v>
      </c>
      <c r="M1334" s="34" t="s">
        <v>1565</v>
      </c>
      <c r="N1334" s="45">
        <v>16.75</v>
      </c>
      <c r="O1334" s="44">
        <v>34.335999999999999</v>
      </c>
      <c r="P1334" s="56">
        <v>0.1</v>
      </c>
      <c r="Q1334" s="56">
        <v>0.44</v>
      </c>
      <c r="R1334" s="50" t="s">
        <v>1744</v>
      </c>
      <c r="S1334" s="50"/>
      <c r="T1334" s="22"/>
      <c r="U1334" s="22"/>
      <c r="V1334" s="57" t="s">
        <v>1810</v>
      </c>
      <c r="W1334" s="22"/>
      <c r="X1334" s="22"/>
    </row>
    <row r="1335" spans="1:24" s="18" customFormat="1" ht="12.75" customHeight="1">
      <c r="A1335" s="25" t="s">
        <v>1554</v>
      </c>
      <c r="B1335" s="25" t="s">
        <v>1548</v>
      </c>
      <c r="C1335" s="25" t="s">
        <v>1580</v>
      </c>
      <c r="D1335" s="43">
        <v>43635</v>
      </c>
      <c r="E1335" s="25">
        <v>2019</v>
      </c>
      <c r="F1335" s="25">
        <v>6</v>
      </c>
      <c r="G1335" s="37">
        <v>19</v>
      </c>
      <c r="H1335" s="35" t="s">
        <v>1565</v>
      </c>
      <c r="I1335" s="44">
        <v>136.34299999999999</v>
      </c>
      <c r="J1335" s="44">
        <v>40.997999999999998</v>
      </c>
      <c r="K1335" s="34">
        <v>10</v>
      </c>
      <c r="L1335" s="34">
        <v>10</v>
      </c>
      <c r="M1335" s="34" t="s">
        <v>1565</v>
      </c>
      <c r="N1335" s="45">
        <v>14.12</v>
      </c>
      <c r="O1335" s="44">
        <v>34.023000000000003</v>
      </c>
      <c r="P1335" s="56">
        <v>0.01</v>
      </c>
      <c r="Q1335" s="56">
        <v>-0.65</v>
      </c>
      <c r="R1335" s="50" t="s">
        <v>1744</v>
      </c>
      <c r="S1335" s="50"/>
      <c r="T1335" s="22"/>
      <c r="U1335" s="22"/>
      <c r="V1335" s="57" t="s">
        <v>1811</v>
      </c>
      <c r="W1335" s="22"/>
      <c r="X1335" s="22"/>
    </row>
    <row r="1336" spans="1:24" s="18" customFormat="1" ht="12.75" customHeight="1">
      <c r="A1336" s="25" t="s">
        <v>1554</v>
      </c>
      <c r="B1336" s="25" t="s">
        <v>1543</v>
      </c>
      <c r="C1336" s="25" t="s">
        <v>1580</v>
      </c>
      <c r="D1336" s="43">
        <v>43636</v>
      </c>
      <c r="E1336" s="25">
        <v>2019</v>
      </c>
      <c r="F1336" s="25">
        <v>6</v>
      </c>
      <c r="G1336" s="37">
        <v>20</v>
      </c>
      <c r="H1336" s="35" t="s">
        <v>1565</v>
      </c>
      <c r="I1336" s="44">
        <v>138.22499999999999</v>
      </c>
      <c r="J1336" s="44">
        <v>38.137</v>
      </c>
      <c r="K1336" s="34">
        <v>10</v>
      </c>
      <c r="L1336" s="34">
        <v>10</v>
      </c>
      <c r="M1336" s="34" t="s">
        <v>1565</v>
      </c>
      <c r="N1336" s="45">
        <v>18.809999999999999</v>
      </c>
      <c r="O1336" s="44">
        <v>34.223999999999997</v>
      </c>
      <c r="P1336" s="56">
        <v>0.13</v>
      </c>
      <c r="Q1336" s="56">
        <v>0.61</v>
      </c>
      <c r="R1336" s="50" t="s">
        <v>1744</v>
      </c>
      <c r="S1336" s="50"/>
      <c r="T1336" s="22"/>
      <c r="U1336" s="22"/>
      <c r="V1336" s="57" t="s">
        <v>1812</v>
      </c>
      <c r="W1336" s="22"/>
      <c r="X1336" s="22"/>
    </row>
    <row r="1337" spans="1:24" s="18" customFormat="1" ht="12.75" customHeight="1">
      <c r="A1337" s="25" t="s">
        <v>1554</v>
      </c>
      <c r="B1337" s="25" t="s">
        <v>1544</v>
      </c>
      <c r="C1337" s="25" t="s">
        <v>1580</v>
      </c>
      <c r="D1337" s="43">
        <v>43636</v>
      </c>
      <c r="E1337" s="25">
        <v>2019</v>
      </c>
      <c r="F1337" s="25">
        <v>6</v>
      </c>
      <c r="G1337" s="37">
        <v>20</v>
      </c>
      <c r="H1337" s="35" t="s">
        <v>1565</v>
      </c>
      <c r="I1337" s="44">
        <v>138.083</v>
      </c>
      <c r="J1337" s="44">
        <v>38.347000000000001</v>
      </c>
      <c r="K1337" s="34">
        <v>10</v>
      </c>
      <c r="L1337" s="34">
        <v>10</v>
      </c>
      <c r="M1337" s="34" t="s">
        <v>1565</v>
      </c>
      <c r="N1337" s="45">
        <v>18.73</v>
      </c>
      <c r="O1337" s="44">
        <v>34.112000000000002</v>
      </c>
      <c r="P1337" s="56">
        <v>7.0000000000000007E-2</v>
      </c>
      <c r="Q1337" s="56">
        <v>0.2</v>
      </c>
      <c r="R1337" s="50" t="s">
        <v>1744</v>
      </c>
      <c r="S1337" s="50"/>
      <c r="T1337" s="22"/>
      <c r="U1337" s="22"/>
      <c r="V1337" s="57" t="s">
        <v>1813</v>
      </c>
      <c r="W1337" s="22"/>
      <c r="X1337" s="22"/>
    </row>
    <row r="1338" spans="1:24" s="18" customFormat="1" ht="12.75" customHeight="1">
      <c r="A1338" s="25" t="s">
        <v>1554</v>
      </c>
      <c r="B1338" s="25" t="s">
        <v>1545</v>
      </c>
      <c r="C1338" s="25" t="s">
        <v>1580</v>
      </c>
      <c r="D1338" s="43">
        <v>43636</v>
      </c>
      <c r="E1338" s="25">
        <v>2019</v>
      </c>
      <c r="F1338" s="25">
        <v>6</v>
      </c>
      <c r="G1338" s="37">
        <v>20</v>
      </c>
      <c r="H1338" s="35" t="s">
        <v>1565</v>
      </c>
      <c r="I1338" s="44">
        <v>137.91999999999999</v>
      </c>
      <c r="J1338" s="44">
        <v>38.582999999999998</v>
      </c>
      <c r="K1338" s="34">
        <v>10</v>
      </c>
      <c r="L1338" s="34">
        <v>10</v>
      </c>
      <c r="M1338" s="34" t="s">
        <v>1565</v>
      </c>
      <c r="N1338" s="45">
        <v>18.89</v>
      </c>
      <c r="O1338" s="44">
        <v>34.409999999999997</v>
      </c>
      <c r="P1338" s="56">
        <v>0.13</v>
      </c>
      <c r="Q1338" s="56">
        <v>0.88</v>
      </c>
      <c r="R1338" s="50" t="s">
        <v>1744</v>
      </c>
      <c r="S1338" s="50"/>
      <c r="T1338" s="22"/>
      <c r="U1338" s="22"/>
      <c r="V1338" s="57" t="s">
        <v>1814</v>
      </c>
      <c r="W1338" s="22"/>
      <c r="X1338" s="22"/>
    </row>
    <row r="1339" spans="1:24" s="18" customFormat="1" ht="12.75" customHeight="1">
      <c r="A1339" s="25" t="s">
        <v>1554</v>
      </c>
      <c r="B1339" s="25" t="s">
        <v>1546</v>
      </c>
      <c r="C1339" s="25" t="s">
        <v>1580</v>
      </c>
      <c r="D1339" s="43">
        <v>43636</v>
      </c>
      <c r="E1339" s="25">
        <v>2019</v>
      </c>
      <c r="F1339" s="25">
        <v>6</v>
      </c>
      <c r="G1339" s="37">
        <v>20</v>
      </c>
      <c r="H1339" s="35" t="s">
        <v>1565</v>
      </c>
      <c r="I1339" s="44">
        <v>137.75299999999999</v>
      </c>
      <c r="J1339" s="44">
        <v>38.832000000000001</v>
      </c>
      <c r="K1339" s="34">
        <v>10</v>
      </c>
      <c r="L1339" s="34">
        <v>10</v>
      </c>
      <c r="M1339" s="34" t="s">
        <v>1565</v>
      </c>
      <c r="N1339" s="45">
        <v>17.62</v>
      </c>
      <c r="O1339" s="44">
        <v>34.411000000000001</v>
      </c>
      <c r="P1339" s="56">
        <v>0.16</v>
      </c>
      <c r="Q1339" s="56">
        <v>0.95</v>
      </c>
      <c r="R1339" s="50" t="s">
        <v>1744</v>
      </c>
      <c r="S1339" s="50"/>
      <c r="T1339" s="22"/>
      <c r="U1339" s="22"/>
      <c r="V1339" s="57" t="s">
        <v>1815</v>
      </c>
      <c r="W1339" s="22"/>
      <c r="X1339" s="22"/>
    </row>
    <row r="1340" spans="1:24" s="18" customFormat="1" ht="12.75" customHeight="1">
      <c r="A1340" s="25" t="s">
        <v>1554</v>
      </c>
      <c r="B1340" s="25" t="s">
        <v>1552</v>
      </c>
      <c r="C1340" s="25" t="s">
        <v>1580</v>
      </c>
      <c r="D1340" s="43">
        <v>43634</v>
      </c>
      <c r="E1340" s="25">
        <v>2019</v>
      </c>
      <c r="F1340" s="25">
        <v>6</v>
      </c>
      <c r="G1340" s="37">
        <v>18</v>
      </c>
      <c r="H1340" s="35" t="s">
        <v>1565</v>
      </c>
      <c r="I1340" s="44">
        <v>137.583</v>
      </c>
      <c r="J1340" s="44">
        <v>39.087000000000003</v>
      </c>
      <c r="K1340" s="34">
        <v>10</v>
      </c>
      <c r="L1340" s="34">
        <v>10</v>
      </c>
      <c r="M1340" s="34" t="s">
        <v>1565</v>
      </c>
      <c r="N1340" s="45">
        <v>17.03</v>
      </c>
      <c r="O1340" s="44">
        <v>34.302</v>
      </c>
      <c r="P1340" s="56">
        <v>0.13</v>
      </c>
      <c r="Q1340" s="56">
        <v>0.76</v>
      </c>
      <c r="R1340" s="50" t="s">
        <v>1744</v>
      </c>
      <c r="S1340" s="50"/>
      <c r="T1340" s="22"/>
      <c r="U1340" s="22"/>
      <c r="V1340" s="57" t="s">
        <v>1816</v>
      </c>
      <c r="W1340" s="22"/>
      <c r="X1340" s="22"/>
    </row>
    <row r="1341" spans="1:24" s="18" customFormat="1" ht="12.75" customHeight="1">
      <c r="A1341" s="25" t="s">
        <v>1554</v>
      </c>
      <c r="B1341" s="25" t="s">
        <v>1549</v>
      </c>
      <c r="C1341" s="25" t="s">
        <v>1580</v>
      </c>
      <c r="D1341" s="43">
        <v>43634</v>
      </c>
      <c r="E1341" s="25">
        <v>2019</v>
      </c>
      <c r="F1341" s="25">
        <v>6</v>
      </c>
      <c r="G1341" s="37">
        <v>18</v>
      </c>
      <c r="H1341" s="35" t="s">
        <v>1565</v>
      </c>
      <c r="I1341" s="44">
        <v>137.41300000000001</v>
      </c>
      <c r="J1341" s="44">
        <v>39.332000000000001</v>
      </c>
      <c r="K1341" s="34">
        <v>10</v>
      </c>
      <c r="L1341" s="34">
        <v>10</v>
      </c>
      <c r="M1341" s="34" t="s">
        <v>1565</v>
      </c>
      <c r="N1341" s="45">
        <v>17.21</v>
      </c>
      <c r="O1341" s="44">
        <v>34.180999999999997</v>
      </c>
      <c r="P1341" s="56">
        <v>7.0000000000000007E-2</v>
      </c>
      <c r="Q1341" s="56">
        <v>0.14000000000000001</v>
      </c>
      <c r="R1341" s="50" t="s">
        <v>1744</v>
      </c>
      <c r="S1341" s="50"/>
      <c r="T1341" s="22"/>
      <c r="U1341" s="22"/>
      <c r="V1341" s="57" t="s">
        <v>1817</v>
      </c>
      <c r="W1341" s="22"/>
      <c r="X1341" s="22"/>
    </row>
    <row r="1342" spans="1:24" s="18" customFormat="1" ht="12.75" customHeight="1">
      <c r="A1342" s="32" t="s">
        <v>297</v>
      </c>
      <c r="B1342" s="32" t="s">
        <v>13</v>
      </c>
      <c r="C1342" s="32" t="s">
        <v>1567</v>
      </c>
      <c r="D1342" s="31">
        <v>42212</v>
      </c>
      <c r="E1342" s="25">
        <f>YEAR(D1342)</f>
        <v>2015</v>
      </c>
      <c r="F1342" s="25">
        <f>MONTH(D1342)</f>
        <v>7</v>
      </c>
      <c r="G1342" s="37">
        <f>DAY(D1342)</f>
        <v>27</v>
      </c>
      <c r="H1342" s="35" t="s">
        <v>292</v>
      </c>
      <c r="I1342" s="28">
        <v>136.81868333333333</v>
      </c>
      <c r="J1342" s="28">
        <v>37.999116666666666</v>
      </c>
      <c r="K1342" s="33">
        <v>0</v>
      </c>
      <c r="L1342" s="33">
        <v>0</v>
      </c>
      <c r="M1342" s="33">
        <v>0</v>
      </c>
      <c r="N1342" s="27">
        <v>24.3</v>
      </c>
      <c r="O1342" s="30">
        <v>33.74</v>
      </c>
      <c r="P1342" s="26">
        <v>-3.2214729411766223E-3</v>
      </c>
      <c r="Q1342" s="26">
        <v>-0.44149671058823425</v>
      </c>
      <c r="R1342" s="32" t="s">
        <v>289</v>
      </c>
      <c r="S1342" s="32"/>
      <c r="T1342" s="22" t="s">
        <v>300</v>
      </c>
      <c r="U1342" s="36" t="s">
        <v>391</v>
      </c>
      <c r="V1342" s="22"/>
      <c r="W1342" s="22"/>
      <c r="X1342" s="22"/>
    </row>
    <row r="1343" spans="1:24" s="18" customFormat="1" ht="12.75" customHeight="1">
      <c r="A1343" s="32" t="s">
        <v>297</v>
      </c>
      <c r="B1343" s="32" t="s">
        <v>14</v>
      </c>
      <c r="C1343" s="32" t="s">
        <v>1567</v>
      </c>
      <c r="D1343" s="31">
        <v>42212</v>
      </c>
      <c r="E1343" s="25">
        <f>YEAR(D1343)</f>
        <v>2015</v>
      </c>
      <c r="F1343" s="25">
        <f>MONTH(D1343)</f>
        <v>7</v>
      </c>
      <c r="G1343" s="37">
        <f>DAY(D1343)</f>
        <v>27</v>
      </c>
      <c r="H1343" s="35" t="s">
        <v>292</v>
      </c>
      <c r="I1343" s="28">
        <v>136.81868333333333</v>
      </c>
      <c r="J1343" s="28">
        <v>37.999116666666666</v>
      </c>
      <c r="K1343" s="33">
        <v>0</v>
      </c>
      <c r="L1343" s="33">
        <v>0</v>
      </c>
      <c r="M1343" s="33">
        <v>0</v>
      </c>
      <c r="N1343" s="27">
        <v>24.3</v>
      </c>
      <c r="O1343" s="30">
        <v>33.74</v>
      </c>
      <c r="P1343" s="26">
        <v>-6.1139105882352524E-3</v>
      </c>
      <c r="Q1343" s="26">
        <v>-0.26134465411764635</v>
      </c>
      <c r="R1343" s="32" t="s">
        <v>289</v>
      </c>
      <c r="S1343" s="32"/>
      <c r="T1343" s="22" t="s">
        <v>300</v>
      </c>
      <c r="U1343" s="36" t="s">
        <v>391</v>
      </c>
      <c r="V1343" s="22"/>
      <c r="W1343" s="22"/>
      <c r="X1343" s="22"/>
    </row>
    <row r="1344" spans="1:24" s="18" customFormat="1" ht="12.75" customHeight="1">
      <c r="A1344" s="32" t="s">
        <v>297</v>
      </c>
      <c r="B1344" s="32" t="s">
        <v>15</v>
      </c>
      <c r="C1344" s="32" t="s">
        <v>1567</v>
      </c>
      <c r="D1344" s="31">
        <v>42213</v>
      </c>
      <c r="E1344" s="25">
        <f>YEAR(D1344)</f>
        <v>2015</v>
      </c>
      <c r="F1344" s="25">
        <f>MONTH(D1344)</f>
        <v>7</v>
      </c>
      <c r="G1344" s="37">
        <f>DAY(D1344)</f>
        <v>28</v>
      </c>
      <c r="H1344" s="35" t="s">
        <v>292</v>
      </c>
      <c r="I1344" s="28">
        <v>139.26626666666667</v>
      </c>
      <c r="J1344" s="28">
        <v>40.000749999999996</v>
      </c>
      <c r="K1344" s="33">
        <v>0</v>
      </c>
      <c r="L1344" s="33">
        <v>0</v>
      </c>
      <c r="M1344" s="33">
        <v>0</v>
      </c>
      <c r="N1344" s="27">
        <v>24.5</v>
      </c>
      <c r="O1344" s="30">
        <v>33.909999999999997</v>
      </c>
      <c r="P1344" s="26">
        <v>4.2419851764705682E-2</v>
      </c>
      <c r="Q1344" s="26">
        <v>-0.39221777764705829</v>
      </c>
      <c r="R1344" s="32" t="s">
        <v>289</v>
      </c>
      <c r="S1344" s="32"/>
      <c r="T1344" s="22" t="s">
        <v>300</v>
      </c>
      <c r="U1344" s="36" t="s">
        <v>391</v>
      </c>
      <c r="V1344" s="22"/>
      <c r="W1344" s="22"/>
      <c r="X1344" s="22"/>
    </row>
    <row r="1345" spans="1:24" s="18" customFormat="1" ht="12.75" customHeight="1">
      <c r="A1345" s="32" t="s">
        <v>297</v>
      </c>
      <c r="B1345" s="32" t="s">
        <v>16</v>
      </c>
      <c r="C1345" s="32" t="s">
        <v>1567</v>
      </c>
      <c r="D1345" s="31">
        <v>42213</v>
      </c>
      <c r="E1345" s="25">
        <f>YEAR(D1345)</f>
        <v>2015</v>
      </c>
      <c r="F1345" s="25">
        <f>MONTH(D1345)</f>
        <v>7</v>
      </c>
      <c r="G1345" s="37">
        <f>DAY(D1345)</f>
        <v>28</v>
      </c>
      <c r="H1345" s="35" t="s">
        <v>292</v>
      </c>
      <c r="I1345" s="28">
        <v>139.26626666666667</v>
      </c>
      <c r="J1345" s="28">
        <v>40.000749999999996</v>
      </c>
      <c r="K1345" s="33">
        <v>0</v>
      </c>
      <c r="L1345" s="33">
        <v>0</v>
      </c>
      <c r="M1345" s="33">
        <v>0</v>
      </c>
      <c r="N1345" s="27">
        <v>24.5</v>
      </c>
      <c r="O1345" s="30">
        <v>33.909999999999997</v>
      </c>
      <c r="P1345" s="26">
        <v>9.7960870588233561E-3</v>
      </c>
      <c r="Q1345" s="26">
        <v>-0.28565906352941239</v>
      </c>
      <c r="R1345" s="32" t="s">
        <v>289</v>
      </c>
      <c r="S1345" s="32"/>
      <c r="T1345" s="22" t="s">
        <v>300</v>
      </c>
      <c r="U1345" s="36" t="s">
        <v>391</v>
      </c>
      <c r="V1345" s="22"/>
      <c r="W1345" s="22"/>
      <c r="X1345" s="22"/>
    </row>
    <row r="1346" spans="1:24" s="18" customFormat="1" ht="12.75" customHeight="1">
      <c r="A1346" s="32" t="s">
        <v>297</v>
      </c>
      <c r="B1346" s="32" t="s">
        <v>17</v>
      </c>
      <c r="C1346" s="32" t="s">
        <v>1567</v>
      </c>
      <c r="D1346" s="31">
        <v>42214</v>
      </c>
      <c r="E1346" s="25">
        <f>YEAR(D1346)</f>
        <v>2015</v>
      </c>
      <c r="F1346" s="25">
        <f>MONTH(D1346)</f>
        <v>7</v>
      </c>
      <c r="G1346" s="37">
        <f>DAY(D1346)</f>
        <v>29</v>
      </c>
      <c r="H1346" s="35" t="s">
        <v>292</v>
      </c>
      <c r="I1346" s="28">
        <v>139.63489999999999</v>
      </c>
      <c r="J1346" s="28">
        <v>41.000216666666667</v>
      </c>
      <c r="K1346" s="33">
        <v>0</v>
      </c>
      <c r="L1346" s="33">
        <v>0</v>
      </c>
      <c r="M1346" s="33">
        <v>0</v>
      </c>
      <c r="N1346" s="27">
        <v>24.9</v>
      </c>
      <c r="O1346" s="30">
        <v>33.93</v>
      </c>
      <c r="P1346" s="26">
        <v>1.8874816470588036E-2</v>
      </c>
      <c r="Q1346" s="26">
        <v>-0.13862202823529474</v>
      </c>
      <c r="R1346" s="32" t="s">
        <v>289</v>
      </c>
      <c r="S1346" s="32"/>
      <c r="T1346" s="22" t="s">
        <v>300</v>
      </c>
      <c r="U1346" s="36" t="s">
        <v>391</v>
      </c>
      <c r="V1346" s="22"/>
      <c r="W1346" s="22"/>
      <c r="X1346" s="22"/>
    </row>
    <row r="1347" spans="1:24" s="18" customFormat="1" ht="12.75" customHeight="1">
      <c r="A1347" s="32" t="s">
        <v>297</v>
      </c>
      <c r="B1347" s="32" t="s">
        <v>18</v>
      </c>
      <c r="C1347" s="32" t="s">
        <v>1567</v>
      </c>
      <c r="D1347" s="31">
        <v>42214</v>
      </c>
      <c r="E1347" s="25">
        <f>YEAR(D1347)</f>
        <v>2015</v>
      </c>
      <c r="F1347" s="25">
        <f>MONTH(D1347)</f>
        <v>7</v>
      </c>
      <c r="G1347" s="37">
        <f>DAY(D1347)</f>
        <v>29</v>
      </c>
      <c r="H1347" s="35" t="s">
        <v>292</v>
      </c>
      <c r="I1347" s="28">
        <v>139.63489999999999</v>
      </c>
      <c r="J1347" s="28">
        <v>41.000216666666667</v>
      </c>
      <c r="K1347" s="33">
        <v>0</v>
      </c>
      <c r="L1347" s="33">
        <v>0</v>
      </c>
      <c r="M1347" s="33">
        <v>0</v>
      </c>
      <c r="N1347" s="27">
        <v>24.9</v>
      </c>
      <c r="O1347" s="30">
        <v>33.93</v>
      </c>
      <c r="P1347" s="26">
        <v>1.802874588235277E-2</v>
      </c>
      <c r="Q1347" s="26">
        <v>-0.15133891294117799</v>
      </c>
      <c r="R1347" s="32" t="s">
        <v>289</v>
      </c>
      <c r="S1347" s="32"/>
      <c r="T1347" s="22" t="s">
        <v>300</v>
      </c>
      <c r="U1347" s="36" t="s">
        <v>391</v>
      </c>
      <c r="V1347" s="22"/>
      <c r="W1347" s="22"/>
      <c r="X1347" s="22"/>
    </row>
    <row r="1348" spans="1:24" s="18" customFormat="1" ht="12.75" customHeight="1">
      <c r="A1348" s="32" t="s">
        <v>297</v>
      </c>
      <c r="B1348" s="32" t="s">
        <v>19</v>
      </c>
      <c r="C1348" s="32" t="s">
        <v>1567</v>
      </c>
      <c r="D1348" s="31">
        <v>42215</v>
      </c>
      <c r="E1348" s="25">
        <f>YEAR(D1348)</f>
        <v>2015</v>
      </c>
      <c r="F1348" s="25">
        <f>MONTH(D1348)</f>
        <v>7</v>
      </c>
      <c r="G1348" s="37">
        <f>DAY(D1348)</f>
        <v>30</v>
      </c>
      <c r="H1348" s="35" t="s">
        <v>292</v>
      </c>
      <c r="I1348" s="28">
        <v>137.58391666666665</v>
      </c>
      <c r="J1348" s="28">
        <v>39.248150000000003</v>
      </c>
      <c r="K1348" s="33">
        <v>0</v>
      </c>
      <c r="L1348" s="33">
        <v>0</v>
      </c>
      <c r="M1348" s="33">
        <v>0</v>
      </c>
      <c r="N1348" s="27">
        <v>25.5</v>
      </c>
      <c r="O1348" s="30">
        <v>33.880000000000003</v>
      </c>
      <c r="P1348" s="26">
        <v>1.0043195294117423E-2</v>
      </c>
      <c r="Q1348" s="26">
        <v>-0.25083739764705798</v>
      </c>
      <c r="R1348" s="32" t="s">
        <v>289</v>
      </c>
      <c r="S1348" s="32"/>
      <c r="T1348" s="22" t="s">
        <v>300</v>
      </c>
      <c r="U1348" s="36" t="s">
        <v>391</v>
      </c>
      <c r="V1348" s="22"/>
      <c r="W1348" s="22"/>
      <c r="X1348" s="22"/>
    </row>
    <row r="1349" spans="1:24" s="18" customFormat="1" ht="12.75" customHeight="1">
      <c r="A1349" s="32" t="s">
        <v>297</v>
      </c>
      <c r="B1349" s="32" t="s">
        <v>20</v>
      </c>
      <c r="C1349" s="32" t="s">
        <v>1567</v>
      </c>
      <c r="D1349" s="31">
        <v>42215</v>
      </c>
      <c r="E1349" s="25">
        <f>YEAR(D1349)</f>
        <v>2015</v>
      </c>
      <c r="F1349" s="25">
        <f>MONTH(D1349)</f>
        <v>7</v>
      </c>
      <c r="G1349" s="37">
        <f>DAY(D1349)</f>
        <v>30</v>
      </c>
      <c r="H1349" s="35" t="s">
        <v>292</v>
      </c>
      <c r="I1349" s="28">
        <v>137.58391666666665</v>
      </c>
      <c r="J1349" s="28">
        <v>39.248150000000003</v>
      </c>
      <c r="K1349" s="33">
        <v>0</v>
      </c>
      <c r="L1349" s="33">
        <v>0</v>
      </c>
      <c r="M1349" s="33">
        <v>0</v>
      </c>
      <c r="N1349" s="27">
        <v>25.5</v>
      </c>
      <c r="O1349" s="30">
        <v>33.880000000000003</v>
      </c>
      <c r="P1349" s="26">
        <v>2.3016414705882303E-2</v>
      </c>
      <c r="Q1349" s="26">
        <v>-0.36245438235294175</v>
      </c>
      <c r="R1349" s="32" t="s">
        <v>289</v>
      </c>
      <c r="S1349" s="32"/>
      <c r="T1349" s="22" t="s">
        <v>300</v>
      </c>
      <c r="U1349" s="36" t="s">
        <v>391</v>
      </c>
      <c r="V1349" s="22"/>
      <c r="W1349" s="22"/>
      <c r="X1349" s="22"/>
    </row>
    <row r="1350" spans="1:24" s="22" customFormat="1" ht="12.75" customHeight="1">
      <c r="A1350" s="32" t="s">
        <v>175</v>
      </c>
      <c r="B1350" s="32" t="s">
        <v>13</v>
      </c>
      <c r="C1350" s="32" t="s">
        <v>1567</v>
      </c>
      <c r="D1350" s="31">
        <v>42562</v>
      </c>
      <c r="E1350" s="25">
        <f>YEAR(D1350)</f>
        <v>2016</v>
      </c>
      <c r="F1350" s="25">
        <f>MONTH(D1350)</f>
        <v>7</v>
      </c>
      <c r="G1350" s="37">
        <f>DAY(D1350)</f>
        <v>11</v>
      </c>
      <c r="H1350" s="35" t="s">
        <v>292</v>
      </c>
      <c r="I1350" s="28">
        <v>136.84718333333333</v>
      </c>
      <c r="J1350" s="28">
        <v>38.000450000000001</v>
      </c>
      <c r="K1350" s="33">
        <v>0</v>
      </c>
      <c r="L1350" s="33">
        <v>0</v>
      </c>
      <c r="M1350" s="33">
        <v>0</v>
      </c>
      <c r="N1350" s="27">
        <v>24.3</v>
      </c>
      <c r="O1350" s="30">
        <v>33.94</v>
      </c>
      <c r="P1350" s="26">
        <v>7.6965374117646951E-2</v>
      </c>
      <c r="Q1350" s="26">
        <v>0.10160251294117506</v>
      </c>
      <c r="R1350" s="32" t="s">
        <v>289</v>
      </c>
      <c r="S1350" s="32"/>
      <c r="T1350" s="22" t="s">
        <v>300</v>
      </c>
      <c r="U1350" s="36"/>
    </row>
    <row r="1351" spans="1:24" s="22" customFormat="1" ht="12.75" customHeight="1">
      <c r="A1351" s="32" t="s">
        <v>175</v>
      </c>
      <c r="B1351" s="32" t="s">
        <v>14</v>
      </c>
      <c r="C1351" s="32" t="s">
        <v>1567</v>
      </c>
      <c r="D1351" s="31">
        <v>42562</v>
      </c>
      <c r="E1351" s="25">
        <f>YEAR(D1351)</f>
        <v>2016</v>
      </c>
      <c r="F1351" s="25">
        <f>MONTH(D1351)</f>
        <v>7</v>
      </c>
      <c r="G1351" s="37">
        <f>DAY(D1351)</f>
        <v>11</v>
      </c>
      <c r="H1351" s="35" t="s">
        <v>292</v>
      </c>
      <c r="I1351" s="28">
        <v>136.84718333333333</v>
      </c>
      <c r="J1351" s="28">
        <v>38.000450000000001</v>
      </c>
      <c r="K1351" s="33">
        <v>0</v>
      </c>
      <c r="L1351" s="33">
        <v>0</v>
      </c>
      <c r="M1351" s="33">
        <v>0</v>
      </c>
      <c r="N1351" s="27">
        <v>24.3</v>
      </c>
      <c r="O1351" s="30">
        <v>33.94</v>
      </c>
      <c r="P1351" s="26">
        <v>7.6089583529411559E-2</v>
      </c>
      <c r="Q1351" s="26">
        <v>0.22956642823529386</v>
      </c>
      <c r="R1351" s="32" t="s">
        <v>289</v>
      </c>
      <c r="S1351" s="32"/>
      <c r="T1351" s="22" t="s">
        <v>300</v>
      </c>
      <c r="U1351" s="36"/>
    </row>
    <row r="1352" spans="1:24" s="22" customFormat="1" ht="12.75" customHeight="1">
      <c r="A1352" s="32" t="s">
        <v>175</v>
      </c>
      <c r="B1352" s="32" t="s">
        <v>15</v>
      </c>
      <c r="C1352" s="32" t="s">
        <v>1567</v>
      </c>
      <c r="D1352" s="31">
        <v>42563</v>
      </c>
      <c r="E1352" s="25">
        <f>YEAR(D1352)</f>
        <v>2016</v>
      </c>
      <c r="F1352" s="25">
        <f>MONTH(D1352)</f>
        <v>7</v>
      </c>
      <c r="G1352" s="37">
        <f>DAY(D1352)</f>
        <v>12</v>
      </c>
      <c r="H1352" s="35" t="s">
        <v>292</v>
      </c>
      <c r="I1352" s="28">
        <v>138.61526666666666</v>
      </c>
      <c r="J1352" s="28">
        <v>40.003766666666664</v>
      </c>
      <c r="K1352" s="33">
        <v>0</v>
      </c>
      <c r="L1352" s="33">
        <v>0</v>
      </c>
      <c r="M1352" s="33">
        <v>0</v>
      </c>
      <c r="N1352" s="27">
        <v>23.3</v>
      </c>
      <c r="O1352" s="30">
        <v>34.22</v>
      </c>
      <c r="P1352" s="26">
        <v>7.1136461176470475E-2</v>
      </c>
      <c r="Q1352" s="26">
        <v>0.27296520941176339</v>
      </c>
      <c r="R1352" s="32" t="s">
        <v>289</v>
      </c>
      <c r="S1352" s="32"/>
      <c r="T1352" s="22" t="s">
        <v>300</v>
      </c>
      <c r="U1352" s="36"/>
    </row>
    <row r="1353" spans="1:24" s="22" customFormat="1" ht="12.75" customHeight="1">
      <c r="A1353" s="32" t="s">
        <v>175</v>
      </c>
      <c r="B1353" s="32" t="s">
        <v>16</v>
      </c>
      <c r="C1353" s="32" t="s">
        <v>1567</v>
      </c>
      <c r="D1353" s="31">
        <v>42563</v>
      </c>
      <c r="E1353" s="25">
        <f>YEAR(D1353)</f>
        <v>2016</v>
      </c>
      <c r="F1353" s="25">
        <f>MONTH(D1353)</f>
        <v>7</v>
      </c>
      <c r="G1353" s="37">
        <f>DAY(D1353)</f>
        <v>12</v>
      </c>
      <c r="H1353" s="35" t="s">
        <v>292</v>
      </c>
      <c r="I1353" s="28">
        <v>138.61526666666666</v>
      </c>
      <c r="J1353" s="28">
        <v>40.003766666666664</v>
      </c>
      <c r="K1353" s="33">
        <v>0</v>
      </c>
      <c r="L1353" s="33">
        <v>0</v>
      </c>
      <c r="M1353" s="33">
        <v>0</v>
      </c>
      <c r="N1353" s="27">
        <v>23.3</v>
      </c>
      <c r="O1353" s="30">
        <v>34.22</v>
      </c>
      <c r="P1353" s="26">
        <v>0.11426887058823507</v>
      </c>
      <c r="Q1353" s="26">
        <v>0.31474336470588232</v>
      </c>
      <c r="R1353" s="32" t="s">
        <v>289</v>
      </c>
      <c r="S1353" s="32"/>
      <c r="T1353" s="22" t="s">
        <v>300</v>
      </c>
      <c r="U1353" s="36"/>
    </row>
    <row r="1354" spans="1:24" s="22" customFormat="1" ht="12.75" customHeight="1">
      <c r="A1354" s="32" t="s">
        <v>175</v>
      </c>
      <c r="B1354" s="32" t="s">
        <v>17</v>
      </c>
      <c r="C1354" s="32" t="s">
        <v>1567</v>
      </c>
      <c r="D1354" s="31">
        <v>42564</v>
      </c>
      <c r="E1354" s="25">
        <f>YEAR(D1354)</f>
        <v>2016</v>
      </c>
      <c r="F1354" s="25">
        <f>MONTH(D1354)</f>
        <v>7</v>
      </c>
      <c r="G1354" s="37">
        <f>DAY(D1354)</f>
        <v>13</v>
      </c>
      <c r="H1354" s="35" t="s">
        <v>292</v>
      </c>
      <c r="I1354" s="28">
        <v>139.40361666666666</v>
      </c>
      <c r="J1354" s="28">
        <v>40.999583333333334</v>
      </c>
      <c r="K1354" s="33">
        <v>0</v>
      </c>
      <c r="L1354" s="33">
        <v>0</v>
      </c>
      <c r="M1354" s="33">
        <v>0</v>
      </c>
      <c r="N1354" s="27">
        <v>21.1</v>
      </c>
      <c r="O1354" s="30">
        <v>33.799999999999997</v>
      </c>
      <c r="P1354" s="26">
        <v>-7.067068000000018E-2</v>
      </c>
      <c r="Q1354" s="26">
        <v>-0.33869895999999988</v>
      </c>
      <c r="R1354" s="32" t="s">
        <v>289</v>
      </c>
      <c r="S1354" s="32"/>
      <c r="T1354" s="22" t="s">
        <v>300</v>
      </c>
      <c r="U1354" s="36"/>
    </row>
    <row r="1355" spans="1:24" s="22" customFormat="1" ht="12.75" customHeight="1">
      <c r="A1355" s="32" t="s">
        <v>175</v>
      </c>
      <c r="B1355" s="32" t="s">
        <v>18</v>
      </c>
      <c r="C1355" s="32" t="s">
        <v>1567</v>
      </c>
      <c r="D1355" s="31">
        <v>42564</v>
      </c>
      <c r="E1355" s="25">
        <f>YEAR(D1355)</f>
        <v>2016</v>
      </c>
      <c r="F1355" s="25">
        <f>MONTH(D1355)</f>
        <v>7</v>
      </c>
      <c r="G1355" s="37">
        <f>DAY(D1355)</f>
        <v>13</v>
      </c>
      <c r="H1355" s="35" t="s">
        <v>292</v>
      </c>
      <c r="I1355" s="28">
        <v>139.40361666666666</v>
      </c>
      <c r="J1355" s="28">
        <v>40.999583333333334</v>
      </c>
      <c r="K1355" s="33">
        <v>0</v>
      </c>
      <c r="L1355" s="33">
        <v>0</v>
      </c>
      <c r="M1355" s="33">
        <v>0</v>
      </c>
      <c r="N1355" s="27">
        <v>21.1</v>
      </c>
      <c r="O1355" s="30">
        <v>33.799999999999997</v>
      </c>
      <c r="P1355" s="26">
        <v>-7.0891510588235354E-2</v>
      </c>
      <c r="Q1355" s="26">
        <v>-0.67265448470588285</v>
      </c>
      <c r="R1355" s="32" t="s">
        <v>289</v>
      </c>
      <c r="S1355" s="32"/>
      <c r="T1355" s="22" t="s">
        <v>300</v>
      </c>
      <c r="U1355" s="36"/>
    </row>
    <row r="1356" spans="1:24" s="22" customFormat="1" ht="12.75" customHeight="1">
      <c r="A1356" s="32" t="s">
        <v>176</v>
      </c>
      <c r="B1356" s="32" t="s">
        <v>151</v>
      </c>
      <c r="C1356" s="32" t="s">
        <v>1567</v>
      </c>
      <c r="D1356" s="31">
        <v>42935</v>
      </c>
      <c r="E1356" s="25">
        <f>YEAR(D1356)</f>
        <v>2017</v>
      </c>
      <c r="F1356" s="25">
        <f>MONTH(D1356)</f>
        <v>7</v>
      </c>
      <c r="G1356" s="37">
        <f>DAY(D1356)</f>
        <v>19</v>
      </c>
      <c r="H1356" s="35" t="s">
        <v>292</v>
      </c>
      <c r="I1356" s="28">
        <v>138.22623333333334</v>
      </c>
      <c r="J1356" s="28">
        <v>41.774749999999997</v>
      </c>
      <c r="K1356" s="33">
        <v>0</v>
      </c>
      <c r="L1356" s="33">
        <v>0</v>
      </c>
      <c r="M1356" s="33">
        <v>0</v>
      </c>
      <c r="N1356" s="27">
        <v>21.8</v>
      </c>
      <c r="O1356" s="30">
        <v>33.67</v>
      </c>
      <c r="P1356" s="26">
        <v>-0.20252747886877842</v>
      </c>
      <c r="Q1356" s="26">
        <v>-1.722996069411765</v>
      </c>
      <c r="R1356" s="32" t="s">
        <v>289</v>
      </c>
      <c r="S1356" s="32"/>
      <c r="T1356" s="22" t="s">
        <v>300</v>
      </c>
      <c r="U1356" s="36"/>
    </row>
    <row r="1357" spans="1:24" s="22" customFormat="1" ht="12.75" customHeight="1">
      <c r="A1357" s="32" t="s">
        <v>176</v>
      </c>
      <c r="B1357" s="32" t="s">
        <v>152</v>
      </c>
      <c r="C1357" s="32" t="s">
        <v>1567</v>
      </c>
      <c r="D1357" s="31">
        <v>42935</v>
      </c>
      <c r="E1357" s="25">
        <f>YEAR(D1357)</f>
        <v>2017</v>
      </c>
      <c r="F1357" s="25">
        <f>MONTH(D1357)</f>
        <v>7</v>
      </c>
      <c r="G1357" s="37">
        <f>DAY(D1357)</f>
        <v>19</v>
      </c>
      <c r="H1357" s="35" t="s">
        <v>292</v>
      </c>
      <c r="I1357" s="28">
        <v>138.22623333333334</v>
      </c>
      <c r="J1357" s="28">
        <v>41.774749999999997</v>
      </c>
      <c r="K1357" s="33">
        <v>0</v>
      </c>
      <c r="L1357" s="33">
        <v>0</v>
      </c>
      <c r="M1357" s="33">
        <v>0</v>
      </c>
      <c r="N1357" s="27">
        <v>21.8</v>
      </c>
      <c r="O1357" s="30">
        <v>33.67</v>
      </c>
      <c r="P1357" s="26">
        <v>-0.16190489868778291</v>
      </c>
      <c r="Q1357" s="26">
        <v>-1.6456095941176474</v>
      </c>
      <c r="R1357" s="32" t="s">
        <v>289</v>
      </c>
      <c r="S1357" s="32"/>
      <c r="T1357" s="22" t="s">
        <v>300</v>
      </c>
      <c r="U1357" s="36"/>
    </row>
    <row r="1358" spans="1:24" s="22" customFormat="1" ht="12.75" customHeight="1">
      <c r="A1358" s="32" t="s">
        <v>176</v>
      </c>
      <c r="B1358" s="32" t="s">
        <v>153</v>
      </c>
      <c r="C1358" s="32" t="s">
        <v>1567</v>
      </c>
      <c r="D1358" s="31">
        <v>42936</v>
      </c>
      <c r="E1358" s="25">
        <f>YEAR(D1358)</f>
        <v>2017</v>
      </c>
      <c r="F1358" s="25">
        <f>MONTH(D1358)</f>
        <v>7</v>
      </c>
      <c r="G1358" s="37">
        <f>DAY(D1358)</f>
        <v>20</v>
      </c>
      <c r="H1358" s="35" t="s">
        <v>292</v>
      </c>
      <c r="I1358" s="28">
        <v>137.6079</v>
      </c>
      <c r="J1358" s="28">
        <v>40.395049999999998</v>
      </c>
      <c r="K1358" s="33">
        <v>0</v>
      </c>
      <c r="L1358" s="33">
        <v>0</v>
      </c>
      <c r="M1358" s="33">
        <v>0</v>
      </c>
      <c r="N1358" s="27">
        <v>24.4</v>
      </c>
      <c r="O1358" s="30">
        <v>34.07</v>
      </c>
      <c r="P1358" s="26">
        <v>-6.9955785067875587E-3</v>
      </c>
      <c r="Q1358" s="26">
        <v>-0.46384233882352932</v>
      </c>
      <c r="R1358" s="32" t="s">
        <v>289</v>
      </c>
      <c r="S1358" s="32"/>
      <c r="T1358" s="22" t="s">
        <v>300</v>
      </c>
      <c r="U1358" s="36"/>
    </row>
    <row r="1359" spans="1:24" s="22" customFormat="1" ht="12.75" customHeight="1">
      <c r="A1359" s="32" t="s">
        <v>176</v>
      </c>
      <c r="B1359" s="32" t="s">
        <v>154</v>
      </c>
      <c r="C1359" s="32" t="s">
        <v>1567</v>
      </c>
      <c r="D1359" s="31">
        <v>42936</v>
      </c>
      <c r="E1359" s="25">
        <f>YEAR(D1359)</f>
        <v>2017</v>
      </c>
      <c r="F1359" s="25">
        <f>MONTH(D1359)</f>
        <v>7</v>
      </c>
      <c r="G1359" s="37">
        <f>DAY(D1359)</f>
        <v>20</v>
      </c>
      <c r="H1359" s="35" t="s">
        <v>292</v>
      </c>
      <c r="I1359" s="28">
        <v>137.6079</v>
      </c>
      <c r="J1359" s="28">
        <v>40.395049999999998</v>
      </c>
      <c r="K1359" s="33">
        <v>0</v>
      </c>
      <c r="L1359" s="33">
        <v>0</v>
      </c>
      <c r="M1359" s="33">
        <v>0</v>
      </c>
      <c r="N1359" s="27">
        <v>24.4</v>
      </c>
      <c r="O1359" s="30">
        <v>34.07</v>
      </c>
      <c r="P1359" s="26">
        <v>-3.1565308325791963E-2</v>
      </c>
      <c r="Q1359" s="26">
        <v>-0.51547810352941115</v>
      </c>
      <c r="R1359" s="32" t="s">
        <v>289</v>
      </c>
      <c r="S1359" s="32"/>
      <c r="T1359" s="22" t="s">
        <v>300</v>
      </c>
      <c r="U1359" s="36"/>
    </row>
    <row r="1360" spans="1:24" s="22" customFormat="1" ht="12.75" customHeight="1">
      <c r="A1360" s="32" t="s">
        <v>176</v>
      </c>
      <c r="B1360" s="32" t="s">
        <v>155</v>
      </c>
      <c r="C1360" s="32" t="s">
        <v>1567</v>
      </c>
      <c r="D1360" s="31">
        <v>42937</v>
      </c>
      <c r="E1360" s="25">
        <f>YEAR(D1360)</f>
        <v>2017</v>
      </c>
      <c r="F1360" s="25">
        <f>MONTH(D1360)</f>
        <v>7</v>
      </c>
      <c r="G1360" s="37">
        <f>DAY(D1360)</f>
        <v>21</v>
      </c>
      <c r="H1360" s="35" t="s">
        <v>292</v>
      </c>
      <c r="I1360" s="28">
        <v>137.43025</v>
      </c>
      <c r="J1360" s="28">
        <v>39.5715</v>
      </c>
      <c r="K1360" s="33">
        <v>0</v>
      </c>
      <c r="L1360" s="33">
        <v>0</v>
      </c>
      <c r="M1360" s="33">
        <v>0</v>
      </c>
      <c r="N1360" s="27">
        <v>24.8</v>
      </c>
      <c r="O1360" s="30">
        <v>33.81</v>
      </c>
      <c r="P1360" s="26">
        <v>-1.9818583144796564E-2</v>
      </c>
      <c r="Q1360" s="26">
        <v>-1.056697641862745</v>
      </c>
      <c r="R1360" s="32" t="s">
        <v>289</v>
      </c>
      <c r="S1360" s="32"/>
      <c r="T1360" s="22" t="s">
        <v>300</v>
      </c>
      <c r="U1360" s="36"/>
    </row>
    <row r="1361" spans="1:22" s="22" customFormat="1" ht="12.75" customHeight="1">
      <c r="A1361" s="32" t="s">
        <v>176</v>
      </c>
      <c r="B1361" s="32" t="s">
        <v>156</v>
      </c>
      <c r="C1361" s="32" t="s">
        <v>1567</v>
      </c>
      <c r="D1361" s="31">
        <v>42937</v>
      </c>
      <c r="E1361" s="25">
        <f>YEAR(D1361)</f>
        <v>2017</v>
      </c>
      <c r="F1361" s="25">
        <f>MONTH(D1361)</f>
        <v>7</v>
      </c>
      <c r="G1361" s="37">
        <f>DAY(D1361)</f>
        <v>21</v>
      </c>
      <c r="H1361" s="35" t="s">
        <v>292</v>
      </c>
      <c r="I1361" s="28">
        <v>137.43025</v>
      </c>
      <c r="J1361" s="28">
        <v>39.5715</v>
      </c>
      <c r="K1361" s="33">
        <v>0</v>
      </c>
      <c r="L1361" s="33">
        <v>0</v>
      </c>
      <c r="M1361" s="33">
        <v>0</v>
      </c>
      <c r="N1361" s="27">
        <v>24.8</v>
      </c>
      <c r="O1361" s="30">
        <v>33.81</v>
      </c>
      <c r="P1361" s="26">
        <v>-8.6696892081447929E-2</v>
      </c>
      <c r="Q1361" s="26">
        <v>-1.2028230882352942</v>
      </c>
      <c r="R1361" s="32" t="s">
        <v>289</v>
      </c>
      <c r="S1361" s="32"/>
      <c r="T1361" s="22" t="s">
        <v>300</v>
      </c>
      <c r="U1361" s="36"/>
    </row>
    <row r="1362" spans="1:22" s="22" customFormat="1" ht="12.75" customHeight="1">
      <c r="A1362" s="32" t="s">
        <v>176</v>
      </c>
      <c r="B1362" s="32" t="s">
        <v>157</v>
      </c>
      <c r="C1362" s="32" t="s">
        <v>1567</v>
      </c>
      <c r="D1362" s="31">
        <v>42938</v>
      </c>
      <c r="E1362" s="25">
        <f>YEAR(D1362)</f>
        <v>2017</v>
      </c>
      <c r="F1362" s="25">
        <f>MONTH(D1362)</f>
        <v>7</v>
      </c>
      <c r="G1362" s="37">
        <f>DAY(D1362)</f>
        <v>22</v>
      </c>
      <c r="H1362" s="35" t="s">
        <v>292</v>
      </c>
      <c r="I1362" s="28">
        <v>138.20523333333333</v>
      </c>
      <c r="J1362" s="28">
        <v>40.824449999999999</v>
      </c>
      <c r="K1362" s="33">
        <v>0</v>
      </c>
      <c r="L1362" s="33">
        <v>0</v>
      </c>
      <c r="M1362" s="33">
        <v>0</v>
      </c>
      <c r="N1362" s="27">
        <v>24.5</v>
      </c>
      <c r="O1362" s="30">
        <v>33.99</v>
      </c>
      <c r="P1362" s="26">
        <v>-1.281617601809959E-2</v>
      </c>
      <c r="Q1362" s="26">
        <v>-0.7917044629411758</v>
      </c>
      <c r="R1362" s="32" t="s">
        <v>289</v>
      </c>
      <c r="S1362" s="32"/>
      <c r="T1362" s="22" t="s">
        <v>300</v>
      </c>
      <c r="U1362" s="36"/>
    </row>
    <row r="1363" spans="1:22" s="22" customFormat="1" ht="12.75" customHeight="1">
      <c r="A1363" s="32" t="s">
        <v>176</v>
      </c>
      <c r="B1363" s="32" t="s">
        <v>158</v>
      </c>
      <c r="C1363" s="32" t="s">
        <v>1567</v>
      </c>
      <c r="D1363" s="31">
        <v>42938</v>
      </c>
      <c r="E1363" s="25">
        <f>YEAR(D1363)</f>
        <v>2017</v>
      </c>
      <c r="F1363" s="25">
        <f>MONTH(D1363)</f>
        <v>7</v>
      </c>
      <c r="G1363" s="37">
        <f>DAY(D1363)</f>
        <v>22</v>
      </c>
      <c r="H1363" s="35" t="s">
        <v>292</v>
      </c>
      <c r="I1363" s="28">
        <v>138.20523333333333</v>
      </c>
      <c r="J1363" s="28">
        <v>40.824449999999999</v>
      </c>
      <c r="K1363" s="33">
        <v>0</v>
      </c>
      <c r="L1363" s="33">
        <v>0</v>
      </c>
      <c r="M1363" s="33">
        <v>0</v>
      </c>
      <c r="N1363" s="27">
        <v>24.5</v>
      </c>
      <c r="O1363" s="30">
        <v>33.99</v>
      </c>
      <c r="P1363" s="26">
        <v>-2.1588948416289777E-2</v>
      </c>
      <c r="Q1363" s="26">
        <v>-0.77103521764705807</v>
      </c>
      <c r="R1363" s="32" t="s">
        <v>289</v>
      </c>
      <c r="S1363" s="32"/>
      <c r="T1363" s="22" t="s">
        <v>300</v>
      </c>
      <c r="U1363" s="36"/>
    </row>
    <row r="1364" spans="1:22" s="22" customFormat="1" ht="12.75" customHeight="1">
      <c r="A1364" s="32" t="s">
        <v>176</v>
      </c>
      <c r="B1364" s="32" t="s">
        <v>159</v>
      </c>
      <c r="C1364" s="32" t="s">
        <v>1567</v>
      </c>
      <c r="D1364" s="31">
        <v>42939</v>
      </c>
      <c r="E1364" s="25">
        <f>YEAR(D1364)</f>
        <v>2017</v>
      </c>
      <c r="F1364" s="25">
        <f>MONTH(D1364)</f>
        <v>7</v>
      </c>
      <c r="G1364" s="37">
        <f>DAY(D1364)</f>
        <v>23</v>
      </c>
      <c r="H1364" s="35" t="s">
        <v>292</v>
      </c>
      <c r="I1364" s="28">
        <v>138.42449999999999</v>
      </c>
      <c r="J1364" s="28">
        <v>42.573483333333336</v>
      </c>
      <c r="K1364" s="33">
        <v>0</v>
      </c>
      <c r="L1364" s="33">
        <v>0</v>
      </c>
      <c r="M1364" s="33">
        <v>0</v>
      </c>
      <c r="N1364" s="27">
        <v>21.6</v>
      </c>
      <c r="O1364" s="30">
        <v>33.81</v>
      </c>
      <c r="P1364" s="26">
        <v>-8.5620632352941373E-2</v>
      </c>
      <c r="Q1364" s="26">
        <v>-1.670557062352942</v>
      </c>
      <c r="R1364" s="32" t="s">
        <v>289</v>
      </c>
      <c r="S1364" s="32"/>
      <c r="T1364" s="22" t="s">
        <v>300</v>
      </c>
      <c r="U1364" s="36"/>
    </row>
    <row r="1365" spans="1:22" s="22" customFormat="1" ht="12.75" customHeight="1">
      <c r="A1365" s="32" t="s">
        <v>176</v>
      </c>
      <c r="B1365" s="32" t="s">
        <v>160</v>
      </c>
      <c r="C1365" s="32" t="s">
        <v>1567</v>
      </c>
      <c r="D1365" s="31">
        <v>42939</v>
      </c>
      <c r="E1365" s="25">
        <f>YEAR(D1365)</f>
        <v>2017</v>
      </c>
      <c r="F1365" s="25">
        <f>MONTH(D1365)</f>
        <v>7</v>
      </c>
      <c r="G1365" s="37">
        <f>DAY(D1365)</f>
        <v>23</v>
      </c>
      <c r="H1365" s="35" t="s">
        <v>292</v>
      </c>
      <c r="I1365" s="28">
        <v>138.42465000000001</v>
      </c>
      <c r="J1365" s="28">
        <v>42.573483333333336</v>
      </c>
      <c r="K1365" s="33">
        <v>0</v>
      </c>
      <c r="L1365" s="33">
        <v>0</v>
      </c>
      <c r="M1365" s="33">
        <v>0</v>
      </c>
      <c r="N1365" s="27">
        <v>21.6</v>
      </c>
      <c r="O1365" s="30">
        <v>33.81</v>
      </c>
      <c r="P1365" s="26">
        <v>-0.11492761628959269</v>
      </c>
      <c r="Q1365" s="26">
        <v>-1.7548090070588236</v>
      </c>
      <c r="R1365" s="32" t="s">
        <v>289</v>
      </c>
      <c r="S1365" s="32"/>
      <c r="T1365" s="22" t="s">
        <v>300</v>
      </c>
      <c r="U1365" s="36"/>
    </row>
    <row r="1366" spans="1:22" s="22" customFormat="1" ht="12.75" customHeight="1">
      <c r="A1366" s="32" t="s">
        <v>176</v>
      </c>
      <c r="B1366" s="32" t="s">
        <v>161</v>
      </c>
      <c r="C1366" s="32" t="s">
        <v>1567</v>
      </c>
      <c r="D1366" s="31">
        <v>42940</v>
      </c>
      <c r="E1366" s="25">
        <f>YEAR(D1366)</f>
        <v>2017</v>
      </c>
      <c r="F1366" s="25">
        <f>MONTH(D1366)</f>
        <v>7</v>
      </c>
      <c r="G1366" s="37">
        <f>DAY(D1366)</f>
        <v>24</v>
      </c>
      <c r="H1366" s="35" t="s">
        <v>292</v>
      </c>
      <c r="I1366" s="28">
        <v>138.37125</v>
      </c>
      <c r="J1366" s="28">
        <v>39.630816666666668</v>
      </c>
      <c r="K1366" s="33">
        <v>0</v>
      </c>
      <c r="L1366" s="33">
        <v>0</v>
      </c>
      <c r="M1366" s="33">
        <v>0</v>
      </c>
      <c r="N1366" s="27">
        <v>25.1</v>
      </c>
      <c r="O1366" s="30">
        <v>33.979999999999997</v>
      </c>
      <c r="P1366" s="26">
        <v>4.83359997737558E-2</v>
      </c>
      <c r="Q1366" s="26">
        <v>-0.40238570176470434</v>
      </c>
      <c r="R1366" s="32" t="s">
        <v>289</v>
      </c>
      <c r="S1366" s="32"/>
      <c r="T1366" s="22" t="s">
        <v>300</v>
      </c>
      <c r="U1366" s="36"/>
    </row>
    <row r="1367" spans="1:22" s="22" customFormat="1" ht="12.75" customHeight="1">
      <c r="A1367" s="32" t="s">
        <v>176</v>
      </c>
      <c r="B1367" s="32" t="s">
        <v>162</v>
      </c>
      <c r="C1367" s="32" t="s">
        <v>1567</v>
      </c>
      <c r="D1367" s="31">
        <v>42940</v>
      </c>
      <c r="E1367" s="25">
        <f>YEAR(D1367)</f>
        <v>2017</v>
      </c>
      <c r="F1367" s="25">
        <f>MONTH(D1367)</f>
        <v>7</v>
      </c>
      <c r="G1367" s="37">
        <f>DAY(D1367)</f>
        <v>24</v>
      </c>
      <c r="H1367" s="35" t="s">
        <v>292</v>
      </c>
      <c r="I1367" s="28">
        <v>138.37125</v>
      </c>
      <c r="J1367" s="28">
        <v>39.630816666666668</v>
      </c>
      <c r="K1367" s="33">
        <v>0</v>
      </c>
      <c r="L1367" s="33">
        <v>0</v>
      </c>
      <c r="M1367" s="33">
        <v>0</v>
      </c>
      <c r="N1367" s="27">
        <v>25.1</v>
      </c>
      <c r="O1367" s="30">
        <v>33.979999999999997</v>
      </c>
      <c r="P1367" s="26">
        <v>1.2747571719457174E-2</v>
      </c>
      <c r="Q1367" s="26">
        <v>-0.54637437058823624</v>
      </c>
      <c r="R1367" s="32" t="s">
        <v>289</v>
      </c>
      <c r="S1367" s="32"/>
      <c r="T1367" s="22" t="s">
        <v>300</v>
      </c>
      <c r="U1367" s="36"/>
    </row>
    <row r="1368" spans="1:22" s="22" customFormat="1" ht="12.75" customHeight="1">
      <c r="A1368" s="32" t="s">
        <v>176</v>
      </c>
      <c r="B1368" s="32" t="s">
        <v>163</v>
      </c>
      <c r="C1368" s="32" t="s">
        <v>1567</v>
      </c>
      <c r="D1368" s="31">
        <v>42941</v>
      </c>
      <c r="E1368" s="25">
        <f>YEAR(D1368)</f>
        <v>2017</v>
      </c>
      <c r="F1368" s="25">
        <f>MONTH(D1368)</f>
        <v>7</v>
      </c>
      <c r="G1368" s="37">
        <f>DAY(D1368)</f>
        <v>25</v>
      </c>
      <c r="H1368" s="35" t="s">
        <v>292</v>
      </c>
      <c r="I1368" s="28">
        <v>137.45961666666668</v>
      </c>
      <c r="J1368" s="28">
        <v>38.5396</v>
      </c>
      <c r="K1368" s="33">
        <v>0</v>
      </c>
      <c r="L1368" s="33">
        <v>0</v>
      </c>
      <c r="M1368" s="33">
        <v>0</v>
      </c>
      <c r="N1368" s="27">
        <v>25.6</v>
      </c>
      <c r="O1368" s="30">
        <v>34.14</v>
      </c>
      <c r="P1368" s="26">
        <v>5.3398637782805514E-2</v>
      </c>
      <c r="Q1368" s="26">
        <v>-0.17514273529411728</v>
      </c>
      <c r="R1368" s="32" t="s">
        <v>289</v>
      </c>
      <c r="S1368" s="32"/>
      <c r="T1368" s="22" t="s">
        <v>300</v>
      </c>
      <c r="U1368" s="36"/>
    </row>
    <row r="1369" spans="1:22" s="22" customFormat="1" ht="12.75" customHeight="1">
      <c r="A1369" s="32" t="s">
        <v>176</v>
      </c>
      <c r="B1369" s="32" t="s">
        <v>164</v>
      </c>
      <c r="C1369" s="32" t="s">
        <v>1567</v>
      </c>
      <c r="D1369" s="31">
        <v>42941</v>
      </c>
      <c r="E1369" s="25">
        <f>YEAR(D1369)</f>
        <v>2017</v>
      </c>
      <c r="F1369" s="25">
        <f>MONTH(D1369)</f>
        <v>7</v>
      </c>
      <c r="G1369" s="37">
        <f>DAY(D1369)</f>
        <v>25</v>
      </c>
      <c r="H1369" s="35" t="s">
        <v>292</v>
      </c>
      <c r="I1369" s="28">
        <v>137.45961666666668</v>
      </c>
      <c r="J1369" s="28">
        <v>38.5396</v>
      </c>
      <c r="K1369" s="33">
        <v>0</v>
      </c>
      <c r="L1369" s="33">
        <v>0</v>
      </c>
      <c r="M1369" s="33">
        <v>0</v>
      </c>
      <c r="N1369" s="27">
        <v>25.6</v>
      </c>
      <c r="O1369" s="30">
        <v>34.14</v>
      </c>
      <c r="P1369" s="26">
        <v>0.107222403846154</v>
      </c>
      <c r="Q1369" s="26">
        <v>-0.12643281999999934</v>
      </c>
      <c r="R1369" s="32" t="s">
        <v>289</v>
      </c>
      <c r="S1369" s="32"/>
      <c r="T1369" s="22" t="s">
        <v>300</v>
      </c>
      <c r="U1369" s="36"/>
    </row>
    <row r="1370" spans="1:22" s="22" customFormat="1" ht="12.75" customHeight="1">
      <c r="A1370" s="32" t="s">
        <v>1283</v>
      </c>
      <c r="B1370" s="32" t="s">
        <v>1284</v>
      </c>
      <c r="C1370" s="32" t="s">
        <v>1567</v>
      </c>
      <c r="D1370" s="31">
        <v>43304</v>
      </c>
      <c r="E1370" s="25">
        <f>YEAR(D1370)</f>
        <v>2018</v>
      </c>
      <c r="F1370" s="25">
        <f>MONTH(D1370)</f>
        <v>7</v>
      </c>
      <c r="G1370" s="37">
        <f>DAY(D1370)</f>
        <v>23</v>
      </c>
      <c r="H1370" s="35" t="s">
        <v>292</v>
      </c>
      <c r="I1370" s="28">
        <v>137.1046</v>
      </c>
      <c r="J1370" s="28">
        <v>38.898000000000003</v>
      </c>
      <c r="K1370" s="33">
        <v>0</v>
      </c>
      <c r="L1370" s="33">
        <v>0</v>
      </c>
      <c r="M1370" s="33">
        <v>0</v>
      </c>
      <c r="N1370" s="27">
        <v>20.34</v>
      </c>
      <c r="O1370" s="30">
        <v>33.79</v>
      </c>
      <c r="P1370" s="26">
        <v>-0.10512329411764676</v>
      </c>
      <c r="Q1370" s="26">
        <v>-0.65555837647058901</v>
      </c>
      <c r="R1370" s="32" t="s">
        <v>289</v>
      </c>
      <c r="S1370" s="32"/>
      <c r="U1370" s="36" t="s">
        <v>1290</v>
      </c>
      <c r="V1370" s="22" t="s">
        <v>1097</v>
      </c>
    </row>
    <row r="1371" spans="1:22" s="22" customFormat="1" ht="12.75" customHeight="1">
      <c r="A1371" s="32" t="s">
        <v>1283</v>
      </c>
      <c r="B1371" s="32" t="s">
        <v>1285</v>
      </c>
      <c r="C1371" s="32" t="s">
        <v>1567</v>
      </c>
      <c r="D1371" s="31">
        <v>43303</v>
      </c>
      <c r="E1371" s="25">
        <f>YEAR(D1371)</f>
        <v>2018</v>
      </c>
      <c r="F1371" s="25">
        <f>MONTH(D1371)</f>
        <v>7</v>
      </c>
      <c r="G1371" s="37">
        <f>DAY(D1371)</f>
        <v>22</v>
      </c>
      <c r="H1371" s="35" t="s">
        <v>292</v>
      </c>
      <c r="I1371" s="28">
        <v>137.23179999999999</v>
      </c>
      <c r="J1371" s="28">
        <v>39.774500000000003</v>
      </c>
      <c r="K1371" s="33">
        <v>0</v>
      </c>
      <c r="L1371" s="33">
        <v>0</v>
      </c>
      <c r="M1371" s="33">
        <v>0</v>
      </c>
      <c r="N1371" s="27">
        <v>20.149999999999999</v>
      </c>
      <c r="O1371" s="30">
        <v>33.67</v>
      </c>
      <c r="P1371" s="26">
        <v>-7.9125647058823745E-2</v>
      </c>
      <c r="Q1371" s="26">
        <v>-1.1027229882352945</v>
      </c>
      <c r="R1371" s="32" t="s">
        <v>289</v>
      </c>
      <c r="S1371" s="32"/>
      <c r="U1371" s="36" t="s">
        <v>1290</v>
      </c>
      <c r="V1371" s="22" t="s">
        <v>1098</v>
      </c>
    </row>
    <row r="1372" spans="1:22" s="22" customFormat="1" ht="12.75" customHeight="1">
      <c r="A1372" s="32" t="s">
        <v>1283</v>
      </c>
      <c r="B1372" s="32" t="s">
        <v>1286</v>
      </c>
      <c r="C1372" s="32" t="s">
        <v>1567</v>
      </c>
      <c r="D1372" s="31">
        <v>43301</v>
      </c>
      <c r="E1372" s="25">
        <f>YEAR(D1372)</f>
        <v>2018</v>
      </c>
      <c r="F1372" s="25">
        <f>MONTH(D1372)</f>
        <v>7</v>
      </c>
      <c r="G1372" s="37">
        <f>DAY(D1372)</f>
        <v>20</v>
      </c>
      <c r="H1372" s="35" t="s">
        <v>292</v>
      </c>
      <c r="I1372" s="28">
        <v>138.56700000000001</v>
      </c>
      <c r="J1372" s="28">
        <v>39.435600000000001</v>
      </c>
      <c r="K1372" s="33">
        <v>0</v>
      </c>
      <c r="L1372" s="33">
        <v>0</v>
      </c>
      <c r="M1372" s="33">
        <v>0</v>
      </c>
      <c r="N1372" s="27">
        <v>19.55</v>
      </c>
      <c r="O1372" s="30">
        <v>33.979999999999997</v>
      </c>
      <c r="P1372" s="26">
        <v>0.10105000000000008</v>
      </c>
      <c r="Q1372" s="26">
        <v>-6.8022000000000915E-2</v>
      </c>
      <c r="R1372" s="32" t="s">
        <v>289</v>
      </c>
      <c r="S1372" s="32"/>
      <c r="U1372" s="36" t="s">
        <v>1290</v>
      </c>
      <c r="V1372" s="22" t="s">
        <v>1099</v>
      </c>
    </row>
    <row r="1373" spans="1:22" s="22" customFormat="1" ht="12.75" customHeight="1">
      <c r="A1373" s="32" t="s">
        <v>1283</v>
      </c>
      <c r="B1373" s="32" t="s">
        <v>1287</v>
      </c>
      <c r="C1373" s="32" t="s">
        <v>1567</v>
      </c>
      <c r="D1373" s="31">
        <v>43302</v>
      </c>
      <c r="E1373" s="25">
        <f>YEAR(D1373)</f>
        <v>2018</v>
      </c>
      <c r="F1373" s="25">
        <f>MONTH(D1373)</f>
        <v>7</v>
      </c>
      <c r="G1373" s="37">
        <f>DAY(D1373)</f>
        <v>21</v>
      </c>
      <c r="H1373" s="35" t="s">
        <v>292</v>
      </c>
      <c r="I1373" s="28">
        <v>137.178</v>
      </c>
      <c r="J1373" s="28">
        <v>40.833799999999997</v>
      </c>
      <c r="K1373" s="33">
        <v>0</v>
      </c>
      <c r="L1373" s="33">
        <v>0</v>
      </c>
      <c r="M1373" s="33">
        <v>0</v>
      </c>
      <c r="N1373" s="27">
        <v>19.45</v>
      </c>
      <c r="O1373" s="30">
        <v>33.700000000000003</v>
      </c>
      <c r="P1373" s="26">
        <v>-0.11897675294117649</v>
      </c>
      <c r="Q1373" s="26">
        <v>-1.022181811764705</v>
      </c>
      <c r="R1373" s="32" t="s">
        <v>289</v>
      </c>
      <c r="S1373" s="32"/>
      <c r="U1373" s="36" t="s">
        <v>1290</v>
      </c>
      <c r="V1373" s="22" t="s">
        <v>1100</v>
      </c>
    </row>
    <row r="1374" spans="1:22" s="22" customFormat="1" ht="12.75" customHeight="1">
      <c r="A1374" s="32" t="s">
        <v>1283</v>
      </c>
      <c r="B1374" s="32" t="s">
        <v>1288</v>
      </c>
      <c r="C1374" s="32" t="s">
        <v>1567</v>
      </c>
      <c r="D1374" s="31">
        <v>43300</v>
      </c>
      <c r="E1374" s="25">
        <f>YEAR(D1374)</f>
        <v>2018</v>
      </c>
      <c r="F1374" s="25">
        <f>MONTH(D1374)</f>
        <v>7</v>
      </c>
      <c r="G1374" s="37">
        <f>DAY(D1374)</f>
        <v>19</v>
      </c>
      <c r="H1374" s="35" t="s">
        <v>292</v>
      </c>
      <c r="I1374" s="28">
        <v>138.42099999999999</v>
      </c>
      <c r="J1374" s="28">
        <v>40.582299999999996</v>
      </c>
      <c r="K1374" s="33">
        <v>0</v>
      </c>
      <c r="L1374" s="33">
        <v>0</v>
      </c>
      <c r="M1374" s="33">
        <v>0</v>
      </c>
      <c r="N1374" s="27">
        <v>19.55</v>
      </c>
      <c r="O1374" s="30">
        <v>33.83</v>
      </c>
      <c r="P1374" s="26">
        <v>-7.7739105882352888E-2</v>
      </c>
      <c r="Q1374" s="26">
        <v>-1.0055788235294134</v>
      </c>
      <c r="R1374" s="32" t="s">
        <v>289</v>
      </c>
      <c r="S1374" s="32"/>
      <c r="U1374" s="36" t="s">
        <v>1290</v>
      </c>
      <c r="V1374" s="22" t="s">
        <v>1101</v>
      </c>
    </row>
    <row r="1375" spans="1:22" s="22" customFormat="1" ht="12.75" customHeight="1">
      <c r="A1375" s="32" t="s">
        <v>1283</v>
      </c>
      <c r="B1375" s="32" t="s">
        <v>1289</v>
      </c>
      <c r="C1375" s="32" t="s">
        <v>1567</v>
      </c>
      <c r="D1375" s="31">
        <v>43299</v>
      </c>
      <c r="E1375" s="25">
        <f>YEAR(D1375)</f>
        <v>2018</v>
      </c>
      <c r="F1375" s="25">
        <f>MONTH(D1375)</f>
        <v>7</v>
      </c>
      <c r="G1375" s="37">
        <f>DAY(D1375)</f>
        <v>18</v>
      </c>
      <c r="H1375" s="35" t="s">
        <v>292</v>
      </c>
      <c r="I1375" s="28">
        <v>138.02099999999999</v>
      </c>
      <c r="J1375" s="28">
        <v>41.976599999999998</v>
      </c>
      <c r="K1375" s="33">
        <v>0</v>
      </c>
      <c r="L1375" s="33">
        <v>0</v>
      </c>
      <c r="M1375" s="33">
        <v>0</v>
      </c>
      <c r="N1375" s="27">
        <v>19.399999999999999</v>
      </c>
      <c r="O1375" s="30">
        <v>33.479999999999997</v>
      </c>
      <c r="P1375" s="26">
        <v>-0.21694305882352949</v>
      </c>
      <c r="Q1375" s="26">
        <v>-2.2128450352941185</v>
      </c>
      <c r="R1375" s="32" t="s">
        <v>289</v>
      </c>
      <c r="S1375" s="32"/>
      <c r="U1375" s="36" t="s">
        <v>1290</v>
      </c>
      <c r="V1375" s="22" t="s">
        <v>1102</v>
      </c>
    </row>
    <row r="1376" spans="1:22" s="22" customFormat="1" ht="12.75" customHeight="1">
      <c r="A1376" s="1" t="s">
        <v>1518</v>
      </c>
      <c r="B1376" s="32" t="s">
        <v>1519</v>
      </c>
      <c r="C1376" s="32" t="s">
        <v>1567</v>
      </c>
      <c r="D1376" s="31">
        <v>43663</v>
      </c>
      <c r="E1376" s="25">
        <v>2019</v>
      </c>
      <c r="F1376" s="25">
        <f>MONTH(D1376)</f>
        <v>7</v>
      </c>
      <c r="G1376" s="37">
        <v>17</v>
      </c>
      <c r="H1376" s="35" t="s">
        <v>292</v>
      </c>
      <c r="I1376" s="28">
        <v>138.39975999999999</v>
      </c>
      <c r="J1376" s="28">
        <v>42.199660000000002</v>
      </c>
      <c r="K1376" s="33">
        <v>0</v>
      </c>
      <c r="L1376" s="33">
        <v>0</v>
      </c>
      <c r="M1376" s="33">
        <v>0</v>
      </c>
      <c r="N1376" s="27">
        <v>19.5</v>
      </c>
      <c r="O1376" s="30">
        <v>34.020000000000003</v>
      </c>
      <c r="P1376" s="26">
        <v>-0.10062500735294044</v>
      </c>
      <c r="Q1376" s="26">
        <v>-0.80068826323529407</v>
      </c>
      <c r="R1376" s="32" t="s">
        <v>1529</v>
      </c>
      <c r="S1376" s="32"/>
      <c r="U1376" s="36"/>
      <c r="V1376" s="22" t="s">
        <v>1524</v>
      </c>
    </row>
    <row r="1377" spans="1:22" s="22" customFormat="1" ht="12.75" customHeight="1">
      <c r="A1377" s="1" t="s">
        <v>1518</v>
      </c>
      <c r="B1377" s="32" t="s">
        <v>1520</v>
      </c>
      <c r="C1377" s="32" t="s">
        <v>1567</v>
      </c>
      <c r="D1377" s="31">
        <v>43664</v>
      </c>
      <c r="E1377" s="25">
        <v>2019</v>
      </c>
      <c r="F1377" s="25">
        <f>MONTH(D1377)</f>
        <v>7</v>
      </c>
      <c r="G1377" s="37">
        <v>18</v>
      </c>
      <c r="H1377" s="35" t="s">
        <v>292</v>
      </c>
      <c r="I1377" s="28">
        <v>138.20009999999999</v>
      </c>
      <c r="J1377" s="28">
        <v>41.40016</v>
      </c>
      <c r="K1377" s="33">
        <v>0</v>
      </c>
      <c r="L1377" s="33">
        <v>0</v>
      </c>
      <c r="M1377" s="33">
        <v>0</v>
      </c>
      <c r="N1377" s="27">
        <v>19.8</v>
      </c>
      <c r="O1377" s="30">
        <v>34.08</v>
      </c>
      <c r="P1377" s="26">
        <v>-4.754606470588163E-2</v>
      </c>
      <c r="Q1377" s="26">
        <v>-0.5886533964705869</v>
      </c>
      <c r="R1377" s="32" t="s">
        <v>1529</v>
      </c>
      <c r="S1377" s="32"/>
      <c r="U1377" s="36"/>
      <c r="V1377" s="22" t="s">
        <v>1525</v>
      </c>
    </row>
    <row r="1378" spans="1:22" s="22" customFormat="1" ht="12.75" customHeight="1">
      <c r="A1378" s="1" t="s">
        <v>1518</v>
      </c>
      <c r="B1378" s="32" t="s">
        <v>1521</v>
      </c>
      <c r="C1378" s="32" t="s">
        <v>1567</v>
      </c>
      <c r="D1378" s="31">
        <v>43665</v>
      </c>
      <c r="E1378" s="25">
        <v>2019</v>
      </c>
      <c r="F1378" s="25">
        <f>MONTH(D1378)</f>
        <v>7</v>
      </c>
      <c r="G1378" s="37">
        <v>19</v>
      </c>
      <c r="H1378" s="35" t="s">
        <v>292</v>
      </c>
      <c r="I1378" s="28">
        <v>138.19879</v>
      </c>
      <c r="J1378" s="28">
        <v>40.400480000000002</v>
      </c>
      <c r="K1378" s="33">
        <v>0</v>
      </c>
      <c r="L1378" s="33">
        <v>0</v>
      </c>
      <c r="M1378" s="33">
        <v>0</v>
      </c>
      <c r="N1378" s="27">
        <v>22.3</v>
      </c>
      <c r="O1378" s="30">
        <v>34.01</v>
      </c>
      <c r="P1378" s="26">
        <v>-6.8781247058823602E-2</v>
      </c>
      <c r="Q1378" s="26">
        <v>-0.85897682470588066</v>
      </c>
      <c r="R1378" s="32" t="s">
        <v>1529</v>
      </c>
      <c r="S1378" s="32"/>
      <c r="U1378" s="36"/>
      <c r="V1378" s="22" t="s">
        <v>1526</v>
      </c>
    </row>
    <row r="1379" spans="1:22" s="22" customFormat="1" ht="12.75" customHeight="1">
      <c r="A1379" s="1" t="s">
        <v>1518</v>
      </c>
      <c r="B1379" s="32" t="s">
        <v>1522</v>
      </c>
      <c r="C1379" s="32" t="s">
        <v>1567</v>
      </c>
      <c r="D1379" s="31">
        <v>43666</v>
      </c>
      <c r="E1379" s="25">
        <v>2019</v>
      </c>
      <c r="F1379" s="25">
        <f>MONTH(D1379)</f>
        <v>7</v>
      </c>
      <c r="G1379" s="37">
        <v>29</v>
      </c>
      <c r="H1379" s="35" t="s">
        <v>292</v>
      </c>
      <c r="I1379" s="28">
        <v>138.19994</v>
      </c>
      <c r="J1379" s="28">
        <v>39.400799999999997</v>
      </c>
      <c r="K1379" s="33">
        <v>0</v>
      </c>
      <c r="L1379" s="33">
        <v>0</v>
      </c>
      <c r="M1379" s="33">
        <v>0</v>
      </c>
      <c r="N1379" s="27">
        <v>24.5</v>
      </c>
      <c r="O1379" s="30">
        <v>34.130000000000003</v>
      </c>
      <c r="P1379" s="26">
        <v>-4.8233294117645542E-3</v>
      </c>
      <c r="Q1379" s="26">
        <v>-0.33409941294117651</v>
      </c>
      <c r="R1379" s="32" t="s">
        <v>1529</v>
      </c>
      <c r="S1379" s="32"/>
      <c r="U1379" s="36"/>
      <c r="V1379" s="22" t="s">
        <v>1527</v>
      </c>
    </row>
    <row r="1380" spans="1:22" s="22" customFormat="1" ht="12.75" customHeight="1">
      <c r="A1380" s="32" t="s">
        <v>90</v>
      </c>
      <c r="B1380" s="32" t="s">
        <v>91</v>
      </c>
      <c r="C1380" s="32" t="s">
        <v>1569</v>
      </c>
      <c r="D1380" s="31">
        <v>42237</v>
      </c>
      <c r="E1380" s="1">
        <f>YEAR(D1380)</f>
        <v>2015</v>
      </c>
      <c r="F1380" s="1">
        <f>MONTH(D1380)</f>
        <v>8</v>
      </c>
      <c r="G1380" s="4">
        <f>DAY(D1380)</f>
        <v>21</v>
      </c>
      <c r="H1380" s="9">
        <v>0.69444444444444453</v>
      </c>
      <c r="I1380" s="28">
        <v>129.46</v>
      </c>
      <c r="J1380" s="28">
        <v>32.936999999999998</v>
      </c>
      <c r="K1380" s="33">
        <v>4.5</v>
      </c>
      <c r="L1380" s="33">
        <v>5</v>
      </c>
      <c r="M1380" s="10" t="s">
        <v>292</v>
      </c>
      <c r="N1380" s="27">
        <v>27.683913333333301</v>
      </c>
      <c r="O1380" s="30">
        <v>33.153706666666601</v>
      </c>
      <c r="P1380" s="38">
        <v>-0.09</v>
      </c>
      <c r="Q1380" s="38">
        <v>-0.92</v>
      </c>
      <c r="R1380" s="32" t="s">
        <v>285</v>
      </c>
      <c r="S1380" s="32"/>
      <c r="T1380" s="8"/>
      <c r="U1380" s="8"/>
      <c r="V1380" s="8"/>
    </row>
    <row r="1381" spans="1:22" s="22" customFormat="1" ht="12.75" customHeight="1">
      <c r="A1381" s="32" t="s">
        <v>90</v>
      </c>
      <c r="B1381" s="32" t="s">
        <v>104</v>
      </c>
      <c r="C1381" s="32" t="s">
        <v>1568</v>
      </c>
      <c r="D1381" s="31">
        <v>42247</v>
      </c>
      <c r="E1381" s="1">
        <f>YEAR(D1381)</f>
        <v>2015</v>
      </c>
      <c r="F1381" s="1">
        <f>MONTH(D1381)</f>
        <v>8</v>
      </c>
      <c r="G1381" s="4">
        <f>DAY(D1381)</f>
        <v>31</v>
      </c>
      <c r="H1381" s="9">
        <v>0.27083333333333331</v>
      </c>
      <c r="I1381" s="28">
        <v>132.73099999999999</v>
      </c>
      <c r="J1381" s="28">
        <v>35.701000000000001</v>
      </c>
      <c r="K1381" s="33">
        <v>4.5</v>
      </c>
      <c r="L1381" s="33">
        <v>5</v>
      </c>
      <c r="M1381" s="10" t="s">
        <v>1565</v>
      </c>
      <c r="N1381" s="27">
        <v>24.502246666666601</v>
      </c>
      <c r="O1381" s="30">
        <v>33.224206666666603</v>
      </c>
      <c r="P1381" s="38">
        <v>0.08</v>
      </c>
      <c r="Q1381" s="38">
        <v>-0.57999999999999996</v>
      </c>
      <c r="R1381" s="32" t="s">
        <v>285</v>
      </c>
      <c r="S1381" s="32"/>
      <c r="T1381" s="8"/>
      <c r="U1381" s="8"/>
      <c r="V1381" s="8"/>
    </row>
    <row r="1382" spans="1:22" s="22" customFormat="1" ht="12.75" customHeight="1">
      <c r="A1382" s="32" t="s">
        <v>90</v>
      </c>
      <c r="B1382" s="32" t="s">
        <v>105</v>
      </c>
      <c r="C1382" s="32" t="s">
        <v>1568</v>
      </c>
      <c r="D1382" s="31">
        <v>42247</v>
      </c>
      <c r="E1382" s="1">
        <f>YEAR(D1382)</f>
        <v>2015</v>
      </c>
      <c r="F1382" s="1">
        <f>MONTH(D1382)</f>
        <v>8</v>
      </c>
      <c r="G1382" s="4">
        <f>DAY(D1382)</f>
        <v>31</v>
      </c>
      <c r="H1382" s="9">
        <v>0.49861111111111112</v>
      </c>
      <c r="I1382" s="28">
        <v>131.964</v>
      </c>
      <c r="J1382" s="28">
        <v>35.191000000000003</v>
      </c>
      <c r="K1382" s="33">
        <v>4.5</v>
      </c>
      <c r="L1382" s="33">
        <v>5</v>
      </c>
      <c r="M1382" s="10" t="s">
        <v>1565</v>
      </c>
      <c r="N1382" s="27">
        <v>23.580580000000001</v>
      </c>
      <c r="O1382" s="30">
        <v>32.764873333333298</v>
      </c>
      <c r="P1382" s="38">
        <v>-0.16</v>
      </c>
      <c r="Q1382" s="38">
        <v>-1.75</v>
      </c>
      <c r="R1382" s="32" t="s">
        <v>285</v>
      </c>
      <c r="S1382" s="32"/>
      <c r="T1382" s="8"/>
      <c r="U1382" s="8"/>
      <c r="V1382" s="8"/>
    </row>
    <row r="1383" spans="1:22" s="22" customFormat="1" ht="12.75" customHeight="1">
      <c r="A1383" s="32" t="s">
        <v>90</v>
      </c>
      <c r="B1383" s="32" t="s">
        <v>106</v>
      </c>
      <c r="C1383" s="32" t="s">
        <v>1568</v>
      </c>
      <c r="D1383" s="31">
        <v>42247</v>
      </c>
      <c r="E1383" s="1">
        <f>YEAR(D1383)</f>
        <v>2015</v>
      </c>
      <c r="F1383" s="1">
        <f>MONTH(D1383)</f>
        <v>8</v>
      </c>
      <c r="G1383" s="4">
        <f>DAY(D1383)</f>
        <v>31</v>
      </c>
      <c r="H1383" s="9">
        <v>0.6875</v>
      </c>
      <c r="I1383" s="28">
        <v>131.15199999999999</v>
      </c>
      <c r="J1383" s="28">
        <v>34.621000000000002</v>
      </c>
      <c r="K1383" s="33">
        <v>4.5</v>
      </c>
      <c r="L1383" s="33">
        <v>5</v>
      </c>
      <c r="M1383" s="10" t="s">
        <v>1565</v>
      </c>
      <c r="N1383" s="27">
        <v>24.840579999999999</v>
      </c>
      <c r="O1383" s="30">
        <v>33.3827066666666</v>
      </c>
      <c r="P1383" s="38">
        <v>-0.02</v>
      </c>
      <c r="Q1383" s="38">
        <v>-0.66</v>
      </c>
      <c r="R1383" s="32" t="s">
        <v>285</v>
      </c>
      <c r="S1383" s="32"/>
      <c r="T1383" s="8"/>
      <c r="U1383" s="8"/>
      <c r="V1383" s="8"/>
    </row>
    <row r="1384" spans="1:22" s="22" customFormat="1" ht="12.75" customHeight="1">
      <c r="A1384" s="32" t="s">
        <v>90</v>
      </c>
      <c r="B1384" s="32" t="s">
        <v>165</v>
      </c>
      <c r="C1384" s="32" t="s">
        <v>1568</v>
      </c>
      <c r="D1384" s="31">
        <v>42249</v>
      </c>
      <c r="E1384" s="1">
        <f>YEAR(D1384)</f>
        <v>2015</v>
      </c>
      <c r="F1384" s="1">
        <f>MONTH(D1384)</f>
        <v>9</v>
      </c>
      <c r="G1384" s="4">
        <f>DAY(D1384)</f>
        <v>2</v>
      </c>
      <c r="H1384" s="9">
        <v>0.73402777777777783</v>
      </c>
      <c r="I1384" s="28">
        <v>130.38399999999999</v>
      </c>
      <c r="J1384" s="28">
        <v>34.5</v>
      </c>
      <c r="K1384" s="33">
        <v>4.5</v>
      </c>
      <c r="L1384" s="33">
        <v>5</v>
      </c>
      <c r="M1384" s="10" t="s">
        <v>1565</v>
      </c>
      <c r="N1384" s="27">
        <v>26.5089133333333</v>
      </c>
      <c r="O1384" s="30">
        <v>33.232039999999998</v>
      </c>
      <c r="P1384" s="38">
        <v>-0.09</v>
      </c>
      <c r="Q1384" s="38">
        <v>-1.1399999999999999</v>
      </c>
      <c r="R1384" s="32" t="s">
        <v>285</v>
      </c>
      <c r="S1384" s="32"/>
      <c r="T1384" s="8"/>
      <c r="U1384" s="8"/>
      <c r="V1384" s="8"/>
    </row>
    <row r="1385" spans="1:22" s="22" customFormat="1" ht="12.75" customHeight="1">
      <c r="A1385" s="32" t="s">
        <v>90</v>
      </c>
      <c r="B1385" s="32" t="s">
        <v>107</v>
      </c>
      <c r="C1385" s="32" t="s">
        <v>1568</v>
      </c>
      <c r="D1385" s="31">
        <v>42250</v>
      </c>
      <c r="E1385" s="1">
        <f>YEAR(D1385)</f>
        <v>2015</v>
      </c>
      <c r="F1385" s="1">
        <f>MONTH(D1385)</f>
        <v>9</v>
      </c>
      <c r="G1385" s="4">
        <f>DAY(D1385)</f>
        <v>3</v>
      </c>
      <c r="H1385" s="9">
        <v>0.36388888888888887</v>
      </c>
      <c r="I1385" s="28">
        <v>130.90100000000001</v>
      </c>
      <c r="J1385" s="28">
        <v>34.716999999999999</v>
      </c>
      <c r="K1385" s="33">
        <v>4.5</v>
      </c>
      <c r="L1385" s="33">
        <v>5</v>
      </c>
      <c r="M1385" s="10" t="s">
        <v>1565</v>
      </c>
      <c r="N1385" s="27">
        <v>25.51558</v>
      </c>
      <c r="O1385" s="30">
        <v>32.440040000000003</v>
      </c>
      <c r="P1385" s="38">
        <v>-0.32</v>
      </c>
      <c r="Q1385" s="38">
        <v>-2.67</v>
      </c>
      <c r="R1385" s="32" t="s">
        <v>285</v>
      </c>
      <c r="S1385" s="32"/>
      <c r="T1385" s="8"/>
      <c r="U1385" s="8"/>
      <c r="V1385" s="8"/>
    </row>
    <row r="1386" spans="1:22" ht="12.75" customHeight="1">
      <c r="A1386" s="32" t="s">
        <v>90</v>
      </c>
      <c r="B1386" s="32" t="s">
        <v>108</v>
      </c>
      <c r="C1386" s="32" t="s">
        <v>1568</v>
      </c>
      <c r="D1386" s="31">
        <v>42250</v>
      </c>
      <c r="E1386" s="1">
        <f>YEAR(D1386)</f>
        <v>2015</v>
      </c>
      <c r="F1386" s="1">
        <f>MONTH(D1386)</f>
        <v>9</v>
      </c>
      <c r="G1386" s="4">
        <f>DAY(D1386)</f>
        <v>3</v>
      </c>
      <c r="H1386" s="9">
        <v>0.48402777777777778</v>
      </c>
      <c r="I1386" s="28">
        <v>130.56800000000001</v>
      </c>
      <c r="J1386" s="28">
        <v>34.832000000000001</v>
      </c>
      <c r="K1386" s="33">
        <v>4.5</v>
      </c>
      <c r="L1386" s="33">
        <v>5</v>
      </c>
      <c r="M1386" s="10" t="s">
        <v>1565</v>
      </c>
      <c r="N1386" s="27">
        <v>24.977246666666602</v>
      </c>
      <c r="O1386" s="30">
        <v>32.59854</v>
      </c>
      <c r="P1386" s="38">
        <v>-0.22</v>
      </c>
      <c r="Q1386" s="38">
        <v>-2.0499999999999998</v>
      </c>
      <c r="R1386" s="32" t="s">
        <v>285</v>
      </c>
      <c r="S1386" s="32"/>
    </row>
    <row r="1387" spans="1:22" ht="12.75" customHeight="1">
      <c r="A1387" s="32" t="s">
        <v>90</v>
      </c>
      <c r="B1387" s="32" t="s">
        <v>166</v>
      </c>
      <c r="C1387" s="32" t="s">
        <v>1568</v>
      </c>
      <c r="D1387" s="31">
        <v>42250</v>
      </c>
      <c r="E1387" s="1">
        <f>YEAR(D1387)</f>
        <v>2015</v>
      </c>
      <c r="F1387" s="1">
        <f>MONTH(D1387)</f>
        <v>9</v>
      </c>
      <c r="G1387" s="4">
        <f>DAY(D1387)</f>
        <v>3</v>
      </c>
      <c r="H1387" s="9">
        <v>0.69166666666666676</v>
      </c>
      <c r="I1387" s="28">
        <v>130.28700000000001</v>
      </c>
      <c r="J1387" s="28">
        <v>34.823999999999998</v>
      </c>
      <c r="K1387" s="33">
        <v>4.5</v>
      </c>
      <c r="L1387" s="33">
        <v>5</v>
      </c>
      <c r="M1387" s="10" t="s">
        <v>1565</v>
      </c>
      <c r="N1387" s="27">
        <v>25.687246666666599</v>
      </c>
      <c r="O1387" s="30">
        <v>32.662039999999998</v>
      </c>
      <c r="P1387" s="38">
        <v>-0.26</v>
      </c>
      <c r="Q1387" s="38">
        <v>-2.1800000000000002</v>
      </c>
      <c r="R1387" s="32" t="s">
        <v>285</v>
      </c>
      <c r="S1387" s="32"/>
      <c r="T1387" s="8" t="s">
        <v>1598</v>
      </c>
    </row>
    <row r="1388" spans="1:22" ht="12.75" customHeight="1">
      <c r="A1388" s="32" t="s">
        <v>90</v>
      </c>
      <c r="B1388" s="32" t="s">
        <v>109</v>
      </c>
      <c r="C1388" s="32" t="s">
        <v>1568</v>
      </c>
      <c r="D1388" s="31">
        <v>42250</v>
      </c>
      <c r="E1388" s="1">
        <f>YEAR(D1388)</f>
        <v>2015</v>
      </c>
      <c r="F1388" s="1">
        <f>MONTH(D1388)</f>
        <v>9</v>
      </c>
      <c r="G1388" s="4">
        <f>DAY(D1388)</f>
        <v>3</v>
      </c>
      <c r="H1388" s="9">
        <v>0.9159722222222223</v>
      </c>
      <c r="I1388" s="28">
        <v>130.58500000000001</v>
      </c>
      <c r="J1388" s="28">
        <v>34.825000000000003</v>
      </c>
      <c r="K1388" s="33">
        <v>4.5</v>
      </c>
      <c r="L1388" s="33">
        <v>5</v>
      </c>
      <c r="M1388" s="10" t="s">
        <v>1565</v>
      </c>
      <c r="N1388" s="27">
        <v>25.117246666666603</v>
      </c>
      <c r="O1388" s="30">
        <v>32.324206666666598</v>
      </c>
      <c r="P1388" s="38">
        <v>-0.27</v>
      </c>
      <c r="Q1388" s="38">
        <v>-2.7</v>
      </c>
      <c r="R1388" s="32" t="s">
        <v>285</v>
      </c>
      <c r="S1388" s="32"/>
    </row>
    <row r="1389" spans="1:22" ht="12.75" customHeight="1">
      <c r="A1389" s="32" t="s">
        <v>90</v>
      </c>
      <c r="B1389" s="32" t="s">
        <v>110</v>
      </c>
      <c r="C1389" s="32" t="s">
        <v>1568</v>
      </c>
      <c r="D1389" s="31">
        <v>42251</v>
      </c>
      <c r="E1389" s="1">
        <f>YEAR(D1389)</f>
        <v>2015</v>
      </c>
      <c r="F1389" s="1">
        <f>MONTH(D1389)</f>
        <v>9</v>
      </c>
      <c r="G1389" s="4">
        <f>DAY(D1389)</f>
        <v>4</v>
      </c>
      <c r="H1389" s="9">
        <v>0.31388888888888888</v>
      </c>
      <c r="I1389" s="28">
        <v>130.06700000000001</v>
      </c>
      <c r="J1389" s="28">
        <v>34.667999999999999</v>
      </c>
      <c r="K1389" s="33">
        <v>4.5</v>
      </c>
      <c r="L1389" s="33">
        <v>5</v>
      </c>
      <c r="M1389" s="10" t="s">
        <v>1565</v>
      </c>
      <c r="N1389" s="27">
        <v>26.018913333333302</v>
      </c>
      <c r="O1389" s="30">
        <v>33.185540000000003</v>
      </c>
      <c r="P1389" s="38">
        <v>-0.11</v>
      </c>
      <c r="Q1389" s="38">
        <v>-1.36</v>
      </c>
      <c r="R1389" s="32" t="s">
        <v>285</v>
      </c>
      <c r="S1389" s="32"/>
    </row>
    <row r="1390" spans="1:22" ht="12.75" customHeight="1">
      <c r="A1390" s="32" t="s">
        <v>90</v>
      </c>
      <c r="B1390" s="32" t="s">
        <v>111</v>
      </c>
      <c r="C1390" s="32" t="s">
        <v>1568</v>
      </c>
      <c r="D1390" s="31">
        <v>42251</v>
      </c>
      <c r="E1390" s="1">
        <f>YEAR(D1390)</f>
        <v>2015</v>
      </c>
      <c r="F1390" s="1">
        <f>MONTH(D1390)</f>
        <v>9</v>
      </c>
      <c r="G1390" s="4">
        <f>DAY(D1390)</f>
        <v>4</v>
      </c>
      <c r="H1390" s="9">
        <v>0.48680555555555555</v>
      </c>
      <c r="I1390" s="28">
        <v>130.08099999999999</v>
      </c>
      <c r="J1390" s="28">
        <v>34.500999999999998</v>
      </c>
      <c r="K1390" s="33">
        <v>4.5</v>
      </c>
      <c r="L1390" s="33">
        <v>5</v>
      </c>
      <c r="M1390" s="10" t="s">
        <v>1565</v>
      </c>
      <c r="N1390" s="27">
        <v>26.547246666666602</v>
      </c>
      <c r="O1390" s="30">
        <v>33.29054</v>
      </c>
      <c r="P1390" s="38">
        <v>0.02</v>
      </c>
      <c r="Q1390" s="38">
        <v>-0.92</v>
      </c>
      <c r="R1390" s="32" t="s">
        <v>285</v>
      </c>
      <c r="S1390" s="32"/>
    </row>
    <row r="1391" spans="1:22" ht="12.75" customHeight="1">
      <c r="A1391" s="32" t="s">
        <v>90</v>
      </c>
      <c r="B1391" s="32" t="s">
        <v>112</v>
      </c>
      <c r="C1391" s="32" t="s">
        <v>1568</v>
      </c>
      <c r="D1391" s="31">
        <v>42251</v>
      </c>
      <c r="E1391" s="1">
        <f>YEAR(D1391)</f>
        <v>2015</v>
      </c>
      <c r="F1391" s="1">
        <f>MONTH(D1391)</f>
        <v>9</v>
      </c>
      <c r="G1391" s="4">
        <f>DAY(D1391)</f>
        <v>4</v>
      </c>
      <c r="H1391" s="9">
        <v>0.70138888888888884</v>
      </c>
      <c r="I1391" s="28">
        <v>129.678</v>
      </c>
      <c r="J1391" s="28">
        <v>34.363</v>
      </c>
      <c r="K1391" s="33">
        <v>4.5</v>
      </c>
      <c r="L1391" s="33">
        <v>5</v>
      </c>
      <c r="M1391" s="10" t="s">
        <v>1565</v>
      </c>
      <c r="N1391" s="27">
        <v>26.545580000000001</v>
      </c>
      <c r="O1391" s="30">
        <v>32.688539999999904</v>
      </c>
      <c r="P1391" s="38">
        <v>-0.25</v>
      </c>
      <c r="Q1391" s="38">
        <v>-2.16</v>
      </c>
      <c r="R1391" s="32" t="s">
        <v>285</v>
      </c>
      <c r="S1391" s="32"/>
    </row>
    <row r="1392" spans="1:22" ht="12.75" customHeight="1">
      <c r="A1392" s="32" t="s">
        <v>90</v>
      </c>
      <c r="B1392" s="32" t="s">
        <v>113</v>
      </c>
      <c r="C1392" s="32" t="s">
        <v>1568</v>
      </c>
      <c r="D1392" s="31">
        <v>42251</v>
      </c>
      <c r="E1392" s="1">
        <f>YEAR(D1392)</f>
        <v>2015</v>
      </c>
      <c r="F1392" s="1">
        <f>MONTH(D1392)</f>
        <v>9</v>
      </c>
      <c r="G1392" s="4">
        <f>DAY(D1392)</f>
        <v>4</v>
      </c>
      <c r="H1392" s="9">
        <v>0.79791666666666661</v>
      </c>
      <c r="I1392" s="28">
        <v>129.822</v>
      </c>
      <c r="J1392" s="28">
        <v>34.503999999999998</v>
      </c>
      <c r="K1392" s="33">
        <v>4.5</v>
      </c>
      <c r="L1392" s="33">
        <v>5</v>
      </c>
      <c r="M1392" s="10" t="s">
        <v>1565</v>
      </c>
      <c r="N1392" s="27">
        <v>26.413913333333301</v>
      </c>
      <c r="O1392" s="30">
        <v>33.157873333333299</v>
      </c>
      <c r="P1392" s="38">
        <v>-0.05</v>
      </c>
      <c r="Q1392" s="38">
        <v>-1.37</v>
      </c>
      <c r="R1392" s="32" t="s">
        <v>285</v>
      </c>
      <c r="S1392" s="32"/>
    </row>
    <row r="1393" spans="1:19" ht="12.75" customHeight="1">
      <c r="A1393" s="32" t="s">
        <v>90</v>
      </c>
      <c r="B1393" s="32" t="s">
        <v>114</v>
      </c>
      <c r="C1393" s="32" t="s">
        <v>1568</v>
      </c>
      <c r="D1393" s="31">
        <v>42251</v>
      </c>
      <c r="E1393" s="1">
        <f>YEAR(D1393)</f>
        <v>2015</v>
      </c>
      <c r="F1393" s="1">
        <f>MONTH(D1393)</f>
        <v>9</v>
      </c>
      <c r="G1393" s="4">
        <f>DAY(D1393)</f>
        <v>4</v>
      </c>
      <c r="H1393" s="9">
        <v>0.91111111111111109</v>
      </c>
      <c r="I1393" s="28">
        <v>129.76400000000001</v>
      </c>
      <c r="J1393" s="28">
        <v>34.338000000000001</v>
      </c>
      <c r="K1393" s="33">
        <v>4.5</v>
      </c>
      <c r="L1393" s="33">
        <v>5</v>
      </c>
      <c r="M1393" s="10" t="s">
        <v>1565</v>
      </c>
      <c r="N1393" s="27">
        <v>26.51558</v>
      </c>
      <c r="O1393" s="30">
        <v>32.732873333333302</v>
      </c>
      <c r="P1393" s="38">
        <v>-0.2</v>
      </c>
      <c r="Q1393" s="38">
        <v>-1.77</v>
      </c>
      <c r="R1393" s="32" t="s">
        <v>285</v>
      </c>
      <c r="S1393" s="32"/>
    </row>
    <row r="1394" spans="1:19" ht="12.75" customHeight="1">
      <c r="A1394" s="32" t="s">
        <v>90</v>
      </c>
      <c r="B1394" s="32" t="s">
        <v>115</v>
      </c>
      <c r="C1394" s="32" t="s">
        <v>1568</v>
      </c>
      <c r="D1394" s="31">
        <v>42252</v>
      </c>
      <c r="E1394" s="1">
        <f>YEAR(D1394)</f>
        <v>2015</v>
      </c>
      <c r="F1394" s="1">
        <f>MONTH(D1394)</f>
        <v>9</v>
      </c>
      <c r="G1394" s="4">
        <f>DAY(D1394)</f>
        <v>5</v>
      </c>
      <c r="H1394" s="9">
        <v>0.3215277777777778</v>
      </c>
      <c r="I1394" s="28">
        <v>129.84</v>
      </c>
      <c r="J1394" s="28">
        <v>34.167000000000002</v>
      </c>
      <c r="K1394" s="33">
        <v>4.5</v>
      </c>
      <c r="L1394" s="33">
        <v>5</v>
      </c>
      <c r="M1394" s="10" t="s">
        <v>1565</v>
      </c>
      <c r="N1394" s="27">
        <v>25.988913333333301</v>
      </c>
      <c r="O1394" s="30">
        <v>33.314706666666602</v>
      </c>
      <c r="P1394" s="38">
        <v>-0.06</v>
      </c>
      <c r="Q1394" s="38">
        <v>-0.83</v>
      </c>
      <c r="R1394" s="32" t="s">
        <v>285</v>
      </c>
      <c r="S1394" s="32"/>
    </row>
    <row r="1395" spans="1:19" ht="12.75" customHeight="1">
      <c r="A1395" s="32" t="s">
        <v>90</v>
      </c>
      <c r="B1395" s="32" t="s">
        <v>116</v>
      </c>
      <c r="C1395" s="32" t="s">
        <v>1568</v>
      </c>
      <c r="D1395" s="31">
        <v>42252</v>
      </c>
      <c r="E1395" s="1">
        <f>YEAR(D1395)</f>
        <v>2015</v>
      </c>
      <c r="F1395" s="1">
        <f>MONTH(D1395)</f>
        <v>9</v>
      </c>
      <c r="G1395" s="4">
        <f>DAY(D1395)</f>
        <v>5</v>
      </c>
      <c r="H1395" s="9">
        <v>0.4861111111111111</v>
      </c>
      <c r="I1395" s="28">
        <v>130.584</v>
      </c>
      <c r="J1395" s="28">
        <v>34.244999999999997</v>
      </c>
      <c r="K1395" s="33">
        <v>4.5</v>
      </c>
      <c r="L1395" s="33">
        <v>5</v>
      </c>
      <c r="M1395" s="10" t="s">
        <v>1565</v>
      </c>
      <c r="N1395" s="27">
        <v>25.907246666666602</v>
      </c>
      <c r="O1395" s="30">
        <v>33.004539999999999</v>
      </c>
      <c r="P1395" s="38">
        <v>-0.09</v>
      </c>
      <c r="Q1395" s="38">
        <v>-1.18</v>
      </c>
      <c r="R1395" s="32" t="s">
        <v>285</v>
      </c>
      <c r="S1395" s="32"/>
    </row>
    <row r="1396" spans="1:19" ht="12.75" customHeight="1">
      <c r="A1396" s="32" t="s">
        <v>90</v>
      </c>
      <c r="B1396" s="32" t="s">
        <v>117</v>
      </c>
      <c r="C1396" s="32" t="s">
        <v>1568</v>
      </c>
      <c r="D1396" s="31">
        <v>42252</v>
      </c>
      <c r="E1396" s="1">
        <f>YEAR(D1396)</f>
        <v>2015</v>
      </c>
      <c r="F1396" s="1">
        <f>MONTH(D1396)</f>
        <v>9</v>
      </c>
      <c r="G1396" s="4">
        <f>DAY(D1396)</f>
        <v>5</v>
      </c>
      <c r="H1396" s="9">
        <v>0.61388888888888882</v>
      </c>
      <c r="I1396" s="28">
        <v>130.18100000000001</v>
      </c>
      <c r="J1396" s="28">
        <v>34.334000000000003</v>
      </c>
      <c r="K1396" s="33">
        <v>4.5</v>
      </c>
      <c r="L1396" s="33">
        <v>5</v>
      </c>
      <c r="M1396" s="10" t="s">
        <v>1565</v>
      </c>
      <c r="N1396" s="27">
        <v>26.273913333333301</v>
      </c>
      <c r="O1396" s="30">
        <v>33.366540000000001</v>
      </c>
      <c r="P1396" s="38">
        <v>-0.01</v>
      </c>
      <c r="Q1396" s="38">
        <v>-0.69</v>
      </c>
      <c r="R1396" s="32" t="s">
        <v>285</v>
      </c>
      <c r="S1396" s="32"/>
    </row>
    <row r="1397" spans="1:19" ht="12.75" customHeight="1">
      <c r="A1397" s="32" t="s">
        <v>90</v>
      </c>
      <c r="B1397" s="32" t="s">
        <v>118</v>
      </c>
      <c r="C1397" s="32" t="s">
        <v>1568</v>
      </c>
      <c r="D1397" s="31">
        <v>42252</v>
      </c>
      <c r="E1397" s="1">
        <f>YEAR(D1397)</f>
        <v>2015</v>
      </c>
      <c r="F1397" s="1">
        <f>MONTH(D1397)</f>
        <v>9</v>
      </c>
      <c r="G1397" s="4">
        <f>DAY(D1397)</f>
        <v>5</v>
      </c>
      <c r="H1397" s="9">
        <v>0.75208333333333333</v>
      </c>
      <c r="I1397" s="28">
        <v>130.02099999999999</v>
      </c>
      <c r="J1397" s="28">
        <v>34.176000000000002</v>
      </c>
      <c r="K1397" s="33">
        <v>4.5</v>
      </c>
      <c r="L1397" s="33">
        <v>5</v>
      </c>
      <c r="M1397" s="10" t="s">
        <v>1565</v>
      </c>
      <c r="N1397" s="27">
        <v>26.21058</v>
      </c>
      <c r="O1397" s="30">
        <v>32.944040000000001</v>
      </c>
      <c r="P1397" s="38">
        <v>-0.19</v>
      </c>
      <c r="Q1397" s="38">
        <v>-1.64</v>
      </c>
      <c r="R1397" s="32" t="s">
        <v>285</v>
      </c>
      <c r="S1397" s="32"/>
    </row>
    <row r="1398" spans="1:19" ht="12.75" customHeight="1">
      <c r="A1398" s="32" t="s">
        <v>90</v>
      </c>
      <c r="B1398" s="32" t="s">
        <v>119</v>
      </c>
      <c r="C1398" s="32" t="s">
        <v>1568</v>
      </c>
      <c r="D1398" s="31">
        <v>42252</v>
      </c>
      <c r="E1398" s="1">
        <f>YEAR(D1398)</f>
        <v>2015</v>
      </c>
      <c r="F1398" s="1">
        <f>MONTH(D1398)</f>
        <v>9</v>
      </c>
      <c r="G1398" s="4">
        <f>DAY(D1398)</f>
        <v>5</v>
      </c>
      <c r="H1398" s="9">
        <v>0.9604166666666667</v>
      </c>
      <c r="I1398" s="28">
        <v>129.75800000000001</v>
      </c>
      <c r="J1398" s="28">
        <v>34.168999999999997</v>
      </c>
      <c r="K1398" s="33">
        <v>4.5</v>
      </c>
      <c r="L1398" s="33">
        <v>5</v>
      </c>
      <c r="M1398" s="10" t="s">
        <v>1565</v>
      </c>
      <c r="N1398" s="27">
        <v>26.0089133333333</v>
      </c>
      <c r="O1398" s="30">
        <v>32.922040000000003</v>
      </c>
      <c r="P1398" s="38">
        <v>-0.2</v>
      </c>
      <c r="Q1398" s="38">
        <v>-1.62</v>
      </c>
      <c r="R1398" s="32" t="s">
        <v>285</v>
      </c>
      <c r="S1398" s="32"/>
    </row>
    <row r="1399" spans="1:19" ht="12.75" customHeight="1">
      <c r="A1399" s="32" t="s">
        <v>90</v>
      </c>
      <c r="B1399" s="32" t="s">
        <v>120</v>
      </c>
      <c r="C1399" s="32" t="s">
        <v>1568</v>
      </c>
      <c r="D1399" s="31">
        <v>42253</v>
      </c>
      <c r="E1399" s="1">
        <f>YEAR(D1399)</f>
        <v>2015</v>
      </c>
      <c r="F1399" s="1">
        <f>MONTH(D1399)</f>
        <v>9</v>
      </c>
      <c r="G1399" s="4">
        <f>DAY(D1399)</f>
        <v>6</v>
      </c>
      <c r="H1399" s="9">
        <v>0.33055555555555555</v>
      </c>
      <c r="I1399" s="28">
        <v>128.61799999999999</v>
      </c>
      <c r="J1399" s="28">
        <v>33.667999999999999</v>
      </c>
      <c r="K1399" s="33">
        <v>4.5</v>
      </c>
      <c r="L1399" s="33">
        <v>5</v>
      </c>
      <c r="M1399" s="10" t="s">
        <v>1565</v>
      </c>
      <c r="N1399" s="27">
        <v>26.205580000000001</v>
      </c>
      <c r="O1399" s="30">
        <v>33.312373333333298</v>
      </c>
      <c r="P1399" s="38">
        <v>-0.04</v>
      </c>
      <c r="Q1399" s="38">
        <v>-0.67</v>
      </c>
      <c r="R1399" s="32" t="s">
        <v>285</v>
      </c>
      <c r="S1399" s="32"/>
    </row>
    <row r="1400" spans="1:19" ht="12.75" customHeight="1">
      <c r="A1400" s="32" t="s">
        <v>90</v>
      </c>
      <c r="B1400" s="32" t="s">
        <v>121</v>
      </c>
      <c r="C1400" s="32" t="s">
        <v>1568</v>
      </c>
      <c r="D1400" s="31">
        <v>42254</v>
      </c>
      <c r="E1400" s="1">
        <f>YEAR(D1400)</f>
        <v>2015</v>
      </c>
      <c r="F1400" s="1">
        <f>MONTH(D1400)</f>
        <v>9</v>
      </c>
      <c r="G1400" s="4">
        <f>DAY(D1400)</f>
        <v>7</v>
      </c>
      <c r="H1400" s="9">
        <v>0.63124999999999998</v>
      </c>
      <c r="I1400" s="28">
        <v>129.523</v>
      </c>
      <c r="J1400" s="28">
        <v>34.000999999999998</v>
      </c>
      <c r="K1400" s="33">
        <v>4.5</v>
      </c>
      <c r="L1400" s="33">
        <v>5</v>
      </c>
      <c r="M1400" s="10" t="s">
        <v>1565</v>
      </c>
      <c r="N1400" s="27">
        <v>25.955580000000001</v>
      </c>
      <c r="O1400" s="30">
        <v>33.403077037037001</v>
      </c>
      <c r="P1400" s="38">
        <v>-7.0000000000000007E-2</v>
      </c>
      <c r="Q1400" s="38">
        <v>-0.69</v>
      </c>
      <c r="R1400" s="32" t="s">
        <v>285</v>
      </c>
      <c r="S1400" s="32"/>
    </row>
    <row r="1401" spans="1:19" ht="12.75" customHeight="1">
      <c r="A1401" s="32" t="s">
        <v>90</v>
      </c>
      <c r="B1401" s="32" t="s">
        <v>122</v>
      </c>
      <c r="C1401" s="32" t="s">
        <v>1568</v>
      </c>
      <c r="D1401" s="31">
        <v>42254</v>
      </c>
      <c r="E1401" s="1">
        <f>YEAR(D1401)</f>
        <v>2015</v>
      </c>
      <c r="F1401" s="1">
        <f>MONTH(D1401)</f>
        <v>9</v>
      </c>
      <c r="G1401" s="4">
        <f>DAY(D1401)</f>
        <v>7</v>
      </c>
      <c r="H1401" s="9">
        <v>0.7416666666666667</v>
      </c>
      <c r="I1401" s="28">
        <v>129.994</v>
      </c>
      <c r="J1401" s="28">
        <v>33.831000000000003</v>
      </c>
      <c r="K1401" s="33">
        <v>4.5</v>
      </c>
      <c r="L1401" s="33">
        <v>5</v>
      </c>
      <c r="M1401" s="10" t="s">
        <v>1565</v>
      </c>
      <c r="N1401" s="27">
        <v>24.295580000000001</v>
      </c>
      <c r="O1401" s="30">
        <v>33.308077037037002</v>
      </c>
      <c r="P1401" s="38">
        <v>-0.06</v>
      </c>
      <c r="Q1401" s="38">
        <v>-0.77</v>
      </c>
      <c r="R1401" s="32" t="s">
        <v>285</v>
      </c>
      <c r="S1401" s="32"/>
    </row>
    <row r="1402" spans="1:19" ht="12.75" customHeight="1">
      <c r="A1402" s="32" t="s">
        <v>90</v>
      </c>
      <c r="B1402" s="32" t="s">
        <v>123</v>
      </c>
      <c r="C1402" s="32" t="s">
        <v>1568</v>
      </c>
      <c r="D1402" s="31">
        <v>42257</v>
      </c>
      <c r="E1402" s="1">
        <f>YEAR(D1402)</f>
        <v>2015</v>
      </c>
      <c r="F1402" s="1">
        <f>MONTH(D1402)</f>
        <v>9</v>
      </c>
      <c r="G1402" s="4">
        <f>DAY(D1402)</f>
        <v>10</v>
      </c>
      <c r="H1402" s="9">
        <v>0.69305555555555554</v>
      </c>
      <c r="I1402" s="28">
        <v>129.779</v>
      </c>
      <c r="J1402" s="28">
        <v>33.679000000000002</v>
      </c>
      <c r="K1402" s="33">
        <v>4.5</v>
      </c>
      <c r="L1402" s="33">
        <v>5</v>
      </c>
      <c r="M1402" s="10" t="s">
        <v>1565</v>
      </c>
      <c r="N1402" s="27">
        <v>23.703579999999899</v>
      </c>
      <c r="O1402" s="30">
        <v>33.40014</v>
      </c>
      <c r="P1402" s="38">
        <v>0</v>
      </c>
      <c r="Q1402" s="38">
        <v>-0.53</v>
      </c>
      <c r="R1402" s="32" t="s">
        <v>285</v>
      </c>
      <c r="S1402" s="32"/>
    </row>
    <row r="1403" spans="1:19" ht="12.75" customHeight="1">
      <c r="A1403" s="32" t="s">
        <v>90</v>
      </c>
      <c r="B1403" s="32" t="s">
        <v>124</v>
      </c>
      <c r="C1403" s="32" t="s">
        <v>1568</v>
      </c>
      <c r="D1403" s="31">
        <v>42257</v>
      </c>
      <c r="E1403" s="1">
        <f>YEAR(D1403)</f>
        <v>2015</v>
      </c>
      <c r="F1403" s="1">
        <f>MONTH(D1403)</f>
        <v>9</v>
      </c>
      <c r="G1403" s="4">
        <f>DAY(D1403)</f>
        <v>10</v>
      </c>
      <c r="H1403" s="9">
        <v>0.90486111111111101</v>
      </c>
      <c r="I1403" s="28">
        <v>128.49700000000001</v>
      </c>
      <c r="J1403" s="28">
        <v>33.832999999999998</v>
      </c>
      <c r="K1403" s="33">
        <v>4.5</v>
      </c>
      <c r="L1403" s="33">
        <v>5</v>
      </c>
      <c r="M1403" s="10" t="s">
        <v>1565</v>
      </c>
      <c r="N1403" s="27">
        <v>25.185580000000002</v>
      </c>
      <c r="O1403" s="30">
        <v>33.546873333333302</v>
      </c>
      <c r="P1403" s="38">
        <v>0.09</v>
      </c>
      <c r="Q1403" s="38">
        <v>-0.16</v>
      </c>
      <c r="R1403" s="32" t="s">
        <v>285</v>
      </c>
      <c r="S1403" s="32"/>
    </row>
    <row r="1404" spans="1:19" ht="12.75" customHeight="1">
      <c r="A1404" s="32" t="s">
        <v>90</v>
      </c>
      <c r="B1404" s="32" t="s">
        <v>125</v>
      </c>
      <c r="C1404" s="32" t="s">
        <v>1568</v>
      </c>
      <c r="D1404" s="31">
        <v>42258</v>
      </c>
      <c r="E1404" s="1">
        <f>YEAR(D1404)</f>
        <v>2015</v>
      </c>
      <c r="F1404" s="1">
        <f>MONTH(D1404)</f>
        <v>9</v>
      </c>
      <c r="G1404" s="4">
        <f>DAY(D1404)</f>
        <v>11</v>
      </c>
      <c r="H1404" s="9">
        <v>0.31319444444444444</v>
      </c>
      <c r="I1404" s="28">
        <v>128.798</v>
      </c>
      <c r="J1404" s="28">
        <v>33.835000000000001</v>
      </c>
      <c r="K1404" s="33">
        <v>4.5</v>
      </c>
      <c r="L1404" s="33">
        <v>5</v>
      </c>
      <c r="M1404" s="10" t="s">
        <v>1565</v>
      </c>
      <c r="N1404" s="27">
        <v>25.128913333333301</v>
      </c>
      <c r="O1404" s="30">
        <v>33.54654</v>
      </c>
      <c r="P1404" s="38">
        <v>0.03</v>
      </c>
      <c r="Q1404" s="38">
        <v>-0.31</v>
      </c>
      <c r="R1404" s="32" t="s">
        <v>285</v>
      </c>
      <c r="S1404" s="32"/>
    </row>
    <row r="1405" spans="1:19" ht="12.75" customHeight="1">
      <c r="A1405" s="32" t="s">
        <v>90</v>
      </c>
      <c r="B1405" s="32" t="s">
        <v>126</v>
      </c>
      <c r="C1405" s="32" t="s">
        <v>1568</v>
      </c>
      <c r="D1405" s="31">
        <v>42258</v>
      </c>
      <c r="E1405" s="1">
        <f>YEAR(D1405)</f>
        <v>2015</v>
      </c>
      <c r="F1405" s="1">
        <f>MONTH(D1405)</f>
        <v>9</v>
      </c>
      <c r="G1405" s="4">
        <f>DAY(D1405)</f>
        <v>11</v>
      </c>
      <c r="H1405" s="9">
        <v>0.52500000000000002</v>
      </c>
      <c r="I1405" s="28">
        <v>129.84700000000001</v>
      </c>
      <c r="J1405" s="28">
        <v>33.999000000000002</v>
      </c>
      <c r="K1405" s="33">
        <v>4.5</v>
      </c>
      <c r="L1405" s="33">
        <v>5</v>
      </c>
      <c r="M1405" s="10" t="s">
        <v>1565</v>
      </c>
      <c r="N1405" s="27">
        <v>24.32058</v>
      </c>
      <c r="O1405" s="30">
        <v>33.322873333333298</v>
      </c>
      <c r="P1405" s="38">
        <v>-0.02</v>
      </c>
      <c r="Q1405" s="38">
        <v>-0.79</v>
      </c>
      <c r="R1405" s="32" t="s">
        <v>285</v>
      </c>
      <c r="S1405" s="32"/>
    </row>
    <row r="1406" spans="1:19" ht="12.75" customHeight="1">
      <c r="A1406" s="32" t="s">
        <v>90</v>
      </c>
      <c r="B1406" s="32" t="s">
        <v>127</v>
      </c>
      <c r="C1406" s="32" t="s">
        <v>1568</v>
      </c>
      <c r="D1406" s="31">
        <v>42258</v>
      </c>
      <c r="E1406" s="1">
        <f>YEAR(D1406)</f>
        <v>2015</v>
      </c>
      <c r="F1406" s="1">
        <f>MONTH(D1406)</f>
        <v>9</v>
      </c>
      <c r="G1406" s="4">
        <f>DAY(D1406)</f>
        <v>11</v>
      </c>
      <c r="H1406" s="9">
        <v>0.86805555555555547</v>
      </c>
      <c r="I1406" s="28">
        <v>130.23099999999999</v>
      </c>
      <c r="J1406" s="28">
        <v>34</v>
      </c>
      <c r="K1406" s="33">
        <v>4.5</v>
      </c>
      <c r="L1406" s="33">
        <v>5</v>
      </c>
      <c r="M1406" s="10" t="s">
        <v>1565</v>
      </c>
      <c r="N1406" s="27">
        <v>25.033913333333302</v>
      </c>
      <c r="O1406" s="30">
        <v>33.332373333333301</v>
      </c>
      <c r="P1406" s="38">
        <v>-0.01</v>
      </c>
      <c r="Q1406" s="38">
        <v>-0.66</v>
      </c>
      <c r="R1406" s="32" t="s">
        <v>285</v>
      </c>
      <c r="S1406" s="32"/>
    </row>
    <row r="1407" spans="1:19" ht="12.75" customHeight="1">
      <c r="A1407" s="32" t="s">
        <v>90</v>
      </c>
      <c r="B1407" s="32" t="s">
        <v>128</v>
      </c>
      <c r="C1407" s="32" t="s">
        <v>1568</v>
      </c>
      <c r="D1407" s="31">
        <v>42259</v>
      </c>
      <c r="E1407" s="1">
        <f>YEAR(D1407)</f>
        <v>2015</v>
      </c>
      <c r="F1407" s="1">
        <f>MONTH(D1407)</f>
        <v>9</v>
      </c>
      <c r="G1407" s="4">
        <f>DAY(D1407)</f>
        <v>12</v>
      </c>
      <c r="H1407" s="9">
        <v>0.31180555555555556</v>
      </c>
      <c r="I1407" s="28">
        <v>128.55500000000001</v>
      </c>
      <c r="J1407" s="28">
        <v>33.334000000000003</v>
      </c>
      <c r="K1407" s="33">
        <v>4.5</v>
      </c>
      <c r="L1407" s="33">
        <v>5</v>
      </c>
      <c r="M1407" s="10" t="s">
        <v>1565</v>
      </c>
      <c r="N1407" s="27">
        <v>25.190580000000001</v>
      </c>
      <c r="O1407" s="30">
        <v>33.624706666666597</v>
      </c>
      <c r="P1407" s="38">
        <v>0.18</v>
      </c>
      <c r="Q1407" s="38">
        <v>0.15</v>
      </c>
      <c r="R1407" s="32" t="s">
        <v>285</v>
      </c>
      <c r="S1407" s="32"/>
    </row>
    <row r="1408" spans="1:19" ht="12.75" customHeight="1">
      <c r="A1408" s="32" t="s">
        <v>90</v>
      </c>
      <c r="B1408" s="32" t="s">
        <v>129</v>
      </c>
      <c r="C1408" s="32" t="s">
        <v>1568</v>
      </c>
      <c r="D1408" s="31">
        <v>42259</v>
      </c>
      <c r="E1408" s="1">
        <f>YEAR(D1408)</f>
        <v>2015</v>
      </c>
      <c r="F1408" s="1">
        <f>MONTH(D1408)</f>
        <v>9</v>
      </c>
      <c r="G1408" s="4">
        <f>DAY(D1408)</f>
        <v>12</v>
      </c>
      <c r="H1408" s="9">
        <v>0.50138888888888888</v>
      </c>
      <c r="I1408" s="28">
        <v>128.81399999999999</v>
      </c>
      <c r="J1408" s="28">
        <v>33.164000000000001</v>
      </c>
      <c r="K1408" s="33">
        <v>4.5</v>
      </c>
      <c r="L1408" s="33">
        <v>5</v>
      </c>
      <c r="M1408" s="10" t="s">
        <v>1565</v>
      </c>
      <c r="N1408" s="27">
        <v>24.290579999999899</v>
      </c>
      <c r="O1408" s="30">
        <v>33.724539999999998</v>
      </c>
      <c r="P1408" s="38">
        <v>0.12</v>
      </c>
      <c r="Q1408" s="38">
        <v>-0.01</v>
      </c>
      <c r="R1408" s="32" t="s">
        <v>285</v>
      </c>
      <c r="S1408" s="32"/>
    </row>
    <row r="1409" spans="1:20" ht="12.75" customHeight="1">
      <c r="A1409" s="32" t="s">
        <v>90</v>
      </c>
      <c r="B1409" s="32" t="s">
        <v>130</v>
      </c>
      <c r="C1409" s="32" t="s">
        <v>1568</v>
      </c>
      <c r="D1409" s="31">
        <v>42259</v>
      </c>
      <c r="E1409" s="1">
        <f>YEAR(D1409)</f>
        <v>2015</v>
      </c>
      <c r="F1409" s="1">
        <f>MONTH(D1409)</f>
        <v>9</v>
      </c>
      <c r="G1409" s="4">
        <f>DAY(D1409)</f>
        <v>12</v>
      </c>
      <c r="H1409" s="9">
        <v>0.65763888888888888</v>
      </c>
      <c r="I1409" s="28">
        <v>128.184</v>
      </c>
      <c r="J1409" s="28">
        <v>33</v>
      </c>
      <c r="K1409" s="33">
        <v>4.5</v>
      </c>
      <c r="L1409" s="33">
        <v>5</v>
      </c>
      <c r="M1409" s="10" t="s">
        <v>1565</v>
      </c>
      <c r="N1409" s="27">
        <v>26.203913333333301</v>
      </c>
      <c r="O1409" s="30">
        <v>33.263373333333298</v>
      </c>
      <c r="P1409" s="38">
        <v>-0.04</v>
      </c>
      <c r="Q1409" s="38">
        <v>-0.99</v>
      </c>
      <c r="R1409" s="32" t="s">
        <v>285</v>
      </c>
      <c r="S1409" s="32"/>
      <c r="T1409" s="8" t="s">
        <v>1599</v>
      </c>
    </row>
    <row r="1410" spans="1:20" ht="12.75" customHeight="1">
      <c r="A1410" s="32" t="s">
        <v>90</v>
      </c>
      <c r="B1410" s="32" t="s">
        <v>131</v>
      </c>
      <c r="C1410" s="32" t="s">
        <v>1568</v>
      </c>
      <c r="D1410" s="31">
        <v>42259</v>
      </c>
      <c r="E1410" s="1">
        <f>YEAR(D1410)</f>
        <v>2015</v>
      </c>
      <c r="F1410" s="1">
        <f>MONTH(D1410)</f>
        <v>9</v>
      </c>
      <c r="G1410" s="4">
        <f>DAY(D1410)</f>
        <v>12</v>
      </c>
      <c r="H1410" s="9">
        <v>0.80694444444444446</v>
      </c>
      <c r="I1410" s="28">
        <v>128.54400000000001</v>
      </c>
      <c r="J1410" s="28">
        <v>32.997</v>
      </c>
      <c r="K1410" s="33">
        <v>4.5</v>
      </c>
      <c r="L1410" s="33">
        <v>5</v>
      </c>
      <c r="M1410" s="10" t="s">
        <v>1565</v>
      </c>
      <c r="N1410" s="27">
        <v>25.687246666666599</v>
      </c>
      <c r="O1410" s="30">
        <v>33.529040000000002</v>
      </c>
      <c r="P1410" s="38">
        <v>0.01</v>
      </c>
      <c r="Q1410" s="38">
        <v>-0.49</v>
      </c>
      <c r="R1410" s="32" t="s">
        <v>285</v>
      </c>
      <c r="S1410" s="32"/>
    </row>
    <row r="1411" spans="1:20" ht="12.75" customHeight="1">
      <c r="A1411" s="32" t="s">
        <v>90</v>
      </c>
      <c r="B1411" s="32" t="s">
        <v>132</v>
      </c>
      <c r="C1411" s="32" t="s">
        <v>1568</v>
      </c>
      <c r="D1411" s="31">
        <v>42259</v>
      </c>
      <c r="E1411" s="1">
        <f>YEAR(D1411)</f>
        <v>2015</v>
      </c>
      <c r="F1411" s="1">
        <f>MONTH(D1411)</f>
        <v>9</v>
      </c>
      <c r="G1411" s="4">
        <f>DAY(D1411)</f>
        <v>12</v>
      </c>
      <c r="H1411" s="9">
        <v>0.94027777777777777</v>
      </c>
      <c r="I1411" s="28">
        <v>128.667</v>
      </c>
      <c r="J1411" s="28">
        <v>33.17</v>
      </c>
      <c r="K1411" s="33">
        <v>4.5</v>
      </c>
      <c r="L1411" s="33">
        <v>5</v>
      </c>
      <c r="M1411" s="10" t="s">
        <v>1565</v>
      </c>
      <c r="N1411" s="27">
        <v>25.328913333333301</v>
      </c>
      <c r="O1411" s="30">
        <v>33.461539999999999</v>
      </c>
      <c r="P1411" s="38">
        <v>0.02</v>
      </c>
      <c r="Q1411" s="38">
        <v>-0.44</v>
      </c>
      <c r="R1411" s="32" t="s">
        <v>285</v>
      </c>
      <c r="S1411" s="32"/>
    </row>
    <row r="1412" spans="1:20" ht="12.75" customHeight="1">
      <c r="A1412" s="32" t="s">
        <v>90</v>
      </c>
      <c r="B1412" s="32" t="s">
        <v>133</v>
      </c>
      <c r="C1412" s="32" t="s">
        <v>1568</v>
      </c>
      <c r="D1412" s="31">
        <v>42260</v>
      </c>
      <c r="E1412" s="1">
        <f>YEAR(D1412)</f>
        <v>2015</v>
      </c>
      <c r="F1412" s="1">
        <f>MONTH(D1412)</f>
        <v>9</v>
      </c>
      <c r="G1412" s="4">
        <f>DAY(D1412)</f>
        <v>13</v>
      </c>
      <c r="H1412" s="9">
        <v>0.31041666666666667</v>
      </c>
      <c r="I1412" s="28">
        <v>128.26499999999999</v>
      </c>
      <c r="J1412" s="28">
        <v>32.832999999999998</v>
      </c>
      <c r="K1412" s="33">
        <v>4.5</v>
      </c>
      <c r="L1412" s="33">
        <v>5</v>
      </c>
      <c r="M1412" s="10" t="s">
        <v>1565</v>
      </c>
      <c r="N1412" s="27">
        <v>26.0989133333333</v>
      </c>
      <c r="O1412" s="30">
        <v>33.275706666666601</v>
      </c>
      <c r="P1412" s="38">
        <v>-0.02</v>
      </c>
      <c r="Q1412" s="38">
        <v>-0.83</v>
      </c>
      <c r="R1412" s="32" t="s">
        <v>285</v>
      </c>
      <c r="S1412" s="32"/>
    </row>
    <row r="1413" spans="1:20" ht="12.75" customHeight="1">
      <c r="A1413" s="32" t="s">
        <v>90</v>
      </c>
      <c r="B1413" s="32" t="s">
        <v>134</v>
      </c>
      <c r="C1413" s="32" t="s">
        <v>1568</v>
      </c>
      <c r="D1413" s="31">
        <v>42260</v>
      </c>
      <c r="E1413" s="1">
        <f>YEAR(D1413)</f>
        <v>2015</v>
      </c>
      <c r="F1413" s="1">
        <f>MONTH(D1413)</f>
        <v>9</v>
      </c>
      <c r="G1413" s="4">
        <f>DAY(D1413)</f>
        <v>13</v>
      </c>
      <c r="H1413" s="9">
        <v>0.4826388888888889</v>
      </c>
      <c r="I1413" s="28">
        <v>128.18199999999999</v>
      </c>
      <c r="J1413" s="28">
        <v>32.667000000000002</v>
      </c>
      <c r="K1413" s="33">
        <v>4.5</v>
      </c>
      <c r="L1413" s="33">
        <v>5</v>
      </c>
      <c r="M1413" s="10" t="s">
        <v>1565</v>
      </c>
      <c r="N1413" s="27">
        <v>25.92558</v>
      </c>
      <c r="O1413" s="30">
        <v>33.42304</v>
      </c>
      <c r="P1413" s="38">
        <v>0.01</v>
      </c>
      <c r="Q1413" s="38">
        <v>-0.72</v>
      </c>
      <c r="R1413" s="32" t="s">
        <v>285</v>
      </c>
      <c r="S1413" s="32"/>
    </row>
    <row r="1414" spans="1:20" ht="12.75" customHeight="1">
      <c r="A1414" s="32" t="s">
        <v>90</v>
      </c>
      <c r="B1414" s="32" t="s">
        <v>135</v>
      </c>
      <c r="C1414" s="32" t="s">
        <v>1568</v>
      </c>
      <c r="D1414" s="31">
        <v>42260</v>
      </c>
      <c r="E1414" s="1">
        <f>YEAR(D1414)</f>
        <v>2015</v>
      </c>
      <c r="F1414" s="1">
        <f>MONTH(D1414)</f>
        <v>9</v>
      </c>
      <c r="G1414" s="4">
        <f>DAY(D1414)</f>
        <v>13</v>
      </c>
      <c r="H1414" s="9">
        <v>0.7416666666666667</v>
      </c>
      <c r="I1414" s="28">
        <v>128.47399999999999</v>
      </c>
      <c r="J1414" s="28">
        <v>32.520000000000003</v>
      </c>
      <c r="K1414" s="33">
        <v>4.5</v>
      </c>
      <c r="L1414" s="33">
        <v>5</v>
      </c>
      <c r="M1414" s="10" t="s">
        <v>1565</v>
      </c>
      <c r="N1414" s="27">
        <v>25.312246666666599</v>
      </c>
      <c r="O1414" s="30">
        <v>33.695873333333303</v>
      </c>
      <c r="P1414" s="38">
        <v>0.12</v>
      </c>
      <c r="Q1414" s="38">
        <v>0.09</v>
      </c>
      <c r="R1414" s="32" t="s">
        <v>285</v>
      </c>
      <c r="S1414" s="32"/>
    </row>
    <row r="1415" spans="1:20" ht="12.75" customHeight="1">
      <c r="A1415" s="32" t="s">
        <v>90</v>
      </c>
      <c r="B1415" s="32" t="s">
        <v>136</v>
      </c>
      <c r="C1415" s="32" t="s">
        <v>1568</v>
      </c>
      <c r="D1415" s="31">
        <v>42261</v>
      </c>
      <c r="E1415" s="1">
        <f>YEAR(D1415)</f>
        <v>2015</v>
      </c>
      <c r="F1415" s="1">
        <f>MONTH(D1415)</f>
        <v>9</v>
      </c>
      <c r="G1415" s="4">
        <f>DAY(D1415)</f>
        <v>14</v>
      </c>
      <c r="H1415" s="9">
        <v>0.31388888888888888</v>
      </c>
      <c r="I1415" s="28">
        <v>128.196</v>
      </c>
      <c r="J1415" s="28">
        <v>32.334000000000003</v>
      </c>
      <c r="K1415" s="33">
        <v>4.5</v>
      </c>
      <c r="L1415" s="33">
        <v>5</v>
      </c>
      <c r="M1415" s="10" t="s">
        <v>1565</v>
      </c>
      <c r="N1415" s="27">
        <v>25.575580000000002</v>
      </c>
      <c r="O1415" s="30">
        <v>33.791873333333299</v>
      </c>
      <c r="P1415" s="38">
        <v>0.06</v>
      </c>
      <c r="Q1415" s="38">
        <v>-0.25</v>
      </c>
      <c r="R1415" s="32" t="s">
        <v>285</v>
      </c>
      <c r="S1415" s="32"/>
    </row>
    <row r="1416" spans="1:20" ht="12.75" customHeight="1">
      <c r="A1416" s="32" t="s">
        <v>90</v>
      </c>
      <c r="B1416" s="32" t="s">
        <v>137</v>
      </c>
      <c r="C1416" s="32" t="s">
        <v>1568</v>
      </c>
      <c r="D1416" s="31">
        <v>42261</v>
      </c>
      <c r="E1416" s="1">
        <f>YEAR(D1416)</f>
        <v>2015</v>
      </c>
      <c r="F1416" s="1">
        <f>MONTH(D1416)</f>
        <v>9</v>
      </c>
      <c r="G1416" s="4">
        <f>DAY(D1416)</f>
        <v>14</v>
      </c>
      <c r="H1416" s="9">
        <v>0.61388888888888882</v>
      </c>
      <c r="I1416" s="28">
        <v>128.26900000000001</v>
      </c>
      <c r="J1416" s="28">
        <v>32</v>
      </c>
      <c r="K1416" s="33">
        <v>4.5</v>
      </c>
      <c r="L1416" s="33">
        <v>5</v>
      </c>
      <c r="M1416" s="10" t="s">
        <v>1565</v>
      </c>
      <c r="N1416" s="27">
        <v>26.26558</v>
      </c>
      <c r="O1416" s="30">
        <v>33.663873333333299</v>
      </c>
      <c r="P1416" s="38">
        <v>0.04</v>
      </c>
      <c r="Q1416" s="38">
        <v>-0.41</v>
      </c>
      <c r="R1416" s="32" t="s">
        <v>285</v>
      </c>
      <c r="S1416" s="32"/>
    </row>
    <row r="1417" spans="1:20" ht="12.75" customHeight="1">
      <c r="A1417" s="32" t="s">
        <v>90</v>
      </c>
      <c r="B1417" s="32" t="s">
        <v>138</v>
      </c>
      <c r="C1417" s="32" t="s">
        <v>1568</v>
      </c>
      <c r="D1417" s="31">
        <v>42261</v>
      </c>
      <c r="E1417" s="1">
        <f>YEAR(D1417)</f>
        <v>2015</v>
      </c>
      <c r="F1417" s="1">
        <f>MONTH(D1417)</f>
        <v>9</v>
      </c>
      <c r="G1417" s="4">
        <f>DAY(D1417)</f>
        <v>14</v>
      </c>
      <c r="H1417" s="9">
        <v>0.8340277777777777</v>
      </c>
      <c r="I1417" s="28">
        <v>128.33099999999999</v>
      </c>
      <c r="J1417" s="28">
        <v>32.332000000000001</v>
      </c>
      <c r="K1417" s="33">
        <v>4.5</v>
      </c>
      <c r="L1417" s="33">
        <v>5</v>
      </c>
      <c r="M1417" s="10" t="s">
        <v>1565</v>
      </c>
      <c r="N1417" s="27">
        <v>25.567246666666602</v>
      </c>
      <c r="O1417" s="30">
        <v>33.753873333333303</v>
      </c>
      <c r="P1417" s="38">
        <v>0.09</v>
      </c>
      <c r="Q1417" s="38">
        <v>-0.12</v>
      </c>
      <c r="R1417" s="32" t="s">
        <v>285</v>
      </c>
      <c r="S1417" s="32"/>
    </row>
    <row r="1418" spans="1:20" ht="12.75" customHeight="1">
      <c r="A1418" s="32" t="s">
        <v>90</v>
      </c>
      <c r="B1418" s="32" t="s">
        <v>139</v>
      </c>
      <c r="C1418" s="32" t="s">
        <v>1568</v>
      </c>
      <c r="D1418" s="31">
        <v>42262</v>
      </c>
      <c r="E1418" s="1">
        <f>YEAR(D1418)</f>
        <v>2015</v>
      </c>
      <c r="F1418" s="1">
        <f>MONTH(D1418)</f>
        <v>9</v>
      </c>
      <c r="G1418" s="4">
        <f>DAY(D1418)</f>
        <v>15</v>
      </c>
      <c r="H1418" s="9">
        <v>0.31041666666666667</v>
      </c>
      <c r="I1418" s="28">
        <v>128.268</v>
      </c>
      <c r="J1418" s="28">
        <v>31.832000000000001</v>
      </c>
      <c r="K1418" s="33">
        <v>4.5</v>
      </c>
      <c r="L1418" s="33">
        <v>5</v>
      </c>
      <c r="M1418" s="10" t="s">
        <v>1565</v>
      </c>
      <c r="N1418" s="27">
        <v>26.343913333333301</v>
      </c>
      <c r="O1418" s="30">
        <v>32.509540000000001</v>
      </c>
      <c r="P1418" s="38">
        <v>-0.14000000000000001</v>
      </c>
      <c r="Q1418" s="38">
        <v>-1.93</v>
      </c>
      <c r="R1418" s="32" t="s">
        <v>285</v>
      </c>
      <c r="S1418" s="32"/>
    </row>
    <row r="1419" spans="1:20" ht="12.75" customHeight="1">
      <c r="A1419" s="32" t="s">
        <v>90</v>
      </c>
      <c r="B1419" s="32" t="s">
        <v>181</v>
      </c>
      <c r="C1419" s="32" t="s">
        <v>1568</v>
      </c>
      <c r="D1419" s="31">
        <v>42262</v>
      </c>
      <c r="E1419" s="1">
        <f>YEAR(D1419)</f>
        <v>2015</v>
      </c>
      <c r="F1419" s="1">
        <f>MONTH(D1419)</f>
        <v>9</v>
      </c>
      <c r="G1419" s="4">
        <f>DAY(D1419)</f>
        <v>15</v>
      </c>
      <c r="H1419" s="9">
        <v>0.71944444444444444</v>
      </c>
      <c r="I1419" s="28">
        <v>128.47</v>
      </c>
      <c r="J1419" s="28">
        <v>31.515999999999998</v>
      </c>
      <c r="K1419" s="33">
        <v>4.5</v>
      </c>
      <c r="L1419" s="33">
        <v>5</v>
      </c>
      <c r="M1419" s="10" t="s">
        <v>1565</v>
      </c>
      <c r="N1419" s="27">
        <v>25.03558</v>
      </c>
      <c r="O1419" s="30">
        <v>33.528206666666598</v>
      </c>
      <c r="P1419" s="38">
        <v>-0.01</v>
      </c>
      <c r="Q1419" s="38">
        <v>-0.6</v>
      </c>
      <c r="R1419" s="32" t="s">
        <v>285</v>
      </c>
      <c r="S1419" s="32"/>
      <c r="T1419" s="8" t="s">
        <v>1599</v>
      </c>
    </row>
    <row r="1420" spans="1:20" ht="12.75" customHeight="1">
      <c r="A1420" s="32" t="s">
        <v>143</v>
      </c>
      <c r="B1420" s="32" t="s">
        <v>187</v>
      </c>
      <c r="C1420" s="1" t="s">
        <v>1569</v>
      </c>
      <c r="D1420" s="31">
        <v>42522</v>
      </c>
      <c r="E1420" s="1">
        <f>YEAR(D1420)</f>
        <v>2016</v>
      </c>
      <c r="F1420" s="1">
        <f>MONTH(D1420)</f>
        <v>6</v>
      </c>
      <c r="G1420" s="4">
        <f>DAY(D1420)</f>
        <v>1</v>
      </c>
      <c r="H1420" s="9">
        <v>0.34513888888888888</v>
      </c>
      <c r="I1420" s="28">
        <v>130.83216666666667</v>
      </c>
      <c r="J1420" s="28">
        <v>34.968499999999999</v>
      </c>
      <c r="K1420" s="33">
        <v>5</v>
      </c>
      <c r="L1420" s="33">
        <v>5</v>
      </c>
      <c r="M1420" s="10">
        <v>0</v>
      </c>
      <c r="N1420" s="27">
        <v>20.831646031746033</v>
      </c>
      <c r="O1420" s="30">
        <v>33.78523095238095</v>
      </c>
      <c r="P1420" s="38">
        <v>4.8093167058824049E-2</v>
      </c>
      <c r="Q1420" s="38">
        <v>0.4125892905882349</v>
      </c>
      <c r="R1420" s="32" t="s">
        <v>285</v>
      </c>
      <c r="S1420" s="32"/>
      <c r="T1420" s="8" t="s">
        <v>1602</v>
      </c>
    </row>
    <row r="1421" spans="1:20" ht="12.75" customHeight="1">
      <c r="A1421" s="32" t="s">
        <v>143</v>
      </c>
      <c r="B1421" s="32" t="s">
        <v>188</v>
      </c>
      <c r="C1421" s="1" t="s">
        <v>1569</v>
      </c>
      <c r="D1421" s="31">
        <v>42522</v>
      </c>
      <c r="E1421" s="1">
        <f>YEAR(D1421)</f>
        <v>2016</v>
      </c>
      <c r="F1421" s="1">
        <f>MONTH(D1421)</f>
        <v>6</v>
      </c>
      <c r="G1421" s="4">
        <f>DAY(D1421)</f>
        <v>1</v>
      </c>
      <c r="H1421" s="9">
        <v>0.51944444444444449</v>
      </c>
      <c r="I1421" s="28">
        <v>130.80099999999999</v>
      </c>
      <c r="J1421" s="28">
        <v>35.173166666666667</v>
      </c>
      <c r="K1421" s="33">
        <v>5</v>
      </c>
      <c r="L1421" s="33">
        <v>5</v>
      </c>
      <c r="M1421" s="10">
        <v>0</v>
      </c>
      <c r="N1421" s="27">
        <v>20.653312698412631</v>
      </c>
      <c r="O1421" s="30">
        <v>34.086897619047555</v>
      </c>
      <c r="P1421" s="38">
        <v>0.25750535411764774</v>
      </c>
      <c r="Q1421" s="38">
        <v>1.0073255011764726</v>
      </c>
      <c r="R1421" s="32" t="s">
        <v>285</v>
      </c>
      <c r="S1421" s="32"/>
      <c r="T1421" s="8" t="s">
        <v>1602</v>
      </c>
    </row>
    <row r="1422" spans="1:20" ht="12.75" customHeight="1">
      <c r="A1422" s="32" t="s">
        <v>143</v>
      </c>
      <c r="B1422" s="32" t="s">
        <v>189</v>
      </c>
      <c r="C1422" s="1" t="s">
        <v>1569</v>
      </c>
      <c r="D1422" s="31">
        <v>42522</v>
      </c>
      <c r="E1422" s="1">
        <f>YEAR(D1422)</f>
        <v>2016</v>
      </c>
      <c r="F1422" s="1">
        <f>MONTH(D1422)</f>
        <v>6</v>
      </c>
      <c r="G1422" s="4">
        <f>DAY(D1422)</f>
        <v>1</v>
      </c>
      <c r="H1422" s="9">
        <v>0.65833333333333333</v>
      </c>
      <c r="I1422" s="28">
        <v>130.84483333333336</v>
      </c>
      <c r="J1422" s="28">
        <v>35.261666666666663</v>
      </c>
      <c r="K1422" s="33">
        <v>5</v>
      </c>
      <c r="L1422" s="33">
        <v>5</v>
      </c>
      <c r="M1422" s="10">
        <v>0</v>
      </c>
      <c r="N1422" s="27">
        <v>20.593312698412632</v>
      </c>
      <c r="O1422" s="30">
        <v>34.045230952380855</v>
      </c>
      <c r="P1422" s="38">
        <v>0.16989352117647094</v>
      </c>
      <c r="Q1422" s="38">
        <v>0.80680857176470511</v>
      </c>
      <c r="R1422" s="32" t="s">
        <v>285</v>
      </c>
      <c r="S1422" s="32"/>
      <c r="T1422" s="8" t="s">
        <v>1602</v>
      </c>
    </row>
    <row r="1423" spans="1:20" ht="12.75" customHeight="1">
      <c r="A1423" s="32" t="s">
        <v>143</v>
      </c>
      <c r="B1423" s="32" t="s">
        <v>190</v>
      </c>
      <c r="C1423" s="1" t="s">
        <v>1569</v>
      </c>
      <c r="D1423" s="31">
        <v>42522</v>
      </c>
      <c r="E1423" s="1">
        <f>YEAR(D1423)</f>
        <v>2016</v>
      </c>
      <c r="F1423" s="1">
        <f>MONTH(D1423)</f>
        <v>6</v>
      </c>
      <c r="G1423" s="4">
        <f>DAY(D1423)</f>
        <v>1</v>
      </c>
      <c r="H1423" s="9">
        <v>0.82708333333333339</v>
      </c>
      <c r="I1423" s="28">
        <v>130.91966666666667</v>
      </c>
      <c r="J1423" s="28">
        <v>35.497499999999995</v>
      </c>
      <c r="K1423" s="33">
        <v>5</v>
      </c>
      <c r="L1423" s="33">
        <v>5</v>
      </c>
      <c r="M1423" s="10">
        <v>0</v>
      </c>
      <c r="N1423" s="27">
        <v>20.274979365079332</v>
      </c>
      <c r="O1423" s="30">
        <v>34.214564285714253</v>
      </c>
      <c r="P1423" s="38">
        <v>0.13671230823529479</v>
      </c>
      <c r="Q1423" s="38">
        <v>0.90835846235294326</v>
      </c>
      <c r="R1423" s="32" t="s">
        <v>285</v>
      </c>
      <c r="S1423" s="32"/>
      <c r="T1423" s="8" t="s">
        <v>1602</v>
      </c>
    </row>
    <row r="1424" spans="1:20" ht="12.75" customHeight="1">
      <c r="A1424" s="32" t="s">
        <v>143</v>
      </c>
      <c r="B1424" s="32" t="s">
        <v>54</v>
      </c>
      <c r="C1424" s="1" t="s">
        <v>1569</v>
      </c>
      <c r="D1424" s="31">
        <v>42523</v>
      </c>
      <c r="E1424" s="1">
        <f>YEAR(D1424)</f>
        <v>2016</v>
      </c>
      <c r="F1424" s="1">
        <f>MONTH(D1424)</f>
        <v>6</v>
      </c>
      <c r="G1424" s="4">
        <f>DAY(D1424)</f>
        <v>2</v>
      </c>
      <c r="H1424" s="9">
        <v>0.29791666666666666</v>
      </c>
      <c r="I1424" s="28">
        <v>130.50033333333334</v>
      </c>
      <c r="J1424" s="28">
        <v>35.331333333333333</v>
      </c>
      <c r="K1424" s="33">
        <v>5</v>
      </c>
      <c r="L1424" s="33">
        <v>5</v>
      </c>
      <c r="M1424" s="10">
        <v>0</v>
      </c>
      <c r="N1424" s="27">
        <v>20.129979365079333</v>
      </c>
      <c r="O1424" s="30">
        <v>34.177730952380955</v>
      </c>
      <c r="P1424" s="38">
        <v>0.17977473529411792</v>
      </c>
      <c r="Q1424" s="38">
        <v>0.88465157294117702</v>
      </c>
      <c r="R1424" s="32" t="s">
        <v>285</v>
      </c>
      <c r="S1424" s="32"/>
      <c r="T1424" s="8" t="s">
        <v>1602</v>
      </c>
    </row>
    <row r="1425" spans="1:20" ht="12.75" customHeight="1">
      <c r="A1425" s="32" t="s">
        <v>143</v>
      </c>
      <c r="B1425" s="32" t="s">
        <v>191</v>
      </c>
      <c r="C1425" s="1" t="s">
        <v>1569</v>
      </c>
      <c r="D1425" s="31">
        <v>42523</v>
      </c>
      <c r="E1425" s="1">
        <f>YEAR(D1425)</f>
        <v>2016</v>
      </c>
      <c r="F1425" s="1">
        <f>MONTH(D1425)</f>
        <v>6</v>
      </c>
      <c r="G1425" s="4">
        <f>DAY(D1425)</f>
        <v>2</v>
      </c>
      <c r="H1425" s="9">
        <v>0.34583333333333338</v>
      </c>
      <c r="I1425" s="28">
        <v>130.44833333333332</v>
      </c>
      <c r="J1425" s="28">
        <v>35.111999999999995</v>
      </c>
      <c r="K1425" s="33">
        <v>5</v>
      </c>
      <c r="L1425" s="33">
        <v>5</v>
      </c>
      <c r="M1425" s="10">
        <v>0</v>
      </c>
      <c r="N1425" s="27">
        <v>20.31997936507933</v>
      </c>
      <c r="O1425" s="30">
        <v>34.011897619047552</v>
      </c>
      <c r="P1425" s="38">
        <v>8.7522647058823511E-2</v>
      </c>
      <c r="Q1425" s="38">
        <v>0.63315036470588204</v>
      </c>
      <c r="R1425" s="32" t="s">
        <v>285</v>
      </c>
      <c r="S1425" s="32"/>
      <c r="T1425" s="8" t="s">
        <v>1602</v>
      </c>
    </row>
    <row r="1426" spans="1:20" ht="12.75" customHeight="1">
      <c r="A1426" s="32" t="s">
        <v>143</v>
      </c>
      <c r="B1426" s="32" t="s">
        <v>192</v>
      </c>
      <c r="C1426" s="1" t="s">
        <v>1569</v>
      </c>
      <c r="D1426" s="31">
        <v>42523</v>
      </c>
      <c r="E1426" s="1">
        <f>YEAR(D1426)</f>
        <v>2016</v>
      </c>
      <c r="F1426" s="1">
        <f>MONTH(D1426)</f>
        <v>6</v>
      </c>
      <c r="G1426" s="4">
        <f>DAY(D1426)</f>
        <v>2</v>
      </c>
      <c r="H1426" s="9">
        <v>0.19444444444444445</v>
      </c>
      <c r="I1426" s="28">
        <v>130.45116666666667</v>
      </c>
      <c r="J1426" s="28">
        <v>34.941000000000003</v>
      </c>
      <c r="K1426" s="33">
        <v>5</v>
      </c>
      <c r="L1426" s="33">
        <v>5</v>
      </c>
      <c r="M1426" s="10">
        <v>0</v>
      </c>
      <c r="N1426" s="27">
        <v>20.238312698412631</v>
      </c>
      <c r="O1426" s="30">
        <v>34.159730952380954</v>
      </c>
      <c r="P1426" s="38">
        <v>0.19095117647058824</v>
      </c>
      <c r="Q1426" s="38">
        <v>0.91424405764705874</v>
      </c>
      <c r="R1426" s="32" t="s">
        <v>285</v>
      </c>
      <c r="S1426" s="32"/>
      <c r="T1426" s="8" t="s">
        <v>1602</v>
      </c>
    </row>
    <row r="1427" spans="1:20" ht="12.75" customHeight="1">
      <c r="A1427" s="32" t="s">
        <v>143</v>
      </c>
      <c r="B1427" s="32" t="s">
        <v>55</v>
      </c>
      <c r="C1427" s="1" t="s">
        <v>1569</v>
      </c>
      <c r="D1427" s="31">
        <v>42523</v>
      </c>
      <c r="E1427" s="1">
        <f>YEAR(D1427)</f>
        <v>2016</v>
      </c>
      <c r="F1427" s="1">
        <f>MONTH(D1427)</f>
        <v>6</v>
      </c>
      <c r="G1427" s="4">
        <f>DAY(D1427)</f>
        <v>2</v>
      </c>
      <c r="H1427" s="9">
        <v>0.57847222222222217</v>
      </c>
      <c r="I1427" s="28">
        <v>130.44516666666667</v>
      </c>
      <c r="J1427" s="28">
        <v>34.756166666666665</v>
      </c>
      <c r="K1427" s="33">
        <v>5</v>
      </c>
      <c r="L1427" s="33">
        <v>5</v>
      </c>
      <c r="M1427" s="10">
        <v>0</v>
      </c>
      <c r="N1427" s="27">
        <v>20.433312698412632</v>
      </c>
      <c r="O1427" s="30">
        <v>34.117397619047551</v>
      </c>
      <c r="P1427" s="38">
        <v>0.11110970588235269</v>
      </c>
      <c r="Q1427" s="38">
        <v>0.83082711058823655</v>
      </c>
      <c r="R1427" s="32" t="s">
        <v>285</v>
      </c>
      <c r="S1427" s="32"/>
      <c r="T1427" s="8" t="s">
        <v>1602</v>
      </c>
    </row>
    <row r="1428" spans="1:20" ht="12.75" customHeight="1">
      <c r="A1428" s="32" t="s">
        <v>143</v>
      </c>
      <c r="B1428" s="32" t="s">
        <v>193</v>
      </c>
      <c r="C1428" s="1" t="s">
        <v>1569</v>
      </c>
      <c r="D1428" s="31">
        <v>42524</v>
      </c>
      <c r="E1428" s="1">
        <f>YEAR(D1428)</f>
        <v>2016</v>
      </c>
      <c r="F1428" s="1">
        <f>MONTH(D1428)</f>
        <v>6</v>
      </c>
      <c r="G1428" s="4">
        <f>DAY(D1428)</f>
        <v>3</v>
      </c>
      <c r="H1428" s="9">
        <v>0.27638888888888885</v>
      </c>
      <c r="I1428" s="28">
        <v>130.48500000000001</v>
      </c>
      <c r="J1428" s="28">
        <v>34.659833333333339</v>
      </c>
      <c r="K1428" s="33">
        <v>5</v>
      </c>
      <c r="L1428" s="33">
        <v>5</v>
      </c>
      <c r="M1428" s="10">
        <v>0</v>
      </c>
      <c r="N1428" s="27">
        <v>20.091646031746031</v>
      </c>
      <c r="O1428" s="30">
        <v>33.886230952380956</v>
      </c>
      <c r="P1428" s="38">
        <v>7.780323529411759E-2</v>
      </c>
      <c r="Q1428" s="38">
        <v>0.51634348352941117</v>
      </c>
      <c r="R1428" s="32" t="s">
        <v>285</v>
      </c>
      <c r="S1428" s="32"/>
      <c r="T1428" s="8" t="s">
        <v>1602</v>
      </c>
    </row>
    <row r="1429" spans="1:20" ht="12.75" customHeight="1">
      <c r="A1429" s="32" t="s">
        <v>143</v>
      </c>
      <c r="B1429" s="32" t="s">
        <v>194</v>
      </c>
      <c r="C1429" s="1" t="s">
        <v>1569</v>
      </c>
      <c r="D1429" s="31">
        <v>42524</v>
      </c>
      <c r="E1429" s="1">
        <f>YEAR(D1429)</f>
        <v>2016</v>
      </c>
      <c r="F1429" s="1">
        <f>MONTH(D1429)</f>
        <v>6</v>
      </c>
      <c r="G1429" s="4">
        <f>DAY(D1429)</f>
        <v>3</v>
      </c>
      <c r="H1429" s="9">
        <v>0.4916666666666667</v>
      </c>
      <c r="I1429" s="28">
        <v>130.56</v>
      </c>
      <c r="J1429" s="28">
        <v>34.573666666666668</v>
      </c>
      <c r="K1429" s="33">
        <v>5</v>
      </c>
      <c r="L1429" s="33">
        <v>5</v>
      </c>
      <c r="M1429" s="10">
        <v>0</v>
      </c>
      <c r="N1429" s="27">
        <v>20.401646031746033</v>
      </c>
      <c r="O1429" s="30">
        <v>33.747397619047554</v>
      </c>
      <c r="P1429" s="38">
        <v>2.727676470588225E-2</v>
      </c>
      <c r="Q1429" s="38">
        <v>0.33392607647058625</v>
      </c>
      <c r="R1429" s="32" t="s">
        <v>285</v>
      </c>
      <c r="S1429" s="32"/>
      <c r="T1429" s="8" t="s">
        <v>1602</v>
      </c>
    </row>
    <row r="1430" spans="1:20" ht="12.75" customHeight="1">
      <c r="A1430" s="32" t="s">
        <v>143</v>
      </c>
      <c r="B1430" s="32" t="s">
        <v>56</v>
      </c>
      <c r="C1430" s="1" t="s">
        <v>1569</v>
      </c>
      <c r="D1430" s="31">
        <v>42524</v>
      </c>
      <c r="E1430" s="1">
        <f>YEAR(D1430)</f>
        <v>2016</v>
      </c>
      <c r="F1430" s="1">
        <f>MONTH(D1430)</f>
        <v>6</v>
      </c>
      <c r="G1430" s="4">
        <f>DAY(D1430)</f>
        <v>3</v>
      </c>
      <c r="H1430" s="9">
        <v>0.55902777777777779</v>
      </c>
      <c r="I1430" s="28">
        <v>130.46083333333334</v>
      </c>
      <c r="J1430" s="28">
        <v>34.295333333333332</v>
      </c>
      <c r="K1430" s="33">
        <v>5</v>
      </c>
      <c r="L1430" s="33">
        <v>5</v>
      </c>
      <c r="M1430" s="10">
        <v>0</v>
      </c>
      <c r="N1430" s="27">
        <v>20.72997936507933</v>
      </c>
      <c r="O1430" s="30">
        <v>34.233730952380952</v>
      </c>
      <c r="P1430" s="38">
        <v>0.16924529411764677</v>
      </c>
      <c r="Q1430" s="38">
        <v>1.113171189411764</v>
      </c>
      <c r="R1430" s="32" t="s">
        <v>285</v>
      </c>
      <c r="S1430" s="32"/>
      <c r="T1430" s="8" t="s">
        <v>1602</v>
      </c>
    </row>
    <row r="1431" spans="1:20" ht="12.75" customHeight="1">
      <c r="A1431" s="32" t="s">
        <v>143</v>
      </c>
      <c r="B1431" s="32" t="s">
        <v>195</v>
      </c>
      <c r="C1431" s="1" t="s">
        <v>1569</v>
      </c>
      <c r="D1431" s="31">
        <v>42524</v>
      </c>
      <c r="E1431" s="1">
        <f>YEAR(D1431)</f>
        <v>2016</v>
      </c>
      <c r="F1431" s="1">
        <f>MONTH(D1431)</f>
        <v>6</v>
      </c>
      <c r="G1431" s="4">
        <f>DAY(D1431)</f>
        <v>3</v>
      </c>
      <c r="H1431" s="9">
        <v>0.67361111111111116</v>
      </c>
      <c r="I1431" s="28">
        <v>130.43533333333335</v>
      </c>
      <c r="J1431" s="28">
        <v>34.094500000000004</v>
      </c>
      <c r="K1431" s="33">
        <v>5</v>
      </c>
      <c r="L1431" s="33">
        <v>5</v>
      </c>
      <c r="M1431" s="10">
        <v>0</v>
      </c>
      <c r="N1431" s="27">
        <v>20.638312698412633</v>
      </c>
      <c r="O1431" s="30">
        <v>34.35973095238095</v>
      </c>
      <c r="P1431" s="38">
        <v>0.18534382352941137</v>
      </c>
      <c r="Q1431" s="38">
        <v>1.2047272223529397</v>
      </c>
      <c r="R1431" s="32" t="s">
        <v>285</v>
      </c>
      <c r="S1431" s="32"/>
      <c r="T1431" s="8" t="s">
        <v>1602</v>
      </c>
    </row>
    <row r="1432" spans="1:20" ht="12.75" customHeight="1">
      <c r="A1432" s="32" t="s">
        <v>143</v>
      </c>
      <c r="B1432" s="32" t="s">
        <v>196</v>
      </c>
      <c r="C1432" s="1" t="s">
        <v>1569</v>
      </c>
      <c r="D1432" s="31">
        <v>42525</v>
      </c>
      <c r="E1432" s="1">
        <f>YEAR(D1432)</f>
        <v>2016</v>
      </c>
      <c r="F1432" s="1">
        <f>MONTH(D1432)</f>
        <v>6</v>
      </c>
      <c r="G1432" s="4">
        <f>DAY(D1432)</f>
        <v>4</v>
      </c>
      <c r="H1432" s="9">
        <v>0.31736111111111115</v>
      </c>
      <c r="I1432" s="28">
        <v>129.90816666666666</v>
      </c>
      <c r="J1432" s="28">
        <v>34.726166666666671</v>
      </c>
      <c r="K1432" s="33">
        <v>5</v>
      </c>
      <c r="L1432" s="33">
        <v>5</v>
      </c>
      <c r="M1432" s="10">
        <v>0</v>
      </c>
      <c r="N1432" s="27">
        <v>20.701646031746034</v>
      </c>
      <c r="O1432" s="30">
        <v>34.162730952380954</v>
      </c>
      <c r="P1432" s="38">
        <v>0.10808294117647055</v>
      </c>
      <c r="Q1432" s="38">
        <v>0.88247499411764707</v>
      </c>
      <c r="R1432" s="32" t="s">
        <v>285</v>
      </c>
      <c r="S1432" s="32"/>
      <c r="T1432" s="8" t="s">
        <v>1602</v>
      </c>
    </row>
    <row r="1433" spans="1:20" ht="12.75" customHeight="1">
      <c r="A1433" s="32" t="s">
        <v>143</v>
      </c>
      <c r="B1433" s="32" t="s">
        <v>197</v>
      </c>
      <c r="C1433" s="1" t="s">
        <v>1569</v>
      </c>
      <c r="D1433" s="31">
        <v>42525</v>
      </c>
      <c r="E1433" s="1">
        <f>YEAR(D1433)</f>
        <v>2016</v>
      </c>
      <c r="F1433" s="1">
        <f>MONTH(D1433)</f>
        <v>6</v>
      </c>
      <c r="G1433" s="4">
        <f>DAY(D1433)</f>
        <v>4</v>
      </c>
      <c r="H1433" s="9">
        <v>0.31736111111111115</v>
      </c>
      <c r="I1433" s="28">
        <v>129.90816666666666</v>
      </c>
      <c r="J1433" s="28">
        <v>34.726166666666671</v>
      </c>
      <c r="K1433" s="33">
        <v>5</v>
      </c>
      <c r="L1433" s="33">
        <v>5</v>
      </c>
      <c r="M1433" s="10">
        <v>0</v>
      </c>
      <c r="N1433" s="27">
        <v>20.701646031746034</v>
      </c>
      <c r="O1433" s="30">
        <v>34.162730952380954</v>
      </c>
      <c r="P1433" s="38">
        <v>0.13504647058823527</v>
      </c>
      <c r="Q1433" s="38">
        <v>0.92895924705882393</v>
      </c>
      <c r="R1433" s="32" t="s">
        <v>285</v>
      </c>
      <c r="S1433" s="32"/>
      <c r="T1433" s="8" t="s">
        <v>1602</v>
      </c>
    </row>
    <row r="1434" spans="1:20" ht="12.75" customHeight="1">
      <c r="A1434" s="32" t="s">
        <v>143</v>
      </c>
      <c r="B1434" s="32" t="s">
        <v>198</v>
      </c>
      <c r="C1434" s="1" t="s">
        <v>1569</v>
      </c>
      <c r="D1434" s="31">
        <v>42525</v>
      </c>
      <c r="E1434" s="1">
        <f>YEAR(D1434)</f>
        <v>2016</v>
      </c>
      <c r="F1434" s="1">
        <f>MONTH(D1434)</f>
        <v>6</v>
      </c>
      <c r="G1434" s="4">
        <f>DAY(D1434)</f>
        <v>4</v>
      </c>
      <c r="H1434" s="9">
        <v>0.4513888888888889</v>
      </c>
      <c r="I1434" s="28">
        <v>129.86566666666667</v>
      </c>
      <c r="J1434" s="28">
        <v>34.763833333333331</v>
      </c>
      <c r="K1434" s="33">
        <v>5</v>
      </c>
      <c r="L1434" s="33">
        <v>5</v>
      </c>
      <c r="M1434" s="10">
        <v>0</v>
      </c>
      <c r="N1434" s="27">
        <v>20.593312698412632</v>
      </c>
      <c r="O1434" s="30">
        <v>34.163064285714256</v>
      </c>
      <c r="P1434" s="38">
        <v>0.11239999999999939</v>
      </c>
      <c r="Q1434" s="38">
        <v>0.84534548000000065</v>
      </c>
      <c r="R1434" s="32" t="s">
        <v>285</v>
      </c>
      <c r="S1434" s="32"/>
      <c r="T1434" s="8" t="s">
        <v>1602</v>
      </c>
    </row>
    <row r="1435" spans="1:20" ht="12.75" customHeight="1">
      <c r="A1435" s="32" t="s">
        <v>143</v>
      </c>
      <c r="B1435" s="32" t="s">
        <v>199</v>
      </c>
      <c r="C1435" s="1" t="s">
        <v>1569</v>
      </c>
      <c r="D1435" s="31">
        <v>42525</v>
      </c>
      <c r="E1435" s="1">
        <f>YEAR(D1435)</f>
        <v>2016</v>
      </c>
      <c r="F1435" s="1">
        <f>MONTH(D1435)</f>
        <v>6</v>
      </c>
      <c r="G1435" s="4">
        <f>DAY(D1435)</f>
        <v>4</v>
      </c>
      <c r="H1435" s="9">
        <v>0.5</v>
      </c>
      <c r="I1435" s="28">
        <v>130.08016666666666</v>
      </c>
      <c r="J1435" s="28">
        <v>34.907000000000004</v>
      </c>
      <c r="K1435" s="33">
        <v>5</v>
      </c>
      <c r="L1435" s="33">
        <v>5</v>
      </c>
      <c r="M1435" s="10">
        <v>0</v>
      </c>
      <c r="N1435" s="27">
        <v>20.546646031746032</v>
      </c>
      <c r="O1435" s="30">
        <v>34.02039761904755</v>
      </c>
      <c r="P1435" s="38">
        <v>8.3603529411764521E-2</v>
      </c>
      <c r="Q1435" s="38">
        <v>0.73535783294117785</v>
      </c>
      <c r="R1435" s="32" t="s">
        <v>285</v>
      </c>
      <c r="S1435" s="32"/>
      <c r="T1435" s="8" t="s">
        <v>1602</v>
      </c>
    </row>
    <row r="1436" spans="1:20" ht="12.75" customHeight="1">
      <c r="A1436" s="32" t="s">
        <v>143</v>
      </c>
      <c r="B1436" s="32" t="s">
        <v>200</v>
      </c>
      <c r="C1436" s="1" t="s">
        <v>1569</v>
      </c>
      <c r="D1436" s="31">
        <v>42525</v>
      </c>
      <c r="E1436" s="1">
        <f>YEAR(D1436)</f>
        <v>2016</v>
      </c>
      <c r="F1436" s="1">
        <f>MONTH(D1436)</f>
        <v>6</v>
      </c>
      <c r="G1436" s="4">
        <f>DAY(D1436)</f>
        <v>4</v>
      </c>
      <c r="H1436" s="9">
        <v>0.61805555555555558</v>
      </c>
      <c r="I1436" s="28">
        <v>129.99549999999999</v>
      </c>
      <c r="J1436" s="28">
        <v>35.01466666666667</v>
      </c>
      <c r="K1436" s="33">
        <v>5</v>
      </c>
      <c r="L1436" s="33">
        <v>5</v>
      </c>
      <c r="M1436" s="10">
        <v>0</v>
      </c>
      <c r="N1436" s="27">
        <v>20.193312698412633</v>
      </c>
      <c r="O1436" s="30">
        <v>33.839064285714251</v>
      </c>
      <c r="P1436" s="38">
        <v>2.4672058823528964E-2</v>
      </c>
      <c r="Q1436" s="38">
        <v>0.37206284588235228</v>
      </c>
      <c r="R1436" s="32" t="s">
        <v>285</v>
      </c>
      <c r="S1436" s="32"/>
      <c r="T1436" s="8" t="s">
        <v>1602</v>
      </c>
    </row>
    <row r="1437" spans="1:20" ht="12.75" customHeight="1">
      <c r="A1437" s="32" t="s">
        <v>143</v>
      </c>
      <c r="B1437" s="32" t="s">
        <v>201</v>
      </c>
      <c r="C1437" s="1" t="s">
        <v>1569</v>
      </c>
      <c r="D1437" s="31">
        <v>42526</v>
      </c>
      <c r="E1437" s="1">
        <f>YEAR(D1437)</f>
        <v>2016</v>
      </c>
      <c r="F1437" s="1">
        <f>MONTH(D1437)</f>
        <v>6</v>
      </c>
      <c r="G1437" s="4">
        <f>DAY(D1437)</f>
        <v>5</v>
      </c>
      <c r="H1437" s="9">
        <v>0.3444444444444445</v>
      </c>
      <c r="I1437" s="28">
        <v>129.9195</v>
      </c>
      <c r="J1437" s="28">
        <v>34.470333333333329</v>
      </c>
      <c r="K1437" s="33">
        <v>5</v>
      </c>
      <c r="L1437" s="33">
        <v>5</v>
      </c>
      <c r="M1437" s="10">
        <v>0</v>
      </c>
      <c r="N1437" s="27">
        <v>20.241646031746033</v>
      </c>
      <c r="O1437" s="30">
        <v>33.658064285714254</v>
      </c>
      <c r="P1437" s="38">
        <v>6.8445588235293897E-2</v>
      </c>
      <c r="Q1437" s="38">
        <v>0.40004601882352908</v>
      </c>
      <c r="R1437" s="32" t="s">
        <v>285</v>
      </c>
      <c r="S1437" s="32"/>
      <c r="T1437" s="8" t="s">
        <v>1602</v>
      </c>
    </row>
    <row r="1438" spans="1:20" ht="12.75" customHeight="1">
      <c r="A1438" s="32" t="s">
        <v>143</v>
      </c>
      <c r="B1438" s="32" t="s">
        <v>202</v>
      </c>
      <c r="C1438" s="1" t="s">
        <v>1569</v>
      </c>
      <c r="D1438" s="31">
        <v>42526</v>
      </c>
      <c r="E1438" s="1">
        <f>YEAR(D1438)</f>
        <v>2016</v>
      </c>
      <c r="F1438" s="1">
        <f>MONTH(D1438)</f>
        <v>6</v>
      </c>
      <c r="G1438" s="4">
        <f>DAY(D1438)</f>
        <v>5</v>
      </c>
      <c r="H1438" s="9">
        <v>0.46666666666666662</v>
      </c>
      <c r="I1438" s="28">
        <v>129.9495</v>
      </c>
      <c r="J1438" s="28">
        <v>34.304499999999997</v>
      </c>
      <c r="K1438" s="33">
        <v>5</v>
      </c>
      <c r="L1438" s="33">
        <v>5</v>
      </c>
      <c r="M1438" s="10">
        <v>0</v>
      </c>
      <c r="N1438" s="27">
        <v>20.488312698412631</v>
      </c>
      <c r="O1438" s="30">
        <v>33.486730952380952</v>
      </c>
      <c r="P1438" s="38">
        <v>5.8714117647058695E-2</v>
      </c>
      <c r="Q1438" s="38">
        <v>0.16251901176470618</v>
      </c>
      <c r="R1438" s="32" t="s">
        <v>285</v>
      </c>
      <c r="S1438" s="32"/>
      <c r="T1438" s="8" t="s">
        <v>1602</v>
      </c>
    </row>
    <row r="1439" spans="1:20" ht="12.75" customHeight="1">
      <c r="A1439" s="32" t="s">
        <v>143</v>
      </c>
      <c r="B1439" s="32" t="s">
        <v>203</v>
      </c>
      <c r="C1439" s="1" t="s">
        <v>1569</v>
      </c>
      <c r="D1439" s="31">
        <v>42526</v>
      </c>
      <c r="E1439" s="1">
        <f>YEAR(D1439)</f>
        <v>2016</v>
      </c>
      <c r="F1439" s="1">
        <f>MONTH(D1439)</f>
        <v>6</v>
      </c>
      <c r="G1439" s="4">
        <f>DAY(D1439)</f>
        <v>5</v>
      </c>
      <c r="H1439" s="9">
        <v>0.51388888888888895</v>
      </c>
      <c r="I1439" s="28">
        <v>129.93800000000002</v>
      </c>
      <c r="J1439" s="28">
        <v>34.100166666666674</v>
      </c>
      <c r="K1439" s="33">
        <v>5</v>
      </c>
      <c r="L1439" s="33">
        <v>5</v>
      </c>
      <c r="M1439" s="10">
        <v>0</v>
      </c>
      <c r="N1439" s="27">
        <v>20.251646031746031</v>
      </c>
      <c r="O1439" s="30">
        <v>33.208564285714253</v>
      </c>
      <c r="P1439" s="38">
        <v>-4.7777352941176465E-2</v>
      </c>
      <c r="Q1439" s="38">
        <v>-0.32359165529411804</v>
      </c>
      <c r="R1439" s="32" t="s">
        <v>285</v>
      </c>
      <c r="S1439" s="32"/>
      <c r="T1439" s="8" t="s">
        <v>1602</v>
      </c>
    </row>
    <row r="1440" spans="1:20" ht="12.75" customHeight="1">
      <c r="A1440" s="32" t="s">
        <v>143</v>
      </c>
      <c r="B1440" s="32" t="s">
        <v>204</v>
      </c>
      <c r="C1440" s="1" t="s">
        <v>1569</v>
      </c>
      <c r="D1440" s="31">
        <v>42526</v>
      </c>
      <c r="E1440" s="1">
        <f>YEAR(D1440)</f>
        <v>2016</v>
      </c>
      <c r="F1440" s="1">
        <f>MONTH(D1440)</f>
        <v>6</v>
      </c>
      <c r="G1440" s="4">
        <f>DAY(D1440)</f>
        <v>5</v>
      </c>
      <c r="H1440" s="9">
        <v>0.68402777777777779</v>
      </c>
      <c r="I1440" s="28">
        <v>129.935</v>
      </c>
      <c r="J1440" s="28">
        <v>33.914833333333334</v>
      </c>
      <c r="K1440" s="33">
        <v>5</v>
      </c>
      <c r="L1440" s="33">
        <v>5</v>
      </c>
      <c r="M1440" s="10">
        <v>0</v>
      </c>
      <c r="N1440" s="27">
        <v>20.52164603174603</v>
      </c>
      <c r="O1440" s="30">
        <v>33.900730952380954</v>
      </c>
      <c r="P1440" s="38">
        <v>0.12027990588235316</v>
      </c>
      <c r="Q1440" s="38">
        <v>0.63456917647059008</v>
      </c>
      <c r="R1440" s="32" t="s">
        <v>285</v>
      </c>
      <c r="S1440" s="32"/>
      <c r="T1440" s="8" t="s">
        <v>1602</v>
      </c>
    </row>
    <row r="1441" spans="1:22" ht="12.75" customHeight="1">
      <c r="A1441" s="32" t="s">
        <v>143</v>
      </c>
      <c r="B1441" s="32" t="s">
        <v>205</v>
      </c>
      <c r="C1441" s="1" t="s">
        <v>1569</v>
      </c>
      <c r="D1441" s="31">
        <v>42527</v>
      </c>
      <c r="E1441" s="1">
        <f>YEAR(D1441)</f>
        <v>2016</v>
      </c>
      <c r="F1441" s="1">
        <f>MONTH(D1441)</f>
        <v>6</v>
      </c>
      <c r="G1441" s="4">
        <f>DAY(D1441)</f>
        <v>6</v>
      </c>
      <c r="H1441" s="9">
        <v>0.35000000000000003</v>
      </c>
      <c r="I1441" s="28">
        <v>128.94233333333335</v>
      </c>
      <c r="J1441" s="28">
        <v>33.974833333333329</v>
      </c>
      <c r="K1441" s="33">
        <v>5</v>
      </c>
      <c r="L1441" s="33">
        <v>5</v>
      </c>
      <c r="M1441" s="10">
        <v>0</v>
      </c>
      <c r="N1441" s="27">
        <v>20.574979365079333</v>
      </c>
      <c r="O1441" s="30">
        <v>32.80323095238095</v>
      </c>
      <c r="P1441" s="38">
        <v>-2.2428272941176663E-2</v>
      </c>
      <c r="Q1441" s="38">
        <v>-0.76654258823529275</v>
      </c>
      <c r="R1441" s="32" t="s">
        <v>285</v>
      </c>
      <c r="S1441" s="32"/>
      <c r="T1441" s="8" t="s">
        <v>1602</v>
      </c>
    </row>
    <row r="1442" spans="1:22" ht="12.75" customHeight="1">
      <c r="A1442" s="32" t="s">
        <v>143</v>
      </c>
      <c r="B1442" s="32" t="s">
        <v>206</v>
      </c>
      <c r="C1442" s="1" t="s">
        <v>1569</v>
      </c>
      <c r="D1442" s="31">
        <v>42527</v>
      </c>
      <c r="E1442" s="1">
        <f>YEAR(D1442)</f>
        <v>2016</v>
      </c>
      <c r="F1442" s="1">
        <f>MONTH(D1442)</f>
        <v>6</v>
      </c>
      <c r="G1442" s="4">
        <f>DAY(D1442)</f>
        <v>6</v>
      </c>
      <c r="H1442" s="9">
        <v>0.49374999999999997</v>
      </c>
      <c r="I1442" s="28">
        <v>129.24533333333332</v>
      </c>
      <c r="J1442" s="28">
        <v>33.913499999999999</v>
      </c>
      <c r="K1442" s="33">
        <v>5</v>
      </c>
      <c r="L1442" s="33">
        <v>5</v>
      </c>
      <c r="M1442" s="10">
        <v>0</v>
      </c>
      <c r="N1442" s="27">
        <v>20.541646031746033</v>
      </c>
      <c r="O1442" s="30">
        <v>33.730730952380952</v>
      </c>
      <c r="P1442" s="38">
        <v>0.16941266823529433</v>
      </c>
      <c r="Q1442" s="38">
        <v>0.38642164705882287</v>
      </c>
      <c r="R1442" s="32" t="s">
        <v>285</v>
      </c>
      <c r="S1442" s="32"/>
      <c r="T1442" s="8" t="s">
        <v>1602</v>
      </c>
    </row>
    <row r="1443" spans="1:22" ht="12.75" customHeight="1">
      <c r="A1443" s="32" t="s">
        <v>143</v>
      </c>
      <c r="B1443" s="32" t="s">
        <v>207</v>
      </c>
      <c r="C1443" s="1" t="s">
        <v>1569</v>
      </c>
      <c r="D1443" s="31">
        <v>42527</v>
      </c>
      <c r="E1443" s="1">
        <f>YEAR(D1443)</f>
        <v>2016</v>
      </c>
      <c r="F1443" s="1">
        <f>MONTH(D1443)</f>
        <v>6</v>
      </c>
      <c r="G1443" s="4">
        <f>DAY(D1443)</f>
        <v>6</v>
      </c>
      <c r="H1443" s="9">
        <v>0.55555555555555558</v>
      </c>
      <c r="I1443" s="28">
        <v>129.3115</v>
      </c>
      <c r="J1443" s="28">
        <v>33.648166666666661</v>
      </c>
      <c r="K1443" s="33">
        <v>5</v>
      </c>
      <c r="L1443" s="33">
        <v>5</v>
      </c>
      <c r="M1443" s="10">
        <v>0</v>
      </c>
      <c r="N1443" s="27">
        <v>20.561646031746033</v>
      </c>
      <c r="O1443" s="30">
        <v>33.893730952380857</v>
      </c>
      <c r="P1443" s="19">
        <v>0.40690160941176479</v>
      </c>
      <c r="Q1443" s="19">
        <v>1.0309618823529423</v>
      </c>
      <c r="R1443" s="32" t="s">
        <v>285</v>
      </c>
      <c r="S1443" s="32"/>
      <c r="T1443" s="8" t="s">
        <v>1602</v>
      </c>
      <c r="U1443" s="39" t="s">
        <v>1603</v>
      </c>
    </row>
    <row r="1444" spans="1:22" ht="12.75" customHeight="1">
      <c r="A1444" s="32" t="s">
        <v>143</v>
      </c>
      <c r="B1444" s="32" t="s">
        <v>208</v>
      </c>
      <c r="C1444" s="1" t="s">
        <v>1569</v>
      </c>
      <c r="D1444" s="31">
        <v>42527</v>
      </c>
      <c r="E1444" s="1">
        <f>YEAR(D1444)</f>
        <v>2016</v>
      </c>
      <c r="F1444" s="1">
        <f>MONTH(D1444)</f>
        <v>6</v>
      </c>
      <c r="G1444" s="4">
        <f>DAY(D1444)</f>
        <v>6</v>
      </c>
      <c r="H1444" s="9">
        <v>0.73819444444444438</v>
      </c>
      <c r="I1444" s="28">
        <v>129.0735</v>
      </c>
      <c r="J1444" s="28">
        <v>33.450333333333333</v>
      </c>
      <c r="K1444" s="33">
        <v>5</v>
      </c>
      <c r="L1444" s="33">
        <v>5</v>
      </c>
      <c r="M1444" s="10">
        <v>0</v>
      </c>
      <c r="N1444" s="27">
        <v>20.281646031746032</v>
      </c>
      <c r="O1444" s="30">
        <v>33.949430952380951</v>
      </c>
      <c r="P1444" s="38">
        <v>0.14408847058823526</v>
      </c>
      <c r="Q1444" s="38">
        <v>0.70393011764705804</v>
      </c>
      <c r="R1444" s="32" t="s">
        <v>285</v>
      </c>
      <c r="S1444" s="32"/>
      <c r="T1444" s="8" t="s">
        <v>1602</v>
      </c>
    </row>
    <row r="1445" spans="1:22" ht="12.75" customHeight="1">
      <c r="A1445" s="32" t="s">
        <v>143</v>
      </c>
      <c r="B1445" s="32" t="s">
        <v>209</v>
      </c>
      <c r="C1445" s="1" t="s">
        <v>1569</v>
      </c>
      <c r="D1445" s="31">
        <v>42528</v>
      </c>
      <c r="E1445" s="1">
        <f>YEAR(D1445)</f>
        <v>2016</v>
      </c>
      <c r="F1445" s="1">
        <f>MONTH(D1445)</f>
        <v>6</v>
      </c>
      <c r="G1445" s="4">
        <f>DAY(D1445)</f>
        <v>7</v>
      </c>
      <c r="H1445" s="9">
        <v>0.34861111111111115</v>
      </c>
      <c r="I1445" s="28">
        <v>128.41566666666668</v>
      </c>
      <c r="J1445" s="28">
        <v>33.549833333333332</v>
      </c>
      <c r="K1445" s="33">
        <v>5</v>
      </c>
      <c r="L1445" s="33">
        <v>5</v>
      </c>
      <c r="M1445" s="10">
        <v>0</v>
      </c>
      <c r="N1445" s="27">
        <v>21.230217460317434</v>
      </c>
      <c r="O1445" s="30">
        <v>33.250230952380953</v>
      </c>
      <c r="P1445" s="38">
        <v>-2.5196988235294482E-2</v>
      </c>
      <c r="Q1445" s="38">
        <v>-0.37476164705882375</v>
      </c>
      <c r="R1445" s="32" t="s">
        <v>285</v>
      </c>
      <c r="S1445" s="32"/>
      <c r="T1445" s="8" t="s">
        <v>1602</v>
      </c>
    </row>
    <row r="1446" spans="1:22" ht="12.75" customHeight="1">
      <c r="A1446" s="32" t="s">
        <v>143</v>
      </c>
      <c r="B1446" s="32" t="s">
        <v>210</v>
      </c>
      <c r="C1446" s="1" t="s">
        <v>1569</v>
      </c>
      <c r="D1446" s="31">
        <v>42528</v>
      </c>
      <c r="E1446" s="1">
        <f>YEAR(D1446)</f>
        <v>2016</v>
      </c>
      <c r="F1446" s="1">
        <f>MONTH(D1446)</f>
        <v>6</v>
      </c>
      <c r="G1446" s="4">
        <f>DAY(D1446)</f>
        <v>7</v>
      </c>
      <c r="H1446" s="9">
        <v>0.46319444444444446</v>
      </c>
      <c r="I1446" s="28">
        <v>128.31550000000001</v>
      </c>
      <c r="J1446" s="28">
        <v>33.477999999999994</v>
      </c>
      <c r="K1446" s="33">
        <v>5</v>
      </c>
      <c r="L1446" s="33">
        <v>5</v>
      </c>
      <c r="M1446" s="10">
        <v>0</v>
      </c>
      <c r="N1446" s="27">
        <v>21.133646031746032</v>
      </c>
      <c r="O1446" s="30">
        <v>33.086630952380951</v>
      </c>
      <c r="P1446" s="38">
        <v>-2.7309327058823385E-2</v>
      </c>
      <c r="Q1446" s="38">
        <v>-0.51990541176470551</v>
      </c>
      <c r="R1446" s="32" t="s">
        <v>285</v>
      </c>
      <c r="S1446" s="32"/>
      <c r="T1446" s="8" t="s">
        <v>1602</v>
      </c>
    </row>
    <row r="1447" spans="1:22" ht="12.75" customHeight="1">
      <c r="A1447" s="32" t="s">
        <v>143</v>
      </c>
      <c r="B1447" s="32" t="s">
        <v>211</v>
      </c>
      <c r="C1447" s="1" t="s">
        <v>1569</v>
      </c>
      <c r="D1447" s="31">
        <v>42528</v>
      </c>
      <c r="E1447" s="1">
        <f>YEAR(D1447)</f>
        <v>2016</v>
      </c>
      <c r="F1447" s="1">
        <f>MONTH(D1447)</f>
        <v>6</v>
      </c>
      <c r="G1447" s="4">
        <f>DAY(D1447)</f>
        <v>7</v>
      </c>
      <c r="H1447" s="9">
        <v>0.53333333333333333</v>
      </c>
      <c r="I1447" s="28">
        <v>128.46016666666668</v>
      </c>
      <c r="J1447" s="28">
        <v>33.268833333333333</v>
      </c>
      <c r="K1447" s="33">
        <v>5</v>
      </c>
      <c r="L1447" s="33">
        <v>5</v>
      </c>
      <c r="M1447" s="10">
        <v>0</v>
      </c>
      <c r="N1447" s="27">
        <v>21.689646031746033</v>
      </c>
      <c r="O1447" s="30">
        <v>33.848230952380952</v>
      </c>
      <c r="P1447" s="38">
        <v>9.449027764705864E-2</v>
      </c>
      <c r="Q1447" s="38">
        <v>0.40499552941176553</v>
      </c>
      <c r="R1447" s="32" t="s">
        <v>285</v>
      </c>
      <c r="S1447" s="32"/>
      <c r="T1447" s="8" t="s">
        <v>1602</v>
      </c>
    </row>
    <row r="1448" spans="1:22" ht="12.75" customHeight="1">
      <c r="A1448" s="32" t="s">
        <v>143</v>
      </c>
      <c r="B1448" s="32" t="s">
        <v>212</v>
      </c>
      <c r="C1448" s="1" t="s">
        <v>1569</v>
      </c>
      <c r="D1448" s="31">
        <v>42528</v>
      </c>
      <c r="E1448" s="1">
        <f>YEAR(D1448)</f>
        <v>2016</v>
      </c>
      <c r="F1448" s="1">
        <f>MONTH(D1448)</f>
        <v>6</v>
      </c>
      <c r="G1448" s="4">
        <f>DAY(D1448)</f>
        <v>7</v>
      </c>
      <c r="H1448" s="9">
        <v>0.72083333333333333</v>
      </c>
      <c r="I1448" s="28">
        <v>128.60133333333334</v>
      </c>
      <c r="J1448" s="28">
        <v>33.067500000000003</v>
      </c>
      <c r="K1448" s="33">
        <v>5</v>
      </c>
      <c r="L1448" s="33">
        <v>5</v>
      </c>
      <c r="M1448" s="10">
        <v>0</v>
      </c>
      <c r="N1448" s="27">
        <v>21.948788888888831</v>
      </c>
      <c r="O1448" s="30">
        <v>33.707088095238056</v>
      </c>
      <c r="P1448" s="38">
        <v>7.8784978823529306E-2</v>
      </c>
      <c r="Q1448" s="38">
        <v>0.38156776470588305</v>
      </c>
      <c r="R1448" s="32" t="s">
        <v>285</v>
      </c>
      <c r="S1448" s="32"/>
      <c r="T1448" s="8" t="s">
        <v>1602</v>
      </c>
    </row>
    <row r="1449" spans="1:22" ht="12.75" customHeight="1">
      <c r="A1449" s="32" t="s">
        <v>143</v>
      </c>
      <c r="B1449" s="32" t="s">
        <v>213</v>
      </c>
      <c r="C1449" s="1" t="s">
        <v>1569</v>
      </c>
      <c r="D1449" s="31">
        <v>42529</v>
      </c>
      <c r="E1449" s="1">
        <f>YEAR(D1449)</f>
        <v>2016</v>
      </c>
      <c r="F1449" s="1">
        <f>MONTH(D1449)</f>
        <v>6</v>
      </c>
      <c r="G1449" s="4">
        <f>DAY(D1449)</f>
        <v>8</v>
      </c>
      <c r="H1449" s="9">
        <v>0.35000000000000003</v>
      </c>
      <c r="I1449" s="28">
        <v>127.99033333333334</v>
      </c>
      <c r="J1449" s="28">
        <v>32.744</v>
      </c>
      <c r="K1449" s="33">
        <v>5</v>
      </c>
      <c r="L1449" s="33">
        <v>5</v>
      </c>
      <c r="M1449" s="10">
        <v>0</v>
      </c>
      <c r="N1449" s="27">
        <v>22.824979365079333</v>
      </c>
      <c r="O1449" s="30">
        <v>34.246064285714255</v>
      </c>
      <c r="P1449" s="38">
        <v>0.18217023999999959</v>
      </c>
      <c r="Q1449" s="38">
        <v>0.98730000000000295</v>
      </c>
      <c r="R1449" s="32" t="s">
        <v>285</v>
      </c>
      <c r="S1449" s="32"/>
      <c r="T1449" s="8" t="s">
        <v>1602</v>
      </c>
    </row>
    <row r="1450" spans="1:22" ht="12.75" customHeight="1">
      <c r="A1450" s="32" t="s">
        <v>143</v>
      </c>
      <c r="B1450" s="32" t="s">
        <v>214</v>
      </c>
      <c r="C1450" s="1" t="s">
        <v>1569</v>
      </c>
      <c r="D1450" s="31">
        <v>42529</v>
      </c>
      <c r="E1450" s="1">
        <f>YEAR(D1450)</f>
        <v>2016</v>
      </c>
      <c r="F1450" s="1">
        <f>MONTH(D1450)</f>
        <v>6</v>
      </c>
      <c r="G1450" s="4">
        <f>DAY(D1450)</f>
        <v>8</v>
      </c>
      <c r="H1450" s="9">
        <v>0.46527777777777773</v>
      </c>
      <c r="I1450" s="28">
        <v>128.02083333333334</v>
      </c>
      <c r="J1450" s="28">
        <v>32.682000000000002</v>
      </c>
      <c r="K1450" s="33">
        <v>5</v>
      </c>
      <c r="L1450" s="33">
        <v>5</v>
      </c>
      <c r="M1450" s="10">
        <v>0</v>
      </c>
      <c r="N1450" s="27">
        <v>22.69497936507933</v>
      </c>
      <c r="O1450" s="30">
        <v>34.188397619047556</v>
      </c>
      <c r="P1450" s="38">
        <v>0.36873630117647038</v>
      </c>
      <c r="Q1450" s="38">
        <v>1.3405842352941164</v>
      </c>
      <c r="R1450" s="32" t="s">
        <v>285</v>
      </c>
      <c r="S1450" s="32"/>
      <c r="T1450" s="8" t="s">
        <v>1602</v>
      </c>
    </row>
    <row r="1451" spans="1:22" ht="12.75" customHeight="1">
      <c r="A1451" s="32" t="s">
        <v>143</v>
      </c>
      <c r="B1451" s="32" t="s">
        <v>215</v>
      </c>
      <c r="C1451" s="1" t="s">
        <v>1569</v>
      </c>
      <c r="D1451" s="31">
        <v>42529</v>
      </c>
      <c r="E1451" s="1">
        <f>YEAR(D1451)</f>
        <v>2016</v>
      </c>
      <c r="F1451" s="1">
        <f>MONTH(D1451)</f>
        <v>6</v>
      </c>
      <c r="G1451" s="4">
        <f>DAY(D1451)</f>
        <v>8</v>
      </c>
      <c r="H1451" s="9">
        <v>0.53749999999999998</v>
      </c>
      <c r="I1451" s="28">
        <v>128.27000000000001</v>
      </c>
      <c r="J1451" s="28">
        <v>32.67</v>
      </c>
      <c r="K1451" s="33">
        <v>5</v>
      </c>
      <c r="L1451" s="33">
        <v>5</v>
      </c>
      <c r="M1451" s="10">
        <v>0</v>
      </c>
      <c r="N1451" s="27">
        <v>22.038312698412632</v>
      </c>
      <c r="O1451" s="30">
        <v>34.130730952380951</v>
      </c>
      <c r="P1451" s="38">
        <v>0.28202300235294087</v>
      </c>
      <c r="Q1451" s="38">
        <v>1.022372470588234</v>
      </c>
      <c r="R1451" s="32" t="s">
        <v>285</v>
      </c>
      <c r="S1451" s="32"/>
      <c r="T1451" s="8" t="s">
        <v>1602</v>
      </c>
    </row>
    <row r="1452" spans="1:22" ht="12.75" customHeight="1">
      <c r="A1452" s="32" t="s">
        <v>143</v>
      </c>
      <c r="B1452" s="32" t="s">
        <v>216</v>
      </c>
      <c r="C1452" s="1" t="s">
        <v>1569</v>
      </c>
      <c r="D1452" s="31">
        <v>42529</v>
      </c>
      <c r="E1452" s="1">
        <f>YEAR(D1452)</f>
        <v>2016</v>
      </c>
      <c r="F1452" s="1">
        <f>MONTH(D1452)</f>
        <v>6</v>
      </c>
      <c r="G1452" s="4">
        <f>DAY(D1452)</f>
        <v>8</v>
      </c>
      <c r="H1452" s="9">
        <v>0.6645833333333333</v>
      </c>
      <c r="I1452" s="28">
        <v>128.55000000000001</v>
      </c>
      <c r="J1452" s="28">
        <v>32.67</v>
      </c>
      <c r="K1452" s="33">
        <v>5</v>
      </c>
      <c r="L1452" s="33">
        <v>5</v>
      </c>
      <c r="M1452" s="10">
        <v>0</v>
      </c>
      <c r="N1452" s="27">
        <v>21.629979365079333</v>
      </c>
      <c r="O1452" s="30">
        <v>34.063230952380856</v>
      </c>
      <c r="P1452" s="38">
        <v>0.17806490352941218</v>
      </c>
      <c r="Q1452" s="38">
        <v>0.97640470588235218</v>
      </c>
      <c r="R1452" s="32" t="s">
        <v>285</v>
      </c>
      <c r="S1452" s="32"/>
      <c r="T1452" s="8" t="s">
        <v>1602</v>
      </c>
    </row>
    <row r="1453" spans="1:22" ht="12.75" customHeight="1">
      <c r="A1453" s="32" t="s">
        <v>145</v>
      </c>
      <c r="B1453" s="32" t="s">
        <v>232</v>
      </c>
      <c r="C1453" s="32" t="s">
        <v>1569</v>
      </c>
      <c r="D1453" s="31">
        <v>42618</v>
      </c>
      <c r="E1453" s="1">
        <f>YEAR(D1453)</f>
        <v>2016</v>
      </c>
      <c r="F1453" s="1">
        <f>MONTH(D1453)</f>
        <v>9</v>
      </c>
      <c r="G1453" s="4">
        <f>DAY(D1453)</f>
        <v>5</v>
      </c>
      <c r="H1453" s="6">
        <v>0.7003935185185185</v>
      </c>
      <c r="I1453" s="28">
        <v>130.17683333333332</v>
      </c>
      <c r="J1453" s="28">
        <v>34.5</v>
      </c>
      <c r="K1453" s="33">
        <v>0</v>
      </c>
      <c r="L1453" s="33">
        <v>0</v>
      </c>
      <c r="M1453" s="33">
        <v>0</v>
      </c>
      <c r="N1453" s="27">
        <v>25.1</v>
      </c>
      <c r="O1453" s="30">
        <v>32.213365801636783</v>
      </c>
      <c r="P1453" s="38">
        <v>-0.2851459317647056</v>
      </c>
      <c r="Q1453" s="38">
        <v>-1.9723491588235298</v>
      </c>
      <c r="R1453" s="32" t="s">
        <v>285</v>
      </c>
      <c r="S1453" s="32">
        <v>1</v>
      </c>
      <c r="V1453" s="8" t="s">
        <v>463</v>
      </c>
    </row>
    <row r="1454" spans="1:22" ht="12.75" customHeight="1">
      <c r="A1454" s="32" t="s">
        <v>145</v>
      </c>
      <c r="B1454" s="32" t="s">
        <v>232</v>
      </c>
      <c r="C1454" s="32" t="s">
        <v>1568</v>
      </c>
      <c r="D1454" s="31">
        <v>42618</v>
      </c>
      <c r="E1454" s="1">
        <f>YEAR(D1454)</f>
        <v>2016</v>
      </c>
      <c r="F1454" s="1">
        <f>MONTH(D1454)</f>
        <v>9</v>
      </c>
      <c r="G1454" s="4">
        <f>DAY(D1454)</f>
        <v>5</v>
      </c>
      <c r="H1454" s="6">
        <v>0.7003935185185185</v>
      </c>
      <c r="I1454" s="28">
        <v>130.17683333333332</v>
      </c>
      <c r="J1454" s="28">
        <v>34.5</v>
      </c>
      <c r="K1454" s="33">
        <v>10.009</v>
      </c>
      <c r="L1454" s="33">
        <v>10</v>
      </c>
      <c r="M1454" s="33">
        <v>0</v>
      </c>
      <c r="N1454" s="27">
        <v>25.540199999999999</v>
      </c>
      <c r="O1454" s="30">
        <v>32.236499999999999</v>
      </c>
      <c r="P1454" s="38">
        <v>-0.22579658352941201</v>
      </c>
      <c r="Q1454" s="38">
        <v>-1.708291017647058</v>
      </c>
      <c r="R1454" s="32" t="s">
        <v>285</v>
      </c>
      <c r="S1454" s="32">
        <v>1</v>
      </c>
      <c r="V1454" s="8" t="s">
        <v>464</v>
      </c>
    </row>
    <row r="1455" spans="1:22" ht="12.75" customHeight="1">
      <c r="A1455" s="32" t="s">
        <v>145</v>
      </c>
      <c r="B1455" s="32" t="s">
        <v>232</v>
      </c>
      <c r="C1455" s="32" t="s">
        <v>1568</v>
      </c>
      <c r="D1455" s="31">
        <v>42618</v>
      </c>
      <c r="E1455" s="1">
        <f>YEAR(D1455)</f>
        <v>2016</v>
      </c>
      <c r="F1455" s="1">
        <f>MONTH(D1455)</f>
        <v>9</v>
      </c>
      <c r="G1455" s="4">
        <f>DAY(D1455)</f>
        <v>5</v>
      </c>
      <c r="H1455" s="6">
        <v>0.7003935185185185</v>
      </c>
      <c r="I1455" s="28">
        <v>130.17683333333332</v>
      </c>
      <c r="J1455" s="28">
        <v>34.5</v>
      </c>
      <c r="K1455" s="33">
        <v>20.206</v>
      </c>
      <c r="L1455" s="33">
        <v>20</v>
      </c>
      <c r="M1455" s="33">
        <v>0</v>
      </c>
      <c r="N1455" s="27">
        <v>25.502199999999998</v>
      </c>
      <c r="O1455" s="30">
        <v>32.380800000000001</v>
      </c>
      <c r="P1455" s="38">
        <v>-0.17747835529411748</v>
      </c>
      <c r="Q1455" s="38">
        <v>-1.4214620764705881</v>
      </c>
      <c r="R1455" s="32" t="s">
        <v>285</v>
      </c>
      <c r="S1455" s="32">
        <v>1</v>
      </c>
      <c r="V1455" s="8" t="s">
        <v>465</v>
      </c>
    </row>
    <row r="1456" spans="1:22" ht="12.75" customHeight="1">
      <c r="A1456" s="32" t="s">
        <v>145</v>
      </c>
      <c r="B1456" s="32" t="s">
        <v>232</v>
      </c>
      <c r="C1456" s="32" t="s">
        <v>1568</v>
      </c>
      <c r="D1456" s="31">
        <v>42618</v>
      </c>
      <c r="E1456" s="1">
        <f>YEAR(D1456)</f>
        <v>2016</v>
      </c>
      <c r="F1456" s="1">
        <f>MONTH(D1456)</f>
        <v>9</v>
      </c>
      <c r="G1456" s="4">
        <f>DAY(D1456)</f>
        <v>5</v>
      </c>
      <c r="H1456" s="6">
        <v>0.7003935185185185</v>
      </c>
      <c r="I1456" s="28">
        <v>130.17683333333332</v>
      </c>
      <c r="J1456" s="28">
        <v>34.5</v>
      </c>
      <c r="K1456" s="33">
        <v>30.285</v>
      </c>
      <c r="L1456" s="33">
        <v>30</v>
      </c>
      <c r="M1456" s="33">
        <v>0</v>
      </c>
      <c r="N1456" s="27">
        <v>22.8779</v>
      </c>
      <c r="O1456" s="30">
        <v>33.145699999999998</v>
      </c>
      <c r="P1456" s="38">
        <v>3.6919512941176791E-2</v>
      </c>
      <c r="Q1456" s="38">
        <v>2.4125764705882347E-2</v>
      </c>
      <c r="R1456" s="32" t="s">
        <v>285</v>
      </c>
      <c r="S1456" s="32">
        <v>1</v>
      </c>
      <c r="V1456" s="8" t="s">
        <v>466</v>
      </c>
    </row>
    <row r="1457" spans="1:22" ht="12.75" customHeight="1">
      <c r="A1457" s="32" t="s">
        <v>145</v>
      </c>
      <c r="B1457" s="32" t="s">
        <v>232</v>
      </c>
      <c r="C1457" s="32" t="s">
        <v>1568</v>
      </c>
      <c r="D1457" s="31">
        <v>42618</v>
      </c>
      <c r="E1457" s="1">
        <f>YEAR(D1457)</f>
        <v>2016</v>
      </c>
      <c r="F1457" s="1">
        <f>MONTH(D1457)</f>
        <v>9</v>
      </c>
      <c r="G1457" s="4">
        <f>DAY(D1457)</f>
        <v>5</v>
      </c>
      <c r="H1457" s="6">
        <v>0.7003935185185185</v>
      </c>
      <c r="I1457" s="28">
        <v>130.17683333333332</v>
      </c>
      <c r="J1457" s="28">
        <v>34.5</v>
      </c>
      <c r="K1457" s="33">
        <v>50.45</v>
      </c>
      <c r="L1457" s="33">
        <v>50</v>
      </c>
      <c r="M1457" s="33">
        <v>0</v>
      </c>
      <c r="N1457" s="27">
        <v>20.2499</v>
      </c>
      <c r="O1457" s="30">
        <v>34.289400000000001</v>
      </c>
      <c r="P1457" s="38">
        <v>0.22843802117647094</v>
      </c>
      <c r="Q1457" s="38">
        <v>1.1676079058823525</v>
      </c>
      <c r="R1457" s="32" t="s">
        <v>285</v>
      </c>
      <c r="S1457" s="32">
        <v>1</v>
      </c>
      <c r="V1457" s="8" t="s">
        <v>467</v>
      </c>
    </row>
    <row r="1458" spans="1:22" ht="12.75" customHeight="1">
      <c r="A1458" s="32" t="s">
        <v>145</v>
      </c>
      <c r="B1458" s="32" t="s">
        <v>232</v>
      </c>
      <c r="C1458" s="32" t="s">
        <v>1568</v>
      </c>
      <c r="D1458" s="31">
        <v>42618</v>
      </c>
      <c r="E1458" s="1">
        <f>YEAR(D1458)</f>
        <v>2016</v>
      </c>
      <c r="F1458" s="1">
        <f>MONTH(D1458)</f>
        <v>9</v>
      </c>
      <c r="G1458" s="4">
        <f>DAY(D1458)</f>
        <v>5</v>
      </c>
      <c r="H1458" s="6">
        <v>0.7003935185185185</v>
      </c>
      <c r="I1458" s="28">
        <v>130.17683333333332</v>
      </c>
      <c r="J1458" s="28">
        <v>34.5</v>
      </c>
      <c r="K1458" s="33">
        <v>75.156000000000006</v>
      </c>
      <c r="L1458" s="33">
        <v>75</v>
      </c>
      <c r="M1458" s="33">
        <v>0</v>
      </c>
      <c r="N1458" s="27">
        <v>17.309699999999999</v>
      </c>
      <c r="O1458" s="30">
        <v>34.240200000000002</v>
      </c>
      <c r="P1458" s="38">
        <v>0.20101803294117659</v>
      </c>
      <c r="Q1458" s="38">
        <v>0.99701317647058829</v>
      </c>
      <c r="R1458" s="32" t="s">
        <v>285</v>
      </c>
      <c r="S1458" s="32">
        <v>1</v>
      </c>
      <c r="V1458" s="8" t="s">
        <v>468</v>
      </c>
    </row>
    <row r="1459" spans="1:22" ht="12.75" customHeight="1">
      <c r="A1459" s="32" t="s">
        <v>145</v>
      </c>
      <c r="B1459" s="32" t="s">
        <v>232</v>
      </c>
      <c r="C1459" s="32" t="s">
        <v>1568</v>
      </c>
      <c r="D1459" s="31">
        <v>42618</v>
      </c>
      <c r="E1459" s="1">
        <f>YEAR(D1459)</f>
        <v>2016</v>
      </c>
      <c r="F1459" s="1">
        <f>MONTH(D1459)</f>
        <v>9</v>
      </c>
      <c r="G1459" s="4">
        <f>DAY(D1459)</f>
        <v>5</v>
      </c>
      <c r="H1459" s="6">
        <v>0.7003935185185185</v>
      </c>
      <c r="I1459" s="28">
        <v>130.17683333333332</v>
      </c>
      <c r="J1459" s="28">
        <v>34.5</v>
      </c>
      <c r="K1459" s="33">
        <v>100.054</v>
      </c>
      <c r="L1459" s="33">
        <v>100</v>
      </c>
      <c r="M1459" s="33">
        <v>0</v>
      </c>
      <c r="N1459" s="27">
        <v>16.476800000000001</v>
      </c>
      <c r="O1459" s="30">
        <v>34.342300000000002</v>
      </c>
      <c r="P1459" s="38">
        <v>0.18390270352941185</v>
      </c>
      <c r="Q1459" s="38">
        <v>1.1005934117647076</v>
      </c>
      <c r="R1459" s="32" t="s">
        <v>285</v>
      </c>
      <c r="S1459" s="32">
        <v>1</v>
      </c>
      <c r="V1459" s="8" t="s">
        <v>469</v>
      </c>
    </row>
    <row r="1460" spans="1:22" ht="12.75" customHeight="1">
      <c r="A1460" s="32" t="s">
        <v>145</v>
      </c>
      <c r="B1460" s="32" t="s">
        <v>232</v>
      </c>
      <c r="C1460" s="32" t="s">
        <v>1568</v>
      </c>
      <c r="D1460" s="31">
        <v>42618</v>
      </c>
      <c r="E1460" s="1">
        <f>YEAR(D1460)</f>
        <v>2016</v>
      </c>
      <c r="F1460" s="1">
        <f>MONTH(D1460)</f>
        <v>9</v>
      </c>
      <c r="G1460" s="4">
        <f>DAY(D1460)</f>
        <v>5</v>
      </c>
      <c r="H1460" s="6">
        <v>0.7003935185185185</v>
      </c>
      <c r="I1460" s="28">
        <v>130.17683333333332</v>
      </c>
      <c r="J1460" s="28">
        <v>34.5</v>
      </c>
      <c r="K1460" s="33">
        <v>108.684</v>
      </c>
      <c r="L1460" s="33">
        <v>109</v>
      </c>
      <c r="M1460" s="33">
        <v>0</v>
      </c>
      <c r="N1460" s="27">
        <v>16.478400000000001</v>
      </c>
      <c r="O1460" s="30">
        <v>34.343000000000004</v>
      </c>
      <c r="P1460" s="38">
        <v>0.20693385411764686</v>
      </c>
      <c r="Q1460" s="38">
        <v>1.1843776470588221</v>
      </c>
      <c r="R1460" s="32" t="s">
        <v>285</v>
      </c>
      <c r="S1460" s="32">
        <v>1</v>
      </c>
      <c r="V1460" s="8" t="s">
        <v>470</v>
      </c>
    </row>
    <row r="1461" spans="1:22" ht="12.75" customHeight="1">
      <c r="A1461" s="32" t="s">
        <v>145</v>
      </c>
      <c r="B1461" s="32" t="s">
        <v>119</v>
      </c>
      <c r="C1461" s="32" t="s">
        <v>1568</v>
      </c>
      <c r="D1461" s="31">
        <v>42618</v>
      </c>
      <c r="E1461" s="1">
        <f>YEAR(D1461)</f>
        <v>2016</v>
      </c>
      <c r="F1461" s="1">
        <f>MONTH(D1461)</f>
        <v>9</v>
      </c>
      <c r="G1461" s="4">
        <f>DAY(D1461)</f>
        <v>5</v>
      </c>
      <c r="H1461" s="6">
        <v>0.7794444444444445</v>
      </c>
      <c r="I1461" s="28">
        <v>130.07833333333335</v>
      </c>
      <c r="J1461" s="28">
        <v>34.667833333333334</v>
      </c>
      <c r="K1461" s="33">
        <v>0</v>
      </c>
      <c r="L1461" s="33">
        <v>0</v>
      </c>
      <c r="M1461" s="33">
        <v>0</v>
      </c>
      <c r="N1461" s="27">
        <v>26.7</v>
      </c>
      <c r="O1461" s="30">
        <v>31.869091242164835</v>
      </c>
      <c r="P1461" s="38">
        <v>-0.30369931529411764</v>
      </c>
      <c r="Q1461" s="38">
        <v>-2.2165221176470586</v>
      </c>
      <c r="R1461" s="32" t="s">
        <v>285</v>
      </c>
      <c r="S1461" s="32">
        <v>1</v>
      </c>
      <c r="V1461" s="8" t="s">
        <v>471</v>
      </c>
    </row>
    <row r="1462" spans="1:22" ht="12.75" customHeight="1">
      <c r="A1462" s="32" t="s">
        <v>145</v>
      </c>
      <c r="B1462" s="32" t="s">
        <v>119</v>
      </c>
      <c r="C1462" s="32" t="s">
        <v>1568</v>
      </c>
      <c r="D1462" s="31">
        <v>42618</v>
      </c>
      <c r="E1462" s="1">
        <f>YEAR(D1462)</f>
        <v>2016</v>
      </c>
      <c r="F1462" s="1">
        <f>MONTH(D1462)</f>
        <v>9</v>
      </c>
      <c r="G1462" s="4">
        <f>DAY(D1462)</f>
        <v>5</v>
      </c>
      <c r="H1462" s="6">
        <v>0.7794444444444445</v>
      </c>
      <c r="I1462" s="28">
        <v>130.07833333333335</v>
      </c>
      <c r="J1462" s="28">
        <v>34.667833333333334</v>
      </c>
      <c r="K1462" s="33">
        <v>10.419</v>
      </c>
      <c r="L1462" s="33">
        <v>10</v>
      </c>
      <c r="M1462" s="33">
        <v>0</v>
      </c>
      <c r="N1462" s="27">
        <v>25.088799999999999</v>
      </c>
      <c r="O1462" s="30">
        <v>31.917400000000001</v>
      </c>
      <c r="P1462" s="38">
        <v>-0.23768304470588242</v>
      </c>
      <c r="Q1462" s="38">
        <v>-1.8506938823529415</v>
      </c>
      <c r="R1462" s="32" t="s">
        <v>285</v>
      </c>
      <c r="S1462" s="32">
        <v>1</v>
      </c>
      <c r="V1462" s="8" t="s">
        <v>472</v>
      </c>
    </row>
    <row r="1463" spans="1:22" ht="12.75" customHeight="1">
      <c r="A1463" s="32" t="s">
        <v>145</v>
      </c>
      <c r="B1463" s="32" t="s">
        <v>119</v>
      </c>
      <c r="C1463" s="32" t="s">
        <v>1568</v>
      </c>
      <c r="D1463" s="31">
        <v>42618</v>
      </c>
      <c r="E1463" s="1">
        <f>YEAR(D1463)</f>
        <v>2016</v>
      </c>
      <c r="F1463" s="1">
        <f>MONTH(D1463)</f>
        <v>9</v>
      </c>
      <c r="G1463" s="4">
        <f>DAY(D1463)</f>
        <v>5</v>
      </c>
      <c r="H1463" s="6">
        <v>0.7794444444444445</v>
      </c>
      <c r="I1463" s="28">
        <v>130.07833333333335</v>
      </c>
      <c r="J1463" s="28">
        <v>34.667833333333334</v>
      </c>
      <c r="K1463" s="33">
        <v>20.437999999999999</v>
      </c>
      <c r="L1463" s="33">
        <v>20</v>
      </c>
      <c r="M1463" s="33">
        <v>0</v>
      </c>
      <c r="N1463" s="27">
        <v>24.706700000000001</v>
      </c>
      <c r="O1463" s="30">
        <v>32.246400000000001</v>
      </c>
      <c r="P1463" s="38">
        <v>-0.24101069411764708</v>
      </c>
      <c r="Q1463" s="38">
        <v>-1.7782776470588244</v>
      </c>
      <c r="R1463" s="32" t="s">
        <v>285</v>
      </c>
      <c r="S1463" s="32">
        <v>1</v>
      </c>
      <c r="V1463" s="8" t="s">
        <v>473</v>
      </c>
    </row>
    <row r="1464" spans="1:22" ht="12.75" customHeight="1">
      <c r="A1464" s="32" t="s">
        <v>145</v>
      </c>
      <c r="B1464" s="32" t="s">
        <v>119</v>
      </c>
      <c r="C1464" s="32" t="s">
        <v>1568</v>
      </c>
      <c r="D1464" s="31">
        <v>42618</v>
      </c>
      <c r="E1464" s="1">
        <f>YEAR(D1464)</f>
        <v>2016</v>
      </c>
      <c r="F1464" s="1">
        <f>MONTH(D1464)</f>
        <v>9</v>
      </c>
      <c r="G1464" s="4">
        <f>DAY(D1464)</f>
        <v>5</v>
      </c>
      <c r="H1464" s="6">
        <v>0.7794444444444445</v>
      </c>
      <c r="I1464" s="28">
        <v>130.07833333333335</v>
      </c>
      <c r="J1464" s="28">
        <v>34.667833333333334</v>
      </c>
      <c r="K1464" s="33">
        <v>30.050999999999998</v>
      </c>
      <c r="L1464" s="33">
        <v>30</v>
      </c>
      <c r="M1464" s="33">
        <v>0</v>
      </c>
      <c r="N1464" s="27">
        <v>21.524899999999999</v>
      </c>
      <c r="O1464" s="30">
        <v>33.215800000000002</v>
      </c>
      <c r="P1464" s="38">
        <v>7.9849647058849449E-4</v>
      </c>
      <c r="Q1464" s="38">
        <v>3.4030588235292925E-2</v>
      </c>
      <c r="R1464" s="32" t="s">
        <v>285</v>
      </c>
      <c r="S1464" s="32">
        <v>1</v>
      </c>
      <c r="V1464" s="8" t="s">
        <v>474</v>
      </c>
    </row>
    <row r="1465" spans="1:22" ht="12.75" customHeight="1">
      <c r="A1465" s="32" t="s">
        <v>145</v>
      </c>
      <c r="B1465" s="32" t="s">
        <v>119</v>
      </c>
      <c r="C1465" s="32" t="s">
        <v>1568</v>
      </c>
      <c r="D1465" s="31">
        <v>42618</v>
      </c>
      <c r="E1465" s="1">
        <f>YEAR(D1465)</f>
        <v>2016</v>
      </c>
      <c r="F1465" s="1">
        <f>MONTH(D1465)</f>
        <v>9</v>
      </c>
      <c r="G1465" s="4">
        <f>DAY(D1465)</f>
        <v>5</v>
      </c>
      <c r="H1465" s="6">
        <v>0.7794444444444445</v>
      </c>
      <c r="I1465" s="28">
        <v>130.07833333333335</v>
      </c>
      <c r="J1465" s="28">
        <v>34.667833333333334</v>
      </c>
      <c r="K1465" s="33">
        <v>50.027999999999999</v>
      </c>
      <c r="L1465" s="33">
        <v>50</v>
      </c>
      <c r="M1465" s="33">
        <v>0</v>
      </c>
      <c r="N1465" s="27">
        <v>19.593</v>
      </c>
      <c r="O1465" s="30">
        <v>34.4069</v>
      </c>
      <c r="P1465" s="38">
        <v>0.23404405882352997</v>
      </c>
      <c r="Q1465" s="38">
        <v>1.2735115294117652</v>
      </c>
      <c r="R1465" s="32" t="s">
        <v>285</v>
      </c>
      <c r="S1465" s="32">
        <v>1</v>
      </c>
      <c r="V1465" s="8" t="s">
        <v>475</v>
      </c>
    </row>
    <row r="1466" spans="1:22" ht="12.75" customHeight="1">
      <c r="A1466" s="32" t="s">
        <v>145</v>
      </c>
      <c r="B1466" s="32" t="s">
        <v>119</v>
      </c>
      <c r="C1466" s="32" t="s">
        <v>1568</v>
      </c>
      <c r="D1466" s="31">
        <v>42618</v>
      </c>
      <c r="E1466" s="1">
        <f>YEAR(D1466)</f>
        <v>2016</v>
      </c>
      <c r="F1466" s="1">
        <f>MONTH(D1466)</f>
        <v>9</v>
      </c>
      <c r="G1466" s="4">
        <f>DAY(D1466)</f>
        <v>5</v>
      </c>
      <c r="H1466" s="6">
        <v>0.7794444444444445</v>
      </c>
      <c r="I1466" s="28">
        <v>130.07833333333335</v>
      </c>
      <c r="J1466" s="28">
        <v>34.667833333333334</v>
      </c>
      <c r="K1466" s="33">
        <v>99.840999999999994</v>
      </c>
      <c r="L1466" s="33">
        <v>100</v>
      </c>
      <c r="M1466" s="33">
        <v>0</v>
      </c>
      <c r="N1466" s="27">
        <v>16.510000000000002</v>
      </c>
      <c r="O1466" s="30">
        <v>34.438299999999998</v>
      </c>
      <c r="P1466" s="38">
        <v>0.19210852000000012</v>
      </c>
      <c r="Q1466" s="38">
        <v>1.2276360000000004</v>
      </c>
      <c r="R1466" s="32" t="s">
        <v>285</v>
      </c>
      <c r="S1466" s="32">
        <v>1</v>
      </c>
      <c r="V1466" s="8" t="s">
        <v>476</v>
      </c>
    </row>
    <row r="1467" spans="1:22" ht="12.75" customHeight="1">
      <c r="A1467" s="32" t="s">
        <v>145</v>
      </c>
      <c r="B1467" s="32" t="s">
        <v>119</v>
      </c>
      <c r="C1467" s="32" t="s">
        <v>1568</v>
      </c>
      <c r="D1467" s="31">
        <v>42618</v>
      </c>
      <c r="E1467" s="1">
        <f>YEAR(D1467)</f>
        <v>2016</v>
      </c>
      <c r="F1467" s="1">
        <f>MONTH(D1467)</f>
        <v>9</v>
      </c>
      <c r="G1467" s="4">
        <f>DAY(D1467)</f>
        <v>5</v>
      </c>
      <c r="H1467" s="6">
        <v>0.7794444444444445</v>
      </c>
      <c r="I1467" s="28">
        <v>130.07833333333335</v>
      </c>
      <c r="J1467" s="28">
        <v>34.667833333333334</v>
      </c>
      <c r="K1467" s="33">
        <v>113.55500000000001</v>
      </c>
      <c r="L1467" s="33">
        <v>114</v>
      </c>
      <c r="M1467" s="33">
        <v>0</v>
      </c>
      <c r="N1467" s="27">
        <v>16.458300000000001</v>
      </c>
      <c r="O1467" s="30">
        <v>34.434399999999997</v>
      </c>
      <c r="P1467" s="38">
        <v>-2.3508849411764565E-2</v>
      </c>
      <c r="Q1467" s="38">
        <v>-0.93199576470588053</v>
      </c>
      <c r="R1467" s="32" t="s">
        <v>285</v>
      </c>
      <c r="S1467" s="32">
        <v>1</v>
      </c>
      <c r="V1467" s="8" t="s">
        <v>477</v>
      </c>
    </row>
    <row r="1468" spans="1:22" ht="12.75" customHeight="1">
      <c r="A1468" s="32" t="s">
        <v>145</v>
      </c>
      <c r="B1468" s="32" t="s">
        <v>233</v>
      </c>
      <c r="C1468" s="32" t="s">
        <v>1568</v>
      </c>
      <c r="D1468" s="31">
        <v>42619</v>
      </c>
      <c r="E1468" s="1">
        <f>YEAR(D1468)</f>
        <v>2016</v>
      </c>
      <c r="F1468" s="1">
        <f>MONTH(D1468)</f>
        <v>9</v>
      </c>
      <c r="G1468" s="4">
        <f>DAY(D1468)</f>
        <v>6</v>
      </c>
      <c r="H1468" s="6">
        <v>2.0520833333333332E-2</v>
      </c>
      <c r="I1468" s="28">
        <v>130.41266666666667</v>
      </c>
      <c r="J1468" s="28">
        <v>34.704833333333333</v>
      </c>
      <c r="K1468" s="33">
        <v>10.298999999999999</v>
      </c>
      <c r="L1468" s="33">
        <v>10</v>
      </c>
      <c r="M1468" s="33">
        <v>0</v>
      </c>
      <c r="N1468" s="27">
        <v>25.0124</v>
      </c>
      <c r="O1468" s="30">
        <v>31.648800000000001</v>
      </c>
      <c r="P1468" s="38">
        <v>-0.4692588188235296</v>
      </c>
      <c r="Q1468" s="38">
        <v>-2.9009195294117642</v>
      </c>
      <c r="R1468" s="32" t="s">
        <v>285</v>
      </c>
      <c r="S1468" s="32">
        <v>1</v>
      </c>
      <c r="V1468" s="8" t="s">
        <v>478</v>
      </c>
    </row>
    <row r="1469" spans="1:22" ht="12.75" customHeight="1">
      <c r="A1469" s="32" t="s">
        <v>145</v>
      </c>
      <c r="B1469" s="32" t="s">
        <v>233</v>
      </c>
      <c r="C1469" s="32" t="s">
        <v>1568</v>
      </c>
      <c r="D1469" s="31">
        <v>42619</v>
      </c>
      <c r="E1469" s="1">
        <f>YEAR(D1469)</f>
        <v>2016</v>
      </c>
      <c r="F1469" s="1">
        <f>MONTH(D1469)</f>
        <v>9</v>
      </c>
      <c r="G1469" s="4">
        <f>DAY(D1469)</f>
        <v>6</v>
      </c>
      <c r="H1469" s="6">
        <v>2.0520833333333332E-2</v>
      </c>
      <c r="I1469" s="28">
        <v>130.41266666666667</v>
      </c>
      <c r="J1469" s="28">
        <v>34.704833333333333</v>
      </c>
      <c r="K1469" s="33">
        <v>20.245000000000001</v>
      </c>
      <c r="L1469" s="33">
        <v>20</v>
      </c>
      <c r="M1469" s="33">
        <v>0</v>
      </c>
      <c r="N1469" s="27">
        <v>24.954899999999999</v>
      </c>
      <c r="O1469" s="30">
        <v>31.795300000000001</v>
      </c>
      <c r="P1469" s="38">
        <v>-0.29456318823529415</v>
      </c>
      <c r="Q1469" s="38">
        <v>-2.4047512941176468</v>
      </c>
      <c r="R1469" s="32" t="s">
        <v>285</v>
      </c>
      <c r="S1469" s="32">
        <v>1</v>
      </c>
      <c r="V1469" s="8" t="s">
        <v>479</v>
      </c>
    </row>
    <row r="1470" spans="1:22" ht="12.75" customHeight="1">
      <c r="A1470" s="32" t="s">
        <v>145</v>
      </c>
      <c r="B1470" s="32" t="s">
        <v>233</v>
      </c>
      <c r="C1470" s="32" t="s">
        <v>1568</v>
      </c>
      <c r="D1470" s="31">
        <v>42619</v>
      </c>
      <c r="E1470" s="1">
        <f>YEAR(D1470)</f>
        <v>2016</v>
      </c>
      <c r="F1470" s="1">
        <f>MONTH(D1470)</f>
        <v>9</v>
      </c>
      <c r="G1470" s="4">
        <f>DAY(D1470)</f>
        <v>6</v>
      </c>
      <c r="H1470" s="6">
        <v>2.0520833333333332E-2</v>
      </c>
      <c r="I1470" s="28">
        <v>130.41266666666667</v>
      </c>
      <c r="J1470" s="28">
        <v>34.704833333333333</v>
      </c>
      <c r="K1470" s="33">
        <v>30.51</v>
      </c>
      <c r="L1470" s="33">
        <v>30</v>
      </c>
      <c r="M1470" s="33">
        <v>0</v>
      </c>
      <c r="N1470" s="27">
        <v>25.352</v>
      </c>
      <c r="O1470" s="30">
        <v>32.721600000000002</v>
      </c>
      <c r="P1470" s="38">
        <v>1.2129202352941126E-2</v>
      </c>
      <c r="Q1470" s="38">
        <v>-4.2271058823528662E-2</v>
      </c>
      <c r="R1470" s="32" t="s">
        <v>285</v>
      </c>
      <c r="S1470" s="32">
        <v>1</v>
      </c>
      <c r="V1470" s="8" t="s">
        <v>480</v>
      </c>
    </row>
    <row r="1471" spans="1:22" ht="12.75" customHeight="1">
      <c r="A1471" s="32" t="s">
        <v>145</v>
      </c>
      <c r="B1471" s="32" t="s">
        <v>233</v>
      </c>
      <c r="C1471" s="32" t="s">
        <v>1568</v>
      </c>
      <c r="D1471" s="31">
        <v>42619</v>
      </c>
      <c r="E1471" s="1">
        <f>YEAR(D1471)</f>
        <v>2016</v>
      </c>
      <c r="F1471" s="1">
        <f>MONTH(D1471)</f>
        <v>9</v>
      </c>
      <c r="G1471" s="4">
        <f>DAY(D1471)</f>
        <v>6</v>
      </c>
      <c r="H1471" s="6">
        <v>2.0520833333333332E-2</v>
      </c>
      <c r="I1471" s="28">
        <v>130.41266666666667</v>
      </c>
      <c r="J1471" s="28">
        <v>34.704833333333333</v>
      </c>
      <c r="K1471" s="33">
        <v>49.8</v>
      </c>
      <c r="L1471" s="33">
        <v>50</v>
      </c>
      <c r="M1471" s="33">
        <v>0</v>
      </c>
      <c r="N1471" s="27">
        <v>21.714400000000001</v>
      </c>
      <c r="O1471" s="30">
        <v>34.165300000000002</v>
      </c>
      <c r="P1471" s="38">
        <v>0.15620807294117633</v>
      </c>
      <c r="Q1471" s="38">
        <v>0.77396517647058793</v>
      </c>
      <c r="R1471" s="32" t="s">
        <v>285</v>
      </c>
      <c r="S1471" s="32">
        <v>1</v>
      </c>
      <c r="V1471" s="8" t="s">
        <v>481</v>
      </c>
    </row>
    <row r="1472" spans="1:22" ht="12.75" customHeight="1">
      <c r="A1472" s="32" t="s">
        <v>145</v>
      </c>
      <c r="B1472" s="32" t="s">
        <v>233</v>
      </c>
      <c r="C1472" s="32" t="s">
        <v>1568</v>
      </c>
      <c r="D1472" s="31">
        <v>42619</v>
      </c>
      <c r="E1472" s="1">
        <f>YEAR(D1472)</f>
        <v>2016</v>
      </c>
      <c r="F1472" s="1">
        <f>MONTH(D1472)</f>
        <v>9</v>
      </c>
      <c r="G1472" s="4">
        <f>DAY(D1472)</f>
        <v>6</v>
      </c>
      <c r="H1472" s="6">
        <v>2.0520833333333332E-2</v>
      </c>
      <c r="I1472" s="28">
        <v>130.41266666666667</v>
      </c>
      <c r="J1472" s="28">
        <v>34.704833333333333</v>
      </c>
      <c r="K1472" s="33">
        <v>99.745000000000005</v>
      </c>
      <c r="L1472" s="33">
        <v>100</v>
      </c>
      <c r="M1472" s="33">
        <v>0</v>
      </c>
      <c r="N1472" s="27">
        <v>16.158000000000001</v>
      </c>
      <c r="O1472" s="30">
        <v>34.277900000000002</v>
      </c>
      <c r="P1472" s="38">
        <v>0.17900374705882371</v>
      </c>
      <c r="Q1472" s="38">
        <v>1.0391225200000012</v>
      </c>
      <c r="R1472" s="32" t="s">
        <v>285</v>
      </c>
      <c r="S1472" s="32">
        <v>1</v>
      </c>
      <c r="V1472" s="8" t="s">
        <v>482</v>
      </c>
    </row>
    <row r="1473" spans="1:22" ht="12.75" customHeight="1">
      <c r="A1473" s="32" t="s">
        <v>145</v>
      </c>
      <c r="B1473" s="32" t="s">
        <v>233</v>
      </c>
      <c r="C1473" s="32" t="s">
        <v>1568</v>
      </c>
      <c r="D1473" s="31">
        <v>42619</v>
      </c>
      <c r="E1473" s="1">
        <f>YEAR(D1473)</f>
        <v>2016</v>
      </c>
      <c r="F1473" s="1">
        <f>MONTH(D1473)</f>
        <v>9</v>
      </c>
      <c r="G1473" s="4">
        <f>DAY(D1473)</f>
        <v>6</v>
      </c>
      <c r="H1473" s="6">
        <v>2.0520833333333332E-2</v>
      </c>
      <c r="I1473" s="28">
        <v>130.41266666666667</v>
      </c>
      <c r="J1473" s="28">
        <v>34.704833333333333</v>
      </c>
      <c r="K1473" s="33">
        <v>119.322</v>
      </c>
      <c r="L1473" s="33">
        <v>119</v>
      </c>
      <c r="M1473" s="33">
        <v>0</v>
      </c>
      <c r="N1473" s="27">
        <v>15.534700000000001</v>
      </c>
      <c r="O1473" s="30">
        <v>34.315100000000001</v>
      </c>
      <c r="P1473" s="38">
        <v>0.17966497647058821</v>
      </c>
      <c r="Q1473" s="38">
        <v>0.99236247999999883</v>
      </c>
      <c r="R1473" s="32" t="s">
        <v>285</v>
      </c>
      <c r="S1473" s="32">
        <v>1</v>
      </c>
      <c r="V1473" s="8" t="s">
        <v>483</v>
      </c>
    </row>
    <row r="1474" spans="1:22" ht="12.75" customHeight="1">
      <c r="A1474" s="32" t="s">
        <v>145</v>
      </c>
      <c r="B1474" s="32" t="s">
        <v>234</v>
      </c>
      <c r="C1474" s="32" t="s">
        <v>1568</v>
      </c>
      <c r="D1474" s="31">
        <v>42619</v>
      </c>
      <c r="E1474" s="1">
        <f>YEAR(D1474)</f>
        <v>2016</v>
      </c>
      <c r="F1474" s="1">
        <f>MONTH(D1474)</f>
        <v>9</v>
      </c>
      <c r="G1474" s="4">
        <f>DAY(D1474)</f>
        <v>6</v>
      </c>
      <c r="H1474" s="6">
        <v>0.65913194444444445</v>
      </c>
      <c r="I1474" s="28">
        <v>130.49066666666667</v>
      </c>
      <c r="J1474" s="28">
        <v>34.836500000000001</v>
      </c>
      <c r="K1474" s="33">
        <v>0</v>
      </c>
      <c r="L1474" s="33">
        <v>0</v>
      </c>
      <c r="M1474" s="33">
        <v>0</v>
      </c>
      <c r="N1474" s="27">
        <v>25</v>
      </c>
      <c r="O1474" s="30">
        <v>31.76742570913742</v>
      </c>
      <c r="P1474" s="38">
        <v>-0.37967499411764716</v>
      </c>
      <c r="Q1474" s="38">
        <v>-2.5925623399999989</v>
      </c>
      <c r="R1474" s="32" t="s">
        <v>285</v>
      </c>
      <c r="S1474" s="32">
        <v>1</v>
      </c>
      <c r="V1474" s="8" t="s">
        <v>484</v>
      </c>
    </row>
    <row r="1475" spans="1:22" ht="12.75" customHeight="1">
      <c r="A1475" s="32" t="s">
        <v>145</v>
      </c>
      <c r="B1475" s="32" t="s">
        <v>234</v>
      </c>
      <c r="C1475" s="32" t="s">
        <v>1568</v>
      </c>
      <c r="D1475" s="31">
        <v>42619</v>
      </c>
      <c r="E1475" s="1">
        <f>YEAR(D1475)</f>
        <v>2016</v>
      </c>
      <c r="F1475" s="1">
        <f>MONTH(D1475)</f>
        <v>9</v>
      </c>
      <c r="G1475" s="4">
        <f>DAY(D1475)</f>
        <v>6</v>
      </c>
      <c r="H1475" s="6">
        <v>0.65913194444444445</v>
      </c>
      <c r="I1475" s="28">
        <v>130.49066666666667</v>
      </c>
      <c r="J1475" s="28">
        <v>34.836500000000001</v>
      </c>
      <c r="K1475" s="33">
        <v>9.9469999999999992</v>
      </c>
      <c r="L1475" s="33">
        <v>10</v>
      </c>
      <c r="M1475" s="33">
        <v>0</v>
      </c>
      <c r="N1475" s="27">
        <v>25.106000000000002</v>
      </c>
      <c r="O1475" s="30">
        <v>31.750900000000001</v>
      </c>
      <c r="P1475" s="38">
        <v>-0.30645886470588213</v>
      </c>
      <c r="Q1475" s="38">
        <v>-2.2457992399999993</v>
      </c>
      <c r="R1475" s="32" t="s">
        <v>285</v>
      </c>
      <c r="S1475" s="32">
        <v>1</v>
      </c>
      <c r="V1475" s="8" t="s">
        <v>485</v>
      </c>
    </row>
    <row r="1476" spans="1:22" ht="12.75" customHeight="1">
      <c r="A1476" s="32" t="s">
        <v>145</v>
      </c>
      <c r="B1476" s="32" t="s">
        <v>234</v>
      </c>
      <c r="C1476" s="32" t="s">
        <v>1568</v>
      </c>
      <c r="D1476" s="31">
        <v>42619</v>
      </c>
      <c r="E1476" s="1">
        <f>YEAR(D1476)</f>
        <v>2016</v>
      </c>
      <c r="F1476" s="1">
        <f>MONTH(D1476)</f>
        <v>9</v>
      </c>
      <c r="G1476" s="4">
        <f>DAY(D1476)</f>
        <v>6</v>
      </c>
      <c r="H1476" s="6">
        <v>0.65913194444444445</v>
      </c>
      <c r="I1476" s="28">
        <v>130.49066666666667</v>
      </c>
      <c r="J1476" s="28">
        <v>34.836500000000001</v>
      </c>
      <c r="K1476" s="33">
        <v>19.957000000000001</v>
      </c>
      <c r="L1476" s="33">
        <v>20</v>
      </c>
      <c r="M1476" s="33">
        <v>0</v>
      </c>
      <c r="N1476" s="27">
        <v>24.657599999999999</v>
      </c>
      <c r="O1476" s="30">
        <v>32.046599999999998</v>
      </c>
      <c r="P1476" s="38">
        <v>-0.23651281529411761</v>
      </c>
      <c r="Q1476" s="38">
        <v>-1.9149818000000005</v>
      </c>
      <c r="R1476" s="32" t="s">
        <v>285</v>
      </c>
      <c r="S1476" s="32">
        <v>1</v>
      </c>
      <c r="V1476" s="8" t="s">
        <v>486</v>
      </c>
    </row>
    <row r="1477" spans="1:22" ht="12.75" customHeight="1">
      <c r="A1477" s="32" t="s">
        <v>145</v>
      </c>
      <c r="B1477" s="32" t="s">
        <v>234</v>
      </c>
      <c r="C1477" s="32" t="s">
        <v>1568</v>
      </c>
      <c r="D1477" s="31">
        <v>42619</v>
      </c>
      <c r="E1477" s="1">
        <f>YEAR(D1477)</f>
        <v>2016</v>
      </c>
      <c r="F1477" s="1">
        <f>MONTH(D1477)</f>
        <v>9</v>
      </c>
      <c r="G1477" s="4">
        <f>DAY(D1477)</f>
        <v>6</v>
      </c>
      <c r="H1477" s="6">
        <v>0.65913194444444445</v>
      </c>
      <c r="I1477" s="28">
        <v>130.49066666666667</v>
      </c>
      <c r="J1477" s="28">
        <v>34.836500000000001</v>
      </c>
      <c r="K1477" s="33">
        <v>30.565000000000001</v>
      </c>
      <c r="L1477" s="33">
        <v>30</v>
      </c>
      <c r="M1477" s="33">
        <v>0</v>
      </c>
      <c r="N1477" s="27">
        <v>23.932300000000001</v>
      </c>
      <c r="O1477" s="30">
        <v>32.492600000000003</v>
      </c>
      <c r="P1477" s="38">
        <v>-0.15696090588235312</v>
      </c>
      <c r="Q1477" s="38">
        <v>-1.5298310000000006</v>
      </c>
      <c r="R1477" s="32" t="s">
        <v>285</v>
      </c>
      <c r="S1477" s="32">
        <v>1</v>
      </c>
      <c r="V1477" s="8" t="s">
        <v>487</v>
      </c>
    </row>
    <row r="1478" spans="1:22" ht="12.75" customHeight="1">
      <c r="A1478" s="32" t="s">
        <v>145</v>
      </c>
      <c r="B1478" s="32" t="s">
        <v>234</v>
      </c>
      <c r="C1478" s="32" t="s">
        <v>1568</v>
      </c>
      <c r="D1478" s="31">
        <v>42619</v>
      </c>
      <c r="E1478" s="1">
        <f>YEAR(D1478)</f>
        <v>2016</v>
      </c>
      <c r="F1478" s="1">
        <f>MONTH(D1478)</f>
        <v>9</v>
      </c>
      <c r="G1478" s="4">
        <f>DAY(D1478)</f>
        <v>6</v>
      </c>
      <c r="H1478" s="6">
        <v>0.65913194444444445</v>
      </c>
      <c r="I1478" s="28">
        <v>130.49066666666667</v>
      </c>
      <c r="J1478" s="28">
        <v>34.836500000000001</v>
      </c>
      <c r="K1478" s="33">
        <v>50.228000000000002</v>
      </c>
      <c r="L1478" s="33">
        <v>50</v>
      </c>
      <c r="M1478" s="33">
        <v>0</v>
      </c>
      <c r="N1478" s="27">
        <v>20.679300000000001</v>
      </c>
      <c r="O1478" s="30">
        <v>34.444200000000002</v>
      </c>
      <c r="P1478" s="38">
        <v>0.21751134352941159</v>
      </c>
      <c r="Q1478" s="38">
        <v>1.1678342199999996</v>
      </c>
      <c r="R1478" s="32" t="s">
        <v>285</v>
      </c>
      <c r="S1478" s="32">
        <v>1</v>
      </c>
      <c r="V1478" s="8" t="s">
        <v>488</v>
      </c>
    </row>
    <row r="1479" spans="1:22" ht="12.75" customHeight="1">
      <c r="A1479" s="32" t="s">
        <v>145</v>
      </c>
      <c r="B1479" s="32" t="s">
        <v>234</v>
      </c>
      <c r="C1479" s="32" t="s">
        <v>1568</v>
      </c>
      <c r="D1479" s="31">
        <v>42619</v>
      </c>
      <c r="E1479" s="1">
        <f>YEAR(D1479)</f>
        <v>2016</v>
      </c>
      <c r="F1479" s="1">
        <f>MONTH(D1479)</f>
        <v>9</v>
      </c>
      <c r="G1479" s="4">
        <f>DAY(D1479)</f>
        <v>6</v>
      </c>
      <c r="H1479" s="6">
        <v>0.65913194444444445</v>
      </c>
      <c r="I1479" s="28">
        <v>130.49066666666667</v>
      </c>
      <c r="J1479" s="28">
        <v>34.836500000000001</v>
      </c>
      <c r="K1479" s="33">
        <v>75.173000000000002</v>
      </c>
      <c r="L1479" s="33">
        <v>75</v>
      </c>
      <c r="M1479" s="33">
        <v>0</v>
      </c>
      <c r="N1479" s="27">
        <v>18.095600000000001</v>
      </c>
      <c r="O1479" s="30">
        <v>34.4422</v>
      </c>
      <c r="P1479" s="38">
        <v>0.25101764117647063</v>
      </c>
      <c r="Q1479" s="38">
        <v>1.4688099999999995</v>
      </c>
      <c r="R1479" s="32" t="s">
        <v>285</v>
      </c>
      <c r="S1479" s="32">
        <v>1</v>
      </c>
      <c r="V1479" s="8" t="s">
        <v>489</v>
      </c>
    </row>
    <row r="1480" spans="1:22" ht="12.75" customHeight="1">
      <c r="A1480" s="32" t="s">
        <v>145</v>
      </c>
      <c r="B1480" s="32" t="s">
        <v>234</v>
      </c>
      <c r="C1480" s="32" t="s">
        <v>1568</v>
      </c>
      <c r="D1480" s="31">
        <v>42619</v>
      </c>
      <c r="E1480" s="1">
        <f>YEAR(D1480)</f>
        <v>2016</v>
      </c>
      <c r="F1480" s="1">
        <f>MONTH(D1480)</f>
        <v>9</v>
      </c>
      <c r="G1480" s="4">
        <f>DAY(D1480)</f>
        <v>6</v>
      </c>
      <c r="H1480" s="6">
        <v>0.65913194444444445</v>
      </c>
      <c r="I1480" s="28">
        <v>130.49066666666667</v>
      </c>
      <c r="J1480" s="28">
        <v>34.836500000000001</v>
      </c>
      <c r="K1480" s="33">
        <v>100.133</v>
      </c>
      <c r="L1480" s="33">
        <v>100</v>
      </c>
      <c r="M1480" s="33">
        <v>0</v>
      </c>
      <c r="N1480" s="27">
        <v>16.704999999999998</v>
      </c>
      <c r="O1480" s="30">
        <v>34.373199999999997</v>
      </c>
      <c r="P1480" s="38">
        <v>0.26843803058823523</v>
      </c>
      <c r="Q1480" s="38">
        <v>1.4407516600000001</v>
      </c>
      <c r="R1480" s="32" t="s">
        <v>285</v>
      </c>
      <c r="S1480" s="32">
        <v>1</v>
      </c>
      <c r="V1480" s="8" t="s">
        <v>490</v>
      </c>
    </row>
    <row r="1481" spans="1:22" ht="12.75" customHeight="1">
      <c r="A1481" s="32" t="s">
        <v>145</v>
      </c>
      <c r="B1481" s="32" t="s">
        <v>234</v>
      </c>
      <c r="C1481" s="32" t="s">
        <v>1568</v>
      </c>
      <c r="D1481" s="31">
        <v>42619</v>
      </c>
      <c r="E1481" s="1">
        <f>YEAR(D1481)</f>
        <v>2016</v>
      </c>
      <c r="F1481" s="1">
        <f>MONTH(D1481)</f>
        <v>9</v>
      </c>
      <c r="G1481" s="4">
        <f>DAY(D1481)</f>
        <v>6</v>
      </c>
      <c r="H1481" s="6">
        <v>0.65913194444444445</v>
      </c>
      <c r="I1481" s="28">
        <v>130.49066666666667</v>
      </c>
      <c r="J1481" s="28">
        <v>34.836500000000001</v>
      </c>
      <c r="K1481" s="33">
        <v>124.583</v>
      </c>
      <c r="L1481" s="33">
        <v>125</v>
      </c>
      <c r="M1481" s="33">
        <v>0</v>
      </c>
      <c r="N1481" s="27">
        <v>15.6396</v>
      </c>
      <c r="O1481" s="30">
        <v>34.404499999999999</v>
      </c>
      <c r="P1481" s="38">
        <v>0.18857353999999993</v>
      </c>
      <c r="Q1481" s="38">
        <v>1.3156413400000009</v>
      </c>
      <c r="R1481" s="32" t="s">
        <v>285</v>
      </c>
      <c r="S1481" s="32">
        <v>1</v>
      </c>
      <c r="V1481" s="8" t="s">
        <v>491</v>
      </c>
    </row>
    <row r="1482" spans="1:22" ht="12.75" customHeight="1">
      <c r="A1482" s="32" t="s">
        <v>145</v>
      </c>
      <c r="B1482" s="32" t="s">
        <v>131</v>
      </c>
      <c r="C1482" s="32" t="s">
        <v>1568</v>
      </c>
      <c r="D1482" s="31">
        <v>42619</v>
      </c>
      <c r="E1482" s="1">
        <f>YEAR(D1482)</f>
        <v>2016</v>
      </c>
      <c r="F1482" s="1">
        <f>MONTH(D1482)</f>
        <v>9</v>
      </c>
      <c r="G1482" s="4">
        <f>DAY(D1482)</f>
        <v>6</v>
      </c>
      <c r="H1482" s="6">
        <v>0.91251157407407402</v>
      </c>
      <c r="I1482" s="28">
        <v>130.55083333333334</v>
      </c>
      <c r="J1482" s="28">
        <v>34.50033333333333</v>
      </c>
      <c r="K1482" s="33">
        <v>0</v>
      </c>
      <c r="L1482" s="33">
        <v>0</v>
      </c>
      <c r="M1482" s="33">
        <v>0</v>
      </c>
      <c r="N1482" s="27">
        <v>26.2</v>
      </c>
      <c r="O1482" s="30">
        <v>32.41152946391535</v>
      </c>
      <c r="P1482" s="38">
        <v>-0.18089741058823505</v>
      </c>
      <c r="Q1482" s="38">
        <v>-1.3578216800000007</v>
      </c>
      <c r="R1482" s="32" t="s">
        <v>285</v>
      </c>
      <c r="S1482" s="32">
        <v>1</v>
      </c>
      <c r="V1482" s="8" t="s">
        <v>492</v>
      </c>
    </row>
    <row r="1483" spans="1:22" ht="12.75" customHeight="1">
      <c r="A1483" s="32" t="s">
        <v>145</v>
      </c>
      <c r="B1483" s="32" t="s">
        <v>131</v>
      </c>
      <c r="C1483" s="32" t="s">
        <v>1568</v>
      </c>
      <c r="D1483" s="31">
        <v>42619</v>
      </c>
      <c r="E1483" s="1">
        <f>YEAR(D1483)</f>
        <v>2016</v>
      </c>
      <c r="F1483" s="1">
        <f>MONTH(D1483)</f>
        <v>9</v>
      </c>
      <c r="G1483" s="4">
        <f>DAY(D1483)</f>
        <v>6</v>
      </c>
      <c r="H1483" s="6">
        <v>0.91251157407407402</v>
      </c>
      <c r="I1483" s="28">
        <v>130.55083333333334</v>
      </c>
      <c r="J1483" s="28">
        <v>34.50033333333333</v>
      </c>
      <c r="K1483" s="33">
        <v>9.9760000000000009</v>
      </c>
      <c r="L1483" s="33">
        <v>10</v>
      </c>
      <c r="M1483" s="33">
        <v>0</v>
      </c>
      <c r="N1483" s="27">
        <v>26.166699999999999</v>
      </c>
      <c r="O1483" s="30">
        <v>32.406300000000002</v>
      </c>
      <c r="P1483" s="38">
        <v>-0.21845524117647064</v>
      </c>
      <c r="Q1483" s="38">
        <v>-1.3224911000000006</v>
      </c>
      <c r="R1483" s="32" t="s">
        <v>285</v>
      </c>
      <c r="S1483" s="32">
        <v>1</v>
      </c>
      <c r="V1483" s="8" t="s">
        <v>493</v>
      </c>
    </row>
    <row r="1484" spans="1:22" ht="12.75" customHeight="1">
      <c r="A1484" s="32" t="s">
        <v>145</v>
      </c>
      <c r="B1484" s="32" t="s">
        <v>131</v>
      </c>
      <c r="C1484" s="32" t="s">
        <v>1568</v>
      </c>
      <c r="D1484" s="31">
        <v>42619</v>
      </c>
      <c r="E1484" s="1">
        <f>YEAR(D1484)</f>
        <v>2016</v>
      </c>
      <c r="F1484" s="1">
        <f>MONTH(D1484)</f>
        <v>9</v>
      </c>
      <c r="G1484" s="4">
        <f>DAY(D1484)</f>
        <v>6</v>
      </c>
      <c r="H1484" s="6">
        <v>0.91251157407407402</v>
      </c>
      <c r="I1484" s="28">
        <v>130.55083333333334</v>
      </c>
      <c r="J1484" s="28">
        <v>34.50033333333333</v>
      </c>
      <c r="K1484" s="33">
        <v>20.248999999999999</v>
      </c>
      <c r="L1484" s="33">
        <v>20</v>
      </c>
      <c r="M1484" s="33">
        <v>0</v>
      </c>
      <c r="N1484" s="27">
        <v>25.419499999999999</v>
      </c>
      <c r="O1484" s="30">
        <v>32.418100000000003</v>
      </c>
      <c r="P1484" s="38">
        <v>-0.17283041176470548</v>
      </c>
      <c r="Q1484" s="38">
        <v>-1.1944394599999999</v>
      </c>
      <c r="R1484" s="32" t="s">
        <v>285</v>
      </c>
      <c r="S1484" s="32">
        <v>1</v>
      </c>
      <c r="V1484" s="8" t="s">
        <v>494</v>
      </c>
    </row>
    <row r="1485" spans="1:22" ht="12.75" customHeight="1">
      <c r="A1485" s="32" t="s">
        <v>145</v>
      </c>
      <c r="B1485" s="32" t="s">
        <v>131</v>
      </c>
      <c r="C1485" s="32" t="s">
        <v>1568</v>
      </c>
      <c r="D1485" s="31">
        <v>42619</v>
      </c>
      <c r="E1485" s="1">
        <f>YEAR(D1485)</f>
        <v>2016</v>
      </c>
      <c r="F1485" s="1">
        <f>MONTH(D1485)</f>
        <v>9</v>
      </c>
      <c r="G1485" s="4">
        <f>DAY(D1485)</f>
        <v>6</v>
      </c>
      <c r="H1485" s="6">
        <v>0.91251157407407402</v>
      </c>
      <c r="I1485" s="28">
        <v>130.55083333333334</v>
      </c>
      <c r="J1485" s="28">
        <v>34.50033333333333</v>
      </c>
      <c r="K1485" s="33">
        <v>30.244</v>
      </c>
      <c r="L1485" s="33">
        <v>30</v>
      </c>
      <c r="M1485" s="33">
        <v>0</v>
      </c>
      <c r="N1485" s="27">
        <v>24.428000000000001</v>
      </c>
      <c r="O1485" s="30">
        <v>32.965499999999999</v>
      </c>
      <c r="P1485" s="38">
        <v>0.10313067764705908</v>
      </c>
      <c r="Q1485" s="38">
        <v>0.60948136000000197</v>
      </c>
      <c r="R1485" s="32" t="s">
        <v>285</v>
      </c>
      <c r="S1485" s="32">
        <v>1</v>
      </c>
      <c r="V1485" s="8" t="s">
        <v>495</v>
      </c>
    </row>
    <row r="1486" spans="1:22" ht="12.75" customHeight="1">
      <c r="A1486" s="32" t="s">
        <v>145</v>
      </c>
      <c r="B1486" s="32" t="s">
        <v>131</v>
      </c>
      <c r="C1486" s="32" t="s">
        <v>1568</v>
      </c>
      <c r="D1486" s="31">
        <v>42619</v>
      </c>
      <c r="E1486" s="1">
        <f>YEAR(D1486)</f>
        <v>2016</v>
      </c>
      <c r="F1486" s="1">
        <f>MONTH(D1486)</f>
        <v>9</v>
      </c>
      <c r="G1486" s="4">
        <f>DAY(D1486)</f>
        <v>6</v>
      </c>
      <c r="H1486" s="6">
        <v>0.91251157407407402</v>
      </c>
      <c r="I1486" s="28">
        <v>130.55083333333334</v>
      </c>
      <c r="J1486" s="28">
        <v>34.50033333333333</v>
      </c>
      <c r="K1486" s="33">
        <v>49.76</v>
      </c>
      <c r="L1486" s="33">
        <v>50</v>
      </c>
      <c r="M1486" s="33">
        <v>0</v>
      </c>
      <c r="N1486" s="27">
        <v>21.706499999999998</v>
      </c>
      <c r="O1486" s="30">
        <v>34.243000000000002</v>
      </c>
      <c r="P1486" s="38">
        <v>0.20046364705882325</v>
      </c>
      <c r="Q1486" s="38">
        <v>1.2544873599999971</v>
      </c>
      <c r="R1486" s="32" t="s">
        <v>285</v>
      </c>
      <c r="S1486" s="32">
        <v>1</v>
      </c>
      <c r="V1486" s="8" t="s">
        <v>496</v>
      </c>
    </row>
    <row r="1487" spans="1:22" ht="12.75" customHeight="1">
      <c r="A1487" s="32" t="s">
        <v>145</v>
      </c>
      <c r="B1487" s="32" t="s">
        <v>131</v>
      </c>
      <c r="C1487" s="32" t="s">
        <v>1568</v>
      </c>
      <c r="D1487" s="31">
        <v>42619</v>
      </c>
      <c r="E1487" s="1">
        <f>YEAR(D1487)</f>
        <v>2016</v>
      </c>
      <c r="F1487" s="1">
        <f>MONTH(D1487)</f>
        <v>9</v>
      </c>
      <c r="G1487" s="4">
        <f>DAY(D1487)</f>
        <v>6</v>
      </c>
      <c r="H1487" s="6">
        <v>0.91251157407407402</v>
      </c>
      <c r="I1487" s="28">
        <v>130.55083333333334</v>
      </c>
      <c r="J1487" s="28">
        <v>34.50033333333333</v>
      </c>
      <c r="K1487" s="33">
        <v>99.959000000000003</v>
      </c>
      <c r="L1487" s="33">
        <v>100</v>
      </c>
      <c r="M1487" s="33">
        <v>0</v>
      </c>
      <c r="N1487" s="27">
        <v>18.7441</v>
      </c>
      <c r="O1487" s="30">
        <v>34.434399999999997</v>
      </c>
      <c r="P1487" s="38">
        <v>0.29997594588235321</v>
      </c>
      <c r="Q1487" s="38">
        <v>1.4364768141176469</v>
      </c>
      <c r="R1487" s="32" t="s">
        <v>285</v>
      </c>
      <c r="S1487" s="32">
        <v>1</v>
      </c>
      <c r="V1487" s="8" t="s">
        <v>497</v>
      </c>
    </row>
    <row r="1488" spans="1:22" ht="12.75" customHeight="1">
      <c r="A1488" s="32" t="s">
        <v>145</v>
      </c>
      <c r="B1488" s="32" t="s">
        <v>131</v>
      </c>
      <c r="C1488" s="32" t="s">
        <v>1568</v>
      </c>
      <c r="D1488" s="31">
        <v>42619</v>
      </c>
      <c r="E1488" s="1">
        <f>YEAR(D1488)</f>
        <v>2016</v>
      </c>
      <c r="F1488" s="1">
        <f>MONTH(D1488)</f>
        <v>9</v>
      </c>
      <c r="G1488" s="4">
        <f>DAY(D1488)</f>
        <v>6</v>
      </c>
      <c r="H1488" s="6">
        <v>0.91251157407407402</v>
      </c>
      <c r="I1488" s="28">
        <v>130.55083333333334</v>
      </c>
      <c r="J1488" s="28">
        <v>34.50033333333333</v>
      </c>
      <c r="K1488" s="33">
        <v>112.89700000000001</v>
      </c>
      <c r="L1488" s="33">
        <v>113</v>
      </c>
      <c r="M1488" s="33">
        <v>0</v>
      </c>
      <c r="N1488" s="27">
        <v>18.375299999999999</v>
      </c>
      <c r="O1488" s="30">
        <v>34.433500000000002</v>
      </c>
      <c r="P1488" s="38">
        <v>0.217431027058824</v>
      </c>
      <c r="Q1488" s="38">
        <v>1.4090413729411786</v>
      </c>
      <c r="R1488" s="32" t="s">
        <v>285</v>
      </c>
      <c r="S1488" s="32">
        <v>1</v>
      </c>
      <c r="V1488" s="8" t="s">
        <v>498</v>
      </c>
    </row>
    <row r="1489" spans="1:22" ht="12.75" customHeight="1">
      <c r="A1489" s="32" t="s">
        <v>145</v>
      </c>
      <c r="B1489" s="32" t="s">
        <v>235</v>
      </c>
      <c r="C1489" s="32" t="s">
        <v>1568</v>
      </c>
      <c r="D1489" s="31">
        <v>42620</v>
      </c>
      <c r="E1489" s="1">
        <f>YEAR(D1489)</f>
        <v>2016</v>
      </c>
      <c r="F1489" s="1">
        <f>MONTH(D1489)</f>
        <v>9</v>
      </c>
      <c r="G1489" s="4">
        <f>DAY(D1489)</f>
        <v>7</v>
      </c>
      <c r="H1489" s="6">
        <v>0.6534375</v>
      </c>
      <c r="I1489" s="28">
        <v>129.98916666666668</v>
      </c>
      <c r="J1489" s="28">
        <v>34.000833333333333</v>
      </c>
      <c r="K1489" s="33">
        <v>0</v>
      </c>
      <c r="L1489" s="33">
        <v>0</v>
      </c>
      <c r="M1489" s="33">
        <v>0</v>
      </c>
      <c r="N1489" s="27">
        <v>26.4</v>
      </c>
      <c r="O1489" s="30">
        <v>32.049002885611699</v>
      </c>
      <c r="P1489" s="38">
        <v>-0.31252243176470573</v>
      </c>
      <c r="Q1489" s="38">
        <v>-2.0234268882352948</v>
      </c>
      <c r="R1489" s="32" t="s">
        <v>285</v>
      </c>
      <c r="S1489" s="32">
        <v>1</v>
      </c>
      <c r="V1489" s="8" t="s">
        <v>499</v>
      </c>
    </row>
    <row r="1490" spans="1:22" ht="12.75" customHeight="1">
      <c r="A1490" s="32" t="s">
        <v>145</v>
      </c>
      <c r="B1490" s="32" t="s">
        <v>235</v>
      </c>
      <c r="C1490" s="32" t="s">
        <v>1568</v>
      </c>
      <c r="D1490" s="31">
        <v>42620</v>
      </c>
      <c r="E1490" s="1">
        <f>YEAR(D1490)</f>
        <v>2016</v>
      </c>
      <c r="F1490" s="1">
        <f>MONTH(D1490)</f>
        <v>9</v>
      </c>
      <c r="G1490" s="4">
        <f>DAY(D1490)</f>
        <v>7</v>
      </c>
      <c r="H1490" s="6">
        <v>0.6534375</v>
      </c>
      <c r="I1490" s="28">
        <v>129.98916666666668</v>
      </c>
      <c r="J1490" s="28">
        <v>34.000833333333333</v>
      </c>
      <c r="K1490" s="33">
        <v>10.468999999999999</v>
      </c>
      <c r="L1490" s="33">
        <v>10</v>
      </c>
      <c r="M1490" s="33">
        <v>0</v>
      </c>
      <c r="N1490" s="27">
        <v>26.012799999999999</v>
      </c>
      <c r="O1490" s="30">
        <v>32.127200000000002</v>
      </c>
      <c r="P1490" s="38">
        <v>-0.28275743058823521</v>
      </c>
      <c r="Q1490" s="38">
        <v>-1.8650868494117647</v>
      </c>
      <c r="R1490" s="32" t="s">
        <v>285</v>
      </c>
      <c r="S1490" s="32">
        <v>1</v>
      </c>
      <c r="V1490" s="8" t="s">
        <v>500</v>
      </c>
    </row>
    <row r="1491" spans="1:22" ht="12.75" customHeight="1">
      <c r="A1491" s="32" t="s">
        <v>145</v>
      </c>
      <c r="B1491" s="32" t="s">
        <v>235</v>
      </c>
      <c r="C1491" s="32" t="s">
        <v>1568</v>
      </c>
      <c r="D1491" s="31">
        <v>42620</v>
      </c>
      <c r="E1491" s="1">
        <f>YEAR(D1491)</f>
        <v>2016</v>
      </c>
      <c r="F1491" s="1">
        <f>MONTH(D1491)</f>
        <v>9</v>
      </c>
      <c r="G1491" s="4">
        <f>DAY(D1491)</f>
        <v>7</v>
      </c>
      <c r="H1491" s="6">
        <v>0.6534375</v>
      </c>
      <c r="I1491" s="28">
        <v>129.98916666666668</v>
      </c>
      <c r="J1491" s="28">
        <v>34.000833333333333</v>
      </c>
      <c r="K1491" s="33">
        <v>19.873000000000001</v>
      </c>
      <c r="L1491" s="33">
        <v>20</v>
      </c>
      <c r="M1491" s="33">
        <v>0</v>
      </c>
      <c r="N1491" s="27">
        <v>25.482299999999999</v>
      </c>
      <c r="O1491" s="30">
        <v>32.508200000000002</v>
      </c>
      <c r="P1491" s="38">
        <v>-0.18930944941176442</v>
      </c>
      <c r="Q1491" s="38">
        <v>-1.3222347705882349</v>
      </c>
      <c r="R1491" s="32" t="s">
        <v>285</v>
      </c>
      <c r="S1491" s="32">
        <v>1</v>
      </c>
      <c r="V1491" s="8" t="s">
        <v>501</v>
      </c>
    </row>
    <row r="1492" spans="1:22" ht="12.75" customHeight="1">
      <c r="A1492" s="32" t="s">
        <v>145</v>
      </c>
      <c r="B1492" s="32" t="s">
        <v>235</v>
      </c>
      <c r="C1492" s="32" t="s">
        <v>1568</v>
      </c>
      <c r="D1492" s="31">
        <v>42620</v>
      </c>
      <c r="E1492" s="1">
        <f>YEAR(D1492)</f>
        <v>2016</v>
      </c>
      <c r="F1492" s="1">
        <f>MONTH(D1492)</f>
        <v>9</v>
      </c>
      <c r="G1492" s="4">
        <f>DAY(D1492)</f>
        <v>7</v>
      </c>
      <c r="H1492" s="6">
        <v>0.6534375</v>
      </c>
      <c r="I1492" s="28">
        <v>129.98916666666668</v>
      </c>
      <c r="J1492" s="28">
        <v>34.000833333333333</v>
      </c>
      <c r="K1492" s="33">
        <v>30.471</v>
      </c>
      <c r="L1492" s="33">
        <v>30</v>
      </c>
      <c r="M1492" s="33">
        <v>0</v>
      </c>
      <c r="N1492" s="27">
        <v>24.7333</v>
      </c>
      <c r="O1492" s="30">
        <v>32.903300000000002</v>
      </c>
      <c r="P1492" s="38">
        <v>-9.1181888235293718E-2</v>
      </c>
      <c r="Q1492" s="38">
        <v>-0.73107321176470563</v>
      </c>
      <c r="R1492" s="32" t="s">
        <v>285</v>
      </c>
      <c r="S1492" s="32">
        <v>1</v>
      </c>
      <c r="V1492" s="8" t="s">
        <v>502</v>
      </c>
    </row>
    <row r="1493" spans="1:22" ht="12.75" customHeight="1">
      <c r="A1493" s="32" t="s">
        <v>145</v>
      </c>
      <c r="B1493" s="32" t="s">
        <v>235</v>
      </c>
      <c r="C1493" s="32" t="s">
        <v>1568</v>
      </c>
      <c r="D1493" s="31">
        <v>42620</v>
      </c>
      <c r="E1493" s="1">
        <f>YEAR(D1493)</f>
        <v>2016</v>
      </c>
      <c r="F1493" s="1">
        <f>MONTH(D1493)</f>
        <v>9</v>
      </c>
      <c r="G1493" s="4">
        <f>DAY(D1493)</f>
        <v>7</v>
      </c>
      <c r="H1493" s="6">
        <v>0.6534375</v>
      </c>
      <c r="I1493" s="28">
        <v>129.98916666666668</v>
      </c>
      <c r="J1493" s="28">
        <v>34.000833333333333</v>
      </c>
      <c r="K1493" s="33">
        <v>50.161000000000001</v>
      </c>
      <c r="L1493" s="33">
        <v>50</v>
      </c>
      <c r="M1493" s="33">
        <v>0</v>
      </c>
      <c r="N1493" s="27">
        <v>22.7834</v>
      </c>
      <c r="O1493" s="30">
        <v>34.319499999999998</v>
      </c>
      <c r="P1493" s="38">
        <v>0.22057867294117672</v>
      </c>
      <c r="Q1493" s="38">
        <v>1.2634198270588239</v>
      </c>
      <c r="R1493" s="32" t="s">
        <v>285</v>
      </c>
      <c r="S1493" s="32">
        <v>1</v>
      </c>
      <c r="V1493" s="8" t="s">
        <v>503</v>
      </c>
    </row>
    <row r="1494" spans="1:22" ht="12.75" customHeight="1">
      <c r="A1494" s="32" t="s">
        <v>145</v>
      </c>
      <c r="B1494" s="32" t="s">
        <v>235</v>
      </c>
      <c r="C1494" s="32" t="s">
        <v>1568</v>
      </c>
      <c r="D1494" s="31">
        <v>42620</v>
      </c>
      <c r="E1494" s="1">
        <f>YEAR(D1494)</f>
        <v>2016</v>
      </c>
      <c r="F1494" s="1">
        <f>MONTH(D1494)</f>
        <v>9</v>
      </c>
      <c r="G1494" s="4">
        <f>DAY(D1494)</f>
        <v>7</v>
      </c>
      <c r="H1494" s="6">
        <v>0.6534375</v>
      </c>
      <c r="I1494" s="28">
        <v>129.98916666666668</v>
      </c>
      <c r="J1494" s="28">
        <v>34.000833333333333</v>
      </c>
      <c r="K1494" s="33">
        <v>75.036000000000001</v>
      </c>
      <c r="L1494" s="33">
        <v>75</v>
      </c>
      <c r="M1494" s="33">
        <v>0</v>
      </c>
      <c r="N1494" s="27">
        <v>20.292899999999999</v>
      </c>
      <c r="O1494" s="30">
        <v>34.409199999999998</v>
      </c>
      <c r="P1494" s="38">
        <v>0.22631145764705884</v>
      </c>
      <c r="Q1494" s="38">
        <v>1.4484444423529403</v>
      </c>
      <c r="R1494" s="32" t="s">
        <v>285</v>
      </c>
      <c r="S1494" s="32">
        <v>1</v>
      </c>
      <c r="V1494" s="8" t="s">
        <v>504</v>
      </c>
    </row>
    <row r="1495" spans="1:22" ht="12.75" customHeight="1">
      <c r="A1495" s="32" t="s">
        <v>145</v>
      </c>
      <c r="B1495" s="32" t="s">
        <v>132</v>
      </c>
      <c r="C1495" s="32" t="s">
        <v>1568</v>
      </c>
      <c r="D1495" s="31">
        <v>42620</v>
      </c>
      <c r="E1495" s="1">
        <f>YEAR(D1495)</f>
        <v>2016</v>
      </c>
      <c r="F1495" s="1">
        <f>MONTH(D1495)</f>
        <v>9</v>
      </c>
      <c r="G1495" s="4">
        <f>DAY(D1495)</f>
        <v>7</v>
      </c>
      <c r="H1495" s="6">
        <v>0.73434027777777777</v>
      </c>
      <c r="I1495" s="28">
        <v>130.14083333333335</v>
      </c>
      <c r="J1495" s="28">
        <v>34.165999999999997</v>
      </c>
      <c r="K1495" s="33">
        <v>0</v>
      </c>
      <c r="L1495" s="33">
        <v>0</v>
      </c>
      <c r="M1495" s="33">
        <v>0</v>
      </c>
      <c r="N1495" s="27">
        <v>26.2</v>
      </c>
      <c r="O1495" s="30">
        <v>32.214034594342117</v>
      </c>
      <c r="P1495" s="38">
        <v>-0.25725312117647059</v>
      </c>
      <c r="Q1495" s="38">
        <v>-1.9245206788235301</v>
      </c>
      <c r="R1495" s="32" t="s">
        <v>285</v>
      </c>
      <c r="S1495" s="32">
        <v>1</v>
      </c>
      <c r="V1495" s="8" t="s">
        <v>505</v>
      </c>
    </row>
    <row r="1496" spans="1:22" ht="12.75" customHeight="1">
      <c r="A1496" s="32" t="s">
        <v>145</v>
      </c>
      <c r="B1496" s="32" t="s">
        <v>132</v>
      </c>
      <c r="C1496" s="32" t="s">
        <v>1568</v>
      </c>
      <c r="D1496" s="31">
        <v>42620</v>
      </c>
      <c r="E1496" s="1">
        <f>YEAR(D1496)</f>
        <v>2016</v>
      </c>
      <c r="F1496" s="1">
        <f>MONTH(D1496)</f>
        <v>9</v>
      </c>
      <c r="G1496" s="4">
        <f>DAY(D1496)</f>
        <v>7</v>
      </c>
      <c r="H1496" s="6">
        <v>0.73434027777777777</v>
      </c>
      <c r="I1496" s="28">
        <v>130.14083333333335</v>
      </c>
      <c r="J1496" s="28">
        <v>34.165999999999997</v>
      </c>
      <c r="K1496" s="33">
        <v>10.105</v>
      </c>
      <c r="L1496" s="33">
        <v>10</v>
      </c>
      <c r="M1496" s="33">
        <v>0</v>
      </c>
      <c r="N1496" s="27">
        <v>25.664000000000001</v>
      </c>
      <c r="O1496" s="30">
        <v>32.271500000000003</v>
      </c>
      <c r="P1496" s="38">
        <v>-0.24396837999999987</v>
      </c>
      <c r="Q1496" s="38">
        <v>-1.7176747799999994</v>
      </c>
      <c r="R1496" s="32" t="s">
        <v>285</v>
      </c>
      <c r="S1496" s="32">
        <v>1</v>
      </c>
      <c r="V1496" s="8" t="s">
        <v>506</v>
      </c>
    </row>
    <row r="1497" spans="1:22" ht="12.75" customHeight="1">
      <c r="A1497" s="32" t="s">
        <v>145</v>
      </c>
      <c r="B1497" s="32" t="s">
        <v>132</v>
      </c>
      <c r="C1497" s="32" t="s">
        <v>1568</v>
      </c>
      <c r="D1497" s="31">
        <v>42620</v>
      </c>
      <c r="E1497" s="1">
        <f>YEAR(D1497)</f>
        <v>2016</v>
      </c>
      <c r="F1497" s="1">
        <f>MONTH(D1497)</f>
        <v>9</v>
      </c>
      <c r="G1497" s="4">
        <f>DAY(D1497)</f>
        <v>7</v>
      </c>
      <c r="H1497" s="6">
        <v>0.73434027777777777</v>
      </c>
      <c r="I1497" s="28">
        <v>130.14083333333335</v>
      </c>
      <c r="J1497" s="28">
        <v>34.165999999999997</v>
      </c>
      <c r="K1497" s="33">
        <v>20.074000000000002</v>
      </c>
      <c r="L1497" s="33">
        <v>20</v>
      </c>
      <c r="M1497" s="33">
        <v>0</v>
      </c>
      <c r="N1497" s="27">
        <v>25.3399</v>
      </c>
      <c r="O1497" s="30">
        <v>32.595300000000002</v>
      </c>
      <c r="P1497" s="38">
        <v>-0.11308375882352917</v>
      </c>
      <c r="Q1497" s="38">
        <v>-1.0336254811764691</v>
      </c>
      <c r="R1497" s="32" t="s">
        <v>285</v>
      </c>
      <c r="S1497" s="32">
        <v>1</v>
      </c>
      <c r="V1497" s="8" t="s">
        <v>507</v>
      </c>
    </row>
    <row r="1498" spans="1:22" ht="12.75" customHeight="1">
      <c r="A1498" s="32" t="s">
        <v>145</v>
      </c>
      <c r="B1498" s="32" t="s">
        <v>132</v>
      </c>
      <c r="C1498" s="32" t="s">
        <v>1568</v>
      </c>
      <c r="D1498" s="31">
        <v>42620</v>
      </c>
      <c r="E1498" s="1">
        <f>YEAR(D1498)</f>
        <v>2016</v>
      </c>
      <c r="F1498" s="1">
        <f>MONTH(D1498)</f>
        <v>9</v>
      </c>
      <c r="G1498" s="4">
        <f>DAY(D1498)</f>
        <v>7</v>
      </c>
      <c r="H1498" s="6">
        <v>0.73434027777777777</v>
      </c>
      <c r="I1498" s="28">
        <v>130.14083333333335</v>
      </c>
      <c r="J1498" s="28">
        <v>34.165999999999997</v>
      </c>
      <c r="K1498" s="33">
        <v>30.213999999999999</v>
      </c>
      <c r="L1498" s="33">
        <v>30</v>
      </c>
      <c r="M1498" s="33">
        <v>0</v>
      </c>
      <c r="N1498" s="27">
        <v>24.917400000000001</v>
      </c>
      <c r="O1498" s="30">
        <v>33.277099999999997</v>
      </c>
      <c r="P1498" s="38">
        <v>-2.1873837647058858E-2</v>
      </c>
      <c r="Q1498" s="38">
        <v>-0.178921962352943</v>
      </c>
      <c r="R1498" s="32" t="s">
        <v>285</v>
      </c>
      <c r="S1498" s="32">
        <v>1</v>
      </c>
      <c r="V1498" s="8" t="s">
        <v>508</v>
      </c>
    </row>
    <row r="1499" spans="1:22" ht="12.75" customHeight="1">
      <c r="A1499" s="32" t="s">
        <v>145</v>
      </c>
      <c r="B1499" s="32" t="s">
        <v>132</v>
      </c>
      <c r="C1499" s="32" t="s">
        <v>1568</v>
      </c>
      <c r="D1499" s="31">
        <v>42620</v>
      </c>
      <c r="E1499" s="1">
        <f>YEAR(D1499)</f>
        <v>2016</v>
      </c>
      <c r="F1499" s="1">
        <f>MONTH(D1499)</f>
        <v>9</v>
      </c>
      <c r="G1499" s="4">
        <f>DAY(D1499)</f>
        <v>7</v>
      </c>
      <c r="H1499" s="6">
        <v>0.73434027777777777</v>
      </c>
      <c r="I1499" s="28">
        <v>130.14083333333335</v>
      </c>
      <c r="J1499" s="28">
        <v>34.165999999999997</v>
      </c>
      <c r="K1499" s="33">
        <v>50.146999999999998</v>
      </c>
      <c r="L1499" s="33">
        <v>50</v>
      </c>
      <c r="M1499" s="33">
        <v>0</v>
      </c>
      <c r="N1499" s="27">
        <v>23.423400000000001</v>
      </c>
      <c r="O1499" s="30">
        <v>34.474899999999998</v>
      </c>
      <c r="P1499" s="38">
        <v>0.20158508352941196</v>
      </c>
      <c r="Q1499" s="38">
        <v>1.3360111164705888</v>
      </c>
      <c r="R1499" s="32" t="s">
        <v>285</v>
      </c>
      <c r="S1499" s="32">
        <v>1</v>
      </c>
      <c r="V1499" s="8" t="s">
        <v>509</v>
      </c>
    </row>
    <row r="1500" spans="1:22" ht="12.75" customHeight="1">
      <c r="A1500" s="32" t="s">
        <v>145</v>
      </c>
      <c r="B1500" s="32" t="s">
        <v>132</v>
      </c>
      <c r="C1500" s="32" t="s">
        <v>1568</v>
      </c>
      <c r="D1500" s="31">
        <v>42620</v>
      </c>
      <c r="E1500" s="1">
        <f>YEAR(D1500)</f>
        <v>2016</v>
      </c>
      <c r="F1500" s="1">
        <f>MONTH(D1500)</f>
        <v>9</v>
      </c>
      <c r="G1500" s="4">
        <f>DAY(D1500)</f>
        <v>7</v>
      </c>
      <c r="H1500" s="6">
        <v>0.73434027777777777</v>
      </c>
      <c r="I1500" s="28">
        <v>130.14083333333335</v>
      </c>
      <c r="J1500" s="28">
        <v>34.165999999999997</v>
      </c>
      <c r="K1500" s="33">
        <v>79.516000000000005</v>
      </c>
      <c r="L1500" s="33">
        <v>80</v>
      </c>
      <c r="M1500" s="33">
        <v>0</v>
      </c>
      <c r="N1500" s="27">
        <v>18.218599999999999</v>
      </c>
      <c r="O1500" s="30">
        <v>34.382399999999997</v>
      </c>
      <c r="P1500" s="38">
        <v>0.24335422470588242</v>
      </c>
      <c r="Q1500" s="38">
        <v>1.2602661952941165</v>
      </c>
      <c r="R1500" s="32" t="s">
        <v>285</v>
      </c>
      <c r="S1500" s="32">
        <v>1</v>
      </c>
      <c r="V1500" s="8" t="s">
        <v>510</v>
      </c>
    </row>
    <row r="1501" spans="1:22" ht="12.75" customHeight="1">
      <c r="A1501" s="32" t="s">
        <v>145</v>
      </c>
      <c r="B1501" s="32" t="s">
        <v>236</v>
      </c>
      <c r="C1501" s="32" t="s">
        <v>1568</v>
      </c>
      <c r="D1501" s="31">
        <v>42620</v>
      </c>
      <c r="E1501" s="1">
        <f>YEAR(D1501)</f>
        <v>2016</v>
      </c>
      <c r="F1501" s="1">
        <f>MONTH(D1501)</f>
        <v>9</v>
      </c>
      <c r="G1501" s="4">
        <f>DAY(D1501)</f>
        <v>7</v>
      </c>
      <c r="H1501" s="6">
        <v>0.89474537037037039</v>
      </c>
      <c r="I1501" s="28">
        <v>130.221</v>
      </c>
      <c r="J1501" s="28">
        <v>34.334833333333336</v>
      </c>
      <c r="K1501" s="33">
        <v>0</v>
      </c>
      <c r="L1501" s="33">
        <v>0</v>
      </c>
      <c r="M1501" s="33">
        <v>0</v>
      </c>
      <c r="N1501" s="27">
        <v>25.6</v>
      </c>
      <c r="O1501" s="30">
        <v>31.901432562573962</v>
      </c>
      <c r="P1501" s="38">
        <v>-0.3486545341176468</v>
      </c>
      <c r="Q1501" s="38">
        <v>-2.4139458458823517</v>
      </c>
      <c r="R1501" s="32" t="s">
        <v>285</v>
      </c>
      <c r="S1501" s="32">
        <v>1</v>
      </c>
      <c r="V1501" s="8" t="s">
        <v>511</v>
      </c>
    </row>
    <row r="1502" spans="1:22" ht="12.75" customHeight="1">
      <c r="A1502" s="32" t="s">
        <v>145</v>
      </c>
      <c r="B1502" s="32" t="s">
        <v>236</v>
      </c>
      <c r="C1502" s="32" t="s">
        <v>1568</v>
      </c>
      <c r="D1502" s="31">
        <v>42620</v>
      </c>
      <c r="E1502" s="1">
        <f>YEAR(D1502)</f>
        <v>2016</v>
      </c>
      <c r="F1502" s="1">
        <f>MONTH(D1502)</f>
        <v>9</v>
      </c>
      <c r="G1502" s="4">
        <f>DAY(D1502)</f>
        <v>7</v>
      </c>
      <c r="H1502" s="6">
        <v>0.89474537037037039</v>
      </c>
      <c r="I1502" s="28">
        <v>130.221</v>
      </c>
      <c r="J1502" s="28">
        <v>34.334833333333336</v>
      </c>
      <c r="K1502" s="33">
        <v>10.37</v>
      </c>
      <c r="L1502" s="33">
        <v>10</v>
      </c>
      <c r="M1502" s="33">
        <v>0</v>
      </c>
      <c r="N1502" s="27">
        <v>24.802099999999999</v>
      </c>
      <c r="O1502" s="30">
        <v>32.142600000000002</v>
      </c>
      <c r="P1502" s="38">
        <v>-0.28747398000000013</v>
      </c>
      <c r="Q1502" s="38">
        <v>-1.8315370705882339</v>
      </c>
      <c r="R1502" s="32" t="s">
        <v>285</v>
      </c>
      <c r="S1502" s="32">
        <v>1</v>
      </c>
      <c r="V1502" s="8" t="s">
        <v>512</v>
      </c>
    </row>
    <row r="1503" spans="1:22" ht="12.75" customHeight="1">
      <c r="A1503" s="32" t="s">
        <v>145</v>
      </c>
      <c r="B1503" s="32" t="s">
        <v>236</v>
      </c>
      <c r="C1503" s="32" t="s">
        <v>1568</v>
      </c>
      <c r="D1503" s="31">
        <v>42620</v>
      </c>
      <c r="E1503" s="1">
        <f>YEAR(D1503)</f>
        <v>2016</v>
      </c>
      <c r="F1503" s="1">
        <f>MONTH(D1503)</f>
        <v>9</v>
      </c>
      <c r="G1503" s="4">
        <f>DAY(D1503)</f>
        <v>7</v>
      </c>
      <c r="H1503" s="6">
        <v>0.89474537037037039</v>
      </c>
      <c r="I1503" s="28">
        <v>130.221</v>
      </c>
      <c r="J1503" s="28">
        <v>34.334833333333336</v>
      </c>
      <c r="K1503" s="33">
        <v>20.134</v>
      </c>
      <c r="L1503" s="33">
        <v>20</v>
      </c>
      <c r="M1503" s="33">
        <v>0</v>
      </c>
      <c r="N1503" s="27">
        <v>24.636099999999999</v>
      </c>
      <c r="O1503" s="30">
        <v>32.445500000000003</v>
      </c>
      <c r="P1503" s="38">
        <v>-0.17853600000000025</v>
      </c>
      <c r="Q1503" s="38">
        <v>-0.8959751247058847</v>
      </c>
      <c r="R1503" s="32" t="s">
        <v>285</v>
      </c>
      <c r="S1503" s="32">
        <v>1</v>
      </c>
      <c r="V1503" s="8" t="s">
        <v>513</v>
      </c>
    </row>
    <row r="1504" spans="1:22" ht="12.75" customHeight="1">
      <c r="A1504" s="32" t="s">
        <v>145</v>
      </c>
      <c r="B1504" s="32" t="s">
        <v>236</v>
      </c>
      <c r="C1504" s="32" t="s">
        <v>1568</v>
      </c>
      <c r="D1504" s="31">
        <v>42620</v>
      </c>
      <c r="E1504" s="1">
        <f>YEAR(D1504)</f>
        <v>2016</v>
      </c>
      <c r="F1504" s="1">
        <f>MONTH(D1504)</f>
        <v>9</v>
      </c>
      <c r="G1504" s="4">
        <f>DAY(D1504)</f>
        <v>7</v>
      </c>
      <c r="H1504" s="6">
        <v>0.89474537037037039</v>
      </c>
      <c r="I1504" s="28">
        <v>130.221</v>
      </c>
      <c r="J1504" s="28">
        <v>34.334833333333336</v>
      </c>
      <c r="K1504" s="33">
        <v>30.341999999999999</v>
      </c>
      <c r="L1504" s="33">
        <v>30</v>
      </c>
      <c r="M1504" s="33">
        <v>0</v>
      </c>
      <c r="N1504" s="27">
        <v>22.037500000000001</v>
      </c>
      <c r="O1504" s="30">
        <v>33.47</v>
      </c>
      <c r="P1504" s="38">
        <v>9.7288260000000015E-2</v>
      </c>
      <c r="Q1504" s="38">
        <v>0.62944726117647143</v>
      </c>
      <c r="R1504" s="32" t="s">
        <v>285</v>
      </c>
      <c r="S1504" s="32">
        <v>1</v>
      </c>
      <c r="V1504" s="8" t="s">
        <v>514</v>
      </c>
    </row>
    <row r="1505" spans="1:22" ht="12.75" customHeight="1">
      <c r="A1505" s="32" t="s">
        <v>145</v>
      </c>
      <c r="B1505" s="32" t="s">
        <v>236</v>
      </c>
      <c r="C1505" s="32" t="s">
        <v>1568</v>
      </c>
      <c r="D1505" s="31">
        <v>42620</v>
      </c>
      <c r="E1505" s="1">
        <f>YEAR(D1505)</f>
        <v>2016</v>
      </c>
      <c r="F1505" s="1">
        <f>MONTH(D1505)</f>
        <v>9</v>
      </c>
      <c r="G1505" s="4">
        <f>DAY(D1505)</f>
        <v>7</v>
      </c>
      <c r="H1505" s="6">
        <v>0.89474537037037039</v>
      </c>
      <c r="I1505" s="28">
        <v>130.221</v>
      </c>
      <c r="J1505" s="28">
        <v>34.334833333333336</v>
      </c>
      <c r="K1505" s="33">
        <v>50.61</v>
      </c>
      <c r="L1505" s="33">
        <v>50</v>
      </c>
      <c r="M1505" s="33">
        <v>0</v>
      </c>
      <c r="N1505" s="27">
        <v>20.382200000000001</v>
      </c>
      <c r="O1505" s="30">
        <v>34.251100000000001</v>
      </c>
      <c r="P1505" s="38">
        <v>0.16030175999999985</v>
      </c>
      <c r="Q1505" s="38">
        <v>1.0695500870588237</v>
      </c>
      <c r="R1505" s="32" t="s">
        <v>285</v>
      </c>
      <c r="S1505" s="32">
        <v>1</v>
      </c>
      <c r="V1505" s="8" t="s">
        <v>515</v>
      </c>
    </row>
    <row r="1506" spans="1:22" ht="12.75" customHeight="1">
      <c r="A1506" s="32" t="s">
        <v>145</v>
      </c>
      <c r="B1506" s="32" t="s">
        <v>236</v>
      </c>
      <c r="C1506" s="32" t="s">
        <v>1568</v>
      </c>
      <c r="D1506" s="31">
        <v>42620</v>
      </c>
      <c r="E1506" s="1">
        <f>YEAR(D1506)</f>
        <v>2016</v>
      </c>
      <c r="F1506" s="1">
        <f>MONTH(D1506)</f>
        <v>9</v>
      </c>
      <c r="G1506" s="4">
        <f>DAY(D1506)</f>
        <v>7</v>
      </c>
      <c r="H1506" s="6">
        <v>0.89474537037037039</v>
      </c>
      <c r="I1506" s="28">
        <v>130.221</v>
      </c>
      <c r="J1506" s="28">
        <v>34.334833333333336</v>
      </c>
      <c r="K1506" s="33">
        <v>99.605000000000004</v>
      </c>
      <c r="L1506" s="33">
        <v>100</v>
      </c>
      <c r="M1506" s="33">
        <v>0</v>
      </c>
      <c r="N1506" s="27">
        <v>17.527000000000001</v>
      </c>
      <c r="O1506" s="30">
        <v>34.4465</v>
      </c>
      <c r="P1506" s="38">
        <v>0.19522751999999954</v>
      </c>
      <c r="Q1506" s="38">
        <v>1.1363833929411786</v>
      </c>
      <c r="R1506" s="32" t="s">
        <v>285</v>
      </c>
      <c r="S1506" s="32">
        <v>1</v>
      </c>
      <c r="V1506" s="8" t="s">
        <v>516</v>
      </c>
    </row>
    <row r="1507" spans="1:22" ht="12.75" customHeight="1">
      <c r="A1507" s="32" t="s">
        <v>145</v>
      </c>
      <c r="B1507" s="32" t="s">
        <v>237</v>
      </c>
      <c r="C1507" s="32" t="s">
        <v>1568</v>
      </c>
      <c r="D1507" s="31">
        <v>42621</v>
      </c>
      <c r="E1507" s="1">
        <f>YEAR(D1507)</f>
        <v>2016</v>
      </c>
      <c r="F1507" s="1">
        <f>MONTH(D1507)</f>
        <v>9</v>
      </c>
      <c r="G1507" s="4">
        <f>DAY(D1507)</f>
        <v>8</v>
      </c>
      <c r="H1507" s="6">
        <v>0.77430555555555547</v>
      </c>
      <c r="I1507" s="28">
        <v>129.58016666666666</v>
      </c>
      <c r="J1507" s="28">
        <v>34.014333333333333</v>
      </c>
      <c r="K1507" s="33">
        <v>0</v>
      </c>
      <c r="L1507" s="33">
        <v>0</v>
      </c>
      <c r="M1507" s="33">
        <v>0</v>
      </c>
      <c r="N1507" s="27">
        <v>26.747762333333302</v>
      </c>
      <c r="O1507" s="30">
        <v>32.655693333333303</v>
      </c>
      <c r="P1507" s="38">
        <v>-0.15302910000000014</v>
      </c>
      <c r="Q1507" s="38">
        <v>-1.1195681811764686</v>
      </c>
      <c r="R1507" s="32" t="s">
        <v>285</v>
      </c>
      <c r="S1507" s="32"/>
      <c r="V1507" s="8" t="s">
        <v>517</v>
      </c>
    </row>
    <row r="1508" spans="1:22" ht="12.75" customHeight="1">
      <c r="A1508" s="32" t="s">
        <v>145</v>
      </c>
      <c r="B1508" s="32" t="s">
        <v>238</v>
      </c>
      <c r="C1508" s="32" t="s">
        <v>1568</v>
      </c>
      <c r="D1508" s="31">
        <v>42621</v>
      </c>
      <c r="E1508" s="1">
        <f>YEAR(D1508)</f>
        <v>2016</v>
      </c>
      <c r="F1508" s="1">
        <f>MONTH(D1508)</f>
        <v>9</v>
      </c>
      <c r="G1508" s="4">
        <f>DAY(D1508)</f>
        <v>8</v>
      </c>
      <c r="H1508" s="6">
        <v>0.84630787037037036</v>
      </c>
      <c r="I1508" s="28">
        <v>129.75416666666666</v>
      </c>
      <c r="J1508" s="28">
        <v>34.167499999999997</v>
      </c>
      <c r="K1508" s="33">
        <v>0</v>
      </c>
      <c r="L1508" s="33">
        <v>0</v>
      </c>
      <c r="M1508" s="33">
        <v>0</v>
      </c>
      <c r="N1508" s="27">
        <v>27.0777623333333</v>
      </c>
      <c r="O1508" s="30">
        <v>33.056526666666606</v>
      </c>
      <c r="P1508" s="38">
        <v>-6.0287700000000166E-2</v>
      </c>
      <c r="Q1508" s="38">
        <v>-0.48612987529411456</v>
      </c>
      <c r="R1508" s="32" t="s">
        <v>285</v>
      </c>
      <c r="S1508" s="32"/>
      <c r="V1508" s="8" t="s">
        <v>518</v>
      </c>
    </row>
    <row r="1509" spans="1:22" ht="12.75" customHeight="1">
      <c r="A1509" s="32" t="s">
        <v>145</v>
      </c>
      <c r="B1509" s="32" t="s">
        <v>135</v>
      </c>
      <c r="C1509" s="32" t="s">
        <v>1568</v>
      </c>
      <c r="D1509" s="31">
        <v>42622</v>
      </c>
      <c r="E1509" s="1">
        <f>YEAR(D1509)</f>
        <v>2016</v>
      </c>
      <c r="F1509" s="1">
        <f>MONTH(D1509)</f>
        <v>9</v>
      </c>
      <c r="G1509" s="4">
        <f>DAY(D1509)</f>
        <v>9</v>
      </c>
      <c r="H1509" s="6">
        <v>0.64120370370370372</v>
      </c>
      <c r="I1509" s="28">
        <v>128.48766666666666</v>
      </c>
      <c r="J1509" s="28">
        <v>33.500500000000002</v>
      </c>
      <c r="K1509" s="33">
        <v>0</v>
      </c>
      <c r="L1509" s="33">
        <v>0</v>
      </c>
      <c r="M1509" s="33">
        <v>0</v>
      </c>
      <c r="N1509" s="27">
        <v>27.674429</v>
      </c>
      <c r="O1509" s="30">
        <v>33.3825266666666</v>
      </c>
      <c r="P1509" s="38">
        <v>-3.207720000000025E-3</v>
      </c>
      <c r="Q1509" s="38">
        <v>-3.965093176470269E-2</v>
      </c>
      <c r="R1509" s="32" t="s">
        <v>285</v>
      </c>
      <c r="S1509" s="32"/>
      <c r="V1509" s="8" t="s">
        <v>519</v>
      </c>
    </row>
    <row r="1510" spans="1:22" ht="12.75" customHeight="1">
      <c r="A1510" s="32" t="s">
        <v>145</v>
      </c>
      <c r="B1510" s="32" t="s">
        <v>138</v>
      </c>
      <c r="C1510" s="32" t="s">
        <v>1568</v>
      </c>
      <c r="D1510" s="31">
        <v>42622</v>
      </c>
      <c r="E1510" s="1">
        <f>YEAR(D1510)</f>
        <v>2016</v>
      </c>
      <c r="F1510" s="1">
        <f>MONTH(D1510)</f>
        <v>9</v>
      </c>
      <c r="G1510" s="4">
        <f>DAY(D1510)</f>
        <v>9</v>
      </c>
      <c r="H1510" s="6">
        <v>0.74806712962962962</v>
      </c>
      <c r="I1510" s="28">
        <v>128.58533333333332</v>
      </c>
      <c r="J1510" s="28">
        <v>33.666499999999999</v>
      </c>
      <c r="K1510" s="33">
        <v>0</v>
      </c>
      <c r="L1510" s="33">
        <v>0</v>
      </c>
      <c r="M1510" s="33">
        <v>0</v>
      </c>
      <c r="N1510" s="27">
        <v>27.487762333333301</v>
      </c>
      <c r="O1510" s="30">
        <v>33.2456933333333</v>
      </c>
      <c r="P1510" s="38">
        <v>-5.2955220000000303E-2</v>
      </c>
      <c r="Q1510" s="38">
        <v>-0.39535714588235216</v>
      </c>
      <c r="R1510" s="32" t="s">
        <v>285</v>
      </c>
      <c r="S1510" s="32"/>
      <c r="V1510" s="8" t="s">
        <v>520</v>
      </c>
    </row>
    <row r="1511" spans="1:22" ht="12.75" customHeight="1">
      <c r="A1511" s="32" t="s">
        <v>145</v>
      </c>
      <c r="B1511" s="32" t="s">
        <v>239</v>
      </c>
      <c r="C1511" s="32" t="s">
        <v>1568</v>
      </c>
      <c r="D1511" s="31">
        <v>42626</v>
      </c>
      <c r="E1511" s="1">
        <f>YEAR(D1511)</f>
        <v>2016</v>
      </c>
      <c r="F1511" s="1">
        <f>MONTH(D1511)</f>
        <v>9</v>
      </c>
      <c r="G1511" s="4">
        <f>DAY(D1511)</f>
        <v>13</v>
      </c>
      <c r="H1511" s="6">
        <v>0.65840277777777778</v>
      </c>
      <c r="I1511" s="28">
        <v>128.15733333333333</v>
      </c>
      <c r="J1511" s="28">
        <v>33.000999999999998</v>
      </c>
      <c r="K1511" s="33">
        <v>0</v>
      </c>
      <c r="L1511" s="33">
        <v>0</v>
      </c>
      <c r="M1511" s="33">
        <v>0</v>
      </c>
      <c r="N1511" s="27">
        <v>27.1680004285714</v>
      </c>
      <c r="O1511" s="30">
        <v>33.497145714285701</v>
      </c>
      <c r="P1511" s="38">
        <v>5.1377999999999702E-3</v>
      </c>
      <c r="Q1511" s="38">
        <v>7.0563160000000735E-2</v>
      </c>
      <c r="R1511" s="32" t="s">
        <v>285</v>
      </c>
      <c r="S1511" s="32"/>
      <c r="V1511" s="8" t="s">
        <v>521</v>
      </c>
    </row>
    <row r="1512" spans="1:22" ht="12.75" customHeight="1">
      <c r="A1512" s="32" t="s">
        <v>145</v>
      </c>
      <c r="B1512" s="32" t="s">
        <v>240</v>
      </c>
      <c r="C1512" s="32" t="s">
        <v>1568</v>
      </c>
      <c r="D1512" s="31">
        <v>42626</v>
      </c>
      <c r="E1512" s="1">
        <f>YEAR(D1512)</f>
        <v>2016</v>
      </c>
      <c r="F1512" s="1">
        <f>MONTH(D1512)</f>
        <v>9</v>
      </c>
      <c r="G1512" s="4">
        <f>DAY(D1512)</f>
        <v>13</v>
      </c>
      <c r="H1512" s="6">
        <v>0.76408564814814817</v>
      </c>
      <c r="I1512" s="28">
        <v>128.44733333333335</v>
      </c>
      <c r="J1512" s="28">
        <v>33.000833333333333</v>
      </c>
      <c r="K1512" s="33">
        <v>0</v>
      </c>
      <c r="L1512" s="33">
        <v>0</v>
      </c>
      <c r="M1512" s="33">
        <v>0</v>
      </c>
      <c r="N1512" s="27">
        <v>26.9510956666666</v>
      </c>
      <c r="O1512" s="30">
        <v>33.435860000000005</v>
      </c>
      <c r="P1512" s="38">
        <v>-1.877718000000006E-2</v>
      </c>
      <c r="Q1512" s="38">
        <v>9.0973858823542031E-3</v>
      </c>
      <c r="R1512" s="32" t="s">
        <v>285</v>
      </c>
      <c r="S1512" s="32"/>
      <c r="V1512" s="8" t="s">
        <v>522</v>
      </c>
    </row>
    <row r="1513" spans="1:22" ht="12.75" customHeight="1">
      <c r="A1513" s="32" t="s">
        <v>145</v>
      </c>
      <c r="B1513" s="32" t="s">
        <v>140</v>
      </c>
      <c r="C1513" s="32" t="s">
        <v>1568</v>
      </c>
      <c r="D1513" s="31">
        <v>42627</v>
      </c>
      <c r="E1513" s="1">
        <f>YEAR(D1513)</f>
        <v>2016</v>
      </c>
      <c r="F1513" s="1">
        <f>MONTH(D1513)</f>
        <v>9</v>
      </c>
      <c r="G1513" s="4">
        <f>DAY(D1513)</f>
        <v>14</v>
      </c>
      <c r="H1513" s="6">
        <v>2.568287037037037E-2</v>
      </c>
      <c r="I1513" s="28">
        <v>128.65299999999999</v>
      </c>
      <c r="J1513" s="28">
        <v>33.124333333333333</v>
      </c>
      <c r="K1513" s="33">
        <v>0</v>
      </c>
      <c r="L1513" s="33">
        <v>0</v>
      </c>
      <c r="M1513" s="33">
        <v>0</v>
      </c>
      <c r="N1513" s="27">
        <v>27.195143285714202</v>
      </c>
      <c r="O1513" s="30">
        <v>33.661002857142805</v>
      </c>
      <c r="P1513" s="38">
        <v>3.0294959999999982E-2</v>
      </c>
      <c r="Q1513" s="38">
        <v>0.22374069176470712</v>
      </c>
      <c r="R1513" s="32" t="s">
        <v>285</v>
      </c>
      <c r="S1513" s="32"/>
      <c r="V1513" s="8" t="s">
        <v>523</v>
      </c>
    </row>
    <row r="1514" spans="1:22" ht="12.75" customHeight="1">
      <c r="A1514" s="32" t="s">
        <v>145</v>
      </c>
      <c r="B1514" s="32" t="s">
        <v>241</v>
      </c>
      <c r="C1514" s="32" t="s">
        <v>1568</v>
      </c>
      <c r="D1514" s="31">
        <v>42627</v>
      </c>
      <c r="E1514" s="1">
        <f>YEAR(D1514)</f>
        <v>2016</v>
      </c>
      <c r="F1514" s="1">
        <f>MONTH(D1514)</f>
        <v>9</v>
      </c>
      <c r="G1514" s="4">
        <f>DAY(D1514)</f>
        <v>14</v>
      </c>
      <c r="H1514" s="6">
        <v>0.66609953703703706</v>
      </c>
      <c r="I1514" s="28">
        <v>127.9905</v>
      </c>
      <c r="J1514" s="28">
        <v>32.500999999999998</v>
      </c>
      <c r="K1514" s="33">
        <v>0</v>
      </c>
      <c r="L1514" s="33">
        <v>0</v>
      </c>
      <c r="M1514" s="33">
        <v>0</v>
      </c>
      <c r="N1514" s="27">
        <v>27.689429000000001</v>
      </c>
      <c r="O1514" s="30">
        <v>33.937290870794968</v>
      </c>
      <c r="P1514" s="38">
        <v>7.0551240000000126E-2</v>
      </c>
      <c r="Q1514" s="38">
        <v>0.63073407764705891</v>
      </c>
      <c r="R1514" s="32" t="s">
        <v>285</v>
      </c>
      <c r="S1514" s="32"/>
      <c r="V1514" s="8" t="s">
        <v>524</v>
      </c>
    </row>
    <row r="1515" spans="1:22" ht="12.75" customHeight="1">
      <c r="A1515" s="32" t="s">
        <v>145</v>
      </c>
      <c r="B1515" s="32" t="s">
        <v>242</v>
      </c>
      <c r="C1515" s="32" t="s">
        <v>1568</v>
      </c>
      <c r="D1515" s="31">
        <v>42627</v>
      </c>
      <c r="E1515" s="1">
        <f>YEAR(D1515)</f>
        <v>2016</v>
      </c>
      <c r="F1515" s="1">
        <f>MONTH(D1515)</f>
        <v>9</v>
      </c>
      <c r="G1515" s="4">
        <f>DAY(D1515)</f>
        <v>14</v>
      </c>
      <c r="H1515" s="6">
        <v>0.75393518518518521</v>
      </c>
      <c r="I1515" s="28">
        <v>128.24916666666667</v>
      </c>
      <c r="J1515" s="28">
        <v>32.499166666666667</v>
      </c>
      <c r="K1515" s="33">
        <v>0</v>
      </c>
      <c r="L1515" s="33">
        <v>0</v>
      </c>
      <c r="M1515" s="33">
        <v>0</v>
      </c>
      <c r="N1515" s="27">
        <v>26.589429000000003</v>
      </c>
      <c r="O1515" s="30">
        <v>33.366912756476715</v>
      </c>
      <c r="P1515" s="38">
        <v>-6.4689600000000347E-2</v>
      </c>
      <c r="Q1515" s="38">
        <v>-0.24703705647058705</v>
      </c>
      <c r="R1515" s="32" t="s">
        <v>285</v>
      </c>
      <c r="S1515" s="32"/>
      <c r="V1515" s="8" t="s">
        <v>525</v>
      </c>
    </row>
    <row r="1516" spans="1:22" ht="12.75" customHeight="1">
      <c r="A1516" s="32" t="s">
        <v>145</v>
      </c>
      <c r="B1516" s="32" t="s">
        <v>243</v>
      </c>
      <c r="C1516" s="32" t="s">
        <v>1568</v>
      </c>
      <c r="D1516" s="31">
        <v>42627</v>
      </c>
      <c r="E1516" s="1">
        <f>YEAR(D1516)</f>
        <v>2016</v>
      </c>
      <c r="F1516" s="1">
        <f>MONTH(D1516)</f>
        <v>9</v>
      </c>
      <c r="G1516" s="4">
        <f>DAY(D1516)</f>
        <v>14</v>
      </c>
      <c r="H1516" s="6">
        <v>0.97081018518518514</v>
      </c>
      <c r="I1516" s="28">
        <v>128.04316666666668</v>
      </c>
      <c r="J1516" s="28">
        <v>32.722333333333331</v>
      </c>
      <c r="K1516" s="33">
        <v>0</v>
      </c>
      <c r="L1516" s="33">
        <v>0</v>
      </c>
      <c r="M1516" s="33">
        <v>0</v>
      </c>
      <c r="N1516" s="27">
        <v>27.189429000000001</v>
      </c>
      <c r="O1516" s="30">
        <v>33.828598654239073</v>
      </c>
      <c r="P1516" s="38">
        <v>9.1607999999999912E-2</v>
      </c>
      <c r="Q1516" s="38">
        <v>0.37354177941176658</v>
      </c>
      <c r="R1516" s="32" t="s">
        <v>285</v>
      </c>
      <c r="S1516" s="32"/>
      <c r="V1516" s="8" t="s">
        <v>526</v>
      </c>
    </row>
    <row r="1517" spans="1:22" ht="12.75" customHeight="1">
      <c r="A1517" s="32" t="s">
        <v>145</v>
      </c>
      <c r="B1517" s="32" t="s">
        <v>150</v>
      </c>
      <c r="C1517" s="32" t="s">
        <v>1568</v>
      </c>
      <c r="D1517" s="31">
        <v>42628</v>
      </c>
      <c r="E1517" s="1">
        <f>YEAR(D1517)</f>
        <v>2016</v>
      </c>
      <c r="F1517" s="1">
        <f>MONTH(D1517)</f>
        <v>9</v>
      </c>
      <c r="G1517" s="4">
        <f>DAY(D1517)</f>
        <v>15</v>
      </c>
      <c r="H1517" s="6">
        <v>0.65157407407407408</v>
      </c>
      <c r="I1517" s="28">
        <v>127.97466666666666</v>
      </c>
      <c r="J1517" s="28">
        <v>32.00183333333333</v>
      </c>
      <c r="K1517" s="33">
        <v>0</v>
      </c>
      <c r="L1517" s="33">
        <v>0</v>
      </c>
      <c r="M1517" s="33">
        <v>0</v>
      </c>
      <c r="N1517" s="27">
        <v>27.189429000000001</v>
      </c>
      <c r="O1517" s="30">
        <v>33.575342294378522</v>
      </c>
      <c r="P1517" s="38">
        <v>7.4320000000001052E-3</v>
      </c>
      <c r="Q1517" s="38">
        <v>-0.13316185411764714</v>
      </c>
      <c r="R1517" s="32" t="s">
        <v>285</v>
      </c>
      <c r="S1517" s="32"/>
      <c r="V1517" s="8" t="s">
        <v>527</v>
      </c>
    </row>
    <row r="1518" spans="1:22" ht="12.75" customHeight="1">
      <c r="A1518" s="32" t="s">
        <v>145</v>
      </c>
      <c r="B1518" s="32" t="s">
        <v>244</v>
      </c>
      <c r="C1518" s="32" t="s">
        <v>1568</v>
      </c>
      <c r="D1518" s="31">
        <v>42628</v>
      </c>
      <c r="E1518" s="1">
        <f>YEAR(D1518)</f>
        <v>2016</v>
      </c>
      <c r="F1518" s="1">
        <f>MONTH(D1518)</f>
        <v>9</v>
      </c>
      <c r="G1518" s="4">
        <f>DAY(D1518)</f>
        <v>15</v>
      </c>
      <c r="H1518" s="6">
        <v>0.75813657407407409</v>
      </c>
      <c r="I1518" s="28">
        <v>128.35</v>
      </c>
      <c r="J1518" s="28">
        <v>32.167000000000002</v>
      </c>
      <c r="K1518" s="33">
        <v>0</v>
      </c>
      <c r="L1518" s="33">
        <v>0</v>
      </c>
      <c r="M1518" s="33">
        <v>0</v>
      </c>
      <c r="N1518" s="27">
        <v>27.589429000000003</v>
      </c>
      <c r="O1518" s="30">
        <v>34.015993934626081</v>
      </c>
      <c r="P1518" s="38">
        <v>8.7723999999999913E-2</v>
      </c>
      <c r="Q1518" s="38">
        <v>0.39309012705882473</v>
      </c>
      <c r="R1518" s="32" t="s">
        <v>285</v>
      </c>
      <c r="S1518" s="32"/>
      <c r="V1518" s="8" t="s">
        <v>528</v>
      </c>
    </row>
    <row r="1519" spans="1:22" ht="12.75" customHeight="1">
      <c r="A1519" s="32" t="s">
        <v>145</v>
      </c>
      <c r="B1519" s="32" t="s">
        <v>245</v>
      </c>
      <c r="C1519" s="32" t="s">
        <v>1568</v>
      </c>
      <c r="D1519" s="31">
        <v>42628</v>
      </c>
      <c r="E1519" s="1">
        <f>YEAR(D1519)</f>
        <v>2016</v>
      </c>
      <c r="F1519" s="1">
        <f>MONTH(D1519)</f>
        <v>9</v>
      </c>
      <c r="G1519" s="4">
        <f>DAY(D1519)</f>
        <v>15</v>
      </c>
      <c r="H1519" s="6">
        <v>0.98488425925925915</v>
      </c>
      <c r="I1519" s="28">
        <v>128.25783333333334</v>
      </c>
      <c r="J1519" s="28">
        <v>31.943166666666666</v>
      </c>
      <c r="K1519" s="33">
        <v>0</v>
      </c>
      <c r="L1519" s="33">
        <v>0</v>
      </c>
      <c r="M1519" s="33">
        <v>0</v>
      </c>
      <c r="N1519" s="27">
        <v>26.289429000000002</v>
      </c>
      <c r="O1519" s="30">
        <v>34.069978468636414</v>
      </c>
      <c r="P1519" s="38">
        <v>0.11783199999999994</v>
      </c>
      <c r="Q1519" s="38">
        <v>0.59291726823529345</v>
      </c>
      <c r="R1519" s="32" t="s">
        <v>285</v>
      </c>
      <c r="S1519" s="32"/>
      <c r="V1519" s="8" t="s">
        <v>529</v>
      </c>
    </row>
    <row r="1520" spans="1:22" ht="12.75" customHeight="1">
      <c r="A1520" s="32" t="s">
        <v>145</v>
      </c>
      <c r="B1520" s="32" t="s">
        <v>246</v>
      </c>
      <c r="C1520" s="32" t="s">
        <v>1568</v>
      </c>
      <c r="D1520" s="31">
        <v>42629</v>
      </c>
      <c r="E1520" s="1">
        <f>YEAR(D1520)</f>
        <v>2016</v>
      </c>
      <c r="F1520" s="1">
        <f>MONTH(D1520)</f>
        <v>9</v>
      </c>
      <c r="G1520" s="4">
        <f>DAY(D1520)</f>
        <v>16</v>
      </c>
      <c r="H1520" s="6">
        <v>0.66018518518518521</v>
      </c>
      <c r="I1520" s="28">
        <v>127.99250000000001</v>
      </c>
      <c r="J1520" s="28">
        <v>31.500833333333333</v>
      </c>
      <c r="K1520" s="33">
        <v>0</v>
      </c>
      <c r="L1520" s="33">
        <v>0</v>
      </c>
      <c r="M1520" s="33">
        <v>0</v>
      </c>
      <c r="N1520" s="27">
        <v>27.489429000000001</v>
      </c>
      <c r="O1520" s="30">
        <v>33.724297080567084</v>
      </c>
      <c r="P1520" s="38">
        <v>8.2251999999999548E-2</v>
      </c>
      <c r="Q1520" s="38">
        <v>0.28156192941176705</v>
      </c>
      <c r="R1520" s="32" t="s">
        <v>285</v>
      </c>
      <c r="S1520" s="32"/>
      <c r="V1520" s="8" t="s">
        <v>530</v>
      </c>
    </row>
    <row r="1521" spans="1:22" ht="12.75" customHeight="1">
      <c r="A1521" s="32" t="s">
        <v>145</v>
      </c>
      <c r="B1521" s="32" t="s">
        <v>247</v>
      </c>
      <c r="C1521" s="32" t="s">
        <v>1568</v>
      </c>
      <c r="D1521" s="31">
        <v>42630</v>
      </c>
      <c r="E1521" s="1">
        <f>YEAR(D1521)</f>
        <v>2016</v>
      </c>
      <c r="F1521" s="1">
        <f>MONTH(D1521)</f>
        <v>9</v>
      </c>
      <c r="G1521" s="4">
        <f>DAY(D1521)</f>
        <v>17</v>
      </c>
      <c r="H1521" s="6">
        <v>2.7511574074074074E-2</v>
      </c>
      <c r="I1521" s="28">
        <v>128.41816666666668</v>
      </c>
      <c r="J1521" s="28">
        <v>31.574833333333334</v>
      </c>
      <c r="K1521" s="33">
        <v>0</v>
      </c>
      <c r="L1521" s="33">
        <v>0</v>
      </c>
      <c r="M1521" s="33">
        <v>0</v>
      </c>
      <c r="N1521" s="27">
        <v>27.389429</v>
      </c>
      <c r="O1521" s="30">
        <v>33.637986466424429</v>
      </c>
      <c r="P1521" s="38">
        <v>4.238799999999987E-2</v>
      </c>
      <c r="Q1521" s="38">
        <v>7.055419058823631E-2</v>
      </c>
      <c r="R1521" s="32" t="s">
        <v>285</v>
      </c>
      <c r="S1521" s="32"/>
      <c r="V1521" s="8" t="s">
        <v>531</v>
      </c>
    </row>
    <row r="1522" spans="1:22" ht="12.75" customHeight="1">
      <c r="A1522" s="32" t="s">
        <v>145</v>
      </c>
      <c r="B1522" s="32" t="s">
        <v>248</v>
      </c>
      <c r="C1522" s="32" t="s">
        <v>1568</v>
      </c>
      <c r="D1522" s="31">
        <v>42630</v>
      </c>
      <c r="E1522" s="1">
        <f>YEAR(D1522)</f>
        <v>2016</v>
      </c>
      <c r="F1522" s="1">
        <f>MONTH(D1522)</f>
        <v>9</v>
      </c>
      <c r="G1522" s="4">
        <f>DAY(D1522)</f>
        <v>17</v>
      </c>
      <c r="H1522" s="6">
        <v>0.64422453703703708</v>
      </c>
      <c r="I1522" s="28">
        <v>129.83033333333333</v>
      </c>
      <c r="J1522" s="28">
        <v>32.182833333333335</v>
      </c>
      <c r="K1522" s="33">
        <v>0</v>
      </c>
      <c r="L1522" s="33">
        <v>0</v>
      </c>
      <c r="M1522" s="33">
        <v>0</v>
      </c>
      <c r="N1522" s="27">
        <v>27.689429000000001</v>
      </c>
      <c r="O1522" s="30">
        <v>33.736699711628233</v>
      </c>
      <c r="P1522" s="38">
        <v>9.3304000000000054E-2</v>
      </c>
      <c r="Q1522" s="38">
        <v>5.4732371764707466E-2</v>
      </c>
      <c r="R1522" s="32" t="s">
        <v>285</v>
      </c>
      <c r="S1522" s="32"/>
      <c r="V1522" s="8" t="s">
        <v>532</v>
      </c>
    </row>
    <row r="1523" spans="1:22" ht="12.75" customHeight="1">
      <c r="A1523" s="32" t="s">
        <v>145</v>
      </c>
      <c r="B1523" s="32" t="s">
        <v>249</v>
      </c>
      <c r="C1523" s="32" t="s">
        <v>1568</v>
      </c>
      <c r="D1523" s="31">
        <v>42630</v>
      </c>
      <c r="E1523" s="1">
        <f>YEAR(D1523)</f>
        <v>2016</v>
      </c>
      <c r="F1523" s="1">
        <f>MONTH(D1523)</f>
        <v>9</v>
      </c>
      <c r="G1523" s="4">
        <f>DAY(D1523)</f>
        <v>17</v>
      </c>
      <c r="H1523" s="6">
        <v>0.7518055555555555</v>
      </c>
      <c r="I1523" s="28">
        <v>129.58600000000001</v>
      </c>
      <c r="J1523" s="28">
        <v>32.167499999999997</v>
      </c>
      <c r="K1523" s="33">
        <v>0</v>
      </c>
      <c r="L1523" s="33">
        <v>0</v>
      </c>
      <c r="M1523" s="33">
        <v>0</v>
      </c>
      <c r="N1523" s="27">
        <v>27.489429000000001</v>
      </c>
      <c r="O1523" s="30">
        <v>33.713945817413837</v>
      </c>
      <c r="P1523" s="38">
        <v>6.4251999999999976E-2</v>
      </c>
      <c r="Q1523" s="38">
        <v>0.17014947294117988</v>
      </c>
      <c r="R1523" s="32" t="s">
        <v>285</v>
      </c>
      <c r="S1523" s="32"/>
      <c r="V1523" s="8" t="s">
        <v>533</v>
      </c>
    </row>
    <row r="1524" spans="1:22" ht="12.75" customHeight="1">
      <c r="A1524" s="32" t="s">
        <v>145</v>
      </c>
      <c r="B1524" s="32" t="s">
        <v>250</v>
      </c>
      <c r="C1524" s="32" t="s">
        <v>1568</v>
      </c>
      <c r="D1524" s="31">
        <v>42631</v>
      </c>
      <c r="E1524" s="1">
        <f>YEAR(D1524)</f>
        <v>2016</v>
      </c>
      <c r="F1524" s="1">
        <f>MONTH(D1524)</f>
        <v>9</v>
      </c>
      <c r="G1524" s="4">
        <f>DAY(D1524)</f>
        <v>18</v>
      </c>
      <c r="H1524" s="6">
        <v>0.63510416666666669</v>
      </c>
      <c r="I1524" s="28">
        <v>129.505</v>
      </c>
      <c r="J1524" s="28">
        <v>32.664166666666667</v>
      </c>
      <c r="K1524" s="33">
        <v>0</v>
      </c>
      <c r="L1524" s="33">
        <v>0</v>
      </c>
      <c r="M1524" s="33">
        <v>0</v>
      </c>
      <c r="N1524" s="27">
        <v>26.489429000000001</v>
      </c>
      <c r="O1524" s="30">
        <v>32.997487396368058</v>
      </c>
      <c r="P1524" s="38">
        <v>-0.13641199999999998</v>
      </c>
      <c r="Q1524" s="38">
        <v>-0.90172956235294066</v>
      </c>
      <c r="R1524" s="32" t="s">
        <v>285</v>
      </c>
      <c r="S1524" s="32"/>
      <c r="V1524" s="8" t="s">
        <v>534</v>
      </c>
    </row>
    <row r="1525" spans="1:22" ht="12.75" customHeight="1">
      <c r="A1525" s="32" t="s">
        <v>147</v>
      </c>
      <c r="B1525" s="32" t="s">
        <v>191</v>
      </c>
      <c r="C1525" s="1" t="s">
        <v>1569</v>
      </c>
      <c r="D1525" s="31">
        <v>42883</v>
      </c>
      <c r="E1525" s="1">
        <f>YEAR(D1525)</f>
        <v>2017</v>
      </c>
      <c r="F1525" s="1">
        <f>MONTH(D1525)</f>
        <v>5</v>
      </c>
      <c r="G1525" s="4">
        <f>DAY(D1525)</f>
        <v>28</v>
      </c>
      <c r="H1525" s="6">
        <v>0.37361111111111112</v>
      </c>
      <c r="I1525" s="28">
        <v>130.50800000000001</v>
      </c>
      <c r="J1525" s="28">
        <v>35.146999999999998</v>
      </c>
      <c r="K1525" s="33">
        <v>4.5</v>
      </c>
      <c r="L1525" s="33">
        <v>5</v>
      </c>
      <c r="M1525" s="10">
        <v>0</v>
      </c>
      <c r="N1525" s="27">
        <v>19.541135666666602</v>
      </c>
      <c r="O1525" s="30">
        <v>34.384046666666599</v>
      </c>
      <c r="P1525" s="38">
        <v>0.20902084235294094</v>
      </c>
      <c r="Q1525" s="38">
        <v>1.0703769352941173</v>
      </c>
      <c r="R1525" s="32" t="s">
        <v>285</v>
      </c>
      <c r="S1525" s="32"/>
      <c r="V1525" s="8" t="s">
        <v>556</v>
      </c>
    </row>
    <row r="1526" spans="1:22" ht="12.75" customHeight="1">
      <c r="A1526" s="32" t="s">
        <v>147</v>
      </c>
      <c r="B1526" s="32" t="s">
        <v>192</v>
      </c>
      <c r="C1526" s="1" t="s">
        <v>1569</v>
      </c>
      <c r="D1526" s="31">
        <v>42883</v>
      </c>
      <c r="E1526" s="1">
        <f>YEAR(D1526)</f>
        <v>2017</v>
      </c>
      <c r="F1526" s="1">
        <f>MONTH(D1526)</f>
        <v>5</v>
      </c>
      <c r="G1526" s="4">
        <f>DAY(D1526)</f>
        <v>28</v>
      </c>
      <c r="H1526" s="6">
        <v>0.51388888888888895</v>
      </c>
      <c r="I1526" s="28">
        <v>130.495</v>
      </c>
      <c r="J1526" s="28">
        <v>34.973999999999997</v>
      </c>
      <c r="K1526" s="33">
        <v>4.5</v>
      </c>
      <c r="L1526" s="33">
        <v>5</v>
      </c>
      <c r="M1526" s="10">
        <v>0</v>
      </c>
      <c r="N1526" s="27">
        <v>19.817802333333301</v>
      </c>
      <c r="O1526" s="30">
        <v>34.421880000000002</v>
      </c>
      <c r="P1526" s="38">
        <v>0.23813522941176424</v>
      </c>
      <c r="Q1526" s="38">
        <v>1.2623168341176463</v>
      </c>
      <c r="R1526" s="32" t="s">
        <v>285</v>
      </c>
      <c r="S1526" s="32"/>
      <c r="V1526" s="8" t="s">
        <v>557</v>
      </c>
    </row>
    <row r="1527" spans="1:22" ht="12.75" customHeight="1">
      <c r="A1527" s="32" t="s">
        <v>147</v>
      </c>
      <c r="B1527" s="32" t="s">
        <v>55</v>
      </c>
      <c r="C1527" s="1" t="s">
        <v>1569</v>
      </c>
      <c r="D1527" s="31">
        <v>42883</v>
      </c>
      <c r="E1527" s="1">
        <f>YEAR(D1527)</f>
        <v>2017</v>
      </c>
      <c r="F1527" s="1">
        <f>MONTH(D1527)</f>
        <v>5</v>
      </c>
      <c r="G1527" s="4">
        <f>DAY(D1527)</f>
        <v>28</v>
      </c>
      <c r="H1527" s="6">
        <v>0.58333333333333337</v>
      </c>
      <c r="I1527" s="28">
        <v>130.50800000000001</v>
      </c>
      <c r="J1527" s="28">
        <v>34.835999999999999</v>
      </c>
      <c r="K1527" s="33">
        <v>4.5</v>
      </c>
      <c r="L1527" s="33">
        <v>5</v>
      </c>
      <c r="M1527" s="10">
        <v>0</v>
      </c>
      <c r="N1527" s="27">
        <v>20.111135666666598</v>
      </c>
      <c r="O1527" s="30">
        <v>34.467880000000001</v>
      </c>
      <c r="P1527" s="38">
        <v>0.22771323529411736</v>
      </c>
      <c r="Q1527" s="38">
        <v>1.4095386529411762</v>
      </c>
      <c r="R1527" s="32" t="s">
        <v>285</v>
      </c>
      <c r="S1527" s="32"/>
      <c r="V1527" s="8" t="s">
        <v>558</v>
      </c>
    </row>
    <row r="1528" spans="1:22" ht="12.75" customHeight="1">
      <c r="A1528" s="32" t="s">
        <v>147</v>
      </c>
      <c r="B1528" s="32" t="s">
        <v>263</v>
      </c>
      <c r="C1528" s="1" t="s">
        <v>1569</v>
      </c>
      <c r="D1528" s="31">
        <v>42883</v>
      </c>
      <c r="E1528" s="1">
        <f>YEAR(D1528)</f>
        <v>2017</v>
      </c>
      <c r="F1528" s="1">
        <f>MONTH(D1528)</f>
        <v>5</v>
      </c>
      <c r="G1528" s="4">
        <f>DAY(D1528)</f>
        <v>28</v>
      </c>
      <c r="H1528" s="6">
        <v>0.75</v>
      </c>
      <c r="I1528" s="28">
        <v>130.26300000000001</v>
      </c>
      <c r="J1528" s="28">
        <v>34.915999999999997</v>
      </c>
      <c r="K1528" s="33">
        <v>4.5</v>
      </c>
      <c r="L1528" s="33">
        <v>5</v>
      </c>
      <c r="M1528" s="10">
        <v>0</v>
      </c>
      <c r="N1528" s="27">
        <v>18.344469</v>
      </c>
      <c r="O1528" s="30">
        <v>33.978380000000001</v>
      </c>
      <c r="P1528" s="38">
        <v>0.13168114117647067</v>
      </c>
      <c r="Q1528" s="38">
        <v>0.31229311176470809</v>
      </c>
      <c r="R1528" s="32" t="s">
        <v>285</v>
      </c>
      <c r="S1528" s="32"/>
      <c r="V1528" s="8" t="s">
        <v>559</v>
      </c>
    </row>
    <row r="1529" spans="1:22" ht="12.75" customHeight="1">
      <c r="A1529" s="32" t="s">
        <v>147</v>
      </c>
      <c r="B1529" s="32" t="s">
        <v>264</v>
      </c>
      <c r="C1529" s="1" t="s">
        <v>1569</v>
      </c>
      <c r="D1529" s="31">
        <v>42884</v>
      </c>
      <c r="E1529" s="1">
        <f>YEAR(D1529)</f>
        <v>2017</v>
      </c>
      <c r="F1529" s="1">
        <f>MONTH(D1529)</f>
        <v>5</v>
      </c>
      <c r="G1529" s="4">
        <f>DAY(D1529)</f>
        <v>29</v>
      </c>
      <c r="H1529" s="6">
        <v>0.3125</v>
      </c>
      <c r="I1529" s="28">
        <v>130.29599999999999</v>
      </c>
      <c r="J1529" s="28">
        <v>34.68</v>
      </c>
      <c r="K1529" s="33">
        <v>4.5</v>
      </c>
      <c r="L1529" s="33">
        <v>5</v>
      </c>
      <c r="M1529" s="10">
        <v>0</v>
      </c>
      <c r="N1529" s="27">
        <v>19.091135666666599</v>
      </c>
      <c r="O1529" s="30">
        <v>34.319713333333297</v>
      </c>
      <c r="P1529" s="38">
        <v>0.2623002470588236</v>
      </c>
      <c r="Q1529" s="38">
        <v>0.92994573058823349</v>
      </c>
      <c r="R1529" s="32" t="s">
        <v>285</v>
      </c>
      <c r="S1529" s="32"/>
      <c r="V1529" s="8" t="s">
        <v>560</v>
      </c>
    </row>
    <row r="1530" spans="1:22" ht="12.75" customHeight="1">
      <c r="A1530" s="32" t="s">
        <v>147</v>
      </c>
      <c r="B1530" s="32" t="s">
        <v>265</v>
      </c>
      <c r="C1530" s="1" t="s">
        <v>1569</v>
      </c>
      <c r="D1530" s="31">
        <v>42884</v>
      </c>
      <c r="E1530" s="1">
        <f>YEAR(D1530)</f>
        <v>2017</v>
      </c>
      <c r="F1530" s="1">
        <f>MONTH(D1530)</f>
        <v>5</v>
      </c>
      <c r="G1530" s="4">
        <f>DAY(D1530)</f>
        <v>29</v>
      </c>
      <c r="H1530" s="6">
        <v>0.44097222222222227</v>
      </c>
      <c r="I1530" s="28">
        <v>130.26</v>
      </c>
      <c r="J1530" s="28">
        <v>34.331000000000003</v>
      </c>
      <c r="K1530" s="33">
        <v>4.5</v>
      </c>
      <c r="L1530" s="33">
        <v>5</v>
      </c>
      <c r="M1530" s="10">
        <v>0</v>
      </c>
      <c r="N1530" s="27">
        <v>20.046135666666601</v>
      </c>
      <c r="O1530" s="30">
        <v>34.0882133333333</v>
      </c>
      <c r="P1530" s="38">
        <v>0.15189715294117634</v>
      </c>
      <c r="Q1530" s="38">
        <v>0.97497732941176452</v>
      </c>
      <c r="R1530" s="32" t="s">
        <v>285</v>
      </c>
      <c r="S1530" s="32"/>
      <c r="V1530" s="8" t="s">
        <v>561</v>
      </c>
    </row>
    <row r="1531" spans="1:22" ht="12.75" customHeight="1">
      <c r="A1531" s="32" t="s">
        <v>147</v>
      </c>
      <c r="B1531" s="32" t="s">
        <v>266</v>
      </c>
      <c r="C1531" s="1" t="s">
        <v>1569</v>
      </c>
      <c r="D1531" s="31">
        <v>42884</v>
      </c>
      <c r="E1531" s="1">
        <f>YEAR(D1531)</f>
        <v>2017</v>
      </c>
      <c r="F1531" s="1">
        <f>MONTH(D1531)</f>
        <v>5</v>
      </c>
      <c r="G1531" s="4">
        <f>DAY(D1531)</f>
        <v>29</v>
      </c>
      <c r="H1531" s="6">
        <v>0.59027777777777779</v>
      </c>
      <c r="I1531" s="28">
        <v>130.25899999999999</v>
      </c>
      <c r="J1531" s="28">
        <v>34.003999999999998</v>
      </c>
      <c r="K1531" s="33">
        <v>4.5</v>
      </c>
      <c r="L1531" s="33">
        <v>5</v>
      </c>
      <c r="M1531" s="10">
        <v>0</v>
      </c>
      <c r="N1531" s="27">
        <v>20.4761356666666</v>
      </c>
      <c r="O1531" s="30">
        <v>34.556713333333299</v>
      </c>
      <c r="P1531" s="38">
        <v>0.27081415882352888</v>
      </c>
      <c r="Q1531" s="38">
        <v>1.6127912682352932</v>
      </c>
      <c r="R1531" s="32" t="s">
        <v>285</v>
      </c>
      <c r="S1531" s="32"/>
      <c r="V1531" s="8" t="s">
        <v>562</v>
      </c>
    </row>
    <row r="1532" spans="1:22" ht="12.75" customHeight="1">
      <c r="A1532" s="32" t="s">
        <v>147</v>
      </c>
      <c r="B1532" s="32" t="s">
        <v>204</v>
      </c>
      <c r="C1532" s="1" t="s">
        <v>1569</v>
      </c>
      <c r="D1532" s="31">
        <v>42884</v>
      </c>
      <c r="E1532" s="1">
        <f>YEAR(D1532)</f>
        <v>2017</v>
      </c>
      <c r="F1532" s="1">
        <f>MONTH(D1532)</f>
        <v>5</v>
      </c>
      <c r="G1532" s="4">
        <f>DAY(D1532)</f>
        <v>29</v>
      </c>
      <c r="H1532" s="6">
        <v>0.78472222222222221</v>
      </c>
      <c r="I1532" s="28">
        <v>129.922</v>
      </c>
      <c r="J1532" s="28">
        <v>33.930999999999997</v>
      </c>
      <c r="K1532" s="33">
        <v>4.5</v>
      </c>
      <c r="L1532" s="33">
        <v>5</v>
      </c>
      <c r="M1532" s="10">
        <v>0</v>
      </c>
      <c r="N1532" s="27">
        <v>20.594469</v>
      </c>
      <c r="O1532" s="30">
        <v>34.108546666666598</v>
      </c>
      <c r="P1532" s="38">
        <v>0.19633856470588262</v>
      </c>
      <c r="Q1532" s="38">
        <v>1.0381587670588228</v>
      </c>
      <c r="R1532" s="32" t="s">
        <v>285</v>
      </c>
      <c r="S1532" s="32"/>
      <c r="V1532" s="8" t="s">
        <v>563</v>
      </c>
    </row>
    <row r="1533" spans="1:22" ht="12.75" customHeight="1">
      <c r="A1533" s="32" t="s">
        <v>147</v>
      </c>
      <c r="B1533" s="32" t="s">
        <v>203</v>
      </c>
      <c r="C1533" s="1" t="s">
        <v>1569</v>
      </c>
      <c r="D1533" s="31">
        <v>42885</v>
      </c>
      <c r="E1533" s="1">
        <f>YEAR(D1533)</f>
        <v>2017</v>
      </c>
      <c r="F1533" s="1">
        <f>MONTH(D1533)</f>
        <v>5</v>
      </c>
      <c r="G1533" s="4">
        <f>DAY(D1533)</f>
        <v>30</v>
      </c>
      <c r="H1533" s="6">
        <v>0.28472222222222221</v>
      </c>
      <c r="I1533" s="28">
        <v>130.00800000000001</v>
      </c>
      <c r="J1533" s="28">
        <v>34.177999999999997</v>
      </c>
      <c r="K1533" s="33">
        <v>4.5</v>
      </c>
      <c r="L1533" s="33">
        <v>5</v>
      </c>
      <c r="M1533" s="10">
        <v>0</v>
      </c>
      <c r="N1533" s="27">
        <v>19.830183285714199</v>
      </c>
      <c r="O1533" s="30">
        <v>34.285308571428502</v>
      </c>
      <c r="P1533" s="38">
        <v>0.23677058823529351</v>
      </c>
      <c r="Q1533" s="38">
        <v>1.301104702352939</v>
      </c>
      <c r="R1533" s="32" t="s">
        <v>285</v>
      </c>
      <c r="S1533" s="32"/>
      <c r="V1533" s="8" t="s">
        <v>564</v>
      </c>
    </row>
    <row r="1534" spans="1:22" ht="12.75" customHeight="1">
      <c r="A1534" s="32" t="s">
        <v>147</v>
      </c>
      <c r="B1534" s="32" t="s">
        <v>202</v>
      </c>
      <c r="C1534" s="1" t="s">
        <v>1569</v>
      </c>
      <c r="D1534" s="31">
        <v>42885</v>
      </c>
      <c r="E1534" s="1">
        <f>YEAR(D1534)</f>
        <v>2017</v>
      </c>
      <c r="F1534" s="1">
        <f>MONTH(D1534)</f>
        <v>5</v>
      </c>
      <c r="G1534" s="4">
        <f>DAY(D1534)</f>
        <v>30</v>
      </c>
      <c r="H1534" s="6">
        <v>0.38541666666666669</v>
      </c>
      <c r="I1534" s="28">
        <v>130.005</v>
      </c>
      <c r="J1534" s="28">
        <v>34.335999999999999</v>
      </c>
      <c r="K1534" s="33">
        <v>4.5</v>
      </c>
      <c r="L1534" s="33">
        <v>5</v>
      </c>
      <c r="M1534" s="10">
        <v>0</v>
      </c>
      <c r="N1534" s="27">
        <v>19.6211356666666</v>
      </c>
      <c r="O1534" s="30">
        <v>34.355879999999999</v>
      </c>
      <c r="P1534" s="38">
        <v>0.21669949411764722</v>
      </c>
      <c r="Q1534" s="38">
        <v>1.0630871811764706</v>
      </c>
      <c r="R1534" s="32" t="s">
        <v>285</v>
      </c>
      <c r="S1534" s="32"/>
      <c r="V1534" s="8" t="s">
        <v>565</v>
      </c>
    </row>
    <row r="1535" spans="1:22" ht="12.75" customHeight="1">
      <c r="A1535" s="32" t="s">
        <v>147</v>
      </c>
      <c r="B1535" s="32" t="s">
        <v>201</v>
      </c>
      <c r="C1535" s="1" t="s">
        <v>1569</v>
      </c>
      <c r="D1535" s="31">
        <v>42885</v>
      </c>
      <c r="E1535" s="1">
        <f>YEAR(D1535)</f>
        <v>2017</v>
      </c>
      <c r="F1535" s="1">
        <f>MONTH(D1535)</f>
        <v>5</v>
      </c>
      <c r="G1535" s="4">
        <f>DAY(D1535)</f>
        <v>30</v>
      </c>
      <c r="H1535" s="6">
        <v>0.49305555555555558</v>
      </c>
      <c r="I1535" s="28">
        <v>130.00700000000001</v>
      </c>
      <c r="J1535" s="28">
        <v>34.508000000000003</v>
      </c>
      <c r="K1535" s="33">
        <v>4.5</v>
      </c>
      <c r="L1535" s="33">
        <v>5</v>
      </c>
      <c r="M1535" s="10">
        <v>0</v>
      </c>
      <c r="N1535" s="27">
        <v>19.206135666666601</v>
      </c>
      <c r="O1535" s="30">
        <v>34.133213333333295</v>
      </c>
      <c r="P1535" s="38">
        <v>0.16200000000000001</v>
      </c>
      <c r="Q1535" s="38">
        <v>0.99299999999999999</v>
      </c>
      <c r="R1535" s="32" t="s">
        <v>285</v>
      </c>
      <c r="S1535" s="32"/>
      <c r="V1535" s="8" t="s">
        <v>566</v>
      </c>
    </row>
    <row r="1536" spans="1:22" ht="12.75" customHeight="1">
      <c r="A1536" s="32" t="s">
        <v>147</v>
      </c>
      <c r="B1536" s="32" t="s">
        <v>267</v>
      </c>
      <c r="C1536" s="1" t="s">
        <v>1569</v>
      </c>
      <c r="D1536" s="31">
        <v>42885</v>
      </c>
      <c r="E1536" s="1">
        <f>YEAR(D1536)</f>
        <v>2017</v>
      </c>
      <c r="F1536" s="1">
        <f>MONTH(D1536)</f>
        <v>5</v>
      </c>
      <c r="G1536" s="4">
        <f>DAY(D1536)</f>
        <v>30</v>
      </c>
      <c r="H1536" s="6">
        <v>0.58333333333333337</v>
      </c>
      <c r="I1536" s="28">
        <v>129.999</v>
      </c>
      <c r="J1536" s="28">
        <v>34.665999999999997</v>
      </c>
      <c r="K1536" s="33">
        <v>4.5</v>
      </c>
      <c r="L1536" s="33">
        <v>5</v>
      </c>
      <c r="M1536" s="10">
        <v>0</v>
      </c>
      <c r="N1536" s="27">
        <v>19.311135666666601</v>
      </c>
      <c r="O1536" s="30">
        <v>33.809379999999997</v>
      </c>
      <c r="P1536" s="38">
        <v>0.122</v>
      </c>
      <c r="Q1536" s="38">
        <v>0.16500000000000001</v>
      </c>
      <c r="R1536" s="32" t="s">
        <v>285</v>
      </c>
      <c r="S1536" s="32"/>
      <c r="V1536" s="8" t="s">
        <v>567</v>
      </c>
    </row>
    <row r="1537" spans="1:22" ht="12.75" customHeight="1">
      <c r="A1537" s="32" t="s">
        <v>147</v>
      </c>
      <c r="B1537" s="32" t="s">
        <v>199</v>
      </c>
      <c r="C1537" s="1" t="s">
        <v>1569</v>
      </c>
      <c r="D1537" s="31">
        <v>42886</v>
      </c>
      <c r="E1537" s="1">
        <f>YEAR(D1537)</f>
        <v>2017</v>
      </c>
      <c r="F1537" s="1">
        <f>MONTH(D1537)</f>
        <v>5</v>
      </c>
      <c r="G1537" s="4">
        <f>DAY(D1537)</f>
        <v>31</v>
      </c>
      <c r="H1537" s="6">
        <v>0.28472222222222221</v>
      </c>
      <c r="I1537" s="28">
        <v>130.005</v>
      </c>
      <c r="J1537" s="28">
        <v>34.828000000000003</v>
      </c>
      <c r="K1537" s="33">
        <v>4.5</v>
      </c>
      <c r="L1537" s="33">
        <v>5</v>
      </c>
      <c r="M1537" s="10">
        <v>0</v>
      </c>
      <c r="N1537" s="27">
        <v>18.3378023333333</v>
      </c>
      <c r="O1537" s="30">
        <v>33.445546666666601</v>
      </c>
      <c r="P1537" s="38">
        <v>2.5000000000000001E-2</v>
      </c>
      <c r="Q1537" s="38">
        <v>-0.245</v>
      </c>
      <c r="R1537" s="32" t="s">
        <v>285</v>
      </c>
      <c r="S1537" s="32"/>
      <c r="V1537" s="8" t="s">
        <v>568</v>
      </c>
    </row>
    <row r="1538" spans="1:22" ht="12.75" customHeight="1">
      <c r="A1538" s="32" t="s">
        <v>147</v>
      </c>
      <c r="B1538" s="32" t="s">
        <v>200</v>
      </c>
      <c r="C1538" s="1" t="s">
        <v>1569</v>
      </c>
      <c r="D1538" s="31">
        <v>42886</v>
      </c>
      <c r="E1538" s="1">
        <f>YEAR(D1538)</f>
        <v>2017</v>
      </c>
      <c r="F1538" s="1">
        <f>MONTH(D1538)</f>
        <v>5</v>
      </c>
      <c r="G1538" s="4">
        <f>DAY(D1538)</f>
        <v>31</v>
      </c>
      <c r="H1538" s="6">
        <v>0.39583333333333331</v>
      </c>
      <c r="I1538" s="28">
        <v>130.01</v>
      </c>
      <c r="J1538" s="28">
        <v>34.991</v>
      </c>
      <c r="K1538" s="33">
        <v>4.5</v>
      </c>
      <c r="L1538" s="33">
        <v>5</v>
      </c>
      <c r="M1538" s="10">
        <v>0</v>
      </c>
      <c r="N1538" s="27">
        <v>18.054469000000001</v>
      </c>
      <c r="O1538" s="30">
        <v>33.534379999999999</v>
      </c>
      <c r="P1538" s="38">
        <v>4.5999999999999999E-2</v>
      </c>
      <c r="Q1538" s="38">
        <v>-0.28399999999999997</v>
      </c>
      <c r="R1538" s="32" t="s">
        <v>285</v>
      </c>
      <c r="S1538" s="32"/>
      <c r="V1538" s="8" t="s">
        <v>569</v>
      </c>
    </row>
    <row r="1539" spans="1:22" ht="12.75" customHeight="1">
      <c r="A1539" s="32" t="s">
        <v>147</v>
      </c>
      <c r="B1539" s="32" t="s">
        <v>268</v>
      </c>
      <c r="C1539" s="1" t="s">
        <v>1569</v>
      </c>
      <c r="D1539" s="31">
        <v>42886</v>
      </c>
      <c r="E1539" s="1">
        <f>YEAR(D1539)</f>
        <v>2017</v>
      </c>
      <c r="F1539" s="1">
        <f>MONTH(D1539)</f>
        <v>5</v>
      </c>
      <c r="G1539" s="4">
        <f>DAY(D1539)</f>
        <v>31</v>
      </c>
      <c r="H1539" s="6">
        <v>0.50138888888888888</v>
      </c>
      <c r="I1539" s="28">
        <v>129.64599999999999</v>
      </c>
      <c r="J1539" s="28">
        <v>35.003999999999998</v>
      </c>
      <c r="K1539" s="33">
        <v>4.5</v>
      </c>
      <c r="L1539" s="33">
        <v>5</v>
      </c>
      <c r="M1539" s="10">
        <v>0</v>
      </c>
      <c r="N1539" s="27">
        <v>18.7611356666666</v>
      </c>
      <c r="O1539" s="30">
        <v>33.669046666666596</v>
      </c>
      <c r="P1539" s="38">
        <v>6.8000000000000005E-2</v>
      </c>
      <c r="Q1539" s="38">
        <v>0.18</v>
      </c>
      <c r="R1539" s="32" t="s">
        <v>285</v>
      </c>
      <c r="S1539" s="32"/>
      <c r="V1539" s="8" t="s">
        <v>570</v>
      </c>
    </row>
    <row r="1540" spans="1:22" ht="12.75" customHeight="1">
      <c r="A1540" s="32" t="s">
        <v>147</v>
      </c>
      <c r="B1540" s="32" t="s">
        <v>269</v>
      </c>
      <c r="C1540" s="1" t="s">
        <v>1569</v>
      </c>
      <c r="D1540" s="31">
        <v>42886</v>
      </c>
      <c r="E1540" s="1">
        <f>YEAR(D1540)</f>
        <v>2017</v>
      </c>
      <c r="F1540" s="1">
        <f>MONTH(D1540)</f>
        <v>5</v>
      </c>
      <c r="G1540" s="4">
        <f>DAY(D1540)</f>
        <v>31</v>
      </c>
      <c r="H1540" s="6">
        <v>0.60763888888888895</v>
      </c>
      <c r="I1540" s="28">
        <v>129.666</v>
      </c>
      <c r="J1540" s="28">
        <v>34.661000000000001</v>
      </c>
      <c r="K1540" s="33">
        <v>4.5</v>
      </c>
      <c r="L1540" s="33">
        <v>5</v>
      </c>
      <c r="M1540" s="10">
        <v>0</v>
      </c>
      <c r="N1540" s="27">
        <v>19.329469</v>
      </c>
      <c r="O1540" s="30">
        <v>33.845213333333298</v>
      </c>
      <c r="P1540" s="38">
        <v>0.122</v>
      </c>
      <c r="Q1540" s="38">
        <v>0.58799999999999997</v>
      </c>
      <c r="R1540" s="32" t="s">
        <v>285</v>
      </c>
      <c r="S1540" s="32"/>
      <c r="V1540" s="8" t="s">
        <v>571</v>
      </c>
    </row>
    <row r="1541" spans="1:22" ht="12.75" customHeight="1">
      <c r="A1541" s="32" t="s">
        <v>147</v>
      </c>
      <c r="B1541" s="32" t="s">
        <v>270</v>
      </c>
      <c r="C1541" s="1" t="s">
        <v>1569</v>
      </c>
      <c r="D1541" s="31">
        <v>42887</v>
      </c>
      <c r="E1541" s="1">
        <f>YEAR(D1541)</f>
        <v>2017</v>
      </c>
      <c r="F1541" s="1">
        <f>MONTH(D1541)</f>
        <v>6</v>
      </c>
      <c r="G1541" s="4">
        <f>DAY(D1541)</f>
        <v>1</v>
      </c>
      <c r="H1541" s="6">
        <v>0.28680555555555554</v>
      </c>
      <c r="I1541" s="28">
        <v>129.673</v>
      </c>
      <c r="J1541" s="28">
        <v>34.335000000000001</v>
      </c>
      <c r="K1541" s="33">
        <v>4.5</v>
      </c>
      <c r="L1541" s="33">
        <v>5</v>
      </c>
      <c r="M1541" s="10">
        <v>0</v>
      </c>
      <c r="N1541" s="27">
        <v>19.527802333333302</v>
      </c>
      <c r="O1541" s="30">
        <v>34.075379999999996</v>
      </c>
      <c r="P1541" s="38">
        <v>0.20200000000000001</v>
      </c>
      <c r="Q1541" s="38">
        <v>1.077</v>
      </c>
      <c r="R1541" s="32" t="s">
        <v>285</v>
      </c>
      <c r="S1541" s="32"/>
      <c r="V1541" s="8" t="s">
        <v>572</v>
      </c>
    </row>
    <row r="1542" spans="1:22" ht="12.75" customHeight="1">
      <c r="A1542" s="32" t="s">
        <v>147</v>
      </c>
      <c r="B1542" s="32" t="s">
        <v>271</v>
      </c>
      <c r="C1542" s="1" t="s">
        <v>1569</v>
      </c>
      <c r="D1542" s="31">
        <v>42887</v>
      </c>
      <c r="E1542" s="1">
        <f>YEAR(D1542)</f>
        <v>2017</v>
      </c>
      <c r="F1542" s="1">
        <f>MONTH(D1542)</f>
        <v>6</v>
      </c>
      <c r="G1542" s="4">
        <f>DAY(D1542)</f>
        <v>1</v>
      </c>
      <c r="H1542" s="6">
        <v>0.4236111111111111</v>
      </c>
      <c r="I1542" s="28">
        <v>129.66900000000001</v>
      </c>
      <c r="J1542" s="28">
        <v>34</v>
      </c>
      <c r="K1542" s="33">
        <v>4.5</v>
      </c>
      <c r="L1542" s="33">
        <v>5</v>
      </c>
      <c r="M1542" s="10">
        <v>0</v>
      </c>
      <c r="N1542" s="27">
        <v>20.862802333333299</v>
      </c>
      <c r="O1542" s="30">
        <v>34.042713333333296</v>
      </c>
      <c r="P1542" s="38">
        <v>0.13400000000000001</v>
      </c>
      <c r="Q1542" s="38">
        <v>0.82199999999999995</v>
      </c>
      <c r="R1542" s="32" t="s">
        <v>285</v>
      </c>
      <c r="S1542" s="32"/>
      <c r="V1542" s="8" t="s">
        <v>573</v>
      </c>
    </row>
    <row r="1543" spans="1:22" ht="12.75" customHeight="1">
      <c r="A1543" s="32" t="s">
        <v>147</v>
      </c>
      <c r="B1543" s="32" t="s">
        <v>207</v>
      </c>
      <c r="C1543" s="1" t="s">
        <v>1569</v>
      </c>
      <c r="D1543" s="31">
        <v>42887</v>
      </c>
      <c r="E1543" s="1">
        <f>YEAR(D1543)</f>
        <v>2017</v>
      </c>
      <c r="F1543" s="1">
        <f>MONTH(D1543)</f>
        <v>6</v>
      </c>
      <c r="G1543" s="4">
        <f>DAY(D1543)</f>
        <v>1</v>
      </c>
      <c r="H1543" s="6">
        <v>0.58472222222222225</v>
      </c>
      <c r="I1543" s="28">
        <v>129.33699999999999</v>
      </c>
      <c r="J1543" s="28">
        <v>33.664999999999999</v>
      </c>
      <c r="K1543" s="33">
        <v>4.5</v>
      </c>
      <c r="L1543" s="33">
        <v>5</v>
      </c>
      <c r="M1543" s="10">
        <v>0</v>
      </c>
      <c r="N1543" s="27">
        <v>21.279468999999999</v>
      </c>
      <c r="O1543" s="30">
        <v>34.3217133333333</v>
      </c>
      <c r="P1543" s="38">
        <v>0.19900000000000001</v>
      </c>
      <c r="Q1543" s="38">
        <v>1.288</v>
      </c>
      <c r="R1543" s="32" t="s">
        <v>285</v>
      </c>
      <c r="S1543" s="32"/>
      <c r="V1543" s="8" t="s">
        <v>574</v>
      </c>
    </row>
    <row r="1544" spans="1:22" ht="12.75" customHeight="1">
      <c r="A1544" s="32" t="s">
        <v>147</v>
      </c>
      <c r="B1544" s="32" t="s">
        <v>208</v>
      </c>
      <c r="C1544" s="1" t="s">
        <v>1569</v>
      </c>
      <c r="D1544" s="31">
        <v>42887</v>
      </c>
      <c r="E1544" s="1">
        <f>YEAR(D1544)</f>
        <v>2017</v>
      </c>
      <c r="F1544" s="1">
        <f>MONTH(D1544)</f>
        <v>6</v>
      </c>
      <c r="G1544" s="4">
        <f>DAY(D1544)</f>
        <v>1</v>
      </c>
      <c r="H1544" s="6">
        <v>0.76041666666666663</v>
      </c>
      <c r="I1544" s="28">
        <v>129.17099999999999</v>
      </c>
      <c r="J1544" s="28">
        <v>33.588999999999999</v>
      </c>
      <c r="K1544" s="33">
        <v>4.5</v>
      </c>
      <c r="L1544" s="33">
        <v>5</v>
      </c>
      <c r="M1544" s="10">
        <v>0</v>
      </c>
      <c r="N1544" s="27">
        <v>21.312802333333298</v>
      </c>
      <c r="O1544" s="30">
        <v>33.898713333333298</v>
      </c>
      <c r="P1544" s="38">
        <v>0.14599999999999999</v>
      </c>
      <c r="Q1544" s="38">
        <v>0.80900000000000005</v>
      </c>
      <c r="R1544" s="32" t="s">
        <v>285</v>
      </c>
      <c r="S1544" s="32"/>
      <c r="V1544" s="8" t="s">
        <v>575</v>
      </c>
    </row>
    <row r="1545" spans="1:22" ht="12.75" customHeight="1">
      <c r="A1545" s="32" t="s">
        <v>147</v>
      </c>
      <c r="B1545" s="32" t="s">
        <v>206</v>
      </c>
      <c r="C1545" s="1" t="s">
        <v>1569</v>
      </c>
      <c r="D1545" s="31">
        <v>42888</v>
      </c>
      <c r="E1545" s="1">
        <f>YEAR(D1545)</f>
        <v>2017</v>
      </c>
      <c r="F1545" s="1">
        <f>MONTH(D1545)</f>
        <v>6</v>
      </c>
      <c r="G1545" s="4">
        <f>DAY(D1545)</f>
        <v>2</v>
      </c>
      <c r="H1545" s="6">
        <v>0.28958333333333336</v>
      </c>
      <c r="I1545" s="28">
        <v>129.15700000000001</v>
      </c>
      <c r="J1545" s="28">
        <v>33.838999999999999</v>
      </c>
      <c r="K1545" s="33">
        <v>4.5</v>
      </c>
      <c r="L1545" s="33">
        <v>5</v>
      </c>
      <c r="M1545" s="10">
        <v>0</v>
      </c>
      <c r="N1545" s="27">
        <v>20.307802333333299</v>
      </c>
      <c r="O1545" s="30">
        <v>33.747046666666598</v>
      </c>
      <c r="P1545" s="38">
        <v>9.6000000000000002E-2</v>
      </c>
      <c r="Q1545" s="38">
        <v>0.433</v>
      </c>
      <c r="R1545" s="32" t="s">
        <v>285</v>
      </c>
      <c r="S1545" s="32"/>
      <c r="V1545" s="8" t="s">
        <v>576</v>
      </c>
    </row>
    <row r="1546" spans="1:22" ht="12.75" customHeight="1">
      <c r="A1546" s="32" t="s">
        <v>147</v>
      </c>
      <c r="B1546" s="32" t="s">
        <v>205</v>
      </c>
      <c r="C1546" s="1" t="s">
        <v>1569</v>
      </c>
      <c r="D1546" s="31">
        <v>42888</v>
      </c>
      <c r="E1546" s="1">
        <f>YEAR(D1546)</f>
        <v>2017</v>
      </c>
      <c r="F1546" s="1">
        <f>MONTH(D1546)</f>
        <v>6</v>
      </c>
      <c r="G1546" s="4">
        <f>DAY(D1546)</f>
        <v>2</v>
      </c>
      <c r="H1546" s="6">
        <v>0.47569444444444442</v>
      </c>
      <c r="I1546" s="28">
        <v>129.00299999999999</v>
      </c>
      <c r="J1546" s="28">
        <v>33.957999999999998</v>
      </c>
      <c r="K1546" s="33">
        <v>4.5</v>
      </c>
      <c r="L1546" s="33">
        <v>5</v>
      </c>
      <c r="M1546" s="10">
        <v>0</v>
      </c>
      <c r="N1546" s="27">
        <v>20.5178023333333</v>
      </c>
      <c r="O1546" s="30">
        <v>34.084046666666602</v>
      </c>
      <c r="P1546" s="38">
        <v>0.126</v>
      </c>
      <c r="Q1546" s="38">
        <v>0.9</v>
      </c>
      <c r="R1546" s="32" t="s">
        <v>285</v>
      </c>
      <c r="S1546" s="32"/>
      <c r="V1546" s="8" t="s">
        <v>577</v>
      </c>
    </row>
    <row r="1547" spans="1:22" ht="12.75" customHeight="1">
      <c r="A1547" s="32" t="s">
        <v>147</v>
      </c>
      <c r="B1547" s="32" t="s">
        <v>209</v>
      </c>
      <c r="C1547" s="1" t="s">
        <v>1569</v>
      </c>
      <c r="D1547" s="31">
        <v>42888</v>
      </c>
      <c r="E1547" s="1">
        <f>YEAR(D1547)</f>
        <v>2017</v>
      </c>
      <c r="F1547" s="1">
        <f>MONTH(D1547)</f>
        <v>6</v>
      </c>
      <c r="G1547" s="4">
        <f>DAY(D1547)</f>
        <v>2</v>
      </c>
      <c r="H1547" s="6">
        <v>0.61458333333333337</v>
      </c>
      <c r="I1547" s="28">
        <v>128.499</v>
      </c>
      <c r="J1547" s="28">
        <v>33.590000000000003</v>
      </c>
      <c r="K1547" s="33">
        <v>4.5</v>
      </c>
      <c r="L1547" s="33">
        <v>5</v>
      </c>
      <c r="M1547" s="10">
        <v>0</v>
      </c>
      <c r="N1547" s="27">
        <v>21.112802333333299</v>
      </c>
      <c r="O1547" s="30">
        <v>33.654879999999999</v>
      </c>
      <c r="P1547" s="38">
        <v>4.2000000000000003E-2</v>
      </c>
      <c r="Q1547" s="38">
        <v>0.29299999999999998</v>
      </c>
      <c r="R1547" s="32" t="s">
        <v>285</v>
      </c>
      <c r="S1547" s="32"/>
      <c r="V1547" s="8" t="s">
        <v>578</v>
      </c>
    </row>
    <row r="1548" spans="1:22" ht="12.75" customHeight="1">
      <c r="A1548" s="32" t="s">
        <v>147</v>
      </c>
      <c r="B1548" s="32" t="s">
        <v>210</v>
      </c>
      <c r="C1548" s="1" t="s">
        <v>1569</v>
      </c>
      <c r="D1548" s="31">
        <v>42889</v>
      </c>
      <c r="E1548" s="1">
        <f>YEAR(D1548)</f>
        <v>2017</v>
      </c>
      <c r="F1548" s="1">
        <f>MONTH(D1548)</f>
        <v>6</v>
      </c>
      <c r="G1548" s="4">
        <f>DAY(D1548)</f>
        <v>3</v>
      </c>
      <c r="H1548" s="6">
        <v>0.28611111111111115</v>
      </c>
      <c r="I1548" s="28">
        <v>128.33500000000001</v>
      </c>
      <c r="J1548" s="28">
        <v>33.500999999999998</v>
      </c>
      <c r="K1548" s="33">
        <v>4.5</v>
      </c>
      <c r="L1548" s="33">
        <v>5</v>
      </c>
      <c r="M1548" s="10">
        <v>0</v>
      </c>
      <c r="N1548" s="27">
        <v>20.536135666666599</v>
      </c>
      <c r="O1548" s="30">
        <v>33.297379999999997</v>
      </c>
      <c r="P1548" s="38">
        <v>-4.1000000000000002E-2</v>
      </c>
      <c r="Q1548" s="38">
        <v>-0.50900000000000001</v>
      </c>
      <c r="R1548" s="32" t="s">
        <v>285</v>
      </c>
      <c r="S1548" s="32"/>
      <c r="V1548" s="8" t="s">
        <v>579</v>
      </c>
    </row>
    <row r="1549" spans="1:22" ht="12.75" customHeight="1">
      <c r="A1549" s="32" t="s">
        <v>147</v>
      </c>
      <c r="B1549" s="32" t="s">
        <v>211</v>
      </c>
      <c r="C1549" s="1" t="s">
        <v>1569</v>
      </c>
      <c r="D1549" s="31">
        <v>42889</v>
      </c>
      <c r="E1549" s="1">
        <f>YEAR(D1549)</f>
        <v>2017</v>
      </c>
      <c r="F1549" s="1">
        <f>MONTH(D1549)</f>
        <v>6</v>
      </c>
      <c r="G1549" s="4">
        <f>DAY(D1549)</f>
        <v>3</v>
      </c>
      <c r="H1549" s="6">
        <v>0.39583333333333331</v>
      </c>
      <c r="I1549" s="28">
        <v>128.5</v>
      </c>
      <c r="J1549" s="28">
        <v>33.332999999999998</v>
      </c>
      <c r="K1549" s="33">
        <v>4.5</v>
      </c>
      <c r="L1549" s="33">
        <v>5</v>
      </c>
      <c r="M1549" s="10">
        <v>0</v>
      </c>
      <c r="N1549" s="27">
        <v>20.9128023333333</v>
      </c>
      <c r="O1549" s="30">
        <v>33.910879999999999</v>
      </c>
      <c r="P1549" s="38">
        <v>0.124</v>
      </c>
      <c r="Q1549" s="38">
        <v>0.66600000000000004</v>
      </c>
      <c r="R1549" s="32" t="s">
        <v>285</v>
      </c>
      <c r="S1549" s="32"/>
      <c r="V1549" s="8" t="s">
        <v>580</v>
      </c>
    </row>
    <row r="1550" spans="1:22" ht="12.75" customHeight="1">
      <c r="A1550" s="32" t="s">
        <v>147</v>
      </c>
      <c r="B1550" s="32" t="s">
        <v>212</v>
      </c>
      <c r="C1550" s="1" t="s">
        <v>1569</v>
      </c>
      <c r="D1550" s="31">
        <v>42889</v>
      </c>
      <c r="E1550" s="1">
        <f>YEAR(D1550)</f>
        <v>2017</v>
      </c>
      <c r="F1550" s="1">
        <f>MONTH(D1550)</f>
        <v>6</v>
      </c>
      <c r="G1550" s="4">
        <f>DAY(D1550)</f>
        <v>3</v>
      </c>
      <c r="H1550" s="6">
        <v>0.51736111111111105</v>
      </c>
      <c r="I1550" s="28">
        <v>128.667</v>
      </c>
      <c r="J1550" s="28">
        <v>33.164999999999999</v>
      </c>
      <c r="K1550" s="33">
        <v>4.5</v>
      </c>
      <c r="L1550" s="33">
        <v>5</v>
      </c>
      <c r="M1550" s="10">
        <v>0</v>
      </c>
      <c r="N1550" s="27">
        <v>20.999469000000001</v>
      </c>
      <c r="O1550" s="30">
        <v>34.426879999999997</v>
      </c>
      <c r="P1550" s="38">
        <v>0.29611899176470513</v>
      </c>
      <c r="Q1550" s="38">
        <v>1.4156255552941186</v>
      </c>
      <c r="R1550" s="32" t="s">
        <v>285</v>
      </c>
      <c r="S1550" s="32"/>
      <c r="U1550" s="8" t="s">
        <v>1606</v>
      </c>
      <c r="V1550" s="8" t="s">
        <v>581</v>
      </c>
    </row>
    <row r="1551" spans="1:22" ht="12.75" customHeight="1">
      <c r="A1551" s="32" t="s">
        <v>147</v>
      </c>
      <c r="B1551" s="32" t="s">
        <v>216</v>
      </c>
      <c r="C1551" s="1" t="s">
        <v>1569</v>
      </c>
      <c r="D1551" s="31">
        <v>42889</v>
      </c>
      <c r="E1551" s="1">
        <f>YEAR(D1551)</f>
        <v>2017</v>
      </c>
      <c r="F1551" s="1">
        <f>MONTH(D1551)</f>
        <v>6</v>
      </c>
      <c r="G1551" s="4">
        <f>DAY(D1551)</f>
        <v>3</v>
      </c>
      <c r="H1551" s="6">
        <v>0.70486111111111116</v>
      </c>
      <c r="I1551" s="28">
        <v>128.41399999999999</v>
      </c>
      <c r="J1551" s="28">
        <v>32.662999999999997</v>
      </c>
      <c r="K1551" s="33">
        <v>4.5</v>
      </c>
      <c r="L1551" s="33">
        <v>5</v>
      </c>
      <c r="M1551" s="10">
        <v>0</v>
      </c>
      <c r="N1551" s="27">
        <v>21.8861356666666</v>
      </c>
      <c r="O1551" s="30">
        <v>33.256213333333299</v>
      </c>
      <c r="P1551" s="38">
        <v>2.6241074117646868E-2</v>
      </c>
      <c r="Q1551" s="38">
        <v>-0.27328603764706116</v>
      </c>
      <c r="R1551" s="32" t="s">
        <v>285</v>
      </c>
      <c r="S1551" s="32"/>
      <c r="V1551" s="8" t="s">
        <v>582</v>
      </c>
    </row>
    <row r="1552" spans="1:22" ht="12.75" customHeight="1">
      <c r="A1552" s="32" t="s">
        <v>147</v>
      </c>
      <c r="B1552" s="32" t="s">
        <v>213</v>
      </c>
      <c r="C1552" s="1" t="s">
        <v>1569</v>
      </c>
      <c r="D1552" s="31">
        <v>42890</v>
      </c>
      <c r="E1552" s="1">
        <f>YEAR(D1552)</f>
        <v>2017</v>
      </c>
      <c r="F1552" s="1">
        <f>MONTH(D1552)</f>
        <v>6</v>
      </c>
      <c r="G1552" s="4">
        <f>DAY(D1552)</f>
        <v>4</v>
      </c>
      <c r="H1552" s="6">
        <v>0.28819444444444448</v>
      </c>
      <c r="I1552" s="28">
        <v>127.914</v>
      </c>
      <c r="J1552" s="28">
        <v>32.667000000000002</v>
      </c>
      <c r="K1552" s="33">
        <v>4.5</v>
      </c>
      <c r="L1552" s="33">
        <v>5</v>
      </c>
      <c r="M1552" s="10">
        <v>0</v>
      </c>
      <c r="N1552" s="27">
        <v>20.9828023333333</v>
      </c>
      <c r="O1552" s="30">
        <v>32.862546666666596</v>
      </c>
      <c r="P1552" s="38">
        <v>-7.7842683529411927E-2</v>
      </c>
      <c r="Q1552" s="38">
        <v>-0.98304393058823525</v>
      </c>
      <c r="R1552" s="32" t="s">
        <v>285</v>
      </c>
      <c r="S1552" s="32"/>
      <c r="V1552" s="8" t="s">
        <v>583</v>
      </c>
    </row>
    <row r="1553" spans="1:22" ht="12.75" customHeight="1">
      <c r="A1553" s="32" t="s">
        <v>147</v>
      </c>
      <c r="B1553" s="32" t="s">
        <v>214</v>
      </c>
      <c r="C1553" s="1" t="s">
        <v>1569</v>
      </c>
      <c r="D1553" s="31">
        <v>42890</v>
      </c>
      <c r="E1553" s="1">
        <f>YEAR(D1553)</f>
        <v>2017</v>
      </c>
      <c r="F1553" s="1">
        <f>MONTH(D1553)</f>
        <v>6</v>
      </c>
      <c r="G1553" s="4">
        <f>DAY(D1553)</f>
        <v>4</v>
      </c>
      <c r="H1553" s="6">
        <v>0.39027777777777778</v>
      </c>
      <c r="I1553" s="28">
        <v>128.083</v>
      </c>
      <c r="J1553" s="28">
        <v>32.670999999999999</v>
      </c>
      <c r="K1553" s="33">
        <v>4.5</v>
      </c>
      <c r="L1553" s="33">
        <v>5</v>
      </c>
      <c r="M1553" s="10">
        <v>0</v>
      </c>
      <c r="N1553" s="27">
        <v>21.402802333333302</v>
      </c>
      <c r="O1553" s="30">
        <v>33.162046666666598</v>
      </c>
      <c r="P1553" s="38">
        <v>-5.5149211764706774E-3</v>
      </c>
      <c r="Q1553" s="38">
        <v>-0.70677342352941253</v>
      </c>
      <c r="R1553" s="32" t="s">
        <v>285</v>
      </c>
      <c r="S1553" s="32"/>
      <c r="V1553" s="8" t="s">
        <v>584</v>
      </c>
    </row>
    <row r="1554" spans="1:22" ht="12.75" customHeight="1">
      <c r="A1554" s="32" t="s">
        <v>147</v>
      </c>
      <c r="B1554" s="32" t="s">
        <v>215</v>
      </c>
      <c r="C1554" s="1" t="s">
        <v>1569</v>
      </c>
      <c r="D1554" s="31">
        <v>42890</v>
      </c>
      <c r="E1554" s="1">
        <f>YEAR(D1554)</f>
        <v>2017</v>
      </c>
      <c r="F1554" s="1">
        <f>MONTH(D1554)</f>
        <v>6</v>
      </c>
      <c r="G1554" s="4">
        <f>DAY(D1554)</f>
        <v>4</v>
      </c>
      <c r="H1554" s="6">
        <v>0.50208333333333333</v>
      </c>
      <c r="I1554" s="28">
        <v>128.25399999999999</v>
      </c>
      <c r="J1554" s="28">
        <v>32.668999999999997</v>
      </c>
      <c r="K1554" s="33">
        <v>4.5</v>
      </c>
      <c r="L1554" s="33">
        <v>5</v>
      </c>
      <c r="M1554" s="10">
        <v>0</v>
      </c>
      <c r="N1554" s="27">
        <v>21.6761356666666</v>
      </c>
      <c r="O1554" s="30">
        <v>33.245213333333297</v>
      </c>
      <c r="P1554" s="38">
        <v>1.4134401176470135E-2</v>
      </c>
      <c r="Q1554" s="38">
        <v>-0.30263349647058746</v>
      </c>
      <c r="R1554" s="32" t="s">
        <v>285</v>
      </c>
      <c r="S1554" s="32"/>
      <c r="V1554" s="8" t="s">
        <v>585</v>
      </c>
    </row>
    <row r="1555" spans="1:22" ht="12.75" customHeight="1">
      <c r="A1555" s="32" t="s">
        <v>149</v>
      </c>
      <c r="B1555" s="32" t="s">
        <v>233</v>
      </c>
      <c r="C1555" s="32" t="s">
        <v>1569</v>
      </c>
      <c r="D1555" s="31">
        <v>42983</v>
      </c>
      <c r="E1555" s="1">
        <f>YEAR(D1555)</f>
        <v>2017</v>
      </c>
      <c r="F1555" s="1">
        <f>MONTH(D1555)</f>
        <v>9</v>
      </c>
      <c r="G1555" s="4">
        <f>DAY(D1555)</f>
        <v>5</v>
      </c>
      <c r="H1555" s="6">
        <v>0.72986111111111107</v>
      </c>
      <c r="I1555" s="28">
        <v>130.4025</v>
      </c>
      <c r="J1555" s="28">
        <v>34.464166666666664</v>
      </c>
      <c r="K1555" s="33">
        <v>0</v>
      </c>
      <c r="L1555" s="33">
        <v>0</v>
      </c>
      <c r="M1555" s="33">
        <v>0</v>
      </c>
      <c r="N1555" s="27">
        <v>27.3</v>
      </c>
      <c r="O1555" s="30">
        <v>31.744054708203372</v>
      </c>
      <c r="P1555" s="20">
        <v>-0.43405605764705868</v>
      </c>
      <c r="Q1555" s="20">
        <v>-3.0844408764705875</v>
      </c>
      <c r="R1555" s="32" t="s">
        <v>285</v>
      </c>
      <c r="S1555" s="32"/>
      <c r="T1555" s="7"/>
      <c r="V1555" s="60" t="s">
        <v>643</v>
      </c>
    </row>
    <row r="1556" spans="1:22" ht="12.75" customHeight="1">
      <c r="A1556" s="32" t="s">
        <v>149</v>
      </c>
      <c r="B1556" s="32" t="s">
        <v>233</v>
      </c>
      <c r="C1556" s="32" t="s">
        <v>1569</v>
      </c>
      <c r="D1556" s="31">
        <v>42983</v>
      </c>
      <c r="E1556" s="1">
        <f>YEAR(D1556)</f>
        <v>2017</v>
      </c>
      <c r="F1556" s="1">
        <f>MONTH(D1556)</f>
        <v>9</v>
      </c>
      <c r="G1556" s="4">
        <f>DAY(D1556)</f>
        <v>5</v>
      </c>
      <c r="H1556" s="6">
        <v>0.72986111111111107</v>
      </c>
      <c r="I1556" s="28">
        <v>130.4025</v>
      </c>
      <c r="J1556" s="28">
        <v>34.464166666666664</v>
      </c>
      <c r="K1556" s="33">
        <v>20</v>
      </c>
      <c r="L1556" s="33">
        <v>20</v>
      </c>
      <c r="M1556" s="33">
        <v>0</v>
      </c>
      <c r="N1556" s="27">
        <v>26.706</v>
      </c>
      <c r="O1556" s="30">
        <v>31.768000000000001</v>
      </c>
      <c r="P1556" s="20">
        <v>-0.42108278588235293</v>
      </c>
      <c r="Q1556" s="20">
        <v>-3.247199118823529</v>
      </c>
      <c r="R1556" s="32" t="s">
        <v>285</v>
      </c>
      <c r="S1556" s="32"/>
      <c r="T1556" s="7"/>
      <c r="V1556" s="60" t="s">
        <v>644</v>
      </c>
    </row>
    <row r="1557" spans="1:22" ht="12.75" customHeight="1">
      <c r="A1557" s="32" t="s">
        <v>149</v>
      </c>
      <c r="B1557" s="32" t="s">
        <v>233</v>
      </c>
      <c r="C1557" s="32" t="s">
        <v>1569</v>
      </c>
      <c r="D1557" s="31">
        <v>42983</v>
      </c>
      <c r="E1557" s="1">
        <f>YEAR(D1557)</f>
        <v>2017</v>
      </c>
      <c r="F1557" s="1">
        <f>MONTH(D1557)</f>
        <v>9</v>
      </c>
      <c r="G1557" s="4">
        <f>DAY(D1557)</f>
        <v>5</v>
      </c>
      <c r="H1557" s="6">
        <v>0.72986111111111107</v>
      </c>
      <c r="I1557" s="28">
        <v>130.4025</v>
      </c>
      <c r="J1557" s="28">
        <v>34.464166666666664</v>
      </c>
      <c r="K1557" s="33">
        <v>50</v>
      </c>
      <c r="L1557" s="33">
        <v>50</v>
      </c>
      <c r="M1557" s="33">
        <v>0</v>
      </c>
      <c r="N1557" s="27">
        <v>20.981999999999999</v>
      </c>
      <c r="O1557" s="30">
        <v>34.582999999999998</v>
      </c>
      <c r="P1557" s="20">
        <v>0.2480188058823527</v>
      </c>
      <c r="Q1557" s="20">
        <v>1.4585349788235309</v>
      </c>
      <c r="R1557" s="32" t="s">
        <v>285</v>
      </c>
      <c r="S1557" s="32"/>
      <c r="T1557" s="7"/>
      <c r="V1557" s="60" t="s">
        <v>645</v>
      </c>
    </row>
    <row r="1558" spans="1:22" ht="12.75" customHeight="1">
      <c r="A1558" s="32" t="s">
        <v>149</v>
      </c>
      <c r="B1558" s="32" t="s">
        <v>277</v>
      </c>
      <c r="C1558" s="32" t="s">
        <v>1569</v>
      </c>
      <c r="D1558" s="31">
        <v>42984</v>
      </c>
      <c r="E1558" s="1">
        <f>YEAR(D1558)</f>
        <v>2017</v>
      </c>
      <c r="F1558" s="1">
        <f>MONTH(D1558)</f>
        <v>9</v>
      </c>
      <c r="G1558" s="4">
        <f>DAY(D1558)</f>
        <v>6</v>
      </c>
      <c r="H1558" s="6">
        <v>0.65590277777777783</v>
      </c>
      <c r="I1558" s="28">
        <v>130.52199999999999</v>
      </c>
      <c r="J1558" s="28">
        <v>34.834333333333333</v>
      </c>
      <c r="K1558" s="33">
        <v>0</v>
      </c>
      <c r="L1558" s="33">
        <v>0</v>
      </c>
      <c r="M1558" s="33">
        <v>0</v>
      </c>
      <c r="N1558" s="27">
        <v>26.6</v>
      </c>
      <c r="O1558" s="30">
        <v>32.160837288263878</v>
      </c>
      <c r="P1558" s="20">
        <v>-0.36208500235294139</v>
      </c>
      <c r="Q1558" s="20">
        <v>-2.5697719835294111</v>
      </c>
      <c r="R1558" s="32" t="s">
        <v>285</v>
      </c>
      <c r="S1558" s="32"/>
      <c r="V1558" s="60" t="s">
        <v>646</v>
      </c>
    </row>
    <row r="1559" spans="1:22" ht="12.75" customHeight="1">
      <c r="A1559" s="32" t="s">
        <v>149</v>
      </c>
      <c r="B1559" s="32" t="s">
        <v>277</v>
      </c>
      <c r="C1559" s="32" t="s">
        <v>1569</v>
      </c>
      <c r="D1559" s="31">
        <v>42984</v>
      </c>
      <c r="E1559" s="1">
        <f>YEAR(D1559)</f>
        <v>2017</v>
      </c>
      <c r="F1559" s="1">
        <f>MONTH(D1559)</f>
        <v>9</v>
      </c>
      <c r="G1559" s="4">
        <f>DAY(D1559)</f>
        <v>6</v>
      </c>
      <c r="H1559" s="6">
        <v>0.65590277777777783</v>
      </c>
      <c r="I1559" s="28">
        <v>130.52199999999999</v>
      </c>
      <c r="J1559" s="28">
        <v>34.834333333333333</v>
      </c>
      <c r="K1559" s="33">
        <v>20</v>
      </c>
      <c r="L1559" s="33">
        <v>20</v>
      </c>
      <c r="M1559" s="33">
        <v>0</v>
      </c>
      <c r="N1559" s="27">
        <v>25.922000000000001</v>
      </c>
      <c r="O1559" s="30">
        <v>32.890999999999998</v>
      </c>
      <c r="P1559" s="20">
        <v>-0.27579654352941163</v>
      </c>
      <c r="Q1559" s="20">
        <v>-2.0280268152941181</v>
      </c>
      <c r="R1559" s="32" t="s">
        <v>285</v>
      </c>
      <c r="S1559" s="32"/>
      <c r="T1559" s="65" t="s">
        <v>1617</v>
      </c>
      <c r="U1559" s="8" t="s">
        <v>1618</v>
      </c>
      <c r="V1559" s="60" t="s">
        <v>647</v>
      </c>
    </row>
    <row r="1560" spans="1:22" ht="12.75" customHeight="1">
      <c r="A1560" s="32" t="s">
        <v>149</v>
      </c>
      <c r="B1560" s="32" t="s">
        <v>277</v>
      </c>
      <c r="C1560" s="32" t="s">
        <v>1569</v>
      </c>
      <c r="D1560" s="31">
        <v>42984</v>
      </c>
      <c r="E1560" s="1">
        <f>YEAR(D1560)</f>
        <v>2017</v>
      </c>
      <c r="F1560" s="1">
        <f>MONTH(D1560)</f>
        <v>9</v>
      </c>
      <c r="G1560" s="4">
        <f>DAY(D1560)</f>
        <v>6</v>
      </c>
      <c r="H1560" s="6">
        <v>0.65590277777777783</v>
      </c>
      <c r="I1560" s="28">
        <v>130.52199999999999</v>
      </c>
      <c r="J1560" s="28">
        <v>34.834333333333333</v>
      </c>
      <c r="K1560" s="33">
        <v>50</v>
      </c>
      <c r="L1560" s="33">
        <v>50</v>
      </c>
      <c r="M1560" s="33">
        <v>0</v>
      </c>
      <c r="N1560" s="27">
        <v>17.640999999999998</v>
      </c>
      <c r="O1560" s="30">
        <v>34.209000000000003</v>
      </c>
      <c r="P1560" s="20">
        <v>0.15094128941176477</v>
      </c>
      <c r="Q1560" s="20">
        <v>0.85118013411764615</v>
      </c>
      <c r="R1560" s="32" t="s">
        <v>285</v>
      </c>
      <c r="S1560" s="32"/>
      <c r="T1560" s="65" t="s">
        <v>1617</v>
      </c>
      <c r="U1560" s="8" t="s">
        <v>1618</v>
      </c>
      <c r="V1560" s="60" t="s">
        <v>648</v>
      </c>
    </row>
    <row r="1561" spans="1:22" ht="12.75" customHeight="1">
      <c r="A1561" s="32" t="s">
        <v>149</v>
      </c>
      <c r="B1561" s="32" t="s">
        <v>236</v>
      </c>
      <c r="C1561" s="32" t="s">
        <v>1569</v>
      </c>
      <c r="D1561" s="31">
        <v>42985</v>
      </c>
      <c r="E1561" s="1">
        <f>YEAR(D1561)</f>
        <v>2017</v>
      </c>
      <c r="F1561" s="1">
        <f>MONTH(D1561)</f>
        <v>9</v>
      </c>
      <c r="G1561" s="4">
        <f>DAY(D1561)</f>
        <v>7</v>
      </c>
      <c r="H1561" s="6">
        <v>0.75423611111111111</v>
      </c>
      <c r="I1561" s="28">
        <v>130.148</v>
      </c>
      <c r="J1561" s="28">
        <v>34.129333333333335</v>
      </c>
      <c r="K1561" s="33">
        <v>0</v>
      </c>
      <c r="L1561" s="33">
        <v>0</v>
      </c>
      <c r="M1561" s="33">
        <v>0</v>
      </c>
      <c r="N1561" s="27">
        <v>26.6</v>
      </c>
      <c r="O1561" s="30">
        <v>31.839058396503866</v>
      </c>
      <c r="P1561" s="20">
        <v>-0.47377995176470544</v>
      </c>
      <c r="Q1561" s="20">
        <v>-3.1292635576470573</v>
      </c>
      <c r="R1561" s="32" t="s">
        <v>285</v>
      </c>
      <c r="S1561" s="32"/>
      <c r="T1561" s="7"/>
      <c r="V1561" s="60" t="s">
        <v>649</v>
      </c>
    </row>
    <row r="1562" spans="1:22" ht="12.75" customHeight="1">
      <c r="A1562" s="32" t="s">
        <v>149</v>
      </c>
      <c r="B1562" s="32" t="s">
        <v>236</v>
      </c>
      <c r="C1562" s="32" t="s">
        <v>1569</v>
      </c>
      <c r="D1562" s="31">
        <v>42985</v>
      </c>
      <c r="E1562" s="1">
        <f>YEAR(D1562)</f>
        <v>2017</v>
      </c>
      <c r="F1562" s="1">
        <f>MONTH(D1562)</f>
        <v>9</v>
      </c>
      <c r="G1562" s="4">
        <f>DAY(D1562)</f>
        <v>7</v>
      </c>
      <c r="H1562" s="6">
        <v>0.75423611111111111</v>
      </c>
      <c r="I1562" s="28">
        <v>130.148</v>
      </c>
      <c r="J1562" s="28">
        <v>34.129333333333335</v>
      </c>
      <c r="K1562" s="33">
        <v>20</v>
      </c>
      <c r="L1562" s="33">
        <v>20</v>
      </c>
      <c r="M1562" s="33">
        <v>0</v>
      </c>
      <c r="N1562" s="27">
        <v>26.152999999999999</v>
      </c>
      <c r="O1562" s="30">
        <v>33.529000000000003</v>
      </c>
      <c r="P1562" s="20">
        <v>-7.2760640000000043E-2</v>
      </c>
      <c r="Q1562" s="20">
        <v>-0.72835404000000104</v>
      </c>
      <c r="R1562" s="32" t="s">
        <v>285</v>
      </c>
      <c r="S1562" s="32"/>
      <c r="T1562" s="7"/>
      <c r="V1562" s="60" t="s">
        <v>650</v>
      </c>
    </row>
    <row r="1563" spans="1:22" ht="12.75" customHeight="1">
      <c r="A1563" s="32" t="s">
        <v>149</v>
      </c>
      <c r="B1563" s="32" t="s">
        <v>236</v>
      </c>
      <c r="C1563" s="32" t="s">
        <v>1569</v>
      </c>
      <c r="D1563" s="31">
        <v>42985</v>
      </c>
      <c r="E1563" s="1">
        <f>YEAR(D1563)</f>
        <v>2017</v>
      </c>
      <c r="F1563" s="1">
        <f>MONTH(D1563)</f>
        <v>9</v>
      </c>
      <c r="G1563" s="4">
        <f>DAY(D1563)</f>
        <v>7</v>
      </c>
      <c r="H1563" s="6">
        <v>0.75423611111111111</v>
      </c>
      <c r="I1563" s="28">
        <v>130.148</v>
      </c>
      <c r="J1563" s="28">
        <v>34.129333333333335</v>
      </c>
      <c r="K1563" s="33">
        <v>50</v>
      </c>
      <c r="L1563" s="33">
        <v>50</v>
      </c>
      <c r="M1563" s="33">
        <v>0</v>
      </c>
      <c r="N1563" s="27">
        <v>23.873000000000001</v>
      </c>
      <c r="O1563" s="30">
        <v>33.969000000000001</v>
      </c>
      <c r="P1563" s="20">
        <v>0.15749393176470572</v>
      </c>
      <c r="Q1563" s="20">
        <v>0.23466883764705848</v>
      </c>
      <c r="R1563" s="32" t="s">
        <v>285</v>
      </c>
      <c r="S1563" s="32"/>
      <c r="T1563" s="7"/>
      <c r="V1563" s="60" t="s">
        <v>651</v>
      </c>
    </row>
    <row r="1564" spans="1:22" ht="12.75" customHeight="1">
      <c r="A1564" s="32" t="s">
        <v>149</v>
      </c>
      <c r="B1564" s="32" t="s">
        <v>138</v>
      </c>
      <c r="C1564" s="32" t="s">
        <v>1569</v>
      </c>
      <c r="D1564" s="31">
        <v>42986</v>
      </c>
      <c r="E1564" s="1">
        <f>YEAR(D1564)</f>
        <v>2017</v>
      </c>
      <c r="F1564" s="1">
        <f>MONTH(D1564)</f>
        <v>9</v>
      </c>
      <c r="G1564" s="4">
        <f>DAY(D1564)</f>
        <v>8</v>
      </c>
      <c r="H1564" s="6">
        <v>0.7333912037037037</v>
      </c>
      <c r="I1564" s="28">
        <v>129.79933333333332</v>
      </c>
      <c r="J1564" s="28">
        <v>34.19016666666667</v>
      </c>
      <c r="K1564" s="33">
        <v>0</v>
      </c>
      <c r="L1564" s="33">
        <v>0</v>
      </c>
      <c r="M1564" s="33">
        <v>0</v>
      </c>
      <c r="N1564" s="27">
        <v>27.4</v>
      </c>
      <c r="O1564" s="30">
        <v>31.64267416444628</v>
      </c>
      <c r="P1564" s="20">
        <v>-0.35345615647058826</v>
      </c>
      <c r="Q1564" s="20">
        <v>-2.7354667647058815</v>
      </c>
      <c r="R1564" s="32" t="s">
        <v>285</v>
      </c>
      <c r="S1564" s="32"/>
      <c r="T1564" s="7"/>
      <c r="V1564" s="60" t="s">
        <v>652</v>
      </c>
    </row>
    <row r="1565" spans="1:22" ht="12.75" customHeight="1">
      <c r="A1565" s="32" t="s">
        <v>149</v>
      </c>
      <c r="B1565" s="32" t="s">
        <v>138</v>
      </c>
      <c r="C1565" s="32" t="s">
        <v>1569</v>
      </c>
      <c r="D1565" s="31">
        <v>42986</v>
      </c>
      <c r="E1565" s="1">
        <f>YEAR(D1565)</f>
        <v>2017</v>
      </c>
      <c r="F1565" s="1">
        <f>MONTH(D1565)</f>
        <v>9</v>
      </c>
      <c r="G1565" s="4">
        <f>DAY(D1565)</f>
        <v>8</v>
      </c>
      <c r="H1565" s="6">
        <v>0.7333912037037037</v>
      </c>
      <c r="I1565" s="28">
        <v>129.79933333333332</v>
      </c>
      <c r="J1565" s="28">
        <v>34.19016666666667</v>
      </c>
      <c r="K1565" s="33">
        <v>20</v>
      </c>
      <c r="L1565" s="33">
        <v>20</v>
      </c>
      <c r="M1565" s="33">
        <v>0</v>
      </c>
      <c r="N1565" s="27">
        <v>27.486999999999998</v>
      </c>
      <c r="O1565" s="30">
        <v>32.237000000000002</v>
      </c>
      <c r="P1565" s="20">
        <v>-0.37557432470588226</v>
      </c>
      <c r="Q1565" s="20">
        <v>-2.5782578870588226</v>
      </c>
      <c r="R1565" s="32" t="s">
        <v>285</v>
      </c>
      <c r="S1565" s="32"/>
      <c r="T1565" s="7"/>
      <c r="V1565" s="60" t="s">
        <v>653</v>
      </c>
    </row>
    <row r="1566" spans="1:22" ht="12.75" customHeight="1">
      <c r="A1566" s="32" t="s">
        <v>149</v>
      </c>
      <c r="B1566" s="32" t="s">
        <v>138</v>
      </c>
      <c r="C1566" s="32" t="s">
        <v>1569</v>
      </c>
      <c r="D1566" s="31">
        <v>42986</v>
      </c>
      <c r="E1566" s="1">
        <f>YEAR(D1566)</f>
        <v>2017</v>
      </c>
      <c r="F1566" s="1">
        <f>MONTH(D1566)</f>
        <v>9</v>
      </c>
      <c r="G1566" s="4">
        <f>DAY(D1566)</f>
        <v>8</v>
      </c>
      <c r="H1566" s="6">
        <v>0.7333912037037037</v>
      </c>
      <c r="I1566" s="28">
        <v>129.79933333333332</v>
      </c>
      <c r="J1566" s="28">
        <v>34.19016666666667</v>
      </c>
      <c r="K1566" s="33">
        <v>50</v>
      </c>
      <c r="L1566" s="33">
        <v>50</v>
      </c>
      <c r="M1566" s="33">
        <v>0</v>
      </c>
      <c r="N1566" s="27">
        <v>19.782</v>
      </c>
      <c r="O1566" s="30">
        <v>33.942999999999998</v>
      </c>
      <c r="P1566" s="20">
        <v>2.0752527058823356E-2</v>
      </c>
      <c r="Q1566" s="20">
        <v>-0.26461212941176449</v>
      </c>
      <c r="R1566" s="32" t="s">
        <v>285</v>
      </c>
      <c r="S1566" s="32"/>
      <c r="T1566" s="7"/>
      <c r="V1566" s="60" t="s">
        <v>654</v>
      </c>
    </row>
    <row r="1567" spans="1:22" ht="12.75" customHeight="1">
      <c r="A1567" s="32" t="s">
        <v>149</v>
      </c>
      <c r="B1567" s="32" t="s">
        <v>140</v>
      </c>
      <c r="C1567" s="32" t="s">
        <v>1569</v>
      </c>
      <c r="D1567" s="31">
        <v>42987</v>
      </c>
      <c r="E1567" s="1">
        <f>YEAR(D1567)</f>
        <v>2017</v>
      </c>
      <c r="F1567" s="1">
        <f>MONTH(D1567)</f>
        <v>9</v>
      </c>
      <c r="G1567" s="4">
        <f>DAY(D1567)</f>
        <v>9</v>
      </c>
      <c r="H1567" s="6">
        <v>0.76504629629629628</v>
      </c>
      <c r="I1567" s="28">
        <v>128.3005</v>
      </c>
      <c r="J1567" s="28">
        <v>33.165500000000002</v>
      </c>
      <c r="K1567" s="33">
        <v>0</v>
      </c>
      <c r="L1567" s="33">
        <v>0</v>
      </c>
      <c r="M1567" s="33">
        <v>0</v>
      </c>
      <c r="N1567" s="27">
        <v>27.1</v>
      </c>
      <c r="O1567" s="30">
        <v>32.453827579610547</v>
      </c>
      <c r="P1567" s="20">
        <v>-0.23150020117647063</v>
      </c>
      <c r="Q1567" s="20">
        <v>-1.6182062317647059</v>
      </c>
      <c r="R1567" s="32" t="s">
        <v>285</v>
      </c>
      <c r="S1567" s="32"/>
      <c r="T1567" s="7"/>
      <c r="V1567" s="60" t="s">
        <v>655</v>
      </c>
    </row>
    <row r="1568" spans="1:22" ht="12.75" customHeight="1">
      <c r="A1568" s="32" t="s">
        <v>149</v>
      </c>
      <c r="B1568" s="32" t="s">
        <v>140</v>
      </c>
      <c r="C1568" s="32" t="s">
        <v>1569</v>
      </c>
      <c r="D1568" s="31">
        <v>42987</v>
      </c>
      <c r="E1568" s="1">
        <f>YEAR(D1568)</f>
        <v>2017</v>
      </c>
      <c r="F1568" s="1">
        <f>MONTH(D1568)</f>
        <v>9</v>
      </c>
      <c r="G1568" s="4">
        <f>DAY(D1568)</f>
        <v>9</v>
      </c>
      <c r="H1568" s="6">
        <v>0.76504629629629628</v>
      </c>
      <c r="I1568" s="28">
        <v>128.3005</v>
      </c>
      <c r="J1568" s="28">
        <v>33.165500000000002</v>
      </c>
      <c r="K1568" s="33">
        <v>20</v>
      </c>
      <c r="L1568" s="33">
        <v>20</v>
      </c>
      <c r="M1568" s="33">
        <v>0</v>
      </c>
      <c r="N1568" s="27">
        <v>26.855</v>
      </c>
      <c r="O1568" s="30">
        <v>32.859000000000002</v>
      </c>
      <c r="P1568" s="20">
        <v>-0.27660488823529406</v>
      </c>
      <c r="Q1568" s="20">
        <v>-1.6322520470588238</v>
      </c>
      <c r="R1568" s="32" t="s">
        <v>285</v>
      </c>
      <c r="S1568" s="32"/>
      <c r="T1568" s="7"/>
      <c r="V1568" s="60" t="s">
        <v>656</v>
      </c>
    </row>
    <row r="1569" spans="1:22" ht="12.75" customHeight="1">
      <c r="A1569" s="32" t="s">
        <v>149</v>
      </c>
      <c r="B1569" s="32" t="s">
        <v>140</v>
      </c>
      <c r="C1569" s="32" t="s">
        <v>1569</v>
      </c>
      <c r="D1569" s="31">
        <v>42987</v>
      </c>
      <c r="E1569" s="1">
        <f>YEAR(D1569)</f>
        <v>2017</v>
      </c>
      <c r="F1569" s="1">
        <f>MONTH(D1569)</f>
        <v>9</v>
      </c>
      <c r="G1569" s="4">
        <f>DAY(D1569)</f>
        <v>9</v>
      </c>
      <c r="H1569" s="6">
        <v>0.76504629629629628</v>
      </c>
      <c r="I1569" s="28">
        <v>128.3005</v>
      </c>
      <c r="J1569" s="28">
        <v>33.165500000000002</v>
      </c>
      <c r="K1569" s="33">
        <v>50</v>
      </c>
      <c r="L1569" s="33">
        <v>50</v>
      </c>
      <c r="M1569" s="33">
        <v>0</v>
      </c>
      <c r="N1569" s="27">
        <v>25.141999999999999</v>
      </c>
      <c r="O1569" s="30">
        <v>34.244999999999997</v>
      </c>
      <c r="P1569" s="20">
        <v>0.35769319411764711</v>
      </c>
      <c r="Q1569" s="20">
        <v>1.297598023529412</v>
      </c>
      <c r="R1569" s="32" t="s">
        <v>285</v>
      </c>
      <c r="S1569" s="32"/>
      <c r="T1569" s="7"/>
      <c r="V1569" s="60" t="s">
        <v>657</v>
      </c>
    </row>
    <row r="1570" spans="1:22" ht="12.75" customHeight="1">
      <c r="A1570" s="32" t="s">
        <v>149</v>
      </c>
      <c r="B1570" s="32" t="s">
        <v>243</v>
      </c>
      <c r="C1570" s="32" t="s">
        <v>1569</v>
      </c>
      <c r="D1570" s="31">
        <v>42988</v>
      </c>
      <c r="E1570" s="1">
        <f>YEAR(D1570)</f>
        <v>2017</v>
      </c>
      <c r="F1570" s="1">
        <f>MONTH(D1570)</f>
        <v>9</v>
      </c>
      <c r="G1570" s="4">
        <f>DAY(D1570)</f>
        <v>10</v>
      </c>
      <c r="H1570" s="6">
        <v>0.71875</v>
      </c>
      <c r="I1570" s="28">
        <v>128.66116666666667</v>
      </c>
      <c r="J1570" s="28">
        <v>33.664499999999997</v>
      </c>
      <c r="K1570" s="33">
        <v>0</v>
      </c>
      <c r="L1570" s="33">
        <v>0</v>
      </c>
      <c r="M1570" s="33">
        <v>0</v>
      </c>
      <c r="N1570" s="27">
        <v>28</v>
      </c>
      <c r="O1570" s="30">
        <v>32.474664254174854</v>
      </c>
      <c r="P1570" s="20">
        <v>-0.17614362352941204</v>
      </c>
      <c r="Q1570" s="20">
        <v>-1.1541879058823534</v>
      </c>
      <c r="R1570" s="32" t="s">
        <v>285</v>
      </c>
      <c r="S1570" s="32"/>
      <c r="T1570" s="7"/>
      <c r="V1570" s="60" t="s">
        <v>658</v>
      </c>
    </row>
    <row r="1571" spans="1:22" ht="12.75" customHeight="1">
      <c r="A1571" s="32" t="s">
        <v>149</v>
      </c>
      <c r="B1571" s="32" t="s">
        <v>243</v>
      </c>
      <c r="C1571" s="32" t="s">
        <v>1569</v>
      </c>
      <c r="D1571" s="31">
        <v>42988</v>
      </c>
      <c r="E1571" s="1">
        <f>YEAR(D1571)</f>
        <v>2017</v>
      </c>
      <c r="F1571" s="1">
        <f>MONTH(D1571)</f>
        <v>9</v>
      </c>
      <c r="G1571" s="4">
        <f>DAY(D1571)</f>
        <v>10</v>
      </c>
      <c r="H1571" s="6">
        <v>0.71875</v>
      </c>
      <c r="I1571" s="28">
        <v>128.66116666666667</v>
      </c>
      <c r="J1571" s="28">
        <v>33.664499999999997</v>
      </c>
      <c r="K1571" s="33">
        <v>20</v>
      </c>
      <c r="L1571" s="33">
        <v>20</v>
      </c>
      <c r="M1571" s="33">
        <v>0</v>
      </c>
      <c r="N1571" s="27">
        <v>28.387</v>
      </c>
      <c r="O1571" s="30">
        <v>33.267000000000003</v>
      </c>
      <c r="P1571" s="38">
        <v>-0.13290693176470603</v>
      </c>
      <c r="Q1571" s="38">
        <v>-1.1281877929411763</v>
      </c>
      <c r="R1571" s="32" t="s">
        <v>285</v>
      </c>
      <c r="S1571" s="32"/>
      <c r="T1571" s="7"/>
      <c r="U1571" s="17" t="s">
        <v>1615</v>
      </c>
      <c r="V1571" s="60" t="s">
        <v>659</v>
      </c>
    </row>
    <row r="1572" spans="1:22" ht="12.75" customHeight="1">
      <c r="A1572" s="32" t="s">
        <v>149</v>
      </c>
      <c r="B1572" s="32" t="s">
        <v>243</v>
      </c>
      <c r="C1572" s="32" t="s">
        <v>1569</v>
      </c>
      <c r="D1572" s="31">
        <v>42988</v>
      </c>
      <c r="E1572" s="1">
        <f>YEAR(D1572)</f>
        <v>2017</v>
      </c>
      <c r="F1572" s="1">
        <f>MONTH(D1572)</f>
        <v>9</v>
      </c>
      <c r="G1572" s="4">
        <f>DAY(D1572)</f>
        <v>10</v>
      </c>
      <c r="H1572" s="6">
        <v>0.71875</v>
      </c>
      <c r="I1572" s="28">
        <v>128.66116666666667</v>
      </c>
      <c r="J1572" s="28">
        <v>33.664499999999997</v>
      </c>
      <c r="K1572" s="33">
        <v>50</v>
      </c>
      <c r="L1572" s="33">
        <v>50</v>
      </c>
      <c r="M1572" s="33">
        <v>0</v>
      </c>
      <c r="N1572" s="27">
        <v>24.065000000000001</v>
      </c>
      <c r="O1572" s="30">
        <v>34.417000000000002</v>
      </c>
      <c r="P1572" s="20">
        <v>0.16343594117647053</v>
      </c>
      <c r="Q1572" s="20">
        <v>1.2372370352941182</v>
      </c>
      <c r="R1572" s="32" t="s">
        <v>285</v>
      </c>
      <c r="S1572" s="32"/>
      <c r="T1572" s="7"/>
      <c r="V1572" s="60" t="s">
        <v>660</v>
      </c>
    </row>
    <row r="1573" spans="1:22" ht="12.75" customHeight="1">
      <c r="A1573" s="32" t="s">
        <v>149</v>
      </c>
      <c r="B1573" s="32" t="s">
        <v>244</v>
      </c>
      <c r="C1573" s="32" t="s">
        <v>1569</v>
      </c>
      <c r="D1573" s="31">
        <v>42996</v>
      </c>
      <c r="E1573" s="1">
        <f>YEAR(D1573)</f>
        <v>2017</v>
      </c>
      <c r="F1573" s="1">
        <f>MONTH(D1573)</f>
        <v>9</v>
      </c>
      <c r="G1573" s="4">
        <f>DAY(D1573)</f>
        <v>18</v>
      </c>
      <c r="H1573" s="6">
        <v>0.78680555555555554</v>
      </c>
      <c r="I1573" s="28">
        <v>127.9885</v>
      </c>
      <c r="J1573" s="28">
        <v>32.487000000000002</v>
      </c>
      <c r="K1573" s="33">
        <v>0</v>
      </c>
      <c r="L1573" s="33">
        <v>0</v>
      </c>
      <c r="M1573" s="33">
        <v>0</v>
      </c>
      <c r="N1573" s="27">
        <v>27.7</v>
      </c>
      <c r="O1573" s="30">
        <v>33.522965282965409</v>
      </c>
      <c r="P1573" s="20">
        <v>4.6775523529411611E-2</v>
      </c>
      <c r="Q1573" s="20">
        <v>0.32811430588235346</v>
      </c>
      <c r="R1573" s="32" t="s">
        <v>285</v>
      </c>
      <c r="S1573" s="32"/>
      <c r="T1573" s="7"/>
      <c r="V1573" s="60" t="s">
        <v>661</v>
      </c>
    </row>
    <row r="1574" spans="1:22" ht="12.75" customHeight="1">
      <c r="A1574" s="32" t="s">
        <v>149</v>
      </c>
      <c r="B1574" s="32" t="s">
        <v>244</v>
      </c>
      <c r="C1574" s="32" t="s">
        <v>1569</v>
      </c>
      <c r="D1574" s="31">
        <v>42996</v>
      </c>
      <c r="E1574" s="1">
        <f>YEAR(D1574)</f>
        <v>2017</v>
      </c>
      <c r="F1574" s="1">
        <f>MONTH(D1574)</f>
        <v>9</v>
      </c>
      <c r="G1574" s="4">
        <f>DAY(D1574)</f>
        <v>18</v>
      </c>
      <c r="H1574" s="6">
        <v>0.78680555555555554</v>
      </c>
      <c r="I1574" s="28">
        <v>127.9885</v>
      </c>
      <c r="J1574" s="28">
        <v>32.487000000000002</v>
      </c>
      <c r="K1574" s="33">
        <v>20</v>
      </c>
      <c r="L1574" s="33">
        <v>20</v>
      </c>
      <c r="M1574" s="33">
        <v>0</v>
      </c>
      <c r="N1574" s="27">
        <v>27.646999999999998</v>
      </c>
      <c r="O1574" s="30">
        <v>34.048999999999999</v>
      </c>
      <c r="P1574" s="20">
        <v>0.13829350588235267</v>
      </c>
      <c r="Q1574" s="20">
        <v>0.46963077647058959</v>
      </c>
      <c r="R1574" s="32" t="s">
        <v>285</v>
      </c>
      <c r="S1574" s="32"/>
      <c r="T1574" s="7"/>
      <c r="V1574" s="60" t="s">
        <v>662</v>
      </c>
    </row>
    <row r="1575" spans="1:22" ht="12.75" customHeight="1">
      <c r="A1575" s="32" t="s">
        <v>149</v>
      </c>
      <c r="B1575" s="32" t="s">
        <v>244</v>
      </c>
      <c r="C1575" s="32" t="s">
        <v>1569</v>
      </c>
      <c r="D1575" s="31">
        <v>42996</v>
      </c>
      <c r="E1575" s="1">
        <f>YEAR(D1575)</f>
        <v>2017</v>
      </c>
      <c r="F1575" s="1">
        <f>MONTH(D1575)</f>
        <v>9</v>
      </c>
      <c r="G1575" s="4">
        <f>DAY(D1575)</f>
        <v>18</v>
      </c>
      <c r="H1575" s="6">
        <v>0.78680555555555554</v>
      </c>
      <c r="I1575" s="28">
        <v>127.9885</v>
      </c>
      <c r="J1575" s="28">
        <v>32.487000000000002</v>
      </c>
      <c r="K1575" s="33">
        <v>50</v>
      </c>
      <c r="L1575" s="33">
        <v>50</v>
      </c>
      <c r="M1575" s="33">
        <v>0</v>
      </c>
      <c r="N1575" s="27">
        <v>27.62</v>
      </c>
      <c r="O1575" s="30">
        <v>34.07</v>
      </c>
      <c r="P1575" s="20">
        <v>8.1451835294117592E-2</v>
      </c>
      <c r="Q1575" s="20">
        <v>0.33599505882352965</v>
      </c>
      <c r="R1575" s="32" t="s">
        <v>285</v>
      </c>
      <c r="S1575" s="32"/>
      <c r="T1575" s="7"/>
      <c r="V1575" s="60" t="s">
        <v>663</v>
      </c>
    </row>
    <row r="1576" spans="1:22" ht="12.75" customHeight="1">
      <c r="A1576" s="32" t="s">
        <v>149</v>
      </c>
      <c r="B1576" s="32" t="s">
        <v>278</v>
      </c>
      <c r="C1576" s="32" t="s">
        <v>1569</v>
      </c>
      <c r="D1576" s="31">
        <v>42997</v>
      </c>
      <c r="E1576" s="1">
        <f>YEAR(D1576)</f>
        <v>2017</v>
      </c>
      <c r="F1576" s="1">
        <f>MONTH(D1576)</f>
        <v>9</v>
      </c>
      <c r="G1576" s="4">
        <f>DAY(D1576)</f>
        <v>19</v>
      </c>
      <c r="H1576" s="6">
        <v>0.66736111111111107</v>
      </c>
      <c r="I1576" s="28">
        <v>128.49683333333334</v>
      </c>
      <c r="J1576" s="28">
        <v>31.499166666666667</v>
      </c>
      <c r="K1576" s="33">
        <v>0</v>
      </c>
      <c r="L1576" s="33">
        <v>0</v>
      </c>
      <c r="M1576" s="33">
        <v>0</v>
      </c>
      <c r="N1576" s="27">
        <v>28.2</v>
      </c>
      <c r="O1576" s="30">
        <v>32.859969109714243</v>
      </c>
      <c r="P1576" s="20">
        <v>-7.1885682352941238E-2</v>
      </c>
      <c r="Q1576" s="20">
        <v>-0.66362847058823426</v>
      </c>
      <c r="R1576" s="32" t="s">
        <v>285</v>
      </c>
      <c r="S1576" s="32"/>
      <c r="T1576" s="7"/>
      <c r="V1576" s="60" t="s">
        <v>664</v>
      </c>
    </row>
    <row r="1577" spans="1:22" ht="12.75" customHeight="1">
      <c r="A1577" s="32" t="s">
        <v>149</v>
      </c>
      <c r="B1577" s="32" t="s">
        <v>278</v>
      </c>
      <c r="C1577" s="32" t="s">
        <v>1569</v>
      </c>
      <c r="D1577" s="31">
        <v>42997</v>
      </c>
      <c r="E1577" s="1">
        <f>YEAR(D1577)</f>
        <v>2017</v>
      </c>
      <c r="F1577" s="1">
        <f>MONTH(D1577)</f>
        <v>9</v>
      </c>
      <c r="G1577" s="4">
        <f>DAY(D1577)</f>
        <v>19</v>
      </c>
      <c r="H1577" s="6">
        <v>0.66736111111111107</v>
      </c>
      <c r="I1577" s="28">
        <v>128.49683333333334</v>
      </c>
      <c r="J1577" s="28">
        <v>31.499166666666667</v>
      </c>
      <c r="K1577" s="33">
        <v>20</v>
      </c>
      <c r="L1577" s="33">
        <v>20</v>
      </c>
      <c r="M1577" s="33">
        <v>0</v>
      </c>
      <c r="N1577" s="27">
        <v>27.893000000000001</v>
      </c>
      <c r="O1577" s="30">
        <v>33.451000000000001</v>
      </c>
      <c r="P1577" s="20">
        <v>-7.4621700000000013E-2</v>
      </c>
      <c r="Q1577" s="20">
        <v>-0.66319839999999886</v>
      </c>
      <c r="R1577" s="32" t="s">
        <v>285</v>
      </c>
      <c r="S1577" s="32"/>
      <c r="T1577" s="7"/>
      <c r="V1577" s="60" t="s">
        <v>665</v>
      </c>
    </row>
    <row r="1578" spans="1:22" ht="12.75" customHeight="1">
      <c r="A1578" s="32" t="s">
        <v>149</v>
      </c>
      <c r="B1578" s="32" t="s">
        <v>278</v>
      </c>
      <c r="C1578" s="32" t="s">
        <v>1569</v>
      </c>
      <c r="D1578" s="31">
        <v>42997</v>
      </c>
      <c r="E1578" s="1">
        <f>YEAR(D1578)</f>
        <v>2017</v>
      </c>
      <c r="F1578" s="1">
        <f>MONTH(D1578)</f>
        <v>9</v>
      </c>
      <c r="G1578" s="4">
        <f>DAY(D1578)</f>
        <v>19</v>
      </c>
      <c r="H1578" s="6">
        <v>0.66736111111111107</v>
      </c>
      <c r="I1578" s="28">
        <v>128.49683333333334</v>
      </c>
      <c r="J1578" s="28">
        <v>31.499166666666667</v>
      </c>
      <c r="K1578" s="33">
        <v>50</v>
      </c>
      <c r="L1578" s="33">
        <v>50</v>
      </c>
      <c r="M1578" s="33">
        <v>0</v>
      </c>
      <c r="N1578" s="27">
        <v>27.844999999999999</v>
      </c>
      <c r="O1578" s="30">
        <v>33.460999999999999</v>
      </c>
      <c r="P1578" s="20">
        <v>-1.322401764705905E-2</v>
      </c>
      <c r="Q1578" s="20">
        <v>-0.44600112941176384</v>
      </c>
      <c r="R1578" s="32" t="s">
        <v>285</v>
      </c>
      <c r="S1578" s="32"/>
      <c r="T1578" s="7"/>
      <c r="V1578" s="60" t="s">
        <v>666</v>
      </c>
    </row>
    <row r="1579" spans="1:22" ht="12.75" customHeight="1">
      <c r="A1579" s="32" t="s">
        <v>149</v>
      </c>
      <c r="B1579" s="32" t="s">
        <v>249</v>
      </c>
      <c r="C1579" s="32" t="s">
        <v>1569</v>
      </c>
      <c r="D1579" s="31">
        <v>42998</v>
      </c>
      <c r="E1579" s="1">
        <f>YEAR(D1579)</f>
        <v>2017</v>
      </c>
      <c r="F1579" s="1">
        <f>MONTH(D1579)</f>
        <v>9</v>
      </c>
      <c r="G1579" s="4">
        <f>DAY(D1579)</f>
        <v>20</v>
      </c>
      <c r="H1579" s="6">
        <v>0.71300925925925929</v>
      </c>
      <c r="I1579" s="28">
        <v>129.52783333333332</v>
      </c>
      <c r="J1579" s="28">
        <v>32.160833333333336</v>
      </c>
      <c r="K1579" s="33">
        <v>0</v>
      </c>
      <c r="L1579" s="33">
        <v>0</v>
      </c>
      <c r="M1579" s="33">
        <v>0</v>
      </c>
      <c r="N1579" s="27">
        <v>26.8</v>
      </c>
      <c r="O1579" s="30">
        <v>33.01344279805916</v>
      </c>
      <c r="P1579" s="20">
        <v>-7.5381035294117549E-2</v>
      </c>
      <c r="Q1579" s="20">
        <v>-0.33689105882352877</v>
      </c>
      <c r="R1579" s="32" t="s">
        <v>285</v>
      </c>
      <c r="S1579" s="32"/>
      <c r="T1579" s="7"/>
      <c r="V1579" s="60" t="s">
        <v>667</v>
      </c>
    </row>
    <row r="1580" spans="1:22" ht="12.75" customHeight="1">
      <c r="A1580" s="32" t="s">
        <v>149</v>
      </c>
      <c r="B1580" s="32" t="s">
        <v>249</v>
      </c>
      <c r="C1580" s="32" t="s">
        <v>1569</v>
      </c>
      <c r="D1580" s="31">
        <v>42998</v>
      </c>
      <c r="E1580" s="1">
        <f>YEAR(D1580)</f>
        <v>2017</v>
      </c>
      <c r="F1580" s="1">
        <f>MONTH(D1580)</f>
        <v>9</v>
      </c>
      <c r="G1580" s="4">
        <f>DAY(D1580)</f>
        <v>20</v>
      </c>
      <c r="H1580" s="6">
        <v>0.71300925925925929</v>
      </c>
      <c r="I1580" s="28">
        <v>129.52783333333332</v>
      </c>
      <c r="J1580" s="28">
        <v>32.160833333333336</v>
      </c>
      <c r="K1580" s="33">
        <v>20</v>
      </c>
      <c r="L1580" s="33">
        <v>20</v>
      </c>
      <c r="M1580" s="33">
        <v>0</v>
      </c>
      <c r="N1580" s="27">
        <v>27.117999999999999</v>
      </c>
      <c r="O1580" s="30">
        <v>33.734000000000002</v>
      </c>
      <c r="P1580" s="20">
        <v>-9.7992352941176586E-2</v>
      </c>
      <c r="Q1580" s="20">
        <v>-0.56291058823529383</v>
      </c>
      <c r="R1580" s="32" t="s">
        <v>285</v>
      </c>
      <c r="S1580" s="32"/>
      <c r="T1580" s="7"/>
      <c r="V1580" s="60" t="s">
        <v>668</v>
      </c>
    </row>
    <row r="1581" spans="1:22" ht="12.75" customHeight="1">
      <c r="A1581" s="32" t="s">
        <v>149</v>
      </c>
      <c r="B1581" s="32" t="s">
        <v>249</v>
      </c>
      <c r="C1581" s="32" t="s">
        <v>1569</v>
      </c>
      <c r="D1581" s="31">
        <v>42998</v>
      </c>
      <c r="E1581" s="1">
        <f>YEAR(D1581)</f>
        <v>2017</v>
      </c>
      <c r="F1581" s="1">
        <f>MONTH(D1581)</f>
        <v>9</v>
      </c>
      <c r="G1581" s="4">
        <f>DAY(D1581)</f>
        <v>20</v>
      </c>
      <c r="H1581" s="6">
        <v>0.71300925925925929</v>
      </c>
      <c r="I1581" s="28">
        <v>129.52783333333332</v>
      </c>
      <c r="J1581" s="28">
        <v>32.160833333333336</v>
      </c>
      <c r="K1581" s="33">
        <v>50</v>
      </c>
      <c r="L1581" s="33">
        <v>50</v>
      </c>
      <c r="M1581" s="33">
        <v>0</v>
      </c>
      <c r="N1581" s="27">
        <v>24.620999999999999</v>
      </c>
      <c r="O1581" s="30">
        <v>33.978999999999999</v>
      </c>
      <c r="P1581" s="20">
        <v>8.7574729411764807E-2</v>
      </c>
      <c r="Q1581" s="20">
        <v>0.52254108235294261</v>
      </c>
      <c r="R1581" s="32" t="s">
        <v>285</v>
      </c>
      <c r="S1581" s="32"/>
      <c r="T1581" s="7"/>
      <c r="V1581" s="60" t="s">
        <v>669</v>
      </c>
    </row>
    <row r="1582" spans="1:22" ht="12.75" customHeight="1">
      <c r="A1582" s="32" t="s">
        <v>149</v>
      </c>
      <c r="B1582" s="32" t="s">
        <v>241</v>
      </c>
      <c r="C1582" s="32" t="s">
        <v>1568</v>
      </c>
      <c r="D1582" s="31">
        <v>42992</v>
      </c>
      <c r="E1582" s="1">
        <f>YEAR(D1582)</f>
        <v>2017</v>
      </c>
      <c r="F1582" s="1">
        <f>MONTH(D1582)</f>
        <v>9</v>
      </c>
      <c r="G1582" s="4">
        <f>DAY(D1582)</f>
        <v>14</v>
      </c>
      <c r="H1582" s="6">
        <v>0.59027777777777779</v>
      </c>
      <c r="I1582" s="28">
        <v>127.98966666666666</v>
      </c>
      <c r="J1582" s="28">
        <v>32.668999999999997</v>
      </c>
      <c r="K1582" s="33">
        <v>0</v>
      </c>
      <c r="L1582" s="33">
        <v>0</v>
      </c>
      <c r="M1582" s="33">
        <v>0</v>
      </c>
      <c r="N1582" s="27">
        <v>27.7</v>
      </c>
      <c r="O1582" s="30">
        <v>33.0254509298572</v>
      </c>
      <c r="P1582" s="20">
        <v>-0.11518938823529434</v>
      </c>
      <c r="Q1582" s="20">
        <v>-1.0184951258823531</v>
      </c>
      <c r="R1582" s="32" t="s">
        <v>285</v>
      </c>
      <c r="S1582" s="32"/>
      <c r="T1582" s="7"/>
      <c r="V1582" s="60" t="s">
        <v>676</v>
      </c>
    </row>
    <row r="1583" spans="1:22" ht="12.75" customHeight="1">
      <c r="A1583" s="1" t="s">
        <v>293</v>
      </c>
      <c r="B1583" s="1">
        <v>81</v>
      </c>
      <c r="C1583" s="1" t="s">
        <v>1569</v>
      </c>
      <c r="D1583" s="5">
        <v>43218</v>
      </c>
      <c r="E1583" s="1">
        <f>YEAR(D1583)</f>
        <v>2018</v>
      </c>
      <c r="F1583" s="1">
        <f>MONTH(D1583)</f>
        <v>4</v>
      </c>
      <c r="G1583" s="4">
        <f>DAY(D1583)</f>
        <v>28</v>
      </c>
      <c r="H1583" s="9">
        <v>0.96805555555555556</v>
      </c>
      <c r="I1583" s="13">
        <v>128.3665</v>
      </c>
      <c r="J1583" s="13">
        <v>32.725666666666598</v>
      </c>
      <c r="K1583" s="10">
        <v>5</v>
      </c>
      <c r="L1583" s="10">
        <v>5</v>
      </c>
      <c r="M1583" s="10">
        <v>0</v>
      </c>
      <c r="N1583" s="14">
        <v>19.5266666666666</v>
      </c>
      <c r="O1583" s="13">
        <v>34.511020000000002</v>
      </c>
      <c r="P1583" s="38">
        <v>0.21543608470588227</v>
      </c>
      <c r="Q1583" s="38">
        <v>1.4809675011764707</v>
      </c>
      <c r="R1583" s="32" t="s">
        <v>285</v>
      </c>
      <c r="S1583" s="32"/>
      <c r="V1583" s="8" t="s">
        <v>825</v>
      </c>
    </row>
    <row r="1584" spans="1:22" ht="12.75" customHeight="1">
      <c r="A1584" s="1" t="s">
        <v>293</v>
      </c>
      <c r="B1584" s="1">
        <v>80</v>
      </c>
      <c r="C1584" s="1" t="s">
        <v>1569</v>
      </c>
      <c r="D1584" s="5">
        <v>43219</v>
      </c>
      <c r="E1584" s="1">
        <f>YEAR(D1584)</f>
        <v>2018</v>
      </c>
      <c r="F1584" s="1">
        <f>MONTH(D1584)</f>
        <v>4</v>
      </c>
      <c r="G1584" s="4">
        <f>DAY(D1584)</f>
        <v>29</v>
      </c>
      <c r="H1584" s="9">
        <v>0.12916666666666668</v>
      </c>
      <c r="I1584" s="13">
        <v>127.80766666666599</v>
      </c>
      <c r="J1584" s="13">
        <v>32.75</v>
      </c>
      <c r="K1584" s="10">
        <v>5</v>
      </c>
      <c r="L1584" s="10">
        <v>5</v>
      </c>
      <c r="M1584" s="10">
        <v>0</v>
      </c>
      <c r="N1584" s="14">
        <v>19.426666666666598</v>
      </c>
      <c r="O1584" s="13">
        <v>34.516353333333299</v>
      </c>
      <c r="P1584" s="38">
        <v>0.28086619529411783</v>
      </c>
      <c r="Q1584" s="38">
        <v>1.3527352588235306</v>
      </c>
      <c r="R1584" s="32" t="s">
        <v>285</v>
      </c>
      <c r="S1584" s="32"/>
      <c r="V1584" s="8" t="s">
        <v>826</v>
      </c>
    </row>
    <row r="1585" spans="1:22" ht="12.75" customHeight="1">
      <c r="A1585" s="1" t="s">
        <v>293</v>
      </c>
      <c r="B1585" s="1">
        <v>82</v>
      </c>
      <c r="C1585" s="1" t="s">
        <v>1569</v>
      </c>
      <c r="D1585" s="5">
        <v>43219</v>
      </c>
      <c r="E1585" s="1">
        <f>YEAR(D1585)</f>
        <v>2018</v>
      </c>
      <c r="F1585" s="1">
        <f>MONTH(D1585)</f>
        <v>4</v>
      </c>
      <c r="G1585" s="4">
        <f>DAY(D1585)</f>
        <v>29</v>
      </c>
      <c r="H1585" s="9">
        <v>0.31805555555555554</v>
      </c>
      <c r="I1585" s="13">
        <v>128.21549999999999</v>
      </c>
      <c r="J1585" s="13">
        <v>33.216333333333303</v>
      </c>
      <c r="K1585" s="10">
        <v>5</v>
      </c>
      <c r="L1585" s="10">
        <v>5</v>
      </c>
      <c r="M1585" s="10">
        <v>0</v>
      </c>
      <c r="N1585" s="14">
        <v>18.086666666666599</v>
      </c>
      <c r="O1585" s="13">
        <v>34.463186666666601</v>
      </c>
      <c r="P1585" s="38">
        <v>0.24079358588235333</v>
      </c>
      <c r="Q1585" s="38">
        <v>1.4498232164705893</v>
      </c>
      <c r="R1585" s="32" t="s">
        <v>285</v>
      </c>
      <c r="S1585" s="32"/>
      <c r="V1585" s="8" t="s">
        <v>827</v>
      </c>
    </row>
    <row r="1586" spans="1:22" ht="12.75" customHeight="1">
      <c r="A1586" s="1" t="s">
        <v>293</v>
      </c>
      <c r="B1586" s="1">
        <v>83</v>
      </c>
      <c r="C1586" s="1" t="s">
        <v>1569</v>
      </c>
      <c r="D1586" s="5">
        <v>43219</v>
      </c>
      <c r="E1586" s="1">
        <f>YEAR(D1586)</f>
        <v>2018</v>
      </c>
      <c r="F1586" s="1">
        <f>MONTH(D1586)</f>
        <v>4</v>
      </c>
      <c r="G1586" s="4">
        <f>DAY(D1586)</f>
        <v>29</v>
      </c>
      <c r="H1586" s="9">
        <v>0.57777777777777783</v>
      </c>
      <c r="I1586" s="13">
        <v>128.82550000000001</v>
      </c>
      <c r="J1586" s="13">
        <v>33.250999999999998</v>
      </c>
      <c r="K1586" s="10">
        <v>5</v>
      </c>
      <c r="L1586" s="10">
        <v>5</v>
      </c>
      <c r="M1586" s="10">
        <v>0</v>
      </c>
      <c r="N1586" s="14">
        <v>18.38</v>
      </c>
      <c r="O1586" s="13">
        <v>34.584186666666596</v>
      </c>
      <c r="P1586" s="38">
        <v>0.27469651647058813</v>
      </c>
      <c r="Q1586" s="38">
        <v>1.539367414117649</v>
      </c>
      <c r="R1586" s="32" t="s">
        <v>285</v>
      </c>
      <c r="S1586" s="32"/>
      <c r="V1586" s="8" t="s">
        <v>828</v>
      </c>
    </row>
    <row r="1587" spans="1:22" ht="12.75" customHeight="1">
      <c r="A1587" s="1" t="s">
        <v>293</v>
      </c>
      <c r="B1587" s="1">
        <v>85</v>
      </c>
      <c r="C1587" s="1" t="s">
        <v>1569</v>
      </c>
      <c r="D1587" s="5">
        <v>43219</v>
      </c>
      <c r="E1587" s="1">
        <f>YEAR(D1587)</f>
        <v>2018</v>
      </c>
      <c r="F1587" s="1">
        <f>MONTH(D1587)</f>
        <v>4</v>
      </c>
      <c r="G1587" s="4">
        <f>DAY(D1587)</f>
        <v>29</v>
      </c>
      <c r="H1587" s="9">
        <v>0.87361111111111101</v>
      </c>
      <c r="I1587" s="13">
        <v>129.19016666666599</v>
      </c>
      <c r="J1587" s="13">
        <v>33.75</v>
      </c>
      <c r="K1587" s="10">
        <v>5</v>
      </c>
      <c r="L1587" s="10">
        <v>5</v>
      </c>
      <c r="M1587" s="10">
        <v>0</v>
      </c>
      <c r="N1587" s="14">
        <v>18.0483333333333</v>
      </c>
      <c r="O1587" s="13">
        <v>34.551353333333303</v>
      </c>
      <c r="P1587" s="38">
        <v>0.26879653382352986</v>
      </c>
      <c r="Q1587" s="38">
        <v>1.451221614705883</v>
      </c>
      <c r="R1587" s="32" t="s">
        <v>285</v>
      </c>
      <c r="S1587" s="32"/>
      <c r="V1587" s="8" t="s">
        <v>829</v>
      </c>
    </row>
    <row r="1588" spans="1:22" ht="12.75" customHeight="1">
      <c r="A1588" s="1" t="s">
        <v>293</v>
      </c>
      <c r="B1588" s="1">
        <v>93</v>
      </c>
      <c r="C1588" s="1" t="s">
        <v>1569</v>
      </c>
      <c r="D1588" s="5">
        <v>43220</v>
      </c>
      <c r="E1588" s="1">
        <f>YEAR(D1588)</f>
        <v>2018</v>
      </c>
      <c r="F1588" s="1">
        <f>MONTH(D1588)</f>
        <v>4</v>
      </c>
      <c r="G1588" s="4">
        <f>DAY(D1588)</f>
        <v>30</v>
      </c>
      <c r="H1588" s="9">
        <v>1.3888888888888888E-2</v>
      </c>
      <c r="I1588" s="13">
        <v>129.611666666666</v>
      </c>
      <c r="J1588" s="13">
        <v>33.967833333333303</v>
      </c>
      <c r="K1588" s="10">
        <v>5</v>
      </c>
      <c r="L1588" s="10">
        <v>5</v>
      </c>
      <c r="M1588" s="10">
        <v>0</v>
      </c>
      <c r="N1588" s="14">
        <v>17.649999999999999</v>
      </c>
      <c r="O1588" s="13">
        <v>34.559353333333299</v>
      </c>
      <c r="P1588" s="38">
        <v>0.2396451044117649</v>
      </c>
      <c r="Q1588" s="38">
        <v>1.4131670823529401</v>
      </c>
      <c r="R1588" s="32" t="s">
        <v>285</v>
      </c>
      <c r="S1588" s="32"/>
      <c r="V1588" s="8" t="s">
        <v>830</v>
      </c>
    </row>
    <row r="1589" spans="1:22" ht="12.75" customHeight="1">
      <c r="A1589" s="1" t="s">
        <v>293</v>
      </c>
      <c r="B1589" s="1">
        <v>86</v>
      </c>
      <c r="C1589" s="1" t="s">
        <v>1569</v>
      </c>
      <c r="D1589" s="5">
        <v>43220</v>
      </c>
      <c r="E1589" s="1">
        <f>YEAR(D1589)</f>
        <v>2018</v>
      </c>
      <c r="F1589" s="1">
        <f>MONTH(D1589)</f>
        <v>4</v>
      </c>
      <c r="G1589" s="4">
        <f>DAY(D1589)</f>
        <v>30</v>
      </c>
      <c r="H1589" s="9">
        <v>0.12291666666666667</v>
      </c>
      <c r="I1589" s="13">
        <v>129.6825</v>
      </c>
      <c r="J1589" s="13">
        <v>34.280166666666602</v>
      </c>
      <c r="K1589" s="10">
        <v>5</v>
      </c>
      <c r="L1589" s="10">
        <v>5</v>
      </c>
      <c r="M1589" s="10">
        <v>0</v>
      </c>
      <c r="N1589" s="14">
        <v>17.484999999999999</v>
      </c>
      <c r="O1589" s="13">
        <v>34.5313533333333</v>
      </c>
      <c r="P1589" s="38">
        <v>0.20899974000000077</v>
      </c>
      <c r="Q1589" s="38">
        <v>1.2710384400000017</v>
      </c>
      <c r="R1589" s="32" t="s">
        <v>285</v>
      </c>
      <c r="S1589" s="32"/>
      <c r="V1589" s="8" t="s">
        <v>831</v>
      </c>
    </row>
    <row r="1590" spans="1:22" ht="12.75" customHeight="1">
      <c r="A1590" s="1" t="s">
        <v>293</v>
      </c>
      <c r="B1590" s="1">
        <v>87</v>
      </c>
      <c r="C1590" s="1" t="s">
        <v>1569</v>
      </c>
      <c r="D1590" s="5">
        <v>43220</v>
      </c>
      <c r="E1590" s="1">
        <f>YEAR(D1590)</f>
        <v>2018</v>
      </c>
      <c r="F1590" s="1">
        <f>MONTH(D1590)</f>
        <v>4</v>
      </c>
      <c r="G1590" s="4">
        <f>DAY(D1590)</f>
        <v>30</v>
      </c>
      <c r="H1590" s="9">
        <v>0.24791666666666667</v>
      </c>
      <c r="I1590" s="13">
        <v>129.67099999999999</v>
      </c>
      <c r="J1590" s="13">
        <v>34.627499999999998</v>
      </c>
      <c r="K1590" s="10">
        <v>5</v>
      </c>
      <c r="L1590" s="10">
        <v>5</v>
      </c>
      <c r="M1590" s="10">
        <v>0</v>
      </c>
      <c r="N1590" s="14">
        <v>16.411666666666601</v>
      </c>
      <c r="O1590" s="13">
        <v>34.572186666666603</v>
      </c>
      <c r="P1590" s="38">
        <v>0.16933925058823585</v>
      </c>
      <c r="Q1590" s="38">
        <v>1.1142193176470592</v>
      </c>
      <c r="R1590" s="32" t="s">
        <v>285</v>
      </c>
      <c r="S1590" s="32"/>
      <c r="V1590" s="8" t="s">
        <v>832</v>
      </c>
    </row>
    <row r="1591" spans="1:22" ht="12.75" customHeight="1">
      <c r="A1591" s="1" t="s">
        <v>293</v>
      </c>
      <c r="B1591" s="1">
        <v>88</v>
      </c>
      <c r="C1591" s="1" t="s">
        <v>1569</v>
      </c>
      <c r="D1591" s="5">
        <v>43220</v>
      </c>
      <c r="E1591" s="1">
        <f>YEAR(D1591)</f>
        <v>2018</v>
      </c>
      <c r="F1591" s="1">
        <f>MONTH(D1591)</f>
        <v>4</v>
      </c>
      <c r="G1591" s="4">
        <f>DAY(D1591)</f>
        <v>30</v>
      </c>
      <c r="H1591" s="9">
        <v>0.37013888888888885</v>
      </c>
      <c r="I1591" s="13">
        <v>129.66800000000001</v>
      </c>
      <c r="J1591" s="13">
        <v>34.952666666666602</v>
      </c>
      <c r="K1591" s="10">
        <v>5</v>
      </c>
      <c r="L1591" s="10">
        <v>5</v>
      </c>
      <c r="M1591" s="10">
        <v>0</v>
      </c>
      <c r="N1591" s="14">
        <v>16.571666666666601</v>
      </c>
      <c r="O1591" s="13">
        <v>34.518186666666601</v>
      </c>
      <c r="P1591" s="38">
        <v>0.15028476117647083</v>
      </c>
      <c r="Q1591" s="38">
        <v>1.0649980352941206</v>
      </c>
      <c r="R1591" s="32" t="s">
        <v>285</v>
      </c>
      <c r="S1591" s="32"/>
      <c r="V1591" s="8" t="s">
        <v>833</v>
      </c>
    </row>
    <row r="1592" spans="1:22" ht="12.75" customHeight="1">
      <c r="A1592" s="1" t="s">
        <v>293</v>
      </c>
      <c r="B1592" s="1">
        <v>89</v>
      </c>
      <c r="C1592" s="1" t="s">
        <v>1569</v>
      </c>
      <c r="D1592" s="5">
        <v>43220</v>
      </c>
      <c r="E1592" s="1">
        <f>YEAR(D1592)</f>
        <v>2018</v>
      </c>
      <c r="F1592" s="1">
        <f>MONTH(D1592)</f>
        <v>4</v>
      </c>
      <c r="G1592" s="4">
        <f>DAY(D1592)</f>
        <v>30</v>
      </c>
      <c r="H1592" s="9">
        <v>0.62222222222222223</v>
      </c>
      <c r="I1592" s="13">
        <v>130.26150000000001</v>
      </c>
      <c r="J1592" s="13">
        <v>35.008166666666597</v>
      </c>
      <c r="K1592" s="10">
        <v>5</v>
      </c>
      <c r="L1592" s="10">
        <v>5</v>
      </c>
      <c r="M1592" s="10">
        <v>0</v>
      </c>
      <c r="N1592" s="14">
        <v>16.358333333333299</v>
      </c>
      <c r="O1592" s="13">
        <v>34.556519999999999</v>
      </c>
      <c r="P1592" s="38">
        <v>0.13638177176470556</v>
      </c>
      <c r="Q1592" s="38">
        <v>1.1769749929411759</v>
      </c>
      <c r="R1592" s="32" t="s">
        <v>285</v>
      </c>
      <c r="S1592" s="32"/>
      <c r="V1592" s="8" t="s">
        <v>834</v>
      </c>
    </row>
    <row r="1593" spans="1:22" ht="12.75" customHeight="1">
      <c r="A1593" s="1" t="s">
        <v>293</v>
      </c>
      <c r="B1593" s="1">
        <v>90</v>
      </c>
      <c r="C1593" s="1" t="s">
        <v>1569</v>
      </c>
      <c r="D1593" s="5">
        <v>43220</v>
      </c>
      <c r="E1593" s="1">
        <f>YEAR(D1593)</f>
        <v>2018</v>
      </c>
      <c r="F1593" s="1">
        <f>MONTH(D1593)</f>
        <v>4</v>
      </c>
      <c r="G1593" s="4">
        <f>DAY(D1593)</f>
        <v>30</v>
      </c>
      <c r="H1593" s="9">
        <v>0.81805555555555554</v>
      </c>
      <c r="I1593" s="13">
        <v>130.249</v>
      </c>
      <c r="J1593" s="13">
        <v>34.664000000000001</v>
      </c>
      <c r="K1593" s="10">
        <v>5</v>
      </c>
      <c r="L1593" s="10">
        <v>5</v>
      </c>
      <c r="M1593" s="10">
        <v>0</v>
      </c>
      <c r="N1593" s="14">
        <v>16.586666666666599</v>
      </c>
      <c r="O1593" s="13">
        <v>34.57152</v>
      </c>
      <c r="P1593" s="38">
        <v>0.1782437698529411</v>
      </c>
      <c r="Q1593" s="38">
        <v>1.3381600955882345</v>
      </c>
      <c r="R1593" s="32" t="s">
        <v>285</v>
      </c>
      <c r="S1593" s="32"/>
      <c r="V1593" s="8" t="s">
        <v>835</v>
      </c>
    </row>
    <row r="1594" spans="1:22" ht="12.75" customHeight="1">
      <c r="A1594" s="1" t="s">
        <v>293</v>
      </c>
      <c r="B1594" s="1">
        <v>91</v>
      </c>
      <c r="C1594" s="1" t="s">
        <v>1569</v>
      </c>
      <c r="D1594" s="5">
        <v>43220</v>
      </c>
      <c r="E1594" s="1">
        <f>YEAR(D1594)</f>
        <v>2018</v>
      </c>
      <c r="F1594" s="1">
        <f>MONTH(D1594)</f>
        <v>4</v>
      </c>
      <c r="G1594" s="4">
        <f>DAY(D1594)</f>
        <v>30</v>
      </c>
      <c r="H1594" s="9">
        <v>0.93819444444444444</v>
      </c>
      <c r="I1594" s="13">
        <v>130.25</v>
      </c>
      <c r="J1594" s="13">
        <v>34.3795</v>
      </c>
      <c r="K1594" s="10">
        <v>5</v>
      </c>
      <c r="L1594" s="10">
        <v>5</v>
      </c>
      <c r="M1594" s="10">
        <v>0</v>
      </c>
      <c r="N1594" s="14">
        <v>17.62</v>
      </c>
      <c r="O1594" s="13">
        <v>34.577353333333299</v>
      </c>
      <c r="P1594" s="38">
        <v>0.1326848129411764</v>
      </c>
      <c r="Q1594" s="38">
        <v>1.1494040682352953</v>
      </c>
      <c r="R1594" s="32" t="s">
        <v>285</v>
      </c>
      <c r="S1594" s="32"/>
      <c r="V1594" s="8" t="s">
        <v>836</v>
      </c>
    </row>
    <row r="1595" spans="1:22" ht="12.75" customHeight="1">
      <c r="A1595" s="1" t="s">
        <v>293</v>
      </c>
      <c r="B1595" s="1">
        <v>92</v>
      </c>
      <c r="C1595" s="1" t="s">
        <v>1569</v>
      </c>
      <c r="D1595" s="5">
        <v>43221</v>
      </c>
      <c r="E1595" s="1">
        <f>YEAR(D1595)</f>
        <v>2018</v>
      </c>
      <c r="F1595" s="1">
        <f>MONTH(D1595)</f>
        <v>5</v>
      </c>
      <c r="G1595" s="4">
        <f>DAY(D1595)</f>
        <v>1</v>
      </c>
      <c r="H1595" s="9">
        <v>6.458333333333334E-2</v>
      </c>
      <c r="I1595" s="13">
        <v>130.25800000000001</v>
      </c>
      <c r="J1595" s="13">
        <v>34.045666666666598</v>
      </c>
      <c r="K1595" s="10">
        <v>5</v>
      </c>
      <c r="L1595" s="10">
        <v>5</v>
      </c>
      <c r="M1595" s="10">
        <v>0</v>
      </c>
      <c r="N1595" s="14">
        <v>17.676666666666598</v>
      </c>
      <c r="O1595" s="13">
        <v>34.589915833333329</v>
      </c>
      <c r="P1595" s="38">
        <v>0.2758367000000006</v>
      </c>
      <c r="Q1595" s="38">
        <v>1.4385662117647051</v>
      </c>
      <c r="R1595" s="32" t="s">
        <v>285</v>
      </c>
      <c r="S1595" s="32"/>
      <c r="V1595" s="8" t="s">
        <v>1144</v>
      </c>
    </row>
    <row r="1596" spans="1:22" ht="12.75" customHeight="1">
      <c r="A1596" s="1" t="s">
        <v>293</v>
      </c>
      <c r="B1596" s="1">
        <v>89</v>
      </c>
      <c r="C1596" s="1" t="s">
        <v>1569</v>
      </c>
      <c r="D1596" s="5">
        <v>43220</v>
      </c>
      <c r="E1596" s="1">
        <f>YEAR(D1596)</f>
        <v>2018</v>
      </c>
      <c r="F1596" s="1">
        <f>MONTH(D1596)</f>
        <v>4</v>
      </c>
      <c r="G1596" s="4">
        <f>DAY(D1596)</f>
        <v>30</v>
      </c>
      <c r="H1596" s="9">
        <v>0.63124999999999998</v>
      </c>
      <c r="I1596" s="13">
        <f>130+14.99/60</f>
        <v>130.24983333333333</v>
      </c>
      <c r="J1596" s="13">
        <f>34+59.99/60</f>
        <v>34.999833333333335</v>
      </c>
      <c r="K1596" s="10">
        <v>0</v>
      </c>
      <c r="L1596" s="10">
        <v>0</v>
      </c>
      <c r="M1596" s="33">
        <v>0</v>
      </c>
      <c r="N1596" s="14">
        <v>16.100000000000001</v>
      </c>
      <c r="O1596" s="13">
        <v>34.578205438635749</v>
      </c>
      <c r="P1596" s="38">
        <v>0.30036339999999973</v>
      </c>
      <c r="Q1596" s="38">
        <v>1.2705292941176474</v>
      </c>
      <c r="R1596" s="32" t="s">
        <v>285</v>
      </c>
      <c r="S1596" s="32">
        <v>1</v>
      </c>
      <c r="V1596" s="8" t="s">
        <v>1145</v>
      </c>
    </row>
    <row r="1597" spans="1:22" ht="12.75" customHeight="1">
      <c r="A1597" s="1" t="s">
        <v>293</v>
      </c>
      <c r="B1597" s="1">
        <v>89</v>
      </c>
      <c r="C1597" s="1" t="s">
        <v>1569</v>
      </c>
      <c r="D1597" s="5">
        <v>43220</v>
      </c>
      <c r="E1597" s="1">
        <f>YEAR(D1597)</f>
        <v>2018</v>
      </c>
      <c r="F1597" s="1">
        <f>MONTH(D1597)</f>
        <v>4</v>
      </c>
      <c r="G1597" s="4">
        <f>DAY(D1597)</f>
        <v>30</v>
      </c>
      <c r="H1597" s="9">
        <v>0.63124999999999998</v>
      </c>
      <c r="I1597" s="13">
        <f>130+14.99/60</f>
        <v>130.24983333333333</v>
      </c>
      <c r="J1597" s="13">
        <f>34+59.99/60</f>
        <v>34.999833333333335</v>
      </c>
      <c r="K1597" s="10">
        <v>119.679</v>
      </c>
      <c r="L1597" s="10">
        <v>120</v>
      </c>
      <c r="M1597" s="10">
        <v>0</v>
      </c>
      <c r="N1597" s="14">
        <v>14.0786</v>
      </c>
      <c r="O1597" s="13">
        <v>34.561</v>
      </c>
      <c r="P1597" s="38">
        <v>0.23643910000000012</v>
      </c>
      <c r="Q1597" s="38">
        <v>1.2209745764705868</v>
      </c>
      <c r="R1597" s="32" t="s">
        <v>285</v>
      </c>
      <c r="S1597" s="32">
        <v>1</v>
      </c>
      <c r="V1597" s="8" t="s">
        <v>1146</v>
      </c>
    </row>
    <row r="1598" spans="1:22" ht="12.75" customHeight="1">
      <c r="A1598" s="1" t="s">
        <v>293</v>
      </c>
      <c r="B1598" s="1">
        <v>89</v>
      </c>
      <c r="C1598" s="1" t="s">
        <v>1569</v>
      </c>
      <c r="D1598" s="5">
        <v>43220</v>
      </c>
      <c r="E1598" s="1">
        <f>YEAR(D1598)</f>
        <v>2018</v>
      </c>
      <c r="F1598" s="1">
        <f>MONTH(D1598)</f>
        <v>4</v>
      </c>
      <c r="G1598" s="4">
        <f>DAY(D1598)</f>
        <v>30</v>
      </c>
      <c r="H1598" s="9">
        <v>0.63124999999999998</v>
      </c>
      <c r="I1598" s="13">
        <f>130+14.99/60</f>
        <v>130.24983333333333</v>
      </c>
      <c r="J1598" s="13">
        <f>34+59.99/60</f>
        <v>34.999833333333335</v>
      </c>
      <c r="K1598" s="10">
        <v>99.739000000000004</v>
      </c>
      <c r="L1598" s="10">
        <v>100</v>
      </c>
      <c r="M1598" s="10">
        <v>0</v>
      </c>
      <c r="N1598" s="14">
        <v>14.395</v>
      </c>
      <c r="O1598" s="13">
        <v>34.572000000000003</v>
      </c>
      <c r="P1598" s="38">
        <v>0.4123610000000002</v>
      </c>
      <c r="Q1598" s="38">
        <v>1.5090644588235307</v>
      </c>
      <c r="R1598" s="32" t="s">
        <v>285</v>
      </c>
      <c r="S1598" s="32">
        <v>1</v>
      </c>
      <c r="V1598" s="8" t="s">
        <v>1147</v>
      </c>
    </row>
    <row r="1599" spans="1:22" ht="12.75" customHeight="1">
      <c r="A1599" s="1" t="s">
        <v>293</v>
      </c>
      <c r="B1599" s="1">
        <v>89</v>
      </c>
      <c r="C1599" s="1" t="s">
        <v>1569</v>
      </c>
      <c r="D1599" s="5">
        <v>43220</v>
      </c>
      <c r="E1599" s="1">
        <f>YEAR(D1599)</f>
        <v>2018</v>
      </c>
      <c r="F1599" s="1">
        <f>MONTH(D1599)</f>
        <v>4</v>
      </c>
      <c r="G1599" s="4">
        <f>DAY(D1599)</f>
        <v>30</v>
      </c>
      <c r="H1599" s="9">
        <v>0.63124999999999998</v>
      </c>
      <c r="I1599" s="13">
        <f>130+14.99/60</f>
        <v>130.24983333333333</v>
      </c>
      <c r="J1599" s="13">
        <f>34+59.99/60</f>
        <v>34.999833333333335</v>
      </c>
      <c r="K1599" s="10">
        <v>74.900000000000006</v>
      </c>
      <c r="L1599" s="10">
        <v>75</v>
      </c>
      <c r="M1599" s="10">
        <v>0</v>
      </c>
      <c r="N1599" s="14">
        <v>14.5182</v>
      </c>
      <c r="O1599" s="13">
        <v>34.586300000000001</v>
      </c>
      <c r="P1599" s="38">
        <v>0.29186919999999983</v>
      </c>
      <c r="Q1599" s="38">
        <v>1.4678173411764703</v>
      </c>
      <c r="R1599" s="32" t="s">
        <v>285</v>
      </c>
      <c r="S1599" s="32">
        <v>1</v>
      </c>
      <c r="V1599" s="8" t="s">
        <v>1148</v>
      </c>
    </row>
    <row r="1600" spans="1:22" ht="12.75" customHeight="1">
      <c r="A1600" s="1" t="s">
        <v>293</v>
      </c>
      <c r="B1600" s="1">
        <v>89</v>
      </c>
      <c r="C1600" s="1" t="s">
        <v>1569</v>
      </c>
      <c r="D1600" s="5">
        <v>43220</v>
      </c>
      <c r="E1600" s="1">
        <f>YEAR(D1600)</f>
        <v>2018</v>
      </c>
      <c r="F1600" s="1">
        <f>MONTH(D1600)</f>
        <v>4</v>
      </c>
      <c r="G1600" s="4">
        <f>DAY(D1600)</f>
        <v>30</v>
      </c>
      <c r="H1600" s="9">
        <v>0.63124999999999998</v>
      </c>
      <c r="I1600" s="13">
        <f>130+14.99/60</f>
        <v>130.24983333333333</v>
      </c>
      <c r="J1600" s="13">
        <f>34+59.99/60</f>
        <v>34.999833333333335</v>
      </c>
      <c r="K1600" s="10">
        <v>50.351999999999997</v>
      </c>
      <c r="L1600" s="10">
        <v>50</v>
      </c>
      <c r="M1600" s="10">
        <v>0</v>
      </c>
      <c r="N1600" s="14">
        <v>15.0741</v>
      </c>
      <c r="O1600" s="13">
        <v>34.601900000000001</v>
      </c>
      <c r="P1600" s="38">
        <v>0.28389530000000018</v>
      </c>
      <c r="Q1600" s="38">
        <v>1.389383823529414</v>
      </c>
      <c r="R1600" s="32" t="s">
        <v>285</v>
      </c>
      <c r="S1600" s="32">
        <v>1</v>
      </c>
      <c r="V1600" s="8" t="s">
        <v>1149</v>
      </c>
    </row>
    <row r="1601" spans="1:22" ht="12.75" customHeight="1">
      <c r="A1601" s="1" t="s">
        <v>293</v>
      </c>
      <c r="B1601" s="1">
        <v>89</v>
      </c>
      <c r="C1601" s="1" t="s">
        <v>1569</v>
      </c>
      <c r="D1601" s="5">
        <v>43220</v>
      </c>
      <c r="E1601" s="1">
        <f>YEAR(D1601)</f>
        <v>2018</v>
      </c>
      <c r="F1601" s="1">
        <f>MONTH(D1601)</f>
        <v>4</v>
      </c>
      <c r="G1601" s="4">
        <f>DAY(D1601)</f>
        <v>30</v>
      </c>
      <c r="H1601" s="9">
        <v>0.63124999999999998</v>
      </c>
      <c r="I1601" s="13">
        <f>130+14.99/60</f>
        <v>130.24983333333333</v>
      </c>
      <c r="J1601" s="13">
        <f>34+59.99/60</f>
        <v>34.999833333333335</v>
      </c>
      <c r="K1601" s="10">
        <v>30.315999999999999</v>
      </c>
      <c r="L1601" s="10">
        <v>30</v>
      </c>
      <c r="M1601" s="10">
        <v>0</v>
      </c>
      <c r="N1601" s="14">
        <v>15.4589</v>
      </c>
      <c r="O1601" s="13">
        <v>34.573999999999998</v>
      </c>
      <c r="P1601" s="38">
        <v>0.38535379999999986</v>
      </c>
      <c r="Q1601" s="38">
        <v>1.5449477058823522</v>
      </c>
      <c r="R1601" s="32" t="s">
        <v>285</v>
      </c>
      <c r="S1601" s="32">
        <v>1</v>
      </c>
      <c r="V1601" s="8" t="s">
        <v>1150</v>
      </c>
    </row>
    <row r="1602" spans="1:22" ht="12.75" customHeight="1">
      <c r="A1602" s="1" t="s">
        <v>293</v>
      </c>
      <c r="B1602" s="1">
        <v>89</v>
      </c>
      <c r="C1602" s="1" t="s">
        <v>1569</v>
      </c>
      <c r="D1602" s="5">
        <v>43220</v>
      </c>
      <c r="E1602" s="1">
        <f>YEAR(D1602)</f>
        <v>2018</v>
      </c>
      <c r="F1602" s="1">
        <f>MONTH(D1602)</f>
        <v>4</v>
      </c>
      <c r="G1602" s="4">
        <f>DAY(D1602)</f>
        <v>30</v>
      </c>
      <c r="H1602" s="9">
        <v>0.63124999999999998</v>
      </c>
      <c r="I1602" s="13">
        <f>130+14.99/60</f>
        <v>130.24983333333333</v>
      </c>
      <c r="J1602" s="13">
        <f>34+59.99/60</f>
        <v>34.999833333333335</v>
      </c>
      <c r="K1602" s="10">
        <v>19.956</v>
      </c>
      <c r="L1602" s="10">
        <v>20</v>
      </c>
      <c r="M1602" s="10">
        <v>0</v>
      </c>
      <c r="N1602" s="14">
        <v>15.632400000000001</v>
      </c>
      <c r="O1602" s="13">
        <v>34.582099999999997</v>
      </c>
      <c r="P1602" s="38">
        <v>0.2495797000000004</v>
      </c>
      <c r="Q1602" s="38">
        <v>1.1787966352941162</v>
      </c>
      <c r="R1602" s="32" t="s">
        <v>285</v>
      </c>
      <c r="S1602" s="32">
        <v>1</v>
      </c>
      <c r="V1602" s="8" t="s">
        <v>1151</v>
      </c>
    </row>
    <row r="1603" spans="1:22" ht="12.75" customHeight="1">
      <c r="A1603" s="1" t="s">
        <v>293</v>
      </c>
      <c r="B1603" s="1">
        <v>89</v>
      </c>
      <c r="C1603" s="1" t="s">
        <v>1569</v>
      </c>
      <c r="D1603" s="5">
        <v>43220</v>
      </c>
      <c r="E1603" s="1">
        <f>YEAR(D1603)</f>
        <v>2018</v>
      </c>
      <c r="F1603" s="1">
        <f>MONTH(D1603)</f>
        <v>4</v>
      </c>
      <c r="G1603" s="4">
        <f>DAY(D1603)</f>
        <v>30</v>
      </c>
      <c r="H1603" s="9">
        <v>0.63124999999999998</v>
      </c>
      <c r="I1603" s="13">
        <f>130+14.99/60</f>
        <v>130.24983333333333</v>
      </c>
      <c r="J1603" s="13">
        <f>34+59.99/60</f>
        <v>34.999833333333335</v>
      </c>
      <c r="K1603" s="10">
        <v>10.481</v>
      </c>
      <c r="L1603" s="10">
        <v>10</v>
      </c>
      <c r="M1603" s="10">
        <v>0</v>
      </c>
      <c r="N1603" s="14">
        <v>16.101400000000002</v>
      </c>
      <c r="O1603" s="13">
        <v>34.576799999999999</v>
      </c>
      <c r="P1603" s="38">
        <v>0.23543480000000017</v>
      </c>
      <c r="Q1603" s="38">
        <v>1.2083619176470606</v>
      </c>
      <c r="R1603" s="32" t="s">
        <v>285</v>
      </c>
      <c r="S1603" s="32">
        <v>1</v>
      </c>
      <c r="V1603" s="8" t="s">
        <v>1152</v>
      </c>
    </row>
    <row r="1604" spans="1:22" ht="12.75" customHeight="1">
      <c r="A1604" s="1" t="s">
        <v>293</v>
      </c>
      <c r="B1604" s="1">
        <v>82</v>
      </c>
      <c r="C1604" s="1" t="s">
        <v>1569</v>
      </c>
      <c r="D1604" s="5">
        <v>43218</v>
      </c>
      <c r="E1604" s="1">
        <f>YEAR(D1604)</f>
        <v>2018</v>
      </c>
      <c r="F1604" s="1">
        <f>MONTH(D1604)</f>
        <v>4</v>
      </c>
      <c r="G1604" s="4">
        <f>DAY(D1604)</f>
        <v>28</v>
      </c>
      <c r="H1604" s="9">
        <v>0.33263888888888887</v>
      </c>
      <c r="I1604" s="13">
        <f>128+15.04/60</f>
        <v>128.25066666666666</v>
      </c>
      <c r="J1604" s="13">
        <f>33+15.04/60</f>
        <v>33.250666666666667</v>
      </c>
      <c r="K1604" s="10">
        <v>0</v>
      </c>
      <c r="L1604" s="10">
        <v>0</v>
      </c>
      <c r="M1604" s="33">
        <v>0</v>
      </c>
      <c r="N1604" s="14">
        <v>17.899999999999999</v>
      </c>
      <c r="O1604" s="13">
        <v>34.494482964446313</v>
      </c>
      <c r="P1604" s="38">
        <v>0.29966159999999942</v>
      </c>
      <c r="Q1604" s="38">
        <v>1.5108912000000014</v>
      </c>
      <c r="R1604" s="32" t="s">
        <v>285</v>
      </c>
      <c r="S1604" s="32">
        <v>1</v>
      </c>
      <c r="V1604" s="8" t="s">
        <v>1153</v>
      </c>
    </row>
    <row r="1605" spans="1:22" ht="12.75" customHeight="1">
      <c r="A1605" s="1" t="s">
        <v>293</v>
      </c>
      <c r="B1605" s="1">
        <v>82</v>
      </c>
      <c r="C1605" s="1" t="s">
        <v>1569</v>
      </c>
      <c r="D1605" s="5">
        <v>43218</v>
      </c>
      <c r="E1605" s="1">
        <f>YEAR(D1605)</f>
        <v>2018</v>
      </c>
      <c r="F1605" s="1">
        <f>MONTH(D1605)</f>
        <v>4</v>
      </c>
      <c r="G1605" s="4">
        <f>DAY(D1605)</f>
        <v>28</v>
      </c>
      <c r="H1605" s="9">
        <v>0.33263888888888887</v>
      </c>
      <c r="I1605" s="13">
        <f>128+15.04/60</f>
        <v>128.25066666666666</v>
      </c>
      <c r="J1605" s="13">
        <f>33+15.04/60</f>
        <v>33.250666666666667</v>
      </c>
      <c r="K1605" s="10">
        <v>155.01499999999999</v>
      </c>
      <c r="L1605" s="10">
        <v>155</v>
      </c>
      <c r="M1605" s="10">
        <v>0</v>
      </c>
      <c r="N1605" s="14">
        <v>14.052099999999999</v>
      </c>
      <c r="O1605" s="13">
        <v>34.554299999999998</v>
      </c>
      <c r="P1605" s="38">
        <v>0.16765060000000043</v>
      </c>
      <c r="Q1605" s="38">
        <v>0.8107722823529393</v>
      </c>
      <c r="R1605" s="32" t="s">
        <v>285</v>
      </c>
      <c r="S1605" s="32">
        <v>1</v>
      </c>
      <c r="V1605" s="8" t="s">
        <v>1154</v>
      </c>
    </row>
    <row r="1606" spans="1:22" ht="12.75" customHeight="1">
      <c r="A1606" s="1" t="s">
        <v>293</v>
      </c>
      <c r="B1606" s="1">
        <v>82</v>
      </c>
      <c r="C1606" s="1" t="s">
        <v>1569</v>
      </c>
      <c r="D1606" s="5">
        <v>43218</v>
      </c>
      <c r="E1606" s="1">
        <f>YEAR(D1606)</f>
        <v>2018</v>
      </c>
      <c r="F1606" s="1">
        <f>MONTH(D1606)</f>
        <v>4</v>
      </c>
      <c r="G1606" s="4">
        <f>DAY(D1606)</f>
        <v>28</v>
      </c>
      <c r="H1606" s="9">
        <v>0.33263888888888887</v>
      </c>
      <c r="I1606" s="13">
        <f>128+15.04/60</f>
        <v>128.25066666666666</v>
      </c>
      <c r="J1606" s="13">
        <f>33+15.04/60</f>
        <v>33.250666666666667</v>
      </c>
      <c r="K1606" s="10">
        <v>149.303</v>
      </c>
      <c r="L1606" s="10">
        <v>150</v>
      </c>
      <c r="M1606" s="10">
        <v>0</v>
      </c>
      <c r="N1606" s="14">
        <v>14.133100000000001</v>
      </c>
      <c r="O1606" s="13">
        <v>34.555700000000002</v>
      </c>
      <c r="P1606" s="38">
        <v>0.15268289999999984</v>
      </c>
      <c r="Q1606" s="38">
        <v>0.64510896470588364</v>
      </c>
      <c r="R1606" s="32" t="s">
        <v>285</v>
      </c>
      <c r="S1606" s="32">
        <v>1</v>
      </c>
      <c r="V1606" s="8" t="s">
        <v>1155</v>
      </c>
    </row>
    <row r="1607" spans="1:22" ht="12.75" customHeight="1">
      <c r="A1607" s="1" t="s">
        <v>293</v>
      </c>
      <c r="B1607" s="1">
        <v>82</v>
      </c>
      <c r="C1607" s="1" t="s">
        <v>1569</v>
      </c>
      <c r="D1607" s="5">
        <v>43218</v>
      </c>
      <c r="E1607" s="1">
        <f>YEAR(D1607)</f>
        <v>2018</v>
      </c>
      <c r="F1607" s="1">
        <f>MONTH(D1607)</f>
        <v>4</v>
      </c>
      <c r="G1607" s="4">
        <f>DAY(D1607)</f>
        <v>28</v>
      </c>
      <c r="H1607" s="9">
        <v>0.33263888888888887</v>
      </c>
      <c r="I1607" s="13">
        <f>128+15.04/60</f>
        <v>128.25066666666666</v>
      </c>
      <c r="J1607" s="13">
        <f>33+15.04/60</f>
        <v>33.250666666666667</v>
      </c>
      <c r="K1607" s="10">
        <v>124.601</v>
      </c>
      <c r="L1607" s="10">
        <v>125</v>
      </c>
      <c r="M1607" s="10">
        <v>0</v>
      </c>
      <c r="N1607" s="14">
        <v>14.838800000000001</v>
      </c>
      <c r="O1607" s="13">
        <v>34.579500000000003</v>
      </c>
      <c r="P1607" s="38">
        <v>0.32099390000000039</v>
      </c>
      <c r="Q1607" s="38">
        <v>1.5020716470588216</v>
      </c>
      <c r="R1607" s="32" t="s">
        <v>285</v>
      </c>
      <c r="S1607" s="32">
        <v>1</v>
      </c>
      <c r="V1607" s="8" t="s">
        <v>1156</v>
      </c>
    </row>
    <row r="1608" spans="1:22" ht="12.75" customHeight="1">
      <c r="A1608" s="1" t="s">
        <v>293</v>
      </c>
      <c r="B1608" s="1">
        <v>82</v>
      </c>
      <c r="C1608" s="1" t="s">
        <v>1569</v>
      </c>
      <c r="D1608" s="5">
        <v>43218</v>
      </c>
      <c r="E1608" s="1">
        <f>YEAR(D1608)</f>
        <v>2018</v>
      </c>
      <c r="F1608" s="1">
        <f>MONTH(D1608)</f>
        <v>4</v>
      </c>
      <c r="G1608" s="4">
        <f>DAY(D1608)</f>
        <v>28</v>
      </c>
      <c r="H1608" s="9">
        <v>0.33263888888888887</v>
      </c>
      <c r="I1608" s="13">
        <f>128+15.04/60</f>
        <v>128.25066666666666</v>
      </c>
      <c r="J1608" s="13">
        <f>33+15.04/60</f>
        <v>33.250666666666667</v>
      </c>
      <c r="K1608" s="10">
        <v>99.751999999999995</v>
      </c>
      <c r="L1608" s="10">
        <v>100</v>
      </c>
      <c r="M1608" s="10">
        <v>0</v>
      </c>
      <c r="N1608" s="14">
        <v>15.6767</v>
      </c>
      <c r="O1608" s="13">
        <v>34.6051</v>
      </c>
      <c r="P1608" s="38">
        <v>0.22888870000000061</v>
      </c>
      <c r="Q1608" s="38">
        <v>1.2066515294117668</v>
      </c>
      <c r="R1608" s="32" t="s">
        <v>285</v>
      </c>
      <c r="S1608" s="32">
        <v>1</v>
      </c>
      <c r="V1608" s="8" t="s">
        <v>1157</v>
      </c>
    </row>
    <row r="1609" spans="1:22" ht="12.75" customHeight="1">
      <c r="A1609" s="1" t="s">
        <v>293</v>
      </c>
      <c r="B1609" s="1">
        <v>82</v>
      </c>
      <c r="C1609" s="1" t="s">
        <v>1569</v>
      </c>
      <c r="D1609" s="5">
        <v>43218</v>
      </c>
      <c r="E1609" s="1">
        <f>YEAR(D1609)</f>
        <v>2018</v>
      </c>
      <c r="F1609" s="1">
        <f>MONTH(D1609)</f>
        <v>4</v>
      </c>
      <c r="G1609" s="4">
        <f>DAY(D1609)</f>
        <v>28</v>
      </c>
      <c r="H1609" s="9">
        <v>0.33263888888888887</v>
      </c>
      <c r="I1609" s="13">
        <f>128+15.04/60</f>
        <v>128.25066666666666</v>
      </c>
      <c r="J1609" s="13">
        <f>33+15.04/60</f>
        <v>33.250666666666667</v>
      </c>
      <c r="K1609" s="10">
        <v>74.947000000000003</v>
      </c>
      <c r="L1609" s="10">
        <v>75</v>
      </c>
      <c r="M1609" s="10">
        <v>0</v>
      </c>
      <c r="N1609" s="14">
        <v>16.556999999999999</v>
      </c>
      <c r="O1609" s="13">
        <v>34.6312</v>
      </c>
      <c r="P1609" s="38">
        <v>0.22955419999999993</v>
      </c>
      <c r="Q1609" s="38">
        <v>1.1919096117647054</v>
      </c>
      <c r="R1609" s="32" t="s">
        <v>285</v>
      </c>
      <c r="S1609" s="32">
        <v>1</v>
      </c>
      <c r="V1609" s="8" t="s">
        <v>1158</v>
      </c>
    </row>
    <row r="1610" spans="1:22" ht="12.75" customHeight="1">
      <c r="A1610" s="1" t="s">
        <v>293</v>
      </c>
      <c r="B1610" s="1">
        <v>82</v>
      </c>
      <c r="C1610" s="1" t="s">
        <v>1569</v>
      </c>
      <c r="D1610" s="5">
        <v>43218</v>
      </c>
      <c r="E1610" s="1">
        <f>YEAR(D1610)</f>
        <v>2018</v>
      </c>
      <c r="F1610" s="1">
        <f>MONTH(D1610)</f>
        <v>4</v>
      </c>
      <c r="G1610" s="4">
        <f>DAY(D1610)</f>
        <v>28</v>
      </c>
      <c r="H1610" s="9">
        <v>0.33263888888888887</v>
      </c>
      <c r="I1610" s="13">
        <f>128+15.04/60</f>
        <v>128.25066666666666</v>
      </c>
      <c r="J1610" s="13">
        <f>33+15.04/60</f>
        <v>33.250666666666667</v>
      </c>
      <c r="K1610" s="10">
        <v>49.728000000000002</v>
      </c>
      <c r="L1610" s="10">
        <v>50</v>
      </c>
      <c r="M1610" s="10">
        <v>0</v>
      </c>
      <c r="N1610" s="14">
        <v>17.122900000000001</v>
      </c>
      <c r="O1610" s="13">
        <v>34.651899999999998</v>
      </c>
      <c r="P1610" s="38">
        <v>0.259174117647059</v>
      </c>
      <c r="Q1610" s="38">
        <v>1.5345778705882349</v>
      </c>
      <c r="R1610" s="32" t="s">
        <v>285</v>
      </c>
      <c r="S1610" s="32">
        <v>1</v>
      </c>
      <c r="V1610" s="8" t="s">
        <v>1159</v>
      </c>
    </row>
    <row r="1611" spans="1:22" ht="12.75" customHeight="1">
      <c r="A1611" s="1" t="s">
        <v>293</v>
      </c>
      <c r="B1611" s="1">
        <v>82</v>
      </c>
      <c r="C1611" s="1" t="s">
        <v>1569</v>
      </c>
      <c r="D1611" s="5">
        <v>43218</v>
      </c>
      <c r="E1611" s="1">
        <f>YEAR(D1611)</f>
        <v>2018</v>
      </c>
      <c r="F1611" s="1">
        <f>MONTH(D1611)</f>
        <v>4</v>
      </c>
      <c r="G1611" s="4">
        <f>DAY(D1611)</f>
        <v>28</v>
      </c>
      <c r="H1611" s="9">
        <v>0.33263888888888887</v>
      </c>
      <c r="I1611" s="13">
        <f>128+15.04/60</f>
        <v>128.25066666666666</v>
      </c>
      <c r="J1611" s="13">
        <f>33+15.04/60</f>
        <v>33.250666666666667</v>
      </c>
      <c r="K1611" s="10">
        <v>29.998999999999999</v>
      </c>
      <c r="L1611" s="10">
        <v>30</v>
      </c>
      <c r="M1611" s="10">
        <v>0</v>
      </c>
      <c r="N1611" s="14">
        <v>17.662500000000001</v>
      </c>
      <c r="O1611" s="13">
        <v>34.565300000000001</v>
      </c>
      <c r="P1611" s="38">
        <v>0.27410494117647088</v>
      </c>
      <c r="Q1611" s="38">
        <v>1.4389277847058857</v>
      </c>
      <c r="R1611" s="32" t="s">
        <v>285</v>
      </c>
      <c r="S1611" s="32">
        <v>1</v>
      </c>
      <c r="V1611" s="8" t="s">
        <v>1160</v>
      </c>
    </row>
    <row r="1612" spans="1:22" ht="12.75" customHeight="1">
      <c r="A1612" s="1" t="s">
        <v>293</v>
      </c>
      <c r="B1612" s="1">
        <v>82</v>
      </c>
      <c r="C1612" s="1" t="s">
        <v>1569</v>
      </c>
      <c r="D1612" s="5">
        <v>43218</v>
      </c>
      <c r="E1612" s="1">
        <f>YEAR(D1612)</f>
        <v>2018</v>
      </c>
      <c r="F1612" s="1">
        <f>MONTH(D1612)</f>
        <v>4</v>
      </c>
      <c r="G1612" s="4">
        <f>DAY(D1612)</f>
        <v>28</v>
      </c>
      <c r="H1612" s="9">
        <v>0.33263888888888887</v>
      </c>
      <c r="I1612" s="13">
        <f>128+15.04/60</f>
        <v>128.25066666666666</v>
      </c>
      <c r="J1612" s="13">
        <f>33+15.04/60</f>
        <v>33.250666666666667</v>
      </c>
      <c r="K1612" s="10">
        <v>19.731999999999999</v>
      </c>
      <c r="L1612" s="10">
        <v>20</v>
      </c>
      <c r="M1612" s="10">
        <v>0</v>
      </c>
      <c r="N1612" s="14">
        <v>17.847899999999999</v>
      </c>
      <c r="O1612" s="13">
        <v>34.498100000000001</v>
      </c>
      <c r="P1612" s="38">
        <v>0.27571000470588292</v>
      </c>
      <c r="Q1612" s="38">
        <v>1.3313052988235299</v>
      </c>
      <c r="R1612" s="32" t="s">
        <v>285</v>
      </c>
      <c r="S1612" s="32">
        <v>1</v>
      </c>
      <c r="V1612" s="8" t="s">
        <v>1161</v>
      </c>
    </row>
    <row r="1613" spans="1:22" ht="12.75" customHeight="1">
      <c r="A1613" s="1" t="s">
        <v>293</v>
      </c>
      <c r="B1613" s="1">
        <v>82</v>
      </c>
      <c r="C1613" s="1" t="s">
        <v>1569</v>
      </c>
      <c r="D1613" s="5">
        <v>43218</v>
      </c>
      <c r="E1613" s="1">
        <f>YEAR(D1613)</f>
        <v>2018</v>
      </c>
      <c r="F1613" s="1">
        <f>MONTH(D1613)</f>
        <v>4</v>
      </c>
      <c r="G1613" s="4">
        <f>DAY(D1613)</f>
        <v>28</v>
      </c>
      <c r="H1613" s="9">
        <v>0.33263888888888887</v>
      </c>
      <c r="I1613" s="13">
        <f>128+15.04/60</f>
        <v>128.25066666666666</v>
      </c>
      <c r="J1613" s="13">
        <f>33+15.04/60</f>
        <v>33.250666666666667</v>
      </c>
      <c r="K1613" s="10">
        <v>10.372</v>
      </c>
      <c r="L1613" s="10">
        <v>10</v>
      </c>
      <c r="M1613" s="10">
        <v>0</v>
      </c>
      <c r="N1613" s="14">
        <v>17.931699999999999</v>
      </c>
      <c r="O1613" s="13">
        <v>34.494500000000002</v>
      </c>
      <c r="P1613" s="38">
        <v>0.26441234823529491</v>
      </c>
      <c r="Q1613" s="38">
        <v>1.536162452941177</v>
      </c>
      <c r="R1613" s="32" t="s">
        <v>285</v>
      </c>
      <c r="S1613" s="32">
        <v>1</v>
      </c>
      <c r="V1613" s="8" t="s">
        <v>1162</v>
      </c>
    </row>
    <row r="1614" spans="1:22" ht="12.75" customHeight="1">
      <c r="A1614" s="1" t="s">
        <v>1103</v>
      </c>
      <c r="B1614" s="1" t="s">
        <v>1104</v>
      </c>
      <c r="C1614" s="1" t="s">
        <v>1569</v>
      </c>
      <c r="D1614" s="5">
        <v>43246</v>
      </c>
      <c r="E1614" s="1">
        <f>YEAR(D1614)</f>
        <v>2018</v>
      </c>
      <c r="F1614" s="1">
        <f>MONTH(D1614)</f>
        <v>5</v>
      </c>
      <c r="G1614" s="4">
        <f>DAY(D1614)</f>
        <v>26</v>
      </c>
      <c r="H1614" s="9">
        <v>0.34652777777777777</v>
      </c>
      <c r="I1614" s="13">
        <v>130.45849999999999</v>
      </c>
      <c r="J1614" s="13">
        <v>34.214666666666602</v>
      </c>
      <c r="K1614" s="10">
        <v>5</v>
      </c>
      <c r="L1614" s="10">
        <v>5</v>
      </c>
      <c r="M1614" s="10">
        <v>0</v>
      </c>
      <c r="N1614" s="14">
        <v>19.488333333333301</v>
      </c>
      <c r="O1614" s="16">
        <v>34.425166666666598</v>
      </c>
      <c r="P1614" s="38">
        <v>0.25223900588235293</v>
      </c>
      <c r="Q1614" s="38">
        <v>1.445851505882354</v>
      </c>
      <c r="R1614" s="1" t="s">
        <v>1587</v>
      </c>
      <c r="T1614" s="8" t="s">
        <v>1623</v>
      </c>
      <c r="V1614" s="8" t="s">
        <v>1243</v>
      </c>
    </row>
    <row r="1615" spans="1:22" ht="12.75" customHeight="1">
      <c r="A1615" s="1" t="s">
        <v>1103</v>
      </c>
      <c r="B1615" s="1" t="s">
        <v>1105</v>
      </c>
      <c r="C1615" s="1" t="s">
        <v>1569</v>
      </c>
      <c r="D1615" s="5">
        <v>43246</v>
      </c>
      <c r="E1615" s="1">
        <f>YEAR(D1615)</f>
        <v>2018</v>
      </c>
      <c r="F1615" s="1">
        <f>MONTH(D1615)</f>
        <v>5</v>
      </c>
      <c r="G1615" s="4">
        <f>DAY(D1615)</f>
        <v>26</v>
      </c>
      <c r="H1615" s="9">
        <v>0.39583333333333331</v>
      </c>
      <c r="I1615" s="13">
        <v>130.506</v>
      </c>
      <c r="J1615" s="13">
        <v>34.338999999999999</v>
      </c>
      <c r="K1615" s="10">
        <v>5</v>
      </c>
      <c r="L1615" s="10">
        <v>5</v>
      </c>
      <c r="M1615" s="10">
        <v>0</v>
      </c>
      <c r="N1615" s="14">
        <v>19.411666666666601</v>
      </c>
      <c r="O1615" s="16">
        <v>34.4255</v>
      </c>
      <c r="P1615" s="38">
        <v>0.28048574705882356</v>
      </c>
      <c r="Q1615" s="38">
        <v>1.5611036470588253</v>
      </c>
      <c r="R1615" s="1" t="s">
        <v>1587</v>
      </c>
      <c r="T1615" s="8" t="s">
        <v>1623</v>
      </c>
      <c r="V1615" s="8" t="s">
        <v>1244</v>
      </c>
    </row>
    <row r="1616" spans="1:22" ht="12.75" customHeight="1">
      <c r="A1616" s="1" t="s">
        <v>1103</v>
      </c>
      <c r="B1616" s="1" t="s">
        <v>1106</v>
      </c>
      <c r="C1616" s="1" t="s">
        <v>1569</v>
      </c>
      <c r="D1616" s="5">
        <v>43246</v>
      </c>
      <c r="E1616" s="1">
        <f>YEAR(D1616)</f>
        <v>2018</v>
      </c>
      <c r="F1616" s="1">
        <f>MONTH(D1616)</f>
        <v>5</v>
      </c>
      <c r="G1616" s="4">
        <f>DAY(D1616)</f>
        <v>26</v>
      </c>
      <c r="H1616" s="9">
        <v>0.50486111111111109</v>
      </c>
      <c r="I1616" s="13">
        <v>130.514833333333</v>
      </c>
      <c r="J1616" s="13">
        <v>34.512333333333302</v>
      </c>
      <c r="K1616" s="10">
        <v>5</v>
      </c>
      <c r="L1616" s="10">
        <v>5</v>
      </c>
      <c r="M1616" s="10">
        <v>0</v>
      </c>
      <c r="N1616" s="14">
        <v>19.781666666666599</v>
      </c>
      <c r="O1616" s="16">
        <v>34.386000000000003</v>
      </c>
      <c r="P1616" s="38">
        <v>0.26258338823529415</v>
      </c>
      <c r="Q1616" s="38">
        <v>1.4846693882352948</v>
      </c>
      <c r="R1616" s="1" t="s">
        <v>1587</v>
      </c>
      <c r="T1616" s="8" t="s">
        <v>1623</v>
      </c>
      <c r="V1616" s="8" t="s">
        <v>1245</v>
      </c>
    </row>
    <row r="1617" spans="1:22" ht="12.75" customHeight="1">
      <c r="A1617" s="1" t="s">
        <v>1103</v>
      </c>
      <c r="B1617" s="1" t="s">
        <v>1107</v>
      </c>
      <c r="C1617" s="1" t="s">
        <v>1569</v>
      </c>
      <c r="D1617" s="5">
        <v>43246</v>
      </c>
      <c r="E1617" s="1">
        <f>YEAR(D1617)</f>
        <v>2018</v>
      </c>
      <c r="F1617" s="1">
        <f>MONTH(D1617)</f>
        <v>5</v>
      </c>
      <c r="G1617" s="4">
        <f>DAY(D1617)</f>
        <v>26</v>
      </c>
      <c r="H1617" s="9">
        <v>0.6020833333333333</v>
      </c>
      <c r="I1617" s="13">
        <v>130.51900000000001</v>
      </c>
      <c r="J1617" s="13">
        <v>34.661999999999999</v>
      </c>
      <c r="K1617" s="10">
        <v>5</v>
      </c>
      <c r="L1617" s="10">
        <v>5</v>
      </c>
      <c r="M1617" s="10">
        <v>0</v>
      </c>
      <c r="N1617" s="14">
        <v>19.376000000000001</v>
      </c>
      <c r="O1617" s="16">
        <v>34.357399999999998</v>
      </c>
      <c r="P1617" s="38">
        <v>0.28107172941176484</v>
      </c>
      <c r="Q1617" s="38">
        <v>1.5952079294117638</v>
      </c>
      <c r="R1617" s="1" t="s">
        <v>1587</v>
      </c>
      <c r="T1617" s="8" t="s">
        <v>1623</v>
      </c>
      <c r="V1617" s="8" t="s">
        <v>1246</v>
      </c>
    </row>
    <row r="1618" spans="1:22" ht="12.75" customHeight="1">
      <c r="A1618" s="1" t="s">
        <v>1103</v>
      </c>
      <c r="B1618" s="1" t="s">
        <v>1108</v>
      </c>
      <c r="C1618" s="1" t="s">
        <v>1569</v>
      </c>
      <c r="D1618" s="5">
        <v>43247</v>
      </c>
      <c r="E1618" s="1">
        <f>YEAR(D1618)</f>
        <v>2018</v>
      </c>
      <c r="F1618" s="1">
        <f>MONTH(D1618)</f>
        <v>5</v>
      </c>
      <c r="G1618" s="4">
        <f>DAY(D1618)</f>
        <v>27</v>
      </c>
      <c r="H1618" s="9">
        <v>0.60138888888888886</v>
      </c>
      <c r="I1618" s="13">
        <v>130.508833333333</v>
      </c>
      <c r="J1618" s="13">
        <v>35.331000000000003</v>
      </c>
      <c r="K1618" s="10">
        <v>5</v>
      </c>
      <c r="L1618" s="10">
        <v>5</v>
      </c>
      <c r="M1618" s="10">
        <v>0</v>
      </c>
      <c r="N1618" s="14">
        <v>19.18</v>
      </c>
      <c r="O1618" s="16">
        <v>34.3215</v>
      </c>
      <c r="P1618" s="38">
        <v>0.25585057058823524</v>
      </c>
      <c r="Q1618" s="38">
        <v>1.5168096705882341</v>
      </c>
      <c r="R1618" s="1" t="s">
        <v>1587</v>
      </c>
      <c r="T1618" s="8" t="s">
        <v>1623</v>
      </c>
      <c r="V1618" s="8" t="s">
        <v>1247</v>
      </c>
    </row>
    <row r="1619" spans="1:22" ht="12.75" customHeight="1">
      <c r="A1619" s="1" t="s">
        <v>1103</v>
      </c>
      <c r="B1619" s="1" t="s">
        <v>1109</v>
      </c>
      <c r="C1619" s="1" t="s">
        <v>1569</v>
      </c>
      <c r="D1619" s="5">
        <v>43247</v>
      </c>
      <c r="E1619" s="1">
        <f>YEAR(D1619)</f>
        <v>2018</v>
      </c>
      <c r="F1619" s="1">
        <f>MONTH(D1619)</f>
        <v>5</v>
      </c>
      <c r="G1619" s="4">
        <f>DAY(D1619)</f>
        <v>27</v>
      </c>
      <c r="H1619" s="9">
        <v>0.49652777777777773</v>
      </c>
      <c r="I1619" s="13">
        <v>130.526166666666</v>
      </c>
      <c r="J1619" s="13">
        <v>34.976999999999997</v>
      </c>
      <c r="K1619" s="10">
        <v>5</v>
      </c>
      <c r="L1619" s="10">
        <v>5</v>
      </c>
      <c r="M1619" s="10">
        <v>0</v>
      </c>
      <c r="N1619" s="14">
        <v>19.905000000000001</v>
      </c>
      <c r="O1619" s="16">
        <v>34.369999999999997</v>
      </c>
      <c r="P1619" s="38">
        <v>0.24831651176470637</v>
      </c>
      <c r="Q1619" s="38">
        <v>1.5008666117647032</v>
      </c>
      <c r="R1619" s="1" t="s">
        <v>1587</v>
      </c>
      <c r="T1619" s="8" t="s">
        <v>1623</v>
      </c>
      <c r="V1619" s="8" t="s">
        <v>1248</v>
      </c>
    </row>
    <row r="1620" spans="1:22" ht="12.75" customHeight="1">
      <c r="A1620" s="1" t="s">
        <v>1103</v>
      </c>
      <c r="B1620" s="1" t="s">
        <v>1110</v>
      </c>
      <c r="C1620" s="1" t="s">
        <v>1569</v>
      </c>
      <c r="D1620" s="5">
        <v>43247</v>
      </c>
      <c r="E1620" s="1">
        <f>YEAR(D1620)</f>
        <v>2018</v>
      </c>
      <c r="F1620" s="1">
        <f>MONTH(D1620)</f>
        <v>5</v>
      </c>
      <c r="G1620" s="4">
        <f>DAY(D1620)</f>
        <v>27</v>
      </c>
      <c r="H1620" s="9">
        <v>0.36319444444444443</v>
      </c>
      <c r="I1620" s="13">
        <v>130.49700000000001</v>
      </c>
      <c r="J1620" s="13">
        <v>34.834000000000003</v>
      </c>
      <c r="K1620" s="10">
        <v>5</v>
      </c>
      <c r="L1620" s="10">
        <v>5</v>
      </c>
      <c r="M1620" s="10">
        <v>0</v>
      </c>
      <c r="N1620" s="14">
        <v>19.706666666666599</v>
      </c>
      <c r="O1620" s="16">
        <v>34.374833333333299</v>
      </c>
      <c r="P1620" s="38">
        <v>0.26639825294117681</v>
      </c>
      <c r="Q1620" s="38">
        <v>1.6243675529411767</v>
      </c>
      <c r="R1620" s="1" t="s">
        <v>1587</v>
      </c>
      <c r="T1620" s="8" t="s">
        <v>1623</v>
      </c>
      <c r="V1620" s="8" t="s">
        <v>1249</v>
      </c>
    </row>
    <row r="1621" spans="1:22" ht="12.75" customHeight="1">
      <c r="A1621" s="1" t="s">
        <v>1103</v>
      </c>
      <c r="B1621" s="1" t="s">
        <v>1111</v>
      </c>
      <c r="C1621" s="1" t="s">
        <v>1569</v>
      </c>
      <c r="D1621" s="5">
        <v>43247</v>
      </c>
      <c r="E1621" s="1">
        <f>YEAR(D1621)</f>
        <v>2018</v>
      </c>
      <c r="F1621" s="1">
        <f>MONTH(D1621)</f>
        <v>5</v>
      </c>
      <c r="G1621" s="4">
        <f>DAY(D1621)</f>
        <v>27</v>
      </c>
      <c r="H1621" s="9">
        <v>0.29444444444444445</v>
      </c>
      <c r="I1621" s="13">
        <v>130.28700000000001</v>
      </c>
      <c r="J1621" s="13">
        <v>34.965333333333298</v>
      </c>
      <c r="K1621" s="10">
        <v>5</v>
      </c>
      <c r="L1621" s="10">
        <v>5</v>
      </c>
      <c r="M1621" s="10">
        <v>0</v>
      </c>
      <c r="N1621" s="14">
        <v>19.828333333333301</v>
      </c>
      <c r="O1621" s="16">
        <v>34.362666666666598</v>
      </c>
      <c r="P1621" s="38">
        <v>0.21003631764705877</v>
      </c>
      <c r="Q1621" s="38">
        <v>1.3492689176470574</v>
      </c>
      <c r="R1621" s="1" t="s">
        <v>1587</v>
      </c>
      <c r="T1621" s="8" t="s">
        <v>1623</v>
      </c>
      <c r="V1621" s="8" t="s">
        <v>1250</v>
      </c>
    </row>
    <row r="1622" spans="1:22" ht="12.75" customHeight="1">
      <c r="A1622" s="1" t="s">
        <v>1103</v>
      </c>
      <c r="B1622" s="1" t="s">
        <v>1112</v>
      </c>
      <c r="C1622" s="1" t="s">
        <v>1569</v>
      </c>
      <c r="D1622" s="5">
        <v>43249</v>
      </c>
      <c r="E1622" s="1">
        <f>YEAR(D1622)</f>
        <v>2018</v>
      </c>
      <c r="F1622" s="1">
        <f>MONTH(D1622)</f>
        <v>5</v>
      </c>
      <c r="G1622" s="4">
        <f>DAY(D1622)</f>
        <v>29</v>
      </c>
      <c r="H1622" s="9">
        <v>0.70486111111111116</v>
      </c>
      <c r="I1622" s="13">
        <v>129.99100000000001</v>
      </c>
      <c r="J1622" s="13">
        <v>34.051333333333297</v>
      </c>
      <c r="K1622" s="10">
        <v>5</v>
      </c>
      <c r="L1622" s="10">
        <v>5</v>
      </c>
      <c r="M1622" s="10">
        <v>0</v>
      </c>
      <c r="N1622" s="14">
        <v>19.9366666666666</v>
      </c>
      <c r="O1622" s="16">
        <v>34.26</v>
      </c>
      <c r="P1622" s="38">
        <v>0.188067958823529</v>
      </c>
      <c r="Q1622" s="38">
        <v>1.1616722588235309</v>
      </c>
      <c r="R1622" s="1" t="s">
        <v>1587</v>
      </c>
      <c r="T1622" s="8" t="s">
        <v>1623</v>
      </c>
      <c r="V1622" s="8" t="s">
        <v>1251</v>
      </c>
    </row>
    <row r="1623" spans="1:22" ht="12.75" customHeight="1">
      <c r="A1623" s="1" t="s">
        <v>1103</v>
      </c>
      <c r="B1623" s="1" t="s">
        <v>1113</v>
      </c>
      <c r="C1623" s="1" t="s">
        <v>1569</v>
      </c>
      <c r="D1623" s="5">
        <v>43249</v>
      </c>
      <c r="E1623" s="1">
        <f>YEAR(D1623)</f>
        <v>2018</v>
      </c>
      <c r="F1623" s="1">
        <f>MONTH(D1623)</f>
        <v>5</v>
      </c>
      <c r="G1623" s="4">
        <f>DAY(D1623)</f>
        <v>29</v>
      </c>
      <c r="H1623" s="9">
        <v>0.28958333333333336</v>
      </c>
      <c r="I1623" s="13">
        <v>130.06</v>
      </c>
      <c r="J1623" s="13">
        <v>34.119</v>
      </c>
      <c r="K1623" s="10">
        <v>5</v>
      </c>
      <c r="L1623" s="10">
        <v>5</v>
      </c>
      <c r="M1623" s="10">
        <v>0</v>
      </c>
      <c r="N1623" s="14">
        <v>19.6666666666666</v>
      </c>
      <c r="O1623" s="16">
        <v>34.366500000000002</v>
      </c>
      <c r="P1623" s="38">
        <v>0.26348029999999967</v>
      </c>
      <c r="Q1623" s="38">
        <v>1.4287416000000022</v>
      </c>
      <c r="R1623" s="1" t="s">
        <v>1587</v>
      </c>
      <c r="T1623" s="8" t="s">
        <v>1623</v>
      </c>
      <c r="V1623" s="8" t="s">
        <v>1252</v>
      </c>
    </row>
    <row r="1624" spans="1:22" ht="12.75" customHeight="1">
      <c r="A1624" s="1" t="s">
        <v>1103</v>
      </c>
      <c r="B1624" s="1" t="s">
        <v>1114</v>
      </c>
      <c r="C1624" s="1" t="s">
        <v>1569</v>
      </c>
      <c r="D1624" s="5">
        <v>43249</v>
      </c>
      <c r="E1624" s="1">
        <f>YEAR(D1624)</f>
        <v>2018</v>
      </c>
      <c r="F1624" s="1">
        <f>MONTH(D1624)</f>
        <v>5</v>
      </c>
      <c r="G1624" s="4">
        <f>DAY(D1624)</f>
        <v>29</v>
      </c>
      <c r="H1624" s="9">
        <v>0.39444444444444443</v>
      </c>
      <c r="I1624" s="13">
        <v>130.26300000000001</v>
      </c>
      <c r="J1624" s="13">
        <v>34.6518333333333</v>
      </c>
      <c r="K1624" s="10">
        <v>5</v>
      </c>
      <c r="L1624" s="10">
        <v>5</v>
      </c>
      <c r="M1624" s="10">
        <v>0</v>
      </c>
      <c r="N1624" s="14">
        <v>19.8333333333333</v>
      </c>
      <c r="O1624" s="16">
        <v>34.118166666666603</v>
      </c>
      <c r="P1624" s="38">
        <v>0.1310946286764707</v>
      </c>
      <c r="Q1624" s="38">
        <v>0.53822934117647314</v>
      </c>
      <c r="R1624" s="1" t="s">
        <v>1587</v>
      </c>
      <c r="T1624" s="8" t="s">
        <v>1623</v>
      </c>
      <c r="V1624" s="8" t="s">
        <v>1253</v>
      </c>
    </row>
    <row r="1625" spans="1:22" ht="12.75" customHeight="1">
      <c r="A1625" s="1" t="s">
        <v>1103</v>
      </c>
      <c r="B1625" s="1" t="s">
        <v>1115</v>
      </c>
      <c r="C1625" s="1" t="s">
        <v>1569</v>
      </c>
      <c r="D1625" s="5">
        <v>43249</v>
      </c>
      <c r="E1625" s="1">
        <f>YEAR(D1625)</f>
        <v>2018</v>
      </c>
      <c r="F1625" s="1">
        <f>MONTH(D1625)</f>
        <v>5</v>
      </c>
      <c r="G1625" s="4">
        <f>DAY(D1625)</f>
        <v>29</v>
      </c>
      <c r="H1625" s="9">
        <v>0.50694444444444442</v>
      </c>
      <c r="I1625" s="13">
        <v>130.22333333333299</v>
      </c>
      <c r="J1625" s="13">
        <v>34.396999999999998</v>
      </c>
      <c r="K1625" s="10">
        <v>5</v>
      </c>
      <c r="L1625" s="10">
        <v>5</v>
      </c>
      <c r="M1625" s="10">
        <v>0</v>
      </c>
      <c r="N1625" s="14">
        <v>19.71</v>
      </c>
      <c r="O1625" s="16">
        <v>34.357333333333301</v>
      </c>
      <c r="P1625" s="38">
        <v>0.12378928235294118</v>
      </c>
      <c r="Q1625" s="38">
        <v>0.54762188235294218</v>
      </c>
      <c r="R1625" s="1" t="s">
        <v>1587</v>
      </c>
      <c r="T1625" s="8" t="s">
        <v>1623</v>
      </c>
      <c r="V1625" s="8" t="s">
        <v>1254</v>
      </c>
    </row>
    <row r="1626" spans="1:22" ht="12.75" customHeight="1">
      <c r="A1626" s="1" t="s">
        <v>1103</v>
      </c>
      <c r="B1626" s="1" t="s">
        <v>1116</v>
      </c>
      <c r="C1626" s="1" t="s">
        <v>1569</v>
      </c>
      <c r="D1626" s="5">
        <v>43249</v>
      </c>
      <c r="E1626" s="1">
        <f>YEAR(D1626)</f>
        <v>2018</v>
      </c>
      <c r="F1626" s="1">
        <f>MONTH(D1626)</f>
        <v>5</v>
      </c>
      <c r="G1626" s="4">
        <f>DAY(D1626)</f>
        <v>29</v>
      </c>
      <c r="H1626" s="9">
        <v>0.625</v>
      </c>
      <c r="I1626" s="13">
        <v>130.27249999999901</v>
      </c>
      <c r="J1626" s="13">
        <v>34.326166666666602</v>
      </c>
      <c r="K1626" s="10">
        <v>5</v>
      </c>
      <c r="L1626" s="10">
        <v>5</v>
      </c>
      <c r="M1626" s="10">
        <v>0</v>
      </c>
      <c r="N1626" s="14">
        <v>19.850000000000001</v>
      </c>
      <c r="O1626" s="16">
        <v>34.351833333333303</v>
      </c>
      <c r="P1626" s="38">
        <v>9.7551623529412046E-2</v>
      </c>
      <c r="Q1626" s="38">
        <v>0.52323362352941061</v>
      </c>
      <c r="R1626" s="1" t="s">
        <v>1587</v>
      </c>
      <c r="T1626" s="8" t="s">
        <v>1623</v>
      </c>
      <c r="V1626" s="8" t="s">
        <v>1255</v>
      </c>
    </row>
    <row r="1627" spans="1:22" ht="12.75" customHeight="1">
      <c r="A1627" s="1" t="s">
        <v>1103</v>
      </c>
      <c r="B1627" s="1" t="s">
        <v>1117</v>
      </c>
      <c r="C1627" s="1" t="s">
        <v>1569</v>
      </c>
      <c r="D1627" s="5">
        <v>43250</v>
      </c>
      <c r="E1627" s="1">
        <f>YEAR(D1627)</f>
        <v>2018</v>
      </c>
      <c r="F1627" s="1">
        <f>MONTH(D1627)</f>
        <v>5</v>
      </c>
      <c r="G1627" s="4">
        <f>DAY(D1627)</f>
        <v>30</v>
      </c>
      <c r="H1627" s="9">
        <v>0.29930555555555555</v>
      </c>
      <c r="I1627" s="13">
        <v>130.27766666666599</v>
      </c>
      <c r="J1627" s="13">
        <v>34.143999999999998</v>
      </c>
      <c r="K1627" s="10">
        <v>5</v>
      </c>
      <c r="L1627" s="10">
        <v>5</v>
      </c>
      <c r="M1627" s="10">
        <v>0</v>
      </c>
      <c r="N1627" s="14">
        <v>19.783333333333299</v>
      </c>
      <c r="O1627" s="16">
        <v>34.373166666666599</v>
      </c>
      <c r="P1627" s="38">
        <v>9.4693464705882358E-2</v>
      </c>
      <c r="Q1627" s="38">
        <v>0.70349416470588366</v>
      </c>
      <c r="R1627" s="1" t="s">
        <v>1587</v>
      </c>
      <c r="T1627" s="8" t="s">
        <v>1623</v>
      </c>
      <c r="V1627" s="8" t="s">
        <v>1256</v>
      </c>
    </row>
    <row r="1628" spans="1:22" ht="12.75" customHeight="1">
      <c r="A1628" s="1" t="s">
        <v>1103</v>
      </c>
      <c r="B1628" s="1" t="s">
        <v>1118</v>
      </c>
      <c r="C1628" s="1" t="s">
        <v>1569</v>
      </c>
      <c r="D1628" s="5">
        <v>43250</v>
      </c>
      <c r="E1628" s="1">
        <f>YEAR(D1628)</f>
        <v>2018</v>
      </c>
      <c r="F1628" s="1">
        <f>MONTH(D1628)</f>
        <v>5</v>
      </c>
      <c r="G1628" s="4">
        <f>DAY(D1628)</f>
        <v>30</v>
      </c>
      <c r="H1628" s="9">
        <v>0.40069444444444446</v>
      </c>
      <c r="I1628" s="13">
        <v>130.24799999999999</v>
      </c>
      <c r="J1628" s="13">
        <v>34.000333333333302</v>
      </c>
      <c r="K1628" s="10">
        <v>5</v>
      </c>
      <c r="L1628" s="10">
        <v>5</v>
      </c>
      <c r="M1628" s="10">
        <v>0</v>
      </c>
      <c r="N1628" s="14">
        <v>19.5966666666666</v>
      </c>
      <c r="O1628" s="16">
        <v>34.395333333333298</v>
      </c>
      <c r="P1628" s="38">
        <v>0.17701800588235339</v>
      </c>
      <c r="Q1628" s="38">
        <v>1.1934775058823526</v>
      </c>
      <c r="R1628" s="1" t="s">
        <v>1587</v>
      </c>
      <c r="T1628" s="8" t="s">
        <v>1623</v>
      </c>
      <c r="V1628" s="8" t="s">
        <v>1257</v>
      </c>
    </row>
    <row r="1629" spans="1:22" ht="12.75" customHeight="1">
      <c r="A1629" s="1" t="s">
        <v>1103</v>
      </c>
      <c r="B1629" s="1" t="s">
        <v>1119</v>
      </c>
      <c r="C1629" s="1" t="s">
        <v>1569</v>
      </c>
      <c r="D1629" s="5">
        <v>43251</v>
      </c>
      <c r="E1629" s="1">
        <f>YEAR(D1629)</f>
        <v>2018</v>
      </c>
      <c r="F1629" s="1">
        <f>MONTH(D1629)</f>
        <v>5</v>
      </c>
      <c r="G1629" s="4">
        <f>DAY(D1629)</f>
        <v>31</v>
      </c>
      <c r="H1629" s="9">
        <v>0.62638888888888888</v>
      </c>
      <c r="I1629" s="13">
        <v>130.00299999999999</v>
      </c>
      <c r="J1629" s="13">
        <v>34.181166666666599</v>
      </c>
      <c r="K1629" s="10">
        <v>5</v>
      </c>
      <c r="L1629" s="10">
        <v>5</v>
      </c>
      <c r="M1629" s="10">
        <v>0</v>
      </c>
      <c r="N1629" s="14">
        <v>19.636666666666599</v>
      </c>
      <c r="O1629" s="16">
        <v>34.354500000000002</v>
      </c>
      <c r="P1629" s="38">
        <v>0.12575662352941164</v>
      </c>
      <c r="Q1629" s="38">
        <v>0.92348733176470432</v>
      </c>
      <c r="R1629" s="1" t="s">
        <v>1587</v>
      </c>
      <c r="T1629" s="8" t="s">
        <v>1623</v>
      </c>
      <c r="V1629" s="8" t="s">
        <v>1258</v>
      </c>
    </row>
    <row r="1630" spans="1:22" ht="12.75" customHeight="1">
      <c r="A1630" s="1" t="s">
        <v>1103</v>
      </c>
      <c r="B1630" s="1" t="s">
        <v>1120</v>
      </c>
      <c r="C1630" s="1" t="s">
        <v>1569</v>
      </c>
      <c r="D1630" s="5">
        <v>43252</v>
      </c>
      <c r="E1630" s="1">
        <f>YEAR(D1630)</f>
        <v>2018</v>
      </c>
      <c r="F1630" s="1">
        <f>MONTH(D1630)</f>
        <v>6</v>
      </c>
      <c r="G1630" s="4">
        <f>DAY(D1630)</f>
        <v>1</v>
      </c>
      <c r="H1630" s="9">
        <v>0.29097222222222224</v>
      </c>
      <c r="I1630" s="13">
        <v>130.00383333333301</v>
      </c>
      <c r="J1630" s="13">
        <v>34.344000000000001</v>
      </c>
      <c r="K1630" s="10">
        <v>5</v>
      </c>
      <c r="L1630" s="10">
        <v>5</v>
      </c>
      <c r="M1630" s="10">
        <v>0</v>
      </c>
      <c r="N1630" s="14">
        <v>20.07</v>
      </c>
      <c r="O1630" s="16">
        <v>33.887500000000003</v>
      </c>
      <c r="P1630" s="38">
        <v>-0.22653791176470595</v>
      </c>
      <c r="Q1630" s="38">
        <v>-1.5091423458823536</v>
      </c>
      <c r="R1630" s="1" t="s">
        <v>1587</v>
      </c>
      <c r="T1630" s="8" t="s">
        <v>1623</v>
      </c>
      <c r="V1630" s="8" t="s">
        <v>1259</v>
      </c>
    </row>
    <row r="1631" spans="1:22" ht="12.75" customHeight="1">
      <c r="A1631" s="1" t="s">
        <v>1103</v>
      </c>
      <c r="B1631" s="1" t="s">
        <v>1121</v>
      </c>
      <c r="C1631" s="1" t="s">
        <v>1569</v>
      </c>
      <c r="D1631" s="5">
        <v>43252</v>
      </c>
      <c r="E1631" s="1">
        <f>YEAR(D1631)</f>
        <v>2018</v>
      </c>
      <c r="F1631" s="1">
        <f>MONTH(D1631)</f>
        <v>6</v>
      </c>
      <c r="G1631" s="4">
        <f>DAY(D1631)</f>
        <v>1</v>
      </c>
      <c r="H1631" s="9">
        <v>0.44166666666666665</v>
      </c>
      <c r="I1631" s="13">
        <v>130.03049999999999</v>
      </c>
      <c r="J1631" s="13">
        <v>34.515999999999998</v>
      </c>
      <c r="K1631" s="10">
        <v>5</v>
      </c>
      <c r="L1631" s="10">
        <v>5</v>
      </c>
      <c r="M1631" s="10">
        <v>0</v>
      </c>
      <c r="N1631" s="14">
        <v>20.473333333333301</v>
      </c>
      <c r="O1631" s="16">
        <v>33.870666666666601</v>
      </c>
      <c r="P1631" s="38">
        <v>-7.9187467058823513E-2</v>
      </c>
      <c r="Q1631" s="38">
        <v>-0.3362800835294113</v>
      </c>
      <c r="R1631" s="1" t="s">
        <v>1587</v>
      </c>
      <c r="T1631" s="8" t="s">
        <v>1623</v>
      </c>
      <c r="V1631" s="8" t="s">
        <v>1260</v>
      </c>
    </row>
    <row r="1632" spans="1:22" ht="12.75" customHeight="1">
      <c r="A1632" s="1" t="s">
        <v>1103</v>
      </c>
      <c r="B1632" s="1" t="s">
        <v>1122</v>
      </c>
      <c r="C1632" s="1" t="s">
        <v>1569</v>
      </c>
      <c r="D1632" s="5">
        <v>43252</v>
      </c>
      <c r="E1632" s="1">
        <f>YEAR(D1632)</f>
        <v>2018</v>
      </c>
      <c r="F1632" s="1">
        <f>MONTH(D1632)</f>
        <v>6</v>
      </c>
      <c r="G1632" s="4">
        <f>DAY(D1632)</f>
        <v>1</v>
      </c>
      <c r="H1632" s="9">
        <v>0.56944444444444442</v>
      </c>
      <c r="I1632" s="13">
        <v>130.00299999999999</v>
      </c>
      <c r="J1632" s="13">
        <v>34.8406666666666</v>
      </c>
      <c r="K1632" s="10">
        <v>5</v>
      </c>
      <c r="L1632" s="10">
        <v>5</v>
      </c>
      <c r="M1632" s="10">
        <v>0</v>
      </c>
      <c r="N1632" s="14">
        <v>20.356666666666602</v>
      </c>
      <c r="O1632" s="16">
        <v>33.954166666666602</v>
      </c>
      <c r="P1632" s="38">
        <v>-0.1179032623529408</v>
      </c>
      <c r="Q1632" s="38">
        <v>-1.02386812117647</v>
      </c>
      <c r="R1632" s="1" t="s">
        <v>1587</v>
      </c>
      <c r="T1632" s="8" t="s">
        <v>1623</v>
      </c>
      <c r="V1632" s="8" t="s">
        <v>1282</v>
      </c>
    </row>
    <row r="1633" spans="1:22" ht="12.75" customHeight="1">
      <c r="A1633" s="1" t="s">
        <v>1103</v>
      </c>
      <c r="B1633" s="1" t="s">
        <v>1123</v>
      </c>
      <c r="C1633" s="1" t="s">
        <v>1569</v>
      </c>
      <c r="D1633" s="5">
        <v>43251</v>
      </c>
      <c r="E1633" s="1">
        <f>YEAR(D1633)</f>
        <v>2018</v>
      </c>
      <c r="F1633" s="1">
        <f>MONTH(D1633)</f>
        <v>5</v>
      </c>
      <c r="G1633" s="4">
        <f>DAY(D1633)</f>
        <v>31</v>
      </c>
      <c r="H1633" s="9">
        <v>0.72361111111111109</v>
      </c>
      <c r="I1633" s="13">
        <v>129.993666666666</v>
      </c>
      <c r="J1633" s="13">
        <v>35.003999999999998</v>
      </c>
      <c r="K1633" s="10">
        <v>5</v>
      </c>
      <c r="L1633" s="10">
        <v>5</v>
      </c>
      <c r="M1633" s="10">
        <v>0</v>
      </c>
      <c r="N1633" s="14">
        <v>19.896666666666601</v>
      </c>
      <c r="O1633" s="16">
        <v>34.315333333333299</v>
      </c>
      <c r="P1633" s="38">
        <v>-2.6250277647058784E-2</v>
      </c>
      <c r="Q1633" s="38">
        <v>-0.11493703882352868</v>
      </c>
      <c r="R1633" s="1" t="s">
        <v>1587</v>
      </c>
      <c r="T1633" s="8" t="s">
        <v>1623</v>
      </c>
      <c r="V1633" s="8" t="s">
        <v>1261</v>
      </c>
    </row>
    <row r="1634" spans="1:22" ht="12.75" customHeight="1">
      <c r="A1634" s="1" t="s">
        <v>1103</v>
      </c>
      <c r="B1634" s="1" t="s">
        <v>1124</v>
      </c>
      <c r="C1634" s="1" t="s">
        <v>1569</v>
      </c>
      <c r="D1634" s="5">
        <v>43253</v>
      </c>
      <c r="E1634" s="1">
        <f>YEAR(D1634)</f>
        <v>2018</v>
      </c>
      <c r="F1634" s="1">
        <f>MONTH(D1634)</f>
        <v>6</v>
      </c>
      <c r="G1634" s="4">
        <f>DAY(D1634)</f>
        <v>2</v>
      </c>
      <c r="H1634" s="9">
        <v>0.4201388888888889</v>
      </c>
      <c r="I1634" s="13">
        <v>129.78800000000001</v>
      </c>
      <c r="J1634" s="13">
        <v>35.002000000000002</v>
      </c>
      <c r="K1634" s="10">
        <v>5</v>
      </c>
      <c r="L1634" s="10">
        <v>5</v>
      </c>
      <c r="M1634" s="10">
        <v>0</v>
      </c>
      <c r="N1634" s="14">
        <v>19.84</v>
      </c>
      <c r="O1634" s="16">
        <v>34.304166666666603</v>
      </c>
      <c r="P1634" s="38">
        <v>-2.535952941175923E-3</v>
      </c>
      <c r="Q1634" s="38">
        <v>-0.16147470980392065</v>
      </c>
      <c r="R1634" s="1" t="s">
        <v>1587</v>
      </c>
      <c r="T1634" s="8" t="s">
        <v>1623</v>
      </c>
      <c r="V1634" s="8" t="s">
        <v>1262</v>
      </c>
    </row>
    <row r="1635" spans="1:22" ht="12.75" customHeight="1">
      <c r="A1635" s="1" t="s">
        <v>1103</v>
      </c>
      <c r="B1635" s="1" t="s">
        <v>1125</v>
      </c>
      <c r="C1635" s="1" t="s">
        <v>1569</v>
      </c>
      <c r="D1635" s="5">
        <v>43253</v>
      </c>
      <c r="E1635" s="1">
        <f>YEAR(D1635)</f>
        <v>2018</v>
      </c>
      <c r="F1635" s="1">
        <f>MONTH(D1635)</f>
        <v>6</v>
      </c>
      <c r="G1635" s="4">
        <f>DAY(D1635)</f>
        <v>2</v>
      </c>
      <c r="H1635" s="9">
        <v>0.50624999999999998</v>
      </c>
      <c r="I1635" s="13">
        <v>129.679</v>
      </c>
      <c r="J1635" s="13">
        <v>35.006500000000003</v>
      </c>
      <c r="K1635" s="10">
        <v>5</v>
      </c>
      <c r="L1635" s="10">
        <v>5</v>
      </c>
      <c r="M1635" s="10">
        <v>0</v>
      </c>
      <c r="N1635" s="14">
        <v>19.786666666666601</v>
      </c>
      <c r="O1635" s="16">
        <v>34.180333333333301</v>
      </c>
      <c r="P1635" s="38">
        <v>0.14399841176470618</v>
      </c>
      <c r="Q1635" s="38">
        <v>0.73978205588235291</v>
      </c>
      <c r="R1635" s="1" t="s">
        <v>1587</v>
      </c>
      <c r="T1635" s="8" t="s">
        <v>1623</v>
      </c>
      <c r="V1635" s="8" t="s">
        <v>1263</v>
      </c>
    </row>
    <row r="1636" spans="1:22" ht="12.75" customHeight="1">
      <c r="A1636" s="1" t="s">
        <v>1103</v>
      </c>
      <c r="B1636" s="1" t="s">
        <v>1126</v>
      </c>
      <c r="C1636" s="1" t="s">
        <v>1569</v>
      </c>
      <c r="D1636" s="5">
        <v>43253</v>
      </c>
      <c r="E1636" s="1">
        <f>YEAR(D1636)</f>
        <v>2018</v>
      </c>
      <c r="F1636" s="1">
        <f>MONTH(D1636)</f>
        <v>6</v>
      </c>
      <c r="G1636" s="4">
        <f>DAY(D1636)</f>
        <v>2</v>
      </c>
      <c r="H1636" s="9">
        <v>0.54097222222222219</v>
      </c>
      <c r="I1636" s="13">
        <v>129.667</v>
      </c>
      <c r="J1636" s="13">
        <v>34.789833333333299</v>
      </c>
      <c r="K1636" s="10">
        <v>5</v>
      </c>
      <c r="L1636" s="10">
        <v>5</v>
      </c>
      <c r="M1636" s="10">
        <v>0</v>
      </c>
      <c r="N1636" s="14">
        <v>19.805</v>
      </c>
      <c r="O1636" s="16">
        <v>33.908333333333303</v>
      </c>
      <c r="P1636" s="38">
        <v>0.12062612058823508</v>
      </c>
      <c r="Q1636" s="38">
        <v>0.67273023529411624</v>
      </c>
      <c r="R1636" s="1" t="s">
        <v>1587</v>
      </c>
      <c r="T1636" s="8" t="s">
        <v>1623</v>
      </c>
      <c r="V1636" s="8" t="s">
        <v>1264</v>
      </c>
    </row>
    <row r="1637" spans="1:22" ht="12.75" customHeight="1">
      <c r="A1637" s="1" t="s">
        <v>1103</v>
      </c>
      <c r="B1637" s="1" t="s">
        <v>1127</v>
      </c>
      <c r="C1637" s="1" t="s">
        <v>1569</v>
      </c>
      <c r="D1637" s="5">
        <v>43253</v>
      </c>
      <c r="E1637" s="1">
        <f>YEAR(D1637)</f>
        <v>2018</v>
      </c>
      <c r="F1637" s="1">
        <f>MONTH(D1637)</f>
        <v>6</v>
      </c>
      <c r="G1637" s="4">
        <f>DAY(D1637)</f>
        <v>2</v>
      </c>
      <c r="H1637" s="9">
        <v>0.29236111111111113</v>
      </c>
      <c r="I1637" s="13">
        <v>129.66800000000001</v>
      </c>
      <c r="J1637" s="13">
        <v>34.661000000000001</v>
      </c>
      <c r="K1637" s="10">
        <v>5</v>
      </c>
      <c r="L1637" s="10">
        <v>5</v>
      </c>
      <c r="M1637" s="10">
        <v>0</v>
      </c>
      <c r="N1637" s="14">
        <v>20.863333333333301</v>
      </c>
      <c r="O1637" s="16">
        <v>34.265999999999998</v>
      </c>
      <c r="P1637" s="38">
        <v>-2.2479247058824203E-3</v>
      </c>
      <c r="Q1637" s="38">
        <v>2.8053057647058566E-2</v>
      </c>
      <c r="R1637" s="1" t="s">
        <v>1587</v>
      </c>
      <c r="T1637" s="8" t="s">
        <v>1623</v>
      </c>
      <c r="V1637" s="8" t="s">
        <v>1265</v>
      </c>
    </row>
    <row r="1638" spans="1:22" ht="12.75" customHeight="1">
      <c r="A1638" s="1" t="s">
        <v>1103</v>
      </c>
      <c r="B1638" s="1" t="s">
        <v>1128</v>
      </c>
      <c r="C1638" s="1" t="s">
        <v>1569</v>
      </c>
      <c r="D1638" s="5">
        <v>43252</v>
      </c>
      <c r="E1638" s="1">
        <f>YEAR(D1638)</f>
        <v>2018</v>
      </c>
      <c r="F1638" s="1">
        <f>MONTH(D1638)</f>
        <v>6</v>
      </c>
      <c r="G1638" s="4">
        <f>DAY(D1638)</f>
        <v>1</v>
      </c>
      <c r="H1638" s="9">
        <v>0.73749999999999993</v>
      </c>
      <c r="I1638" s="13">
        <v>129.66300000000001</v>
      </c>
      <c r="J1638" s="13">
        <v>34.513166666666599</v>
      </c>
      <c r="K1638" s="10">
        <v>5</v>
      </c>
      <c r="L1638" s="10">
        <v>5</v>
      </c>
      <c r="M1638" s="10">
        <v>0</v>
      </c>
      <c r="N1638" s="14">
        <v>20.5616666666666</v>
      </c>
      <c r="O1638" s="16">
        <v>34.087000000000003</v>
      </c>
      <c r="P1638" s="38">
        <v>-5.198080000000016E-2</v>
      </c>
      <c r="Q1638" s="38">
        <v>-0.40030636000000008</v>
      </c>
      <c r="R1638" s="1" t="s">
        <v>1587</v>
      </c>
      <c r="T1638" s="8" t="s">
        <v>1623</v>
      </c>
      <c r="V1638" s="8" t="s">
        <v>1266</v>
      </c>
    </row>
    <row r="1639" spans="1:22" ht="12.75" customHeight="1">
      <c r="A1639" s="1" t="s">
        <v>1103</v>
      </c>
      <c r="B1639" s="1" t="s">
        <v>1129</v>
      </c>
      <c r="C1639" s="1" t="s">
        <v>1569</v>
      </c>
      <c r="D1639" s="5">
        <v>43252</v>
      </c>
      <c r="E1639" s="1">
        <f>YEAR(D1639)</f>
        <v>2018</v>
      </c>
      <c r="F1639" s="1">
        <f>MONTH(D1639)</f>
        <v>6</v>
      </c>
      <c r="G1639" s="4">
        <f>DAY(D1639)</f>
        <v>1</v>
      </c>
      <c r="H1639" s="9">
        <v>0.63402777777777775</v>
      </c>
      <c r="I1639" s="13">
        <v>129.66833333333301</v>
      </c>
      <c r="J1639" s="13">
        <v>34.323999999999998</v>
      </c>
      <c r="K1639" s="10">
        <v>5</v>
      </c>
      <c r="L1639" s="10">
        <v>5</v>
      </c>
      <c r="M1639" s="10">
        <v>0</v>
      </c>
      <c r="N1639" s="14">
        <v>20.168333333333301</v>
      </c>
      <c r="O1639" s="16">
        <v>34.036499999999997</v>
      </c>
      <c r="P1639" s="38">
        <v>0.15316841411764726</v>
      </c>
      <c r="Q1639" s="38">
        <v>0.67622180705882684</v>
      </c>
      <c r="R1639" s="1" t="s">
        <v>1587</v>
      </c>
      <c r="T1639" s="8" t="s">
        <v>1623</v>
      </c>
      <c r="V1639" s="8" t="s">
        <v>1267</v>
      </c>
    </row>
    <row r="1640" spans="1:22" ht="12.75" customHeight="1">
      <c r="A1640" s="1" t="s">
        <v>1103</v>
      </c>
      <c r="B1640" s="1" t="s">
        <v>1130</v>
      </c>
      <c r="C1640" s="1" t="s">
        <v>1569</v>
      </c>
      <c r="D1640" s="5">
        <v>43253</v>
      </c>
      <c r="E1640" s="1">
        <f>YEAR(D1640)</f>
        <v>2018</v>
      </c>
      <c r="F1640" s="1">
        <f>MONTH(D1640)</f>
        <v>6</v>
      </c>
      <c r="G1640" s="4">
        <f>DAY(D1640)</f>
        <v>2</v>
      </c>
      <c r="H1640" s="9">
        <v>0.6069444444444444</v>
      </c>
      <c r="I1640" s="13">
        <v>129.68633333333301</v>
      </c>
      <c r="J1640" s="13">
        <v>34.127000000000002</v>
      </c>
      <c r="K1640" s="10">
        <v>5</v>
      </c>
      <c r="L1640" s="10">
        <v>5</v>
      </c>
      <c r="M1640" s="10">
        <v>0</v>
      </c>
      <c r="N1640" s="14">
        <v>20.69</v>
      </c>
      <c r="O1640" s="16">
        <v>33.674333333333301</v>
      </c>
      <c r="P1640" s="38">
        <v>0.12981010823529404</v>
      </c>
      <c r="Q1640" s="38">
        <v>0.80583405411764808</v>
      </c>
      <c r="R1640" s="1" t="s">
        <v>1587</v>
      </c>
      <c r="T1640" s="8" t="s">
        <v>1623</v>
      </c>
      <c r="V1640" s="8" t="s">
        <v>1268</v>
      </c>
    </row>
    <row r="1641" spans="1:22" ht="12.75" customHeight="1">
      <c r="A1641" s="1" t="s">
        <v>1103</v>
      </c>
      <c r="B1641" s="1" t="s">
        <v>1131</v>
      </c>
      <c r="C1641" s="1" t="s">
        <v>1569</v>
      </c>
      <c r="D1641" s="5">
        <v>43253</v>
      </c>
      <c r="E1641" s="1">
        <f>YEAR(D1641)</f>
        <v>2018</v>
      </c>
      <c r="F1641" s="1">
        <f>MONTH(D1641)</f>
        <v>6</v>
      </c>
      <c r="G1641" s="4">
        <f>DAY(D1641)</f>
        <v>2</v>
      </c>
      <c r="H1641" s="9">
        <v>0.67222222222222217</v>
      </c>
      <c r="I1641" s="13">
        <v>129.668714285714</v>
      </c>
      <c r="J1641" s="13">
        <v>34.000999999999998</v>
      </c>
      <c r="K1641" s="10">
        <v>5</v>
      </c>
      <c r="L1641" s="10">
        <v>5</v>
      </c>
      <c r="M1641" s="10">
        <v>0</v>
      </c>
      <c r="N1641" s="14">
        <v>21.108571428571398</v>
      </c>
      <c r="O1641" s="16">
        <v>33.613142857142797</v>
      </c>
      <c r="P1641" s="38">
        <v>-0.12179907764705877</v>
      </c>
      <c r="Q1641" s="38">
        <v>-0.7770735388235277</v>
      </c>
      <c r="R1641" s="1" t="s">
        <v>1587</v>
      </c>
      <c r="T1641" s="8" t="s">
        <v>1623</v>
      </c>
      <c r="V1641" s="8" t="s">
        <v>1269</v>
      </c>
    </row>
    <row r="1642" spans="1:22" ht="12.75" customHeight="1">
      <c r="A1642" s="1" t="s">
        <v>1103</v>
      </c>
      <c r="B1642" s="1" t="s">
        <v>1132</v>
      </c>
      <c r="C1642" s="1" t="s">
        <v>1569</v>
      </c>
      <c r="D1642" s="5">
        <v>43254</v>
      </c>
      <c r="E1642" s="1">
        <f>YEAR(D1642)</f>
        <v>2018</v>
      </c>
      <c r="F1642" s="1">
        <f>MONTH(D1642)</f>
        <v>6</v>
      </c>
      <c r="G1642" s="4">
        <f>DAY(D1642)</f>
        <v>3</v>
      </c>
      <c r="H1642" s="9">
        <v>0.41180555555555554</v>
      </c>
      <c r="I1642" s="13">
        <v>129.53299999999999</v>
      </c>
      <c r="J1642" s="13">
        <v>33.855800000000002</v>
      </c>
      <c r="K1642" s="10">
        <v>5</v>
      </c>
      <c r="L1642" s="10">
        <v>5</v>
      </c>
      <c r="M1642" s="10">
        <v>0</v>
      </c>
      <c r="N1642" s="14">
        <v>20.888000000000002</v>
      </c>
      <c r="O1642" s="16">
        <v>34.127400000000002</v>
      </c>
      <c r="P1642" s="38">
        <v>-6.0955966386554872E-2</v>
      </c>
      <c r="Q1642" s="38">
        <v>-0.75930572605041924</v>
      </c>
      <c r="R1642" s="1" t="s">
        <v>1587</v>
      </c>
      <c r="T1642" s="8" t="s">
        <v>1623</v>
      </c>
      <c r="V1642" s="8" t="s">
        <v>1270</v>
      </c>
    </row>
    <row r="1643" spans="1:22" ht="12.75" customHeight="1">
      <c r="A1643" s="1" t="s">
        <v>1103</v>
      </c>
      <c r="B1643" s="1" t="s">
        <v>1133</v>
      </c>
      <c r="C1643" s="1" t="s">
        <v>1569</v>
      </c>
      <c r="D1643" s="5">
        <v>43254</v>
      </c>
      <c r="E1643" s="1">
        <f>YEAR(D1643)</f>
        <v>2018</v>
      </c>
      <c r="F1643" s="1">
        <f>MONTH(D1643)</f>
        <v>6</v>
      </c>
      <c r="G1643" s="4">
        <f>DAY(D1643)</f>
        <v>3</v>
      </c>
      <c r="H1643" s="9">
        <v>0.29305555555555557</v>
      </c>
      <c r="I1643" s="13">
        <v>129.41028571428501</v>
      </c>
      <c r="J1643" s="13">
        <v>33.735571428571397</v>
      </c>
      <c r="K1643" s="10">
        <v>5</v>
      </c>
      <c r="L1643" s="10">
        <v>5</v>
      </c>
      <c r="M1643" s="10">
        <v>0</v>
      </c>
      <c r="N1643" s="14">
        <v>21.035714285714199</v>
      </c>
      <c r="O1643" s="16">
        <v>34.118428571428502</v>
      </c>
      <c r="P1643" s="38">
        <v>-0.23956336941176493</v>
      </c>
      <c r="Q1643" s="38">
        <v>-1.7824308047058821</v>
      </c>
      <c r="R1643" s="1" t="s">
        <v>1587</v>
      </c>
      <c r="T1643" s="8" t="s">
        <v>1623</v>
      </c>
      <c r="V1643" s="8" t="s">
        <v>1271</v>
      </c>
    </row>
    <row r="1644" spans="1:22" ht="12.75" customHeight="1">
      <c r="A1644" s="1" t="s">
        <v>1103</v>
      </c>
      <c r="B1644" s="1" t="s">
        <v>1134</v>
      </c>
      <c r="C1644" s="1" t="s">
        <v>1569</v>
      </c>
      <c r="D1644" s="5">
        <v>43248</v>
      </c>
      <c r="E1644" s="1">
        <f>YEAR(D1644)</f>
        <v>2018</v>
      </c>
      <c r="F1644" s="1">
        <f>MONTH(D1644)</f>
        <v>5</v>
      </c>
      <c r="G1644" s="4">
        <f>DAY(D1644)</f>
        <v>28</v>
      </c>
      <c r="H1644" s="9">
        <v>0.58333333333333337</v>
      </c>
      <c r="I1644" s="13">
        <v>129.32333333333301</v>
      </c>
      <c r="J1644" s="13">
        <v>33.661999999999999</v>
      </c>
      <c r="K1644" s="10">
        <v>5</v>
      </c>
      <c r="L1644" s="10">
        <v>5</v>
      </c>
      <c r="M1644" s="10">
        <v>0</v>
      </c>
      <c r="N1644" s="14">
        <v>20.88</v>
      </c>
      <c r="O1644" s="16">
        <v>34.138500000000001</v>
      </c>
      <c r="P1644" s="38">
        <v>0.26593679058823483</v>
      </c>
      <c r="Q1644" s="38">
        <v>1.4584521952941163</v>
      </c>
      <c r="R1644" s="1" t="s">
        <v>1587</v>
      </c>
      <c r="T1644" s="8" t="s">
        <v>1623</v>
      </c>
      <c r="V1644" s="8" t="s">
        <v>1272</v>
      </c>
    </row>
    <row r="1645" spans="1:22" ht="12.75" customHeight="1">
      <c r="A1645" s="1" t="s">
        <v>1103</v>
      </c>
      <c r="B1645" s="1" t="s">
        <v>1135</v>
      </c>
      <c r="C1645" s="1" t="s">
        <v>1569</v>
      </c>
      <c r="D1645" s="5">
        <v>43248</v>
      </c>
      <c r="E1645" s="1">
        <f>YEAR(D1645)</f>
        <v>2018</v>
      </c>
      <c r="F1645" s="1">
        <f>MONTH(D1645)</f>
        <v>5</v>
      </c>
      <c r="G1645" s="4">
        <f>DAY(D1645)</f>
        <v>28</v>
      </c>
      <c r="H1645" s="9">
        <v>0.44444444444444442</v>
      </c>
      <c r="I1645" s="13">
        <v>129.14566666666599</v>
      </c>
      <c r="J1645" s="13">
        <v>33.578000000000003</v>
      </c>
      <c r="K1645" s="10">
        <v>5</v>
      </c>
      <c r="L1645" s="10">
        <v>5</v>
      </c>
      <c r="M1645" s="10">
        <v>0</v>
      </c>
      <c r="N1645" s="14">
        <v>21.016666666666602</v>
      </c>
      <c r="O1645" s="16">
        <v>33.624666666666599</v>
      </c>
      <c r="P1645" s="38">
        <v>0.2391077647058828</v>
      </c>
      <c r="Q1645" s="38">
        <v>1.420970202352942</v>
      </c>
      <c r="R1645" s="1" t="s">
        <v>1587</v>
      </c>
      <c r="T1645" s="8" t="s">
        <v>1623</v>
      </c>
      <c r="V1645" s="8" t="s">
        <v>1273</v>
      </c>
    </row>
    <row r="1646" spans="1:22" ht="12.75" customHeight="1">
      <c r="A1646" s="1" t="s">
        <v>1103</v>
      </c>
      <c r="B1646" s="1" t="s">
        <v>1136</v>
      </c>
      <c r="C1646" s="1" t="s">
        <v>1569</v>
      </c>
      <c r="D1646" s="5">
        <v>43248</v>
      </c>
      <c r="E1646" s="1">
        <f>YEAR(D1646)</f>
        <v>2018</v>
      </c>
      <c r="F1646" s="1">
        <f>MONTH(D1646)</f>
        <v>5</v>
      </c>
      <c r="G1646" s="4">
        <f>DAY(D1646)</f>
        <v>28</v>
      </c>
      <c r="H1646" s="9">
        <v>0.3</v>
      </c>
      <c r="I1646" s="13">
        <v>128.99483333333299</v>
      </c>
      <c r="J1646" s="13">
        <v>34.002000000000002</v>
      </c>
      <c r="K1646" s="10">
        <v>5</v>
      </c>
      <c r="L1646" s="10">
        <v>5</v>
      </c>
      <c r="M1646" s="10">
        <v>0</v>
      </c>
      <c r="N1646" s="14">
        <v>20.783333333333299</v>
      </c>
      <c r="O1646" s="16">
        <v>33.381166666666601</v>
      </c>
      <c r="P1646" s="38">
        <v>0.20492897882352912</v>
      </c>
      <c r="Q1646" s="38">
        <v>1.0975452494117661</v>
      </c>
      <c r="R1646" s="1" t="s">
        <v>1587</v>
      </c>
      <c r="T1646" s="8" t="s">
        <v>1623</v>
      </c>
      <c r="V1646" s="8" t="s">
        <v>1274</v>
      </c>
    </row>
    <row r="1647" spans="1:22" ht="12.75" customHeight="1">
      <c r="A1647" s="1" t="s">
        <v>1103</v>
      </c>
      <c r="B1647" s="1" t="s">
        <v>1137</v>
      </c>
      <c r="C1647" s="1" t="s">
        <v>1569</v>
      </c>
      <c r="D1647" s="5">
        <v>43248</v>
      </c>
      <c r="E1647" s="1">
        <f>YEAR(D1647)</f>
        <v>2018</v>
      </c>
      <c r="F1647" s="1">
        <f>MONTH(D1647)</f>
        <v>5</v>
      </c>
      <c r="G1647" s="4">
        <f>DAY(D1647)</f>
        <v>28</v>
      </c>
      <c r="H1647" s="9">
        <v>0.75</v>
      </c>
      <c r="I1647" s="13">
        <v>128.66499999999999</v>
      </c>
      <c r="J1647" s="13">
        <v>33.716000000000001</v>
      </c>
      <c r="K1647" s="10">
        <v>5</v>
      </c>
      <c r="L1647" s="10">
        <v>5</v>
      </c>
      <c r="M1647" s="10">
        <v>0</v>
      </c>
      <c r="N1647" s="14">
        <v>21.6</v>
      </c>
      <c r="O1647" s="16">
        <v>32.881500000000003</v>
      </c>
      <c r="P1647" s="38">
        <v>0.19953675294117623</v>
      </c>
      <c r="Q1647" s="38">
        <v>1.2938382964705895</v>
      </c>
      <c r="R1647" s="1" t="s">
        <v>1587</v>
      </c>
      <c r="T1647" s="8" t="s">
        <v>1623</v>
      </c>
      <c r="V1647" s="8" t="s">
        <v>1275</v>
      </c>
    </row>
    <row r="1648" spans="1:22" ht="12.75" customHeight="1">
      <c r="A1648" s="1" t="s">
        <v>1103</v>
      </c>
      <c r="B1648" s="1" t="s">
        <v>1138</v>
      </c>
      <c r="C1648" s="1" t="s">
        <v>1569</v>
      </c>
      <c r="D1648" s="5">
        <v>43251</v>
      </c>
      <c r="E1648" s="1">
        <f>YEAR(D1648)</f>
        <v>2018</v>
      </c>
      <c r="F1648" s="1">
        <f>MONTH(D1648)</f>
        <v>5</v>
      </c>
      <c r="G1648" s="4">
        <f>DAY(D1648)</f>
        <v>31</v>
      </c>
      <c r="H1648" s="9">
        <v>0.46319444444444446</v>
      </c>
      <c r="I1648" s="13">
        <v>128.34516666666599</v>
      </c>
      <c r="J1648" s="13">
        <v>33.497</v>
      </c>
      <c r="K1648" s="10">
        <v>5</v>
      </c>
      <c r="L1648" s="10">
        <v>5</v>
      </c>
      <c r="M1648" s="10">
        <v>0</v>
      </c>
      <c r="N1648" s="14">
        <v>21.574999999999999</v>
      </c>
      <c r="O1648" s="16">
        <v>33.388666666666602</v>
      </c>
      <c r="P1648" s="38">
        <v>1.2033807058823509E-2</v>
      </c>
      <c r="Q1648" s="38">
        <v>-1.3612564705880459E-3</v>
      </c>
      <c r="R1648" s="1" t="s">
        <v>1587</v>
      </c>
      <c r="T1648" s="8" t="s">
        <v>1623</v>
      </c>
      <c r="V1648" s="8" t="s">
        <v>1276</v>
      </c>
    </row>
    <row r="1649" spans="1:22" ht="12.75" customHeight="1">
      <c r="A1649" s="1" t="s">
        <v>1103</v>
      </c>
      <c r="B1649" s="1" t="s">
        <v>1139</v>
      </c>
      <c r="C1649" s="1" t="s">
        <v>1569</v>
      </c>
      <c r="D1649" s="5">
        <v>43251</v>
      </c>
      <c r="E1649" s="1">
        <f>YEAR(D1649)</f>
        <v>2018</v>
      </c>
      <c r="F1649" s="1">
        <f>MONTH(D1649)</f>
        <v>5</v>
      </c>
      <c r="G1649" s="4">
        <f>DAY(D1649)</f>
        <v>31</v>
      </c>
      <c r="H1649" s="9">
        <v>0.54861111111111105</v>
      </c>
      <c r="I1649" s="13">
        <v>128.49950000000001</v>
      </c>
      <c r="J1649" s="13">
        <v>33.338166666666602</v>
      </c>
      <c r="K1649" s="10">
        <v>5</v>
      </c>
      <c r="L1649" s="10">
        <v>5</v>
      </c>
      <c r="M1649" s="10">
        <v>0</v>
      </c>
      <c r="N1649" s="14">
        <v>21.26</v>
      </c>
      <c r="O1649" s="16">
        <v>33.660833333333301</v>
      </c>
      <c r="P1649" s="38">
        <v>0.20386014117647067</v>
      </c>
      <c r="Q1649" s="38">
        <v>0.8901771905882363</v>
      </c>
      <c r="R1649" s="1" t="s">
        <v>1587</v>
      </c>
      <c r="T1649" s="8" t="s">
        <v>1623</v>
      </c>
      <c r="V1649" s="8" t="s">
        <v>1277</v>
      </c>
    </row>
    <row r="1650" spans="1:22" ht="12.75" customHeight="1">
      <c r="A1650" s="1" t="s">
        <v>1103</v>
      </c>
      <c r="B1650" s="1" t="s">
        <v>1140</v>
      </c>
      <c r="C1650" s="1" t="s">
        <v>1569</v>
      </c>
      <c r="D1650" s="5">
        <v>43251</v>
      </c>
      <c r="E1650" s="1">
        <f>YEAR(D1650)</f>
        <v>2018</v>
      </c>
      <c r="F1650" s="1">
        <f>MONTH(D1650)</f>
        <v>5</v>
      </c>
      <c r="G1650" s="4">
        <f>DAY(D1650)</f>
        <v>31</v>
      </c>
      <c r="H1650" s="9">
        <v>0.58194444444444449</v>
      </c>
      <c r="I1650" s="13">
        <v>128.6635</v>
      </c>
      <c r="J1650" s="13">
        <v>33.169333333333299</v>
      </c>
      <c r="K1650" s="10">
        <v>5</v>
      </c>
      <c r="L1650" s="10">
        <v>5</v>
      </c>
      <c r="M1650" s="10">
        <v>0</v>
      </c>
      <c r="N1650" s="14">
        <v>21.031666666666599</v>
      </c>
      <c r="O1650" s="16">
        <v>33.491833333333297</v>
      </c>
      <c r="P1650" s="38">
        <v>0.15763591529411691</v>
      </c>
      <c r="Q1650" s="38">
        <v>0.88525111764705677</v>
      </c>
      <c r="R1650" s="1" t="s">
        <v>1587</v>
      </c>
      <c r="T1650" s="8" t="s">
        <v>1623</v>
      </c>
      <c r="V1650" s="8" t="s">
        <v>1278</v>
      </c>
    </row>
    <row r="1651" spans="1:22" ht="12.75" customHeight="1">
      <c r="A1651" s="1" t="s">
        <v>1103</v>
      </c>
      <c r="B1651" s="1" t="s">
        <v>1141</v>
      </c>
      <c r="C1651" s="1" t="s">
        <v>1569</v>
      </c>
      <c r="D1651" s="5">
        <v>43251</v>
      </c>
      <c r="E1651" s="1">
        <f>YEAR(D1651)</f>
        <v>2018</v>
      </c>
      <c r="F1651" s="1">
        <f>MONTH(D1651)</f>
        <v>5</v>
      </c>
      <c r="G1651" s="4">
        <f>DAY(D1651)</f>
        <v>31</v>
      </c>
      <c r="H1651" s="9">
        <v>0.30069444444444443</v>
      </c>
      <c r="I1651" s="13">
        <v>128.578</v>
      </c>
      <c r="J1651" s="13">
        <v>32.981499999999997</v>
      </c>
      <c r="K1651" s="10">
        <v>5</v>
      </c>
      <c r="L1651" s="10">
        <v>5</v>
      </c>
      <c r="M1651" s="10">
        <v>0</v>
      </c>
      <c r="N1651" s="14">
        <v>21.18</v>
      </c>
      <c r="O1651" s="16">
        <v>34.024666666666597</v>
      </c>
      <c r="P1651" s="38">
        <v>9.176429176470613E-2</v>
      </c>
      <c r="Q1651" s="38">
        <v>0.69531466588235347</v>
      </c>
      <c r="R1651" s="1" t="s">
        <v>1587</v>
      </c>
      <c r="T1651" s="8" t="s">
        <v>1623</v>
      </c>
      <c r="V1651" s="8" t="s">
        <v>1279</v>
      </c>
    </row>
    <row r="1652" spans="1:22" ht="12.75" customHeight="1">
      <c r="A1652" s="1" t="s">
        <v>1103</v>
      </c>
      <c r="B1652" s="1" t="s">
        <v>1142</v>
      </c>
      <c r="C1652" s="1" t="s">
        <v>1569</v>
      </c>
      <c r="D1652" s="5">
        <v>43250</v>
      </c>
      <c r="E1652" s="1">
        <f>YEAR(D1652)</f>
        <v>2018</v>
      </c>
      <c r="F1652" s="1">
        <f>MONTH(D1652)</f>
        <v>5</v>
      </c>
      <c r="G1652" s="4">
        <f>DAY(D1652)</f>
        <v>30</v>
      </c>
      <c r="H1652" s="9">
        <v>0.60625000000000007</v>
      </c>
      <c r="I1652" s="13">
        <v>128.406833333333</v>
      </c>
      <c r="J1652" s="13">
        <v>32.662999999999997</v>
      </c>
      <c r="K1652" s="10">
        <v>5</v>
      </c>
      <c r="L1652" s="10">
        <v>5</v>
      </c>
      <c r="M1652" s="10">
        <v>0</v>
      </c>
      <c r="N1652" s="14">
        <v>23.281666666666599</v>
      </c>
      <c r="O1652" s="16">
        <v>34.161499999999997</v>
      </c>
      <c r="P1652" s="38">
        <v>0.21172630588235286</v>
      </c>
      <c r="Q1652" s="38">
        <v>1.0924345929411778</v>
      </c>
      <c r="R1652" s="1" t="s">
        <v>1587</v>
      </c>
      <c r="T1652" s="8" t="s">
        <v>1623</v>
      </c>
      <c r="V1652" s="8" t="s">
        <v>1280</v>
      </c>
    </row>
    <row r="1653" spans="1:22" ht="12.75" customHeight="1">
      <c r="A1653" s="1" t="s">
        <v>1103</v>
      </c>
      <c r="B1653" s="1" t="s">
        <v>1143</v>
      </c>
      <c r="C1653" s="1" t="s">
        <v>1569</v>
      </c>
      <c r="D1653" s="5">
        <v>43250</v>
      </c>
      <c r="E1653" s="1">
        <f>YEAR(D1653)</f>
        <v>2018</v>
      </c>
      <c r="F1653" s="1">
        <f>MONTH(D1653)</f>
        <v>5</v>
      </c>
      <c r="G1653" s="4">
        <f>DAY(D1653)</f>
        <v>30</v>
      </c>
      <c r="H1653" s="9">
        <v>0.5</v>
      </c>
      <c r="I1653" s="13">
        <v>127.9345</v>
      </c>
      <c r="J1653" s="13">
        <v>32.667999999999999</v>
      </c>
      <c r="K1653" s="10">
        <v>5</v>
      </c>
      <c r="L1653" s="10">
        <v>5</v>
      </c>
      <c r="M1653" s="10">
        <v>0</v>
      </c>
      <c r="N1653" s="14">
        <v>21.843333333333302</v>
      </c>
      <c r="O1653" s="16">
        <v>32.558666666666603</v>
      </c>
      <c r="P1653" s="38">
        <v>9.5475200000000093E-2</v>
      </c>
      <c r="Q1653" s="38">
        <v>0.76900964000000016</v>
      </c>
      <c r="R1653" s="1" t="s">
        <v>1587</v>
      </c>
      <c r="T1653" s="8" t="s">
        <v>1623</v>
      </c>
      <c r="V1653" s="8" t="s">
        <v>1281</v>
      </c>
    </row>
    <row r="1654" spans="1:22" ht="12.75" customHeight="1">
      <c r="A1654" s="1" t="s">
        <v>1408</v>
      </c>
      <c r="B1654" s="1" t="s">
        <v>233</v>
      </c>
      <c r="C1654" s="1" t="s">
        <v>1569</v>
      </c>
      <c r="D1654" s="5">
        <v>43345.354375000003</v>
      </c>
      <c r="E1654" s="1">
        <v>2018</v>
      </c>
      <c r="F1654" s="1">
        <v>9</v>
      </c>
      <c r="G1654" s="4">
        <v>2</v>
      </c>
      <c r="H1654" s="9">
        <v>43345.729375000003</v>
      </c>
      <c r="I1654" s="13">
        <v>130.36699999999999</v>
      </c>
      <c r="J1654" s="13">
        <v>34.506</v>
      </c>
      <c r="K1654" s="33">
        <v>0</v>
      </c>
      <c r="L1654" s="33">
        <v>0</v>
      </c>
      <c r="M1654" s="33">
        <v>0</v>
      </c>
      <c r="N1654" s="40">
        <v>26.9</v>
      </c>
      <c r="O1654" s="13">
        <v>32.783112436562782</v>
      </c>
      <c r="P1654" s="38">
        <v>-0.37198459999999955</v>
      </c>
      <c r="Q1654" s="38">
        <v>-2.3654624000000002</v>
      </c>
      <c r="R1654" s="1" t="s">
        <v>1410</v>
      </c>
      <c r="T1654" s="7"/>
      <c r="U1654" s="8" t="s">
        <v>1627</v>
      </c>
      <c r="V1654" s="42" t="str">
        <f>A1654&amp;" St."&amp;B1654&amp;" "&amp;K1654&amp;"m"&amp;" Bt."&amp;M1654</f>
        <v>YK1808 St.MT11 0m Bt.0</v>
      </c>
    </row>
    <row r="1655" spans="1:22" ht="12.75" customHeight="1">
      <c r="A1655" s="1" t="s">
        <v>1408</v>
      </c>
      <c r="B1655" s="1" t="s">
        <v>233</v>
      </c>
      <c r="C1655" s="1" t="s">
        <v>1569</v>
      </c>
      <c r="D1655" s="5">
        <v>43345.354375000003</v>
      </c>
      <c r="E1655" s="1">
        <v>2018</v>
      </c>
      <c r="F1655" s="1">
        <v>9</v>
      </c>
      <c r="G1655" s="4">
        <v>2</v>
      </c>
      <c r="H1655" s="9">
        <v>43345.729375000003</v>
      </c>
      <c r="I1655" s="13">
        <v>130.36699999999999</v>
      </c>
      <c r="J1655" s="13">
        <v>34.506</v>
      </c>
      <c r="K1655" s="33">
        <v>20</v>
      </c>
      <c r="L1655" s="33">
        <v>20</v>
      </c>
      <c r="M1655" s="10">
        <v>0</v>
      </c>
      <c r="N1655" s="14">
        <v>25.635999999999999</v>
      </c>
      <c r="O1655" s="13">
        <v>32.725906650748556</v>
      </c>
      <c r="P1655" s="38">
        <v>-0.37936747999999998</v>
      </c>
      <c r="Q1655" s="38">
        <v>-2.4603681999999996</v>
      </c>
      <c r="R1655" s="1" t="s">
        <v>1410</v>
      </c>
      <c r="T1655" s="7"/>
      <c r="U1655" s="8" t="s">
        <v>1627</v>
      </c>
      <c r="V1655" s="42" t="str">
        <f>A1655&amp;" St."&amp;B1655&amp;" "&amp;K1655&amp;"m"&amp;" Bt."&amp;M1655</f>
        <v>YK1808 St.MT11 20m Bt.0</v>
      </c>
    </row>
    <row r="1656" spans="1:22" ht="12.75" customHeight="1">
      <c r="A1656" s="1" t="s">
        <v>1408</v>
      </c>
      <c r="B1656" s="1" t="s">
        <v>233</v>
      </c>
      <c r="C1656" s="1" t="s">
        <v>1569</v>
      </c>
      <c r="D1656" s="5">
        <v>43345.354375000003</v>
      </c>
      <c r="E1656" s="1">
        <v>2018</v>
      </c>
      <c r="F1656" s="1">
        <v>9</v>
      </c>
      <c r="G1656" s="4">
        <v>2</v>
      </c>
      <c r="H1656" s="9">
        <v>43345.729375000003</v>
      </c>
      <c r="I1656" s="13">
        <v>130.36699999999999</v>
      </c>
      <c r="J1656" s="13">
        <v>34.506</v>
      </c>
      <c r="K1656" s="33">
        <v>50</v>
      </c>
      <c r="L1656" s="33">
        <v>50</v>
      </c>
      <c r="M1656" s="10">
        <v>0</v>
      </c>
      <c r="N1656" s="14">
        <v>17.600999999999999</v>
      </c>
      <c r="O1656" s="13">
        <v>32.732648380105395</v>
      </c>
      <c r="P1656" s="38">
        <v>-0.30738439999999967</v>
      </c>
      <c r="Q1656" s="38">
        <v>-1.9675274999999992</v>
      </c>
      <c r="R1656" s="1" t="s">
        <v>1410</v>
      </c>
      <c r="T1656" s="7"/>
      <c r="U1656" s="8" t="s">
        <v>1627</v>
      </c>
      <c r="V1656" s="42" t="str">
        <f>A1656&amp;" St."&amp;B1656&amp;" "&amp;K1656&amp;"m"&amp;" Bt."&amp;M1656</f>
        <v>YK1808 St.MT11 50m Bt.0</v>
      </c>
    </row>
    <row r="1657" spans="1:22" ht="12.75" customHeight="1">
      <c r="A1657" s="1" t="s">
        <v>1408</v>
      </c>
      <c r="B1657" s="1" t="s">
        <v>127</v>
      </c>
      <c r="C1657" s="1" t="s">
        <v>1569</v>
      </c>
      <c r="D1657" s="5">
        <v>43345.502766203703</v>
      </c>
      <c r="E1657" s="1">
        <v>2018</v>
      </c>
      <c r="F1657" s="1">
        <v>9</v>
      </c>
      <c r="G1657" s="4">
        <v>2</v>
      </c>
      <c r="H1657" s="9">
        <v>43345.877766203703</v>
      </c>
      <c r="I1657" s="13">
        <v>130.548</v>
      </c>
      <c r="J1657" s="13">
        <v>34.618000000000002</v>
      </c>
      <c r="K1657" s="33">
        <v>0</v>
      </c>
      <c r="L1657" s="33">
        <v>0</v>
      </c>
      <c r="M1657" s="33">
        <v>0</v>
      </c>
      <c r="N1657" s="40">
        <v>26.6</v>
      </c>
      <c r="O1657" s="13">
        <v>32.466068763764994</v>
      </c>
      <c r="P1657" s="38">
        <v>-0.40958260000000002</v>
      </c>
      <c r="Q1657" s="38">
        <v>-2.8429120833333323</v>
      </c>
      <c r="R1657" s="1" t="s">
        <v>1410</v>
      </c>
      <c r="T1657" s="7"/>
      <c r="U1657" s="8" t="s">
        <v>1627</v>
      </c>
      <c r="V1657" s="42" t="str">
        <f>A1657&amp;" St."&amp;B1657&amp;" "&amp;K1657&amp;"m"&amp;" Bt."&amp;M1657</f>
        <v>YK1808 St.MT12 0m Bt.0</v>
      </c>
    </row>
    <row r="1658" spans="1:22" ht="12.75" customHeight="1">
      <c r="A1658" s="1" t="s">
        <v>1408</v>
      </c>
      <c r="B1658" s="1" t="s">
        <v>127</v>
      </c>
      <c r="C1658" s="1" t="s">
        <v>1569</v>
      </c>
      <c r="D1658" s="5">
        <v>43345.502766203703</v>
      </c>
      <c r="E1658" s="1">
        <v>2018</v>
      </c>
      <c r="F1658" s="1">
        <v>9</v>
      </c>
      <c r="G1658" s="4">
        <v>2</v>
      </c>
      <c r="H1658" s="9">
        <v>43345.877766203703</v>
      </c>
      <c r="I1658" s="13">
        <v>130.548</v>
      </c>
      <c r="J1658" s="13">
        <v>34.618000000000002</v>
      </c>
      <c r="K1658" s="33">
        <v>20</v>
      </c>
      <c r="L1658" s="33">
        <v>20</v>
      </c>
      <c r="M1658" s="10">
        <v>0</v>
      </c>
      <c r="N1658" s="14">
        <v>25.882000000000001</v>
      </c>
      <c r="O1658" s="13">
        <v>32.379134957670061</v>
      </c>
      <c r="P1658" s="38">
        <v>-0.43555939999999982</v>
      </c>
      <c r="Q1658" s="38">
        <v>-2.7854500999999994</v>
      </c>
      <c r="R1658" s="1" t="s">
        <v>1410</v>
      </c>
      <c r="T1658" s="7"/>
      <c r="U1658" s="8" t="s">
        <v>1627</v>
      </c>
      <c r="V1658" s="42" t="str">
        <f>A1658&amp;" St."&amp;B1658&amp;" "&amp;K1658&amp;"m"&amp;" Bt."&amp;M1658</f>
        <v>YK1808 St.MT12 20m Bt.0</v>
      </c>
    </row>
    <row r="1659" spans="1:22" ht="12.75" customHeight="1">
      <c r="A1659" s="1" t="s">
        <v>1408</v>
      </c>
      <c r="B1659" s="1" t="s">
        <v>127</v>
      </c>
      <c r="C1659" s="1" t="s">
        <v>1569</v>
      </c>
      <c r="D1659" s="5">
        <v>43345.502766203703</v>
      </c>
      <c r="E1659" s="1">
        <v>2018</v>
      </c>
      <c r="F1659" s="1">
        <v>9</v>
      </c>
      <c r="G1659" s="4">
        <v>2</v>
      </c>
      <c r="H1659" s="9">
        <v>43345.877766203703</v>
      </c>
      <c r="I1659" s="13">
        <v>130.548</v>
      </c>
      <c r="J1659" s="13">
        <v>34.618000000000002</v>
      </c>
      <c r="K1659" s="33">
        <v>50</v>
      </c>
      <c r="L1659" s="33">
        <v>50</v>
      </c>
      <c r="M1659" s="10">
        <v>0</v>
      </c>
      <c r="N1659" s="14">
        <v>21.477</v>
      </c>
      <c r="O1659" s="13">
        <v>34.186705390701313</v>
      </c>
      <c r="P1659" s="38">
        <v>1.8897880000000367E-2</v>
      </c>
      <c r="Q1659" s="38">
        <v>0.25330760000000119</v>
      </c>
      <c r="R1659" s="1" t="s">
        <v>1410</v>
      </c>
      <c r="T1659" s="7"/>
      <c r="U1659" s="8" t="s">
        <v>1627</v>
      </c>
      <c r="V1659" s="42" t="str">
        <f>A1659&amp;" St."&amp;B1659&amp;" "&amp;K1659&amp;"m"&amp;" Bt."&amp;M1659</f>
        <v>YK1808 St.MT12 50m Bt.0</v>
      </c>
    </row>
    <row r="1660" spans="1:22" ht="12.75" customHeight="1">
      <c r="A1660" s="1" t="s">
        <v>1408</v>
      </c>
      <c r="B1660" s="1" t="s">
        <v>131</v>
      </c>
      <c r="C1660" s="1" t="s">
        <v>1569</v>
      </c>
      <c r="D1660" s="5">
        <v>43349.345023148147</v>
      </c>
      <c r="E1660" s="1">
        <v>2018</v>
      </c>
      <c r="F1660" s="1">
        <v>9</v>
      </c>
      <c r="G1660" s="4">
        <v>6</v>
      </c>
      <c r="H1660" s="9">
        <v>43349.720023148147</v>
      </c>
      <c r="I1660" s="13">
        <v>129.97499999999999</v>
      </c>
      <c r="J1660" s="13">
        <v>34.502000000000002</v>
      </c>
      <c r="K1660" s="33">
        <v>0</v>
      </c>
      <c r="L1660" s="33">
        <v>0</v>
      </c>
      <c r="M1660" s="33">
        <v>0</v>
      </c>
      <c r="N1660" s="40">
        <v>26.5</v>
      </c>
      <c r="O1660" s="13">
        <v>33.036414659271124</v>
      </c>
      <c r="P1660" s="38">
        <v>-0.30533359999999998</v>
      </c>
      <c r="Q1660" s="38">
        <v>-1.9862329999999995</v>
      </c>
      <c r="R1660" s="1" t="s">
        <v>1410</v>
      </c>
      <c r="T1660" s="7"/>
      <c r="U1660" s="8" t="s">
        <v>1627</v>
      </c>
      <c r="V1660" s="42" t="str">
        <f>A1660&amp;" St."&amp;B1660&amp;" "&amp;K1660&amp;"m"&amp;" Bt."&amp;M1660</f>
        <v>YK1808 St.MT13 0m Bt.0</v>
      </c>
    </row>
    <row r="1661" spans="1:22" ht="12.75" customHeight="1">
      <c r="A1661" s="1" t="s">
        <v>1408</v>
      </c>
      <c r="B1661" s="1" t="s">
        <v>131</v>
      </c>
      <c r="C1661" s="1" t="s">
        <v>1569</v>
      </c>
      <c r="D1661" s="5">
        <v>43349.345023148147</v>
      </c>
      <c r="E1661" s="1">
        <v>2018</v>
      </c>
      <c r="F1661" s="1">
        <v>9</v>
      </c>
      <c r="G1661" s="4">
        <v>6</v>
      </c>
      <c r="H1661" s="9">
        <v>43349.720023148147</v>
      </c>
      <c r="I1661" s="13">
        <v>129.97499999999999</v>
      </c>
      <c r="J1661" s="13">
        <v>34.502000000000002</v>
      </c>
      <c r="K1661" s="33">
        <v>20</v>
      </c>
      <c r="L1661" s="33">
        <v>20</v>
      </c>
      <c r="M1661" s="10">
        <v>0</v>
      </c>
      <c r="N1661" s="14">
        <v>27.245999999999999</v>
      </c>
      <c r="O1661" s="13">
        <v>33.985414049068488</v>
      </c>
      <c r="P1661" s="38">
        <v>-0.11789048000000024</v>
      </c>
      <c r="Q1661" s="38">
        <v>-0.33542339999999982</v>
      </c>
      <c r="R1661" s="1" t="s">
        <v>1410</v>
      </c>
      <c r="T1661" s="7"/>
      <c r="U1661" s="8" t="s">
        <v>1627</v>
      </c>
      <c r="V1661" s="42" t="str">
        <f>A1661&amp;" St."&amp;B1661&amp;" "&amp;K1661&amp;"m"&amp;" Bt."&amp;M1661</f>
        <v>YK1808 St.MT13 20m Bt.0</v>
      </c>
    </row>
    <row r="1662" spans="1:22" ht="12.75" customHeight="1">
      <c r="A1662" s="1" t="s">
        <v>1408</v>
      </c>
      <c r="B1662" s="1" t="s">
        <v>131</v>
      </c>
      <c r="C1662" s="1" t="s">
        <v>1569</v>
      </c>
      <c r="D1662" s="5">
        <v>43349.345023148147</v>
      </c>
      <c r="E1662" s="1">
        <v>2018</v>
      </c>
      <c r="F1662" s="1">
        <v>9</v>
      </c>
      <c r="G1662" s="4">
        <v>6</v>
      </c>
      <c r="H1662" s="9">
        <v>43349.720023148147</v>
      </c>
      <c r="I1662" s="13">
        <v>129.97499999999999</v>
      </c>
      <c r="J1662" s="13">
        <v>34.502000000000002</v>
      </c>
      <c r="K1662" s="33">
        <v>50</v>
      </c>
      <c r="L1662" s="33">
        <v>50</v>
      </c>
      <c r="M1662" s="10">
        <v>0</v>
      </c>
      <c r="N1662" s="14">
        <v>17.759</v>
      </c>
      <c r="O1662" s="13">
        <v>33.379992002784775</v>
      </c>
      <c r="P1662" s="38">
        <v>-0.12424795999999994</v>
      </c>
      <c r="Q1662" s="38">
        <v>-0.90092019999999984</v>
      </c>
      <c r="R1662" s="1" t="s">
        <v>1410</v>
      </c>
      <c r="T1662" s="7"/>
      <c r="U1662" s="8" t="s">
        <v>1627</v>
      </c>
      <c r="V1662" s="42" t="str">
        <f>A1662&amp;" St."&amp;B1662&amp;" "&amp;K1662&amp;"m"&amp;" Bt."&amp;M1662</f>
        <v>YK1808 St.MT13 50m Bt.0</v>
      </c>
    </row>
    <row r="1663" spans="1:22" ht="12.75" customHeight="1">
      <c r="A1663" s="1" t="s">
        <v>1408</v>
      </c>
      <c r="B1663" s="1" t="s">
        <v>132</v>
      </c>
      <c r="C1663" s="1" t="s">
        <v>1569</v>
      </c>
      <c r="D1663" s="5">
        <v>43349.51017361111</v>
      </c>
      <c r="E1663" s="1">
        <v>2018</v>
      </c>
      <c r="F1663" s="1">
        <v>9</v>
      </c>
      <c r="G1663" s="4">
        <v>6</v>
      </c>
      <c r="H1663" s="9">
        <v>43349.88517361111</v>
      </c>
      <c r="I1663" s="13">
        <v>130.042</v>
      </c>
      <c r="J1663" s="13">
        <v>34.627000000000002</v>
      </c>
      <c r="K1663" s="33">
        <v>0</v>
      </c>
      <c r="L1663" s="33">
        <v>0</v>
      </c>
      <c r="M1663" s="33">
        <v>0</v>
      </c>
      <c r="N1663" s="40">
        <v>26.4</v>
      </c>
      <c r="O1663" s="13">
        <v>32.973031698398664</v>
      </c>
      <c r="P1663" s="38">
        <v>-0.30389803999999976</v>
      </c>
      <c r="Q1663" s="38">
        <v>-2.0901961999999994</v>
      </c>
      <c r="R1663" s="1" t="s">
        <v>1410</v>
      </c>
      <c r="T1663" s="7"/>
      <c r="U1663" s="8" t="s">
        <v>1627</v>
      </c>
      <c r="V1663" s="42" t="str">
        <f>A1663&amp;" St."&amp;B1663&amp;" "&amp;K1663&amp;"m"&amp;" Bt."&amp;M1663</f>
        <v>YK1808 St.MT14 0m Bt.0</v>
      </c>
    </row>
    <row r="1664" spans="1:22" ht="12.75" customHeight="1">
      <c r="A1664" s="1" t="s">
        <v>1408</v>
      </c>
      <c r="B1664" s="1" t="s">
        <v>132</v>
      </c>
      <c r="C1664" s="1" t="s">
        <v>1569</v>
      </c>
      <c r="D1664" s="5">
        <v>43349.51017361111</v>
      </c>
      <c r="E1664" s="1">
        <v>2018</v>
      </c>
      <c r="F1664" s="1">
        <v>9</v>
      </c>
      <c r="G1664" s="4">
        <v>6</v>
      </c>
      <c r="H1664" s="9">
        <v>43349.88517361111</v>
      </c>
      <c r="I1664" s="13">
        <v>130.042</v>
      </c>
      <c r="J1664" s="13">
        <v>34.627000000000002</v>
      </c>
      <c r="K1664" s="33">
        <v>20</v>
      </c>
      <c r="L1664" s="33">
        <v>20</v>
      </c>
      <c r="M1664" s="10">
        <v>0</v>
      </c>
      <c r="N1664" s="14">
        <v>26.49</v>
      </c>
      <c r="O1664" s="13">
        <v>32.968219454477151</v>
      </c>
      <c r="P1664" s="38">
        <v>-0.30881995999999989</v>
      </c>
      <c r="Q1664" s="38">
        <v>-2.0754286999999989</v>
      </c>
      <c r="R1664" s="1" t="s">
        <v>1410</v>
      </c>
      <c r="T1664" s="7"/>
      <c r="U1664" s="8" t="s">
        <v>1627</v>
      </c>
      <c r="V1664" s="42" t="str">
        <f>A1664&amp;" St."&amp;B1664&amp;" "&amp;K1664&amp;"m"&amp;" Bt."&amp;M1664</f>
        <v>YK1808 St.MT14 20m Bt.0</v>
      </c>
    </row>
    <row r="1665" spans="1:22" ht="12.75" customHeight="1">
      <c r="A1665" s="1" t="s">
        <v>1408</v>
      </c>
      <c r="B1665" s="1" t="s">
        <v>132</v>
      </c>
      <c r="C1665" s="1" t="s">
        <v>1569</v>
      </c>
      <c r="D1665" s="5">
        <v>43349.51017361111</v>
      </c>
      <c r="E1665" s="1">
        <v>2018</v>
      </c>
      <c r="F1665" s="1">
        <v>9</v>
      </c>
      <c r="G1665" s="4">
        <v>6</v>
      </c>
      <c r="H1665" s="9">
        <v>43349.88517361111</v>
      </c>
      <c r="I1665" s="13">
        <v>130.042</v>
      </c>
      <c r="J1665" s="13">
        <v>34.627000000000002</v>
      </c>
      <c r="K1665" s="33">
        <v>50</v>
      </c>
      <c r="L1665" s="33">
        <v>50</v>
      </c>
      <c r="M1665" s="10">
        <v>0</v>
      </c>
      <c r="N1665" s="14">
        <v>18.526</v>
      </c>
      <c r="O1665" s="13">
        <v>34.201310759832865</v>
      </c>
      <c r="P1665" s="38">
        <v>4.3177318823529376E-2</v>
      </c>
      <c r="Q1665" s="38">
        <v>0.46746992941176657</v>
      </c>
      <c r="R1665" s="1" t="s">
        <v>1410</v>
      </c>
      <c r="T1665" s="7"/>
      <c r="V1665" s="42" t="str">
        <f>A1665&amp;" St."&amp;B1665&amp;" "&amp;K1665&amp;"m"&amp;" Bt."&amp;M1665</f>
        <v>YK1808 St.MT14 50m Bt.0</v>
      </c>
    </row>
    <row r="1666" spans="1:22" ht="12.75" customHeight="1">
      <c r="A1666" s="1" t="s">
        <v>1408</v>
      </c>
      <c r="B1666" s="1" t="s">
        <v>236</v>
      </c>
      <c r="C1666" s="1" t="s">
        <v>1569</v>
      </c>
      <c r="D1666" s="5">
        <v>43350.377766203703</v>
      </c>
      <c r="E1666" s="1">
        <v>2018</v>
      </c>
      <c r="F1666" s="1">
        <v>9</v>
      </c>
      <c r="G1666" s="4">
        <v>7</v>
      </c>
      <c r="H1666" s="9">
        <v>43350.752766203703</v>
      </c>
      <c r="I1666" s="13">
        <v>130.077</v>
      </c>
      <c r="J1666" s="13">
        <v>34.167999999999999</v>
      </c>
      <c r="K1666" s="33">
        <v>0</v>
      </c>
      <c r="L1666" s="33">
        <v>0</v>
      </c>
      <c r="M1666" s="33">
        <v>0</v>
      </c>
      <c r="N1666" s="40">
        <v>26.66</v>
      </c>
      <c r="O1666" s="13">
        <v>33.715240925836817</v>
      </c>
      <c r="P1666" s="38">
        <v>-0.13733357941176516</v>
      </c>
      <c r="Q1666" s="38">
        <v>-0.73534616470588254</v>
      </c>
      <c r="R1666" s="1" t="s">
        <v>1410</v>
      </c>
      <c r="T1666" s="7"/>
      <c r="U1666" s="8" t="s">
        <v>1631</v>
      </c>
      <c r="V1666" s="42" t="str">
        <f>A1666&amp;" St."&amp;B1666&amp;" "&amp;K1666&amp;"m"&amp;" Bt."&amp;M1666</f>
        <v>YK1808 St.MT15 0m Bt.0</v>
      </c>
    </row>
    <row r="1667" spans="1:22" ht="12.75" customHeight="1">
      <c r="A1667" s="1" t="s">
        <v>1408</v>
      </c>
      <c r="B1667" s="1" t="s">
        <v>236</v>
      </c>
      <c r="C1667" s="1" t="s">
        <v>1569</v>
      </c>
      <c r="D1667" s="5">
        <v>43350.377766203703</v>
      </c>
      <c r="E1667" s="1">
        <v>2018</v>
      </c>
      <c r="F1667" s="1">
        <v>9</v>
      </c>
      <c r="G1667" s="4">
        <v>7</v>
      </c>
      <c r="H1667" s="9">
        <v>43350.752766203703</v>
      </c>
      <c r="I1667" s="13">
        <v>130.077</v>
      </c>
      <c r="J1667" s="13">
        <v>34.167999999999999</v>
      </c>
      <c r="K1667" s="33">
        <v>20</v>
      </c>
      <c r="L1667" s="33">
        <v>20</v>
      </c>
      <c r="M1667" s="10">
        <v>0</v>
      </c>
      <c r="N1667" s="14">
        <v>27.061</v>
      </c>
      <c r="O1667" s="13">
        <v>33.862345257496202</v>
      </c>
      <c r="P1667" s="38">
        <v>-4.3544817647059197E-2</v>
      </c>
      <c r="Q1667" s="38">
        <v>-0.39362145882353161</v>
      </c>
      <c r="R1667" s="1" t="s">
        <v>1410</v>
      </c>
      <c r="T1667" s="7"/>
      <c r="V1667" s="42" t="str">
        <f>A1667&amp;" St."&amp;B1667&amp;" "&amp;K1667&amp;"m"&amp;" Bt."&amp;M1667</f>
        <v>YK1808 St.MT15 20m Bt.0</v>
      </c>
    </row>
    <row r="1668" spans="1:22" ht="12.75" customHeight="1">
      <c r="A1668" s="1" t="s">
        <v>1408</v>
      </c>
      <c r="B1668" s="1" t="s">
        <v>236</v>
      </c>
      <c r="C1668" s="1" t="s">
        <v>1569</v>
      </c>
      <c r="D1668" s="5">
        <v>43350.377766203703</v>
      </c>
      <c r="E1668" s="1">
        <v>2018</v>
      </c>
      <c r="F1668" s="1">
        <v>9</v>
      </c>
      <c r="G1668" s="4">
        <v>7</v>
      </c>
      <c r="H1668" s="9">
        <v>43350.752766203703</v>
      </c>
      <c r="I1668" s="13">
        <v>130.077</v>
      </c>
      <c r="J1668" s="13">
        <v>34.167999999999999</v>
      </c>
      <c r="K1668" s="33">
        <v>50</v>
      </c>
      <c r="L1668" s="33">
        <v>50</v>
      </c>
      <c r="M1668" s="10">
        <v>0</v>
      </c>
      <c r="N1668" s="14">
        <v>24.352</v>
      </c>
      <c r="O1668" s="13">
        <v>33.60961405728937</v>
      </c>
      <c r="P1668" s="38">
        <v>-4.682744588235277E-2</v>
      </c>
      <c r="Q1668" s="38">
        <v>-0.47347659294117683</v>
      </c>
      <c r="R1668" s="1" t="s">
        <v>1410</v>
      </c>
      <c r="T1668" s="7"/>
      <c r="V1668" s="42" t="str">
        <f>A1668&amp;" St."&amp;B1668&amp;" "&amp;K1668&amp;"m"&amp;" Bt."&amp;M1668</f>
        <v>YK1808 St.MT15 50m Bt.0</v>
      </c>
    </row>
    <row r="1669" spans="1:22" ht="12.75" customHeight="1">
      <c r="A1669" s="1" t="s">
        <v>1408</v>
      </c>
      <c r="B1669" s="1" t="s">
        <v>238</v>
      </c>
      <c r="C1669" s="1" t="s">
        <v>1569</v>
      </c>
      <c r="D1669" s="5">
        <v>43350.493692129632</v>
      </c>
      <c r="E1669" s="1">
        <v>2018</v>
      </c>
      <c r="F1669" s="1">
        <v>9</v>
      </c>
      <c r="G1669" s="4">
        <v>7</v>
      </c>
      <c r="H1669" s="9">
        <v>43350.868692129632</v>
      </c>
      <c r="I1669" s="13">
        <v>130.244</v>
      </c>
      <c r="J1669" s="13">
        <v>34.296999999999997</v>
      </c>
      <c r="K1669" s="33">
        <v>0</v>
      </c>
      <c r="L1669" s="33">
        <v>0</v>
      </c>
      <c r="M1669" s="33">
        <v>0</v>
      </c>
      <c r="N1669" s="40">
        <v>27.1</v>
      </c>
      <c r="O1669" s="13">
        <v>33.913638170054178</v>
      </c>
      <c r="P1669" s="38">
        <v>-4.1982894117646996E-2</v>
      </c>
      <c r="Q1669" s="38">
        <v>-0.39617076705882504</v>
      </c>
      <c r="R1669" s="1" t="s">
        <v>1410</v>
      </c>
      <c r="T1669" s="7"/>
      <c r="V1669" s="42" t="str">
        <f>A1669&amp;" St."&amp;B1669&amp;" "&amp;K1669&amp;"m"&amp;" Bt."&amp;M1669</f>
        <v>YK1808 St.MT16 0m Bt.0</v>
      </c>
    </row>
    <row r="1670" spans="1:22" ht="12.75" customHeight="1">
      <c r="A1670" s="1" t="s">
        <v>1408</v>
      </c>
      <c r="B1670" s="1" t="s">
        <v>238</v>
      </c>
      <c r="C1670" s="1" t="s">
        <v>1569</v>
      </c>
      <c r="D1670" s="5">
        <v>43350.493692129632</v>
      </c>
      <c r="E1670" s="1">
        <v>2018</v>
      </c>
      <c r="F1670" s="1">
        <v>9</v>
      </c>
      <c r="G1670" s="4">
        <v>7</v>
      </c>
      <c r="H1670" s="9">
        <v>43350.868692129632</v>
      </c>
      <c r="I1670" s="13">
        <v>130.244</v>
      </c>
      <c r="J1670" s="13">
        <v>34.296999999999997</v>
      </c>
      <c r="K1670" s="33">
        <v>20</v>
      </c>
      <c r="L1670" s="33">
        <v>20</v>
      </c>
      <c r="M1670" s="10">
        <v>0</v>
      </c>
      <c r="N1670" s="14">
        <v>27.233000000000001</v>
      </c>
      <c r="O1670" s="13">
        <v>33.881457450862079</v>
      </c>
      <c r="P1670" s="38">
        <v>3.4813117647058966E-2</v>
      </c>
      <c r="Q1670" s="38">
        <v>-8.6591874509803546E-2</v>
      </c>
      <c r="R1670" s="1" t="s">
        <v>1410</v>
      </c>
      <c r="T1670" s="7"/>
      <c r="U1670" s="8" t="s">
        <v>1631</v>
      </c>
      <c r="V1670" s="42" t="str">
        <f>A1670&amp;" St."&amp;B1670&amp;" "&amp;K1670&amp;"m"&amp;" Bt."&amp;M1670</f>
        <v>YK1808 St.MT16 20m Bt.0</v>
      </c>
    </row>
    <row r="1671" spans="1:22" ht="12.75" customHeight="1">
      <c r="A1671" s="1" t="s">
        <v>1408</v>
      </c>
      <c r="B1671" s="1" t="s">
        <v>238</v>
      </c>
      <c r="C1671" s="1" t="s">
        <v>1569</v>
      </c>
      <c r="D1671" s="5">
        <v>43350.493692129632</v>
      </c>
      <c r="E1671" s="1">
        <v>2018</v>
      </c>
      <c r="F1671" s="1">
        <v>9</v>
      </c>
      <c r="G1671" s="4">
        <v>7</v>
      </c>
      <c r="H1671" s="9">
        <v>43350.868692129632</v>
      </c>
      <c r="I1671" s="13">
        <v>130.244</v>
      </c>
      <c r="J1671" s="13">
        <v>34.296999999999997</v>
      </c>
      <c r="K1671" s="33">
        <v>50</v>
      </c>
      <c r="L1671" s="33">
        <v>50</v>
      </c>
      <c r="M1671" s="10">
        <v>0</v>
      </c>
      <c r="N1671" s="14">
        <v>23.350999999999999</v>
      </c>
      <c r="O1671" s="13">
        <v>33.839950343799032</v>
      </c>
      <c r="P1671" s="38">
        <v>2.3364189411764436E-2</v>
      </c>
      <c r="Q1671" s="38">
        <v>-0.17887495529411801</v>
      </c>
      <c r="R1671" s="1" t="s">
        <v>1410</v>
      </c>
      <c r="T1671" s="7"/>
      <c r="V1671" s="42" t="str">
        <f>A1671&amp;" St."&amp;B1671&amp;" "&amp;K1671&amp;"m"&amp;" Bt."&amp;M1671</f>
        <v>YK1808 St.MT16 50m Bt.0</v>
      </c>
    </row>
    <row r="1672" spans="1:22" ht="12.75" customHeight="1">
      <c r="A1672" s="1" t="s">
        <v>1408</v>
      </c>
      <c r="B1672" s="1" t="s">
        <v>138</v>
      </c>
      <c r="C1672" s="1" t="s">
        <v>1569</v>
      </c>
      <c r="D1672" s="5">
        <v>43351.349247685182</v>
      </c>
      <c r="E1672" s="1">
        <v>2018</v>
      </c>
      <c r="F1672" s="1">
        <v>9</v>
      </c>
      <c r="G1672" s="4">
        <v>8</v>
      </c>
      <c r="H1672" s="9">
        <v>43351.724247685182</v>
      </c>
      <c r="I1672" s="13">
        <v>129.81399999999999</v>
      </c>
      <c r="J1672" s="13">
        <v>34</v>
      </c>
      <c r="K1672" s="33">
        <v>0</v>
      </c>
      <c r="L1672" s="33">
        <v>0</v>
      </c>
      <c r="M1672" s="33">
        <v>0</v>
      </c>
      <c r="N1672" s="40">
        <v>26.9</v>
      </c>
      <c r="O1672" s="13">
        <v>33.896263566270797</v>
      </c>
      <c r="P1672" s="38">
        <v>-0.10543927352941163</v>
      </c>
      <c r="Q1672" s="38">
        <v>-0.45848194509803619</v>
      </c>
      <c r="R1672" s="1" t="s">
        <v>1410</v>
      </c>
      <c r="T1672" s="7"/>
      <c r="U1672" s="8" t="s">
        <v>1631</v>
      </c>
      <c r="V1672" s="42" t="str">
        <f>A1672&amp;" St."&amp;B1672&amp;" "&amp;K1672&amp;"m"&amp;" Bt."&amp;M1672</f>
        <v>YK1808 St.MT17 0m Bt.0</v>
      </c>
    </row>
    <row r="1673" spans="1:22" ht="12.75" customHeight="1">
      <c r="A1673" s="1" t="s">
        <v>1408</v>
      </c>
      <c r="B1673" s="1" t="s">
        <v>138</v>
      </c>
      <c r="C1673" s="1" t="s">
        <v>1569</v>
      </c>
      <c r="D1673" s="5">
        <v>43351.349247685182</v>
      </c>
      <c r="E1673" s="1">
        <v>2018</v>
      </c>
      <c r="F1673" s="1">
        <v>9</v>
      </c>
      <c r="G1673" s="4">
        <v>8</v>
      </c>
      <c r="H1673" s="9">
        <v>43351.724247685182</v>
      </c>
      <c r="I1673" s="13">
        <v>129.81399999999999</v>
      </c>
      <c r="J1673" s="13">
        <v>34</v>
      </c>
      <c r="K1673" s="33">
        <v>20</v>
      </c>
      <c r="L1673" s="33">
        <v>20</v>
      </c>
      <c r="M1673" s="10">
        <v>0</v>
      </c>
      <c r="N1673" s="14">
        <v>27.087</v>
      </c>
      <c r="O1673" s="13">
        <v>33.862714999377076</v>
      </c>
      <c r="P1673" s="38">
        <v>-9.4536011764706274E-2</v>
      </c>
      <c r="Q1673" s="38">
        <v>-0.39533590588235334</v>
      </c>
      <c r="R1673" s="1" t="s">
        <v>1410</v>
      </c>
      <c r="T1673" s="7"/>
      <c r="V1673" s="42" t="str">
        <f>A1673&amp;" St."&amp;B1673&amp;" "&amp;K1673&amp;"m"&amp;" Bt."&amp;M1673</f>
        <v>YK1808 St.MT17 20m Bt.0</v>
      </c>
    </row>
    <row r="1674" spans="1:22" ht="12.75" customHeight="1">
      <c r="A1674" s="1" t="s">
        <v>1408</v>
      </c>
      <c r="B1674" s="1" t="s">
        <v>138</v>
      </c>
      <c r="C1674" s="1" t="s">
        <v>1569</v>
      </c>
      <c r="D1674" s="5">
        <v>43351.349247685182</v>
      </c>
      <c r="E1674" s="1">
        <v>2018</v>
      </c>
      <c r="F1674" s="1">
        <v>9</v>
      </c>
      <c r="G1674" s="4">
        <v>8</v>
      </c>
      <c r="H1674" s="9">
        <v>43351.724247685182</v>
      </c>
      <c r="I1674" s="13">
        <v>129.81399999999999</v>
      </c>
      <c r="J1674" s="13">
        <v>34</v>
      </c>
      <c r="K1674" s="33">
        <v>50</v>
      </c>
      <c r="L1674" s="33">
        <v>50</v>
      </c>
      <c r="M1674" s="10">
        <v>0</v>
      </c>
      <c r="N1674" s="14">
        <v>25.553999999999998</v>
      </c>
      <c r="O1674" s="13">
        <v>33.863625504236381</v>
      </c>
      <c r="P1674" s="38">
        <v>-4.656166000000006E-2</v>
      </c>
      <c r="Q1674" s="38">
        <v>-0.32966015999999954</v>
      </c>
      <c r="R1674" s="1" t="s">
        <v>1410</v>
      </c>
      <c r="T1674" s="7"/>
      <c r="V1674" s="42" t="str">
        <f>A1674&amp;" St."&amp;B1674&amp;" "&amp;K1674&amp;"m"&amp;" Bt."&amp;M1674</f>
        <v>YK1808 St.MT17 50m Bt.0</v>
      </c>
    </row>
    <row r="1675" spans="1:22" ht="12.75" customHeight="1">
      <c r="A1675" s="1" t="s">
        <v>1408</v>
      </c>
      <c r="B1675" s="1" t="s">
        <v>240</v>
      </c>
      <c r="C1675" s="1" t="s">
        <v>1569</v>
      </c>
      <c r="D1675" s="5">
        <v>43351.498356481483</v>
      </c>
      <c r="E1675" s="1">
        <v>2018</v>
      </c>
      <c r="F1675" s="1">
        <v>9</v>
      </c>
      <c r="G1675" s="4">
        <v>8</v>
      </c>
      <c r="H1675" s="9">
        <v>43351.873356481483</v>
      </c>
      <c r="I1675" s="13">
        <v>129.69</v>
      </c>
      <c r="J1675" s="13">
        <v>34.165999999999997</v>
      </c>
      <c r="K1675" s="33">
        <v>0</v>
      </c>
      <c r="L1675" s="33">
        <v>0</v>
      </c>
      <c r="M1675" s="33">
        <v>0</v>
      </c>
      <c r="N1675" s="40">
        <v>24.8</v>
      </c>
      <c r="O1675" s="13">
        <v>32.814149125372744</v>
      </c>
      <c r="P1675" s="38">
        <v>-0.33527358823529441</v>
      </c>
      <c r="Q1675" s="38">
        <v>-2.0465734274509799</v>
      </c>
      <c r="R1675" s="1" t="s">
        <v>1410</v>
      </c>
      <c r="T1675" s="7"/>
      <c r="U1675" s="8" t="s">
        <v>1631</v>
      </c>
      <c r="V1675" s="42" t="str">
        <f>A1675&amp;" St."&amp;B1675&amp;" "&amp;K1675&amp;"m"&amp;" Bt."&amp;M1675</f>
        <v>YK1808 St.MT18 0m Bt.0</v>
      </c>
    </row>
    <row r="1676" spans="1:22" ht="12.75" customHeight="1">
      <c r="A1676" s="1" t="s">
        <v>1408</v>
      </c>
      <c r="B1676" s="1" t="s">
        <v>240</v>
      </c>
      <c r="C1676" s="1" t="s">
        <v>1569</v>
      </c>
      <c r="D1676" s="5">
        <v>43351.498356481483</v>
      </c>
      <c r="E1676" s="1">
        <v>2018</v>
      </c>
      <c r="F1676" s="1">
        <v>9</v>
      </c>
      <c r="G1676" s="4">
        <v>8</v>
      </c>
      <c r="H1676" s="9">
        <v>43351.873356481483</v>
      </c>
      <c r="I1676" s="13">
        <v>129.69</v>
      </c>
      <c r="J1676" s="13">
        <v>34.165999999999997</v>
      </c>
      <c r="K1676" s="33">
        <v>20</v>
      </c>
      <c r="L1676" s="33">
        <v>20</v>
      </c>
      <c r="M1676" s="10">
        <v>0</v>
      </c>
      <c r="N1676" s="14">
        <v>23.75</v>
      </c>
      <c r="O1676" s="13">
        <v>33.133632946489115</v>
      </c>
      <c r="P1676" s="38">
        <v>-0.17160183647058869</v>
      </c>
      <c r="Q1676" s="38">
        <v>-1.4094139482352936</v>
      </c>
      <c r="R1676" s="1" t="s">
        <v>1410</v>
      </c>
      <c r="T1676" s="7"/>
      <c r="U1676" s="8" t="s">
        <v>1631</v>
      </c>
      <c r="V1676" s="42" t="str">
        <f>A1676&amp;" St."&amp;B1676&amp;" "&amp;K1676&amp;"m"&amp;" Bt."&amp;M1676</f>
        <v>YK1808 St.MT18 20m Bt.0</v>
      </c>
    </row>
    <row r="1677" spans="1:22" ht="12.75" customHeight="1">
      <c r="A1677" s="1" t="s">
        <v>1408</v>
      </c>
      <c r="B1677" s="1" t="s">
        <v>240</v>
      </c>
      <c r="C1677" s="1" t="s">
        <v>1569</v>
      </c>
      <c r="D1677" s="5">
        <v>43351.498356481483</v>
      </c>
      <c r="E1677" s="1">
        <v>2018</v>
      </c>
      <c r="F1677" s="1">
        <v>9</v>
      </c>
      <c r="G1677" s="4">
        <v>8</v>
      </c>
      <c r="H1677" s="9">
        <v>43351.873356481483</v>
      </c>
      <c r="I1677" s="13">
        <v>129.69</v>
      </c>
      <c r="J1677" s="13">
        <v>34.165999999999997</v>
      </c>
      <c r="K1677" s="33">
        <v>50</v>
      </c>
      <c r="L1677" s="33">
        <v>50</v>
      </c>
      <c r="M1677" s="10">
        <v>0</v>
      </c>
      <c r="N1677" s="14">
        <v>20.68</v>
      </c>
      <c r="O1677" s="13">
        <v>33.688684926320761</v>
      </c>
      <c r="P1677" s="38">
        <v>-9.0254447058826237E-3</v>
      </c>
      <c r="Q1677" s="38">
        <v>-0.34335420235294123</v>
      </c>
      <c r="R1677" s="1" t="s">
        <v>1410</v>
      </c>
      <c r="T1677" s="7"/>
      <c r="V1677" s="42" t="str">
        <f>A1677&amp;" St."&amp;B1677&amp;" "&amp;K1677&amp;"m"&amp;" Bt."&amp;M1677</f>
        <v>YK1808 St.MT18 50m Bt.0</v>
      </c>
    </row>
    <row r="1678" spans="1:22" ht="12.75" customHeight="1">
      <c r="A1678" s="1" t="s">
        <v>1408</v>
      </c>
      <c r="B1678" s="1" t="s">
        <v>140</v>
      </c>
      <c r="C1678" s="1" t="s">
        <v>1569</v>
      </c>
      <c r="D1678" s="5">
        <v>43352.417222222219</v>
      </c>
      <c r="E1678" s="1">
        <v>2018</v>
      </c>
      <c r="F1678" s="1">
        <v>9</v>
      </c>
      <c r="G1678" s="4">
        <v>9</v>
      </c>
      <c r="H1678" s="9">
        <v>43352.792222222219</v>
      </c>
      <c r="I1678" s="13">
        <v>128.35</v>
      </c>
      <c r="J1678" s="13">
        <v>33.383000000000003</v>
      </c>
      <c r="K1678" s="33">
        <v>0</v>
      </c>
      <c r="L1678" s="33">
        <v>0</v>
      </c>
      <c r="M1678" s="33">
        <v>0</v>
      </c>
      <c r="N1678" s="40">
        <v>27</v>
      </c>
      <c r="O1678" s="13">
        <v>33.862963404051783</v>
      </c>
      <c r="P1678" s="38">
        <v>-4.0875452941176782E-2</v>
      </c>
      <c r="Q1678" s="38">
        <v>-0.34588197647058649</v>
      </c>
      <c r="R1678" s="1" t="s">
        <v>1410</v>
      </c>
      <c r="T1678" s="7"/>
      <c r="U1678" s="8" t="s">
        <v>1631</v>
      </c>
      <c r="V1678" s="42" t="str">
        <f>A1678&amp;" St."&amp;B1678&amp;" "&amp;K1678&amp;"m"&amp;" Bt."&amp;M1678</f>
        <v>YK1808 St.MT19 0m Bt.0</v>
      </c>
    </row>
    <row r="1679" spans="1:22" ht="12.75" customHeight="1">
      <c r="A1679" s="1" t="s">
        <v>1408</v>
      </c>
      <c r="B1679" s="1" t="s">
        <v>140</v>
      </c>
      <c r="C1679" s="1" t="s">
        <v>1569</v>
      </c>
      <c r="D1679" s="5">
        <v>43352.417222222219</v>
      </c>
      <c r="E1679" s="1">
        <v>2018</v>
      </c>
      <c r="F1679" s="1">
        <v>9</v>
      </c>
      <c r="G1679" s="4">
        <v>9</v>
      </c>
      <c r="H1679" s="9">
        <v>43352.792222222219</v>
      </c>
      <c r="I1679" s="13">
        <v>128.35</v>
      </c>
      <c r="J1679" s="13">
        <v>33.383000000000003</v>
      </c>
      <c r="K1679" s="33">
        <v>20</v>
      </c>
      <c r="L1679" s="33">
        <v>20</v>
      </c>
      <c r="M1679" s="10">
        <v>0</v>
      </c>
      <c r="N1679" s="14">
        <v>27.221</v>
      </c>
      <c r="O1679" s="13">
        <v>33.876428730617796</v>
      </c>
      <c r="P1679" s="38">
        <v>-5.1502861176470738E-2</v>
      </c>
      <c r="Q1679" s="38">
        <v>-0.48580239058823693</v>
      </c>
      <c r="R1679" s="1" t="s">
        <v>1410</v>
      </c>
      <c r="T1679" s="7"/>
      <c r="V1679" s="42" t="str">
        <f>A1679&amp;" St."&amp;B1679&amp;" "&amp;K1679&amp;"m"&amp;" Bt."&amp;M1679</f>
        <v>YK1808 St.MT19 20m Bt.0</v>
      </c>
    </row>
    <row r="1680" spans="1:22" ht="12.75" customHeight="1">
      <c r="A1680" s="1" t="s">
        <v>1408</v>
      </c>
      <c r="B1680" s="1" t="s">
        <v>140</v>
      </c>
      <c r="C1680" s="1" t="s">
        <v>1569</v>
      </c>
      <c r="D1680" s="5">
        <v>43352.417222222219</v>
      </c>
      <c r="E1680" s="1">
        <v>2018</v>
      </c>
      <c r="F1680" s="1">
        <v>9</v>
      </c>
      <c r="G1680" s="4">
        <v>9</v>
      </c>
      <c r="H1680" s="9">
        <v>43352.792222222219</v>
      </c>
      <c r="I1680" s="13">
        <v>128.35</v>
      </c>
      <c r="J1680" s="13">
        <v>33.383000000000003</v>
      </c>
      <c r="K1680" s="33">
        <v>50</v>
      </c>
      <c r="L1680" s="33">
        <v>50</v>
      </c>
      <c r="M1680" s="10">
        <v>0</v>
      </c>
      <c r="N1680" s="14">
        <v>25.776</v>
      </c>
      <c r="O1680" s="13">
        <v>34.141383129880197</v>
      </c>
      <c r="P1680" s="38">
        <v>2.7356969411765242E-2</v>
      </c>
      <c r="Q1680" s="38">
        <v>7.8536752941177568E-2</v>
      </c>
      <c r="R1680" s="1" t="s">
        <v>1410</v>
      </c>
      <c r="T1680" s="7"/>
      <c r="V1680" s="42" t="str">
        <f>A1680&amp;" St."&amp;B1680&amp;" "&amp;K1680&amp;"m"&amp;" Bt."&amp;M1680</f>
        <v>YK1808 St.MT19 50m Bt.0</v>
      </c>
    </row>
    <row r="1681" spans="1:22" ht="12.75" customHeight="1">
      <c r="A1681" s="1" t="s">
        <v>1408</v>
      </c>
      <c r="B1681" s="1" t="s">
        <v>242</v>
      </c>
      <c r="C1681" s="1" t="s">
        <v>1569</v>
      </c>
      <c r="D1681" s="5">
        <v>43352.527372685188</v>
      </c>
      <c r="E1681" s="1">
        <v>2018</v>
      </c>
      <c r="F1681" s="1">
        <v>9</v>
      </c>
      <c r="G1681" s="4">
        <v>9</v>
      </c>
      <c r="H1681" s="9">
        <v>43352.902372685188</v>
      </c>
      <c r="I1681" s="13">
        <v>128.35499999999999</v>
      </c>
      <c r="J1681" s="13">
        <v>33.215000000000003</v>
      </c>
      <c r="K1681" s="33">
        <v>0</v>
      </c>
      <c r="L1681" s="33">
        <v>0</v>
      </c>
      <c r="M1681" s="33">
        <v>0</v>
      </c>
      <c r="N1681" s="40">
        <v>27.1</v>
      </c>
      <c r="O1681" s="13">
        <v>33.985031101809412</v>
      </c>
      <c r="P1681" s="38">
        <v>-2.9344444705881489E-2</v>
      </c>
      <c r="Q1681" s="38">
        <v>-0.34305317647058864</v>
      </c>
      <c r="R1681" s="1" t="s">
        <v>1410</v>
      </c>
      <c r="T1681" s="7"/>
      <c r="V1681" s="42" t="str">
        <f>A1681&amp;" St."&amp;B1681&amp;" "&amp;K1681&amp;"m"&amp;" Bt."&amp;M1681</f>
        <v>YK1808 St.MT20 0m Bt.0</v>
      </c>
    </row>
    <row r="1682" spans="1:22" ht="12.75" customHeight="1">
      <c r="A1682" s="1" t="s">
        <v>1408</v>
      </c>
      <c r="B1682" s="1" t="s">
        <v>242</v>
      </c>
      <c r="C1682" s="1" t="s">
        <v>1569</v>
      </c>
      <c r="D1682" s="5">
        <v>43352.527372685188</v>
      </c>
      <c r="E1682" s="1">
        <v>2018</v>
      </c>
      <c r="F1682" s="1">
        <v>9</v>
      </c>
      <c r="G1682" s="4">
        <v>9</v>
      </c>
      <c r="H1682" s="9">
        <v>43352.902372685188</v>
      </c>
      <c r="I1682" s="13">
        <v>128.35499999999999</v>
      </c>
      <c r="J1682" s="13">
        <v>33.215000000000003</v>
      </c>
      <c r="K1682" s="33">
        <v>20</v>
      </c>
      <c r="L1682" s="33">
        <v>20</v>
      </c>
      <c r="M1682" s="10">
        <v>0</v>
      </c>
      <c r="N1682" s="14">
        <v>27.491</v>
      </c>
      <c r="O1682" s="13">
        <v>33.96187413129185</v>
      </c>
      <c r="P1682" s="38">
        <v>-1.8639998823529513E-2</v>
      </c>
      <c r="Q1682" s="38">
        <v>-0.41917550588235386</v>
      </c>
      <c r="R1682" s="1" t="s">
        <v>1410</v>
      </c>
      <c r="T1682" s="7"/>
      <c r="V1682" s="42" t="str">
        <f>A1682&amp;" St."&amp;B1682&amp;" "&amp;K1682&amp;"m"&amp;" Bt."&amp;M1682</f>
        <v>YK1808 St.MT20 20m Bt.0</v>
      </c>
    </row>
    <row r="1683" spans="1:22" ht="12.75" customHeight="1">
      <c r="A1683" s="1" t="s">
        <v>1408</v>
      </c>
      <c r="B1683" s="1" t="s">
        <v>242</v>
      </c>
      <c r="C1683" s="1" t="s">
        <v>1569</v>
      </c>
      <c r="D1683" s="5">
        <v>43352.527372685188</v>
      </c>
      <c r="E1683" s="1">
        <v>2018</v>
      </c>
      <c r="F1683" s="1">
        <v>9</v>
      </c>
      <c r="G1683" s="4">
        <v>9</v>
      </c>
      <c r="H1683" s="9">
        <v>43352.902372685188</v>
      </c>
      <c r="I1683" s="13">
        <v>128.35499999999999</v>
      </c>
      <c r="J1683" s="13">
        <v>33.215000000000003</v>
      </c>
      <c r="K1683" s="33">
        <v>50</v>
      </c>
      <c r="L1683" s="33">
        <v>50</v>
      </c>
      <c r="M1683" s="10">
        <v>0</v>
      </c>
      <c r="N1683" s="14">
        <v>25.963000000000001</v>
      </c>
      <c r="O1683" s="13">
        <v>34.167325539038792</v>
      </c>
      <c r="P1683" s="38">
        <v>2.7083107058823774E-2</v>
      </c>
      <c r="Q1683" s="38">
        <v>0.10863216470588455</v>
      </c>
      <c r="R1683" s="1" t="s">
        <v>1410</v>
      </c>
      <c r="T1683" s="7"/>
      <c r="V1683" s="42" t="str">
        <f>A1683&amp;" St."&amp;B1683&amp;" "&amp;K1683&amp;"m"&amp;" Bt."&amp;M1683</f>
        <v>YK1808 St.MT20 50m Bt.0</v>
      </c>
    </row>
    <row r="1684" spans="1:22" ht="12.75" customHeight="1">
      <c r="A1684" s="1" t="s">
        <v>1408</v>
      </c>
      <c r="B1684" s="1" t="s">
        <v>243</v>
      </c>
      <c r="C1684" s="1" t="s">
        <v>1569</v>
      </c>
      <c r="D1684" s="5">
        <v>43358.365127314813</v>
      </c>
      <c r="E1684" s="1">
        <v>2018</v>
      </c>
      <c r="F1684" s="1">
        <v>9</v>
      </c>
      <c r="G1684" s="4">
        <v>15</v>
      </c>
      <c r="H1684" s="9">
        <v>43358.740127314813</v>
      </c>
      <c r="I1684" s="13">
        <v>128.70599999999999</v>
      </c>
      <c r="J1684" s="13">
        <v>33.460999999999999</v>
      </c>
      <c r="K1684" s="33">
        <v>0</v>
      </c>
      <c r="L1684" s="33">
        <v>0</v>
      </c>
      <c r="M1684" s="33">
        <v>0</v>
      </c>
      <c r="N1684" s="40">
        <v>27</v>
      </c>
      <c r="O1684" s="13">
        <v>34.071237838110676</v>
      </c>
      <c r="P1684" s="38">
        <v>-7.5545270588235347E-3</v>
      </c>
      <c r="Q1684" s="38">
        <v>-0.21377576470588089</v>
      </c>
      <c r="R1684" s="1" t="s">
        <v>1410</v>
      </c>
      <c r="T1684" s="7"/>
      <c r="V1684" s="42" t="str">
        <f>A1684&amp;" St."&amp;B1684&amp;" "&amp;K1684&amp;"m"&amp;" Bt."&amp;M1684</f>
        <v>YK1808 St.MT21 0m Bt.0</v>
      </c>
    </row>
    <row r="1685" spans="1:22" ht="12.75" customHeight="1">
      <c r="A1685" s="1" t="s">
        <v>1408</v>
      </c>
      <c r="B1685" s="1" t="s">
        <v>243</v>
      </c>
      <c r="C1685" s="1" t="s">
        <v>1569</v>
      </c>
      <c r="D1685" s="5">
        <v>43358.365127314813</v>
      </c>
      <c r="E1685" s="1">
        <v>2018</v>
      </c>
      <c r="F1685" s="1">
        <v>9</v>
      </c>
      <c r="G1685" s="4">
        <v>15</v>
      </c>
      <c r="H1685" s="9">
        <v>43358.740127314813</v>
      </c>
      <c r="I1685" s="13">
        <v>128.70599999999999</v>
      </c>
      <c r="J1685" s="13">
        <v>33.460999999999999</v>
      </c>
      <c r="K1685" s="33">
        <v>20</v>
      </c>
      <c r="L1685" s="33">
        <v>20</v>
      </c>
      <c r="M1685" s="10">
        <v>0</v>
      </c>
      <c r="N1685" s="14">
        <v>26.902999999999999</v>
      </c>
      <c r="O1685" s="13">
        <v>34.043891542184575</v>
      </c>
      <c r="P1685" s="38">
        <v>-2.0128381176470089E-2</v>
      </c>
      <c r="Q1685" s="38">
        <v>-0.23529889411764771</v>
      </c>
      <c r="R1685" s="1" t="s">
        <v>1410</v>
      </c>
      <c r="T1685" s="7"/>
      <c r="V1685" s="42" t="str">
        <f>A1685&amp;" St."&amp;B1685&amp;" "&amp;K1685&amp;"m"&amp;" Bt."&amp;M1685</f>
        <v>YK1808 St.MT21 20m Bt.0</v>
      </c>
    </row>
    <row r="1686" spans="1:22" ht="12.75" customHeight="1">
      <c r="A1686" s="1" t="s">
        <v>1408</v>
      </c>
      <c r="B1686" s="1" t="s">
        <v>243</v>
      </c>
      <c r="C1686" s="1" t="s">
        <v>1569</v>
      </c>
      <c r="D1686" s="5">
        <v>43358.365127314813</v>
      </c>
      <c r="E1686" s="1">
        <v>2018</v>
      </c>
      <c r="F1686" s="1">
        <v>9</v>
      </c>
      <c r="G1686" s="4">
        <v>15</v>
      </c>
      <c r="H1686" s="9">
        <v>43358.740127314813</v>
      </c>
      <c r="I1686" s="13">
        <v>128.70599999999999</v>
      </c>
      <c r="J1686" s="13">
        <v>33.460999999999999</v>
      </c>
      <c r="K1686" s="33">
        <v>50</v>
      </c>
      <c r="L1686" s="33">
        <v>50</v>
      </c>
      <c r="M1686" s="10">
        <v>0</v>
      </c>
      <c r="N1686" s="14">
        <v>26.388999999999999</v>
      </c>
      <c r="O1686" s="13">
        <v>34.061026003222452</v>
      </c>
      <c r="P1686" s="38">
        <v>-5.1745529411784119E-4</v>
      </c>
      <c r="Q1686" s="38">
        <v>-8.9292823529412146E-2</v>
      </c>
      <c r="R1686" s="1" t="s">
        <v>1410</v>
      </c>
      <c r="T1686" s="7"/>
      <c r="V1686" s="42" t="str">
        <f>A1686&amp;" St."&amp;B1686&amp;" "&amp;K1686&amp;"m"&amp;" Bt."&amp;M1686</f>
        <v>YK1808 St.MT21 50m Bt.0</v>
      </c>
    </row>
    <row r="1687" spans="1:22" ht="12.75" customHeight="1">
      <c r="A1687" s="1" t="s">
        <v>1408</v>
      </c>
      <c r="B1687" s="1" t="s">
        <v>244</v>
      </c>
      <c r="C1687" s="1" t="s">
        <v>1569</v>
      </c>
      <c r="D1687" s="5">
        <v>43358.483657407407</v>
      </c>
      <c r="E1687" s="1">
        <v>2018</v>
      </c>
      <c r="F1687" s="1">
        <v>9</v>
      </c>
      <c r="G1687" s="4">
        <v>15</v>
      </c>
      <c r="H1687" s="9">
        <v>43358.858657407407</v>
      </c>
      <c r="I1687" s="13">
        <v>128.70599999999999</v>
      </c>
      <c r="J1687" s="13">
        <v>33.631</v>
      </c>
      <c r="K1687" s="33">
        <v>0</v>
      </c>
      <c r="L1687" s="33">
        <v>0</v>
      </c>
      <c r="M1687" s="33">
        <v>0</v>
      </c>
      <c r="N1687" s="40">
        <v>26.6</v>
      </c>
      <c r="O1687" s="13">
        <v>34.045959657400658</v>
      </c>
      <c r="P1687" s="38">
        <v>-0.10263239176470607</v>
      </c>
      <c r="Q1687" s="38">
        <v>-0.21761134117646996</v>
      </c>
      <c r="R1687" s="1" t="s">
        <v>1410</v>
      </c>
      <c r="T1687" s="7"/>
      <c r="V1687" s="42" t="str">
        <f>A1687&amp;" St."&amp;B1687&amp;" "&amp;K1687&amp;"m"&amp;" Bt."&amp;M1687</f>
        <v>YK1808 St.MT22 0m Bt.0</v>
      </c>
    </row>
    <row r="1688" spans="1:22" ht="12.75" customHeight="1">
      <c r="A1688" s="1" t="s">
        <v>1408</v>
      </c>
      <c r="B1688" s="1" t="s">
        <v>244</v>
      </c>
      <c r="C1688" s="1" t="s">
        <v>1569</v>
      </c>
      <c r="D1688" s="5">
        <v>43358.483657407407</v>
      </c>
      <c r="E1688" s="1">
        <v>2018</v>
      </c>
      <c r="F1688" s="1">
        <v>9</v>
      </c>
      <c r="G1688" s="4">
        <v>15</v>
      </c>
      <c r="H1688" s="9">
        <v>43358.858657407407</v>
      </c>
      <c r="I1688" s="13">
        <v>128.70599999999999</v>
      </c>
      <c r="J1688" s="13">
        <v>33.631</v>
      </c>
      <c r="K1688" s="33">
        <v>20</v>
      </c>
      <c r="L1688" s="33">
        <v>20</v>
      </c>
      <c r="M1688" s="10">
        <v>0</v>
      </c>
      <c r="N1688" s="14">
        <v>26.762</v>
      </c>
      <c r="O1688" s="13">
        <v>34.017898170269525</v>
      </c>
      <c r="P1688" s="38">
        <v>-7.7151285882352871E-2</v>
      </c>
      <c r="Q1688" s="38">
        <v>-0.36247367058823521</v>
      </c>
      <c r="R1688" s="1" t="s">
        <v>1410</v>
      </c>
      <c r="T1688" s="7"/>
      <c r="V1688" s="42" t="str">
        <f>A1688&amp;" St."&amp;B1688&amp;" "&amp;K1688&amp;"m"&amp;" Bt."&amp;M1688</f>
        <v>YK1808 St.MT22 20m Bt.0</v>
      </c>
    </row>
    <row r="1689" spans="1:22" ht="12.75" customHeight="1">
      <c r="A1689" s="1" t="s">
        <v>1408</v>
      </c>
      <c r="B1689" s="1" t="s">
        <v>244</v>
      </c>
      <c r="C1689" s="1" t="s">
        <v>1569</v>
      </c>
      <c r="D1689" s="5">
        <v>43358.483657407407</v>
      </c>
      <c r="E1689" s="1">
        <v>2018</v>
      </c>
      <c r="F1689" s="1">
        <v>9</v>
      </c>
      <c r="G1689" s="4">
        <v>15</v>
      </c>
      <c r="H1689" s="9">
        <v>43358.858657407407</v>
      </c>
      <c r="I1689" s="13">
        <v>128.70599999999999</v>
      </c>
      <c r="J1689" s="13">
        <v>33.631</v>
      </c>
      <c r="K1689" s="33">
        <v>50</v>
      </c>
      <c r="L1689" s="33">
        <v>50</v>
      </c>
      <c r="M1689" s="10">
        <v>0</v>
      </c>
      <c r="N1689" s="14">
        <v>26.308</v>
      </c>
      <c r="O1689" s="13">
        <v>34.184251544861077</v>
      </c>
      <c r="P1689" s="38">
        <v>1.1889700000000225E-2</v>
      </c>
      <c r="Q1689" s="38">
        <v>0.11898360000000174</v>
      </c>
      <c r="R1689" s="1" t="s">
        <v>1410</v>
      </c>
      <c r="T1689" s="7"/>
      <c r="V1689" s="42" t="str">
        <f>A1689&amp;" St."&amp;B1689&amp;" "&amp;K1689&amp;"m"&amp;" Bt."&amp;M1689</f>
        <v>YK1808 St.MT22 50m Bt.0</v>
      </c>
    </row>
    <row r="1690" spans="1:22" ht="12.75" customHeight="1">
      <c r="A1690" s="1" t="s">
        <v>1408</v>
      </c>
      <c r="B1690" s="1" t="s">
        <v>245</v>
      </c>
      <c r="C1690" s="1" t="s">
        <v>1569</v>
      </c>
      <c r="D1690" s="5">
        <v>43359.367280092592</v>
      </c>
      <c r="E1690" s="1">
        <v>2018</v>
      </c>
      <c r="F1690" s="1">
        <v>9</v>
      </c>
      <c r="G1690" s="4">
        <v>16</v>
      </c>
      <c r="H1690" s="9">
        <v>43359.742280092592</v>
      </c>
      <c r="I1690" s="13">
        <v>128.25</v>
      </c>
      <c r="J1690" s="13">
        <v>32.883000000000003</v>
      </c>
      <c r="K1690" s="33">
        <v>0</v>
      </c>
      <c r="L1690" s="33">
        <v>0</v>
      </c>
      <c r="M1690" s="33">
        <v>0</v>
      </c>
      <c r="N1690" s="40">
        <v>27.4</v>
      </c>
      <c r="O1690" s="13">
        <v>33.86768205800945</v>
      </c>
      <c r="P1690" s="38">
        <v>-2.8010854117646922E-2</v>
      </c>
      <c r="Q1690" s="38">
        <v>-0.41435792941176253</v>
      </c>
      <c r="R1690" s="1" t="s">
        <v>1410</v>
      </c>
      <c r="T1690" s="7"/>
      <c r="V1690" s="42" t="str">
        <f>A1690&amp;" St."&amp;B1690&amp;" "&amp;K1690&amp;"m"&amp;" Bt."&amp;M1690</f>
        <v>YK1808 St.MT23 0m Bt.0</v>
      </c>
    </row>
    <row r="1691" spans="1:22" ht="12.75" customHeight="1">
      <c r="A1691" s="1" t="s">
        <v>1408</v>
      </c>
      <c r="B1691" s="1" t="s">
        <v>245</v>
      </c>
      <c r="C1691" s="1" t="s">
        <v>1569</v>
      </c>
      <c r="D1691" s="5">
        <v>43359.367280092592</v>
      </c>
      <c r="E1691" s="1">
        <v>2018</v>
      </c>
      <c r="F1691" s="1">
        <v>9</v>
      </c>
      <c r="G1691" s="4">
        <v>16</v>
      </c>
      <c r="H1691" s="9">
        <v>43359.742280092592</v>
      </c>
      <c r="I1691" s="13">
        <v>128.25</v>
      </c>
      <c r="J1691" s="13">
        <v>32.883000000000003</v>
      </c>
      <c r="K1691" s="33">
        <v>20</v>
      </c>
      <c r="L1691" s="33">
        <v>20</v>
      </c>
      <c r="M1691" s="10">
        <v>0</v>
      </c>
      <c r="N1691" s="14">
        <v>26.649000000000001</v>
      </c>
      <c r="O1691" s="13">
        <v>33.925727818019148</v>
      </c>
      <c r="P1691" s="38">
        <v>-7.1374470588235095E-2</v>
      </c>
      <c r="Q1691" s="38">
        <v>-0.41374408352941217</v>
      </c>
      <c r="R1691" s="1" t="s">
        <v>1410</v>
      </c>
      <c r="T1691" s="7"/>
      <c r="U1691" s="8" t="s">
        <v>1632</v>
      </c>
      <c r="V1691" s="42" t="str">
        <f>A1691&amp;" St."&amp;B1691&amp;" "&amp;K1691&amp;"m"&amp;" Bt."&amp;M1691</f>
        <v>YK1808 St.MT23 20m Bt.0</v>
      </c>
    </row>
    <row r="1692" spans="1:22" ht="12.75" customHeight="1">
      <c r="A1692" s="1" t="s">
        <v>1408</v>
      </c>
      <c r="B1692" s="1" t="s">
        <v>245</v>
      </c>
      <c r="C1692" s="1" t="s">
        <v>1569</v>
      </c>
      <c r="D1692" s="5">
        <v>43359.367280092592</v>
      </c>
      <c r="E1692" s="1">
        <v>2018</v>
      </c>
      <c r="F1692" s="1">
        <v>9</v>
      </c>
      <c r="G1692" s="4">
        <v>16</v>
      </c>
      <c r="H1692" s="9">
        <v>43359.742280092592</v>
      </c>
      <c r="I1692" s="13">
        <v>128.25</v>
      </c>
      <c r="J1692" s="13">
        <v>32.883000000000003</v>
      </c>
      <c r="K1692" s="33">
        <v>50</v>
      </c>
      <c r="L1692" s="33">
        <v>50</v>
      </c>
      <c r="M1692" s="10">
        <v>0</v>
      </c>
      <c r="N1692" s="14">
        <v>26.529</v>
      </c>
      <c r="O1692" s="13">
        <v>34.0529184146611</v>
      </c>
      <c r="P1692" s="38">
        <v>-5.2269368235294156E-2</v>
      </c>
      <c r="Q1692" s="38">
        <v>-0.31871906941176675</v>
      </c>
      <c r="R1692" s="1" t="s">
        <v>1410</v>
      </c>
      <c r="T1692" s="7"/>
      <c r="U1692" s="8" t="s">
        <v>1632</v>
      </c>
      <c r="V1692" s="42" t="str">
        <f>A1692&amp;" St."&amp;B1692&amp;" "&amp;K1692&amp;"m"&amp;" Bt."&amp;M1692</f>
        <v>YK1808 St.MT23 50m Bt.0</v>
      </c>
    </row>
    <row r="1693" spans="1:22" ht="12.75" customHeight="1">
      <c r="A1693" s="1" t="s">
        <v>1408</v>
      </c>
      <c r="B1693" s="1" t="s">
        <v>1412</v>
      </c>
      <c r="C1693" s="1" t="s">
        <v>1569</v>
      </c>
      <c r="D1693" s="5">
        <v>43359.474641203706</v>
      </c>
      <c r="E1693" s="1">
        <v>2018</v>
      </c>
      <c r="F1693" s="1">
        <v>9</v>
      </c>
      <c r="G1693" s="4">
        <v>16</v>
      </c>
      <c r="H1693" s="9">
        <v>43359.849641203706</v>
      </c>
      <c r="I1693" s="13">
        <v>128.249</v>
      </c>
      <c r="J1693" s="13">
        <v>32.716999999999999</v>
      </c>
      <c r="K1693" s="33">
        <v>0</v>
      </c>
      <c r="L1693" s="33">
        <v>0</v>
      </c>
      <c r="M1693" s="33">
        <v>0</v>
      </c>
      <c r="N1693" s="40">
        <v>27</v>
      </c>
      <c r="O1693" s="13">
        <v>34.055238751598303</v>
      </c>
      <c r="P1693" s="38">
        <v>4.5598583529411485E-2</v>
      </c>
      <c r="Q1693" s="38">
        <v>-0.15604571764705888</v>
      </c>
      <c r="R1693" s="1" t="s">
        <v>1410</v>
      </c>
      <c r="T1693" s="7"/>
      <c r="V1693" s="42" t="str">
        <f>A1693&amp;" St."&amp;B1693&amp;" "&amp;K1693&amp;"m"&amp;" Bt."&amp;M1693</f>
        <v>YK1808 St.MT24 0m Bt.0</v>
      </c>
    </row>
    <row r="1694" spans="1:22" ht="12.75" customHeight="1">
      <c r="A1694" s="1" t="s">
        <v>1408</v>
      </c>
      <c r="B1694" s="1" t="s">
        <v>1412</v>
      </c>
      <c r="C1694" s="1" t="s">
        <v>1569</v>
      </c>
      <c r="D1694" s="5">
        <v>43359.474641203706</v>
      </c>
      <c r="E1694" s="1">
        <v>2018</v>
      </c>
      <c r="F1694" s="1">
        <v>9</v>
      </c>
      <c r="G1694" s="4">
        <v>16</v>
      </c>
      <c r="H1694" s="9">
        <v>43359.849641203706</v>
      </c>
      <c r="I1694" s="13">
        <v>128.249</v>
      </c>
      <c r="J1694" s="13">
        <v>32.716999999999999</v>
      </c>
      <c r="K1694" s="33">
        <v>20</v>
      </c>
      <c r="L1694" s="33">
        <v>20</v>
      </c>
      <c r="M1694" s="10">
        <v>0</v>
      </c>
      <c r="N1694" s="14">
        <v>26.701000000000001</v>
      </c>
      <c r="O1694" s="13">
        <v>34.025947887430661</v>
      </c>
      <c r="P1694" s="38">
        <v>-2.5677070588234763E-2</v>
      </c>
      <c r="Q1694" s="38">
        <v>-0.24905844705882352</v>
      </c>
      <c r="R1694" s="1" t="s">
        <v>1410</v>
      </c>
      <c r="T1694" s="7"/>
      <c r="V1694" s="42" t="str">
        <f>A1694&amp;" St."&amp;B1694&amp;" "&amp;K1694&amp;"m"&amp;" Bt."&amp;M1694</f>
        <v>YK1808 St.MT24 20m Bt.0</v>
      </c>
    </row>
    <row r="1695" spans="1:22" ht="12.75" customHeight="1">
      <c r="A1695" s="1" t="s">
        <v>1408</v>
      </c>
      <c r="B1695" s="1" t="s">
        <v>1412</v>
      </c>
      <c r="C1695" s="1" t="s">
        <v>1569</v>
      </c>
      <c r="D1695" s="5">
        <v>43359.474641203706</v>
      </c>
      <c r="E1695" s="1">
        <v>2018</v>
      </c>
      <c r="F1695" s="1">
        <v>9</v>
      </c>
      <c r="G1695" s="4">
        <v>16</v>
      </c>
      <c r="H1695" s="9">
        <v>43359.849641203706</v>
      </c>
      <c r="I1695" s="13">
        <v>128.249</v>
      </c>
      <c r="J1695" s="13">
        <v>32.716999999999999</v>
      </c>
      <c r="K1695" s="33">
        <v>50</v>
      </c>
      <c r="L1695" s="33">
        <v>50</v>
      </c>
      <c r="M1695" s="10">
        <v>0</v>
      </c>
      <c r="N1695" s="14">
        <v>25.157</v>
      </c>
      <c r="O1695" s="13">
        <v>34.121809724591898</v>
      </c>
      <c r="P1695" s="38">
        <v>5.956239529411711E-2</v>
      </c>
      <c r="Q1695" s="38">
        <v>0.26112594588235183</v>
      </c>
      <c r="R1695" s="1" t="s">
        <v>1410</v>
      </c>
      <c r="T1695" s="7"/>
      <c r="U1695" s="8" t="s">
        <v>1633</v>
      </c>
      <c r="V1695" s="42" t="str">
        <f>A1695&amp;" St."&amp;B1695&amp;" "&amp;K1695&amp;"m"&amp;" Bt."&amp;M1695</f>
        <v>YK1808 St.MT24 50m Bt.0</v>
      </c>
    </row>
    <row r="1696" spans="1:22" ht="12.75" customHeight="1">
      <c r="A1696" s="1" t="s">
        <v>1408</v>
      </c>
      <c r="B1696" s="1" t="s">
        <v>247</v>
      </c>
      <c r="C1696" s="1" t="s">
        <v>1569</v>
      </c>
      <c r="D1696" s="5">
        <v>43360.363969907405</v>
      </c>
      <c r="E1696" s="1">
        <v>2018</v>
      </c>
      <c r="F1696" s="1">
        <v>9</v>
      </c>
      <c r="G1696" s="4">
        <v>17</v>
      </c>
      <c r="H1696" s="9">
        <v>43360.738969907405</v>
      </c>
      <c r="I1696" s="13">
        <v>128.00299999999999</v>
      </c>
      <c r="J1696" s="13">
        <v>32.218000000000004</v>
      </c>
      <c r="K1696" s="33">
        <v>0</v>
      </c>
      <c r="L1696" s="33">
        <v>0</v>
      </c>
      <c r="M1696" s="33">
        <v>0</v>
      </c>
      <c r="N1696" s="40">
        <v>28.2</v>
      </c>
      <c r="O1696" s="13">
        <v>33.949784766685667</v>
      </c>
      <c r="P1696" s="38">
        <v>-4.2561637647059225E-2</v>
      </c>
      <c r="Q1696" s="38">
        <v>-0.5044135929411766</v>
      </c>
      <c r="R1696" s="1" t="s">
        <v>1410</v>
      </c>
      <c r="T1696" s="7"/>
      <c r="U1696" s="8" t="s">
        <v>1633</v>
      </c>
      <c r="V1696" s="42" t="str">
        <f>A1696&amp;" St."&amp;B1696&amp;" "&amp;K1696&amp;"m"&amp;" Bt."&amp;M1696</f>
        <v>YK1808 St.MT25 0m Bt.0</v>
      </c>
    </row>
    <row r="1697" spans="1:22" ht="12.75" customHeight="1">
      <c r="A1697" s="1" t="s">
        <v>1408</v>
      </c>
      <c r="B1697" s="1" t="s">
        <v>247</v>
      </c>
      <c r="C1697" s="1" t="s">
        <v>1569</v>
      </c>
      <c r="D1697" s="5">
        <v>43360.363969907405</v>
      </c>
      <c r="E1697" s="1">
        <v>2018</v>
      </c>
      <c r="F1697" s="1">
        <v>9</v>
      </c>
      <c r="G1697" s="4">
        <v>17</v>
      </c>
      <c r="H1697" s="9">
        <v>43360.738969907405</v>
      </c>
      <c r="I1697" s="13">
        <v>128.00299999999999</v>
      </c>
      <c r="J1697" s="13">
        <v>32.218000000000004</v>
      </c>
      <c r="K1697" s="33">
        <v>20</v>
      </c>
      <c r="L1697" s="33">
        <v>20</v>
      </c>
      <c r="M1697" s="10">
        <v>0</v>
      </c>
      <c r="N1697" s="14">
        <v>28.276</v>
      </c>
      <c r="O1697" s="13">
        <v>34.014199298001472</v>
      </c>
      <c r="P1697" s="38">
        <v>-5.81557505882353E-2</v>
      </c>
      <c r="Q1697" s="38">
        <v>-0.4626638317647096</v>
      </c>
      <c r="R1697" s="1" t="s">
        <v>1410</v>
      </c>
      <c r="T1697" s="7"/>
      <c r="U1697" s="8" t="s">
        <v>1633</v>
      </c>
      <c r="V1697" s="42" t="str">
        <f>A1697&amp;" St."&amp;B1697&amp;" "&amp;K1697&amp;"m"&amp;" Bt."&amp;M1697</f>
        <v>YK1808 St.MT25 20m Bt.0</v>
      </c>
    </row>
    <row r="1698" spans="1:22" ht="12.75" customHeight="1">
      <c r="A1698" s="1" t="s">
        <v>1408</v>
      </c>
      <c r="B1698" s="1" t="s">
        <v>247</v>
      </c>
      <c r="C1698" s="1" t="s">
        <v>1569</v>
      </c>
      <c r="D1698" s="5">
        <v>43360.363969907405</v>
      </c>
      <c r="E1698" s="1">
        <v>2018</v>
      </c>
      <c r="F1698" s="1">
        <v>9</v>
      </c>
      <c r="G1698" s="4">
        <v>17</v>
      </c>
      <c r="H1698" s="9">
        <v>43360.738969907405</v>
      </c>
      <c r="I1698" s="13">
        <v>128.00299999999999</v>
      </c>
      <c r="J1698" s="13">
        <v>32.218000000000004</v>
      </c>
      <c r="K1698" s="33">
        <v>50</v>
      </c>
      <c r="L1698" s="33">
        <v>50</v>
      </c>
      <c r="M1698" s="10">
        <v>0</v>
      </c>
      <c r="N1698" s="14">
        <v>26.19</v>
      </c>
      <c r="O1698" s="13">
        <v>34.177097896284742</v>
      </c>
      <c r="P1698" s="38">
        <v>6.4616376470588044E-2</v>
      </c>
      <c r="Q1698" s="38">
        <v>0.30889118941176363</v>
      </c>
      <c r="R1698" s="1" t="s">
        <v>1410</v>
      </c>
      <c r="T1698" s="7"/>
      <c r="U1698" s="8" t="s">
        <v>1633</v>
      </c>
      <c r="V1698" s="42" t="str">
        <f>A1698&amp;" St."&amp;B1698&amp;" "&amp;K1698&amp;"m"&amp;" Bt."&amp;M1698</f>
        <v>YK1808 St.MT25 50m Bt.0</v>
      </c>
    </row>
    <row r="1699" spans="1:22" ht="12.75" customHeight="1">
      <c r="A1699" s="1" t="s">
        <v>1408</v>
      </c>
      <c r="B1699" s="1" t="s">
        <v>249</v>
      </c>
      <c r="C1699" s="1" t="s">
        <v>1569</v>
      </c>
      <c r="D1699" s="5">
        <v>43360.572881944441</v>
      </c>
      <c r="E1699" s="1">
        <v>2018</v>
      </c>
      <c r="F1699" s="1">
        <v>9</v>
      </c>
      <c r="G1699" s="4">
        <v>17</v>
      </c>
      <c r="H1699" s="9">
        <v>43360.947881944441</v>
      </c>
      <c r="I1699" s="13">
        <v>128.05199999999999</v>
      </c>
      <c r="J1699" s="13">
        <v>32.052</v>
      </c>
      <c r="K1699" s="33">
        <v>0</v>
      </c>
      <c r="L1699" s="33">
        <v>0</v>
      </c>
      <c r="M1699" s="33">
        <v>0</v>
      </c>
      <c r="N1699" s="40">
        <v>28.1</v>
      </c>
      <c r="O1699" s="13">
        <v>33.979985904204824</v>
      </c>
      <c r="P1699" s="38">
        <v>-1.9977364705887624E-3</v>
      </c>
      <c r="Q1699" s="38">
        <v>-0.41416978941176552</v>
      </c>
      <c r="R1699" s="1" t="s">
        <v>1410</v>
      </c>
      <c r="T1699" s="7"/>
      <c r="U1699" s="8" t="s">
        <v>1633</v>
      </c>
      <c r="V1699" s="42" t="str">
        <f>A1699&amp;" St."&amp;B1699&amp;" "&amp;K1699&amp;"m"&amp;" Bt."&amp;M1699</f>
        <v>YK1808 St.MT26 0m Bt.0</v>
      </c>
    </row>
    <row r="1700" spans="1:22" ht="12.75" customHeight="1">
      <c r="A1700" s="1" t="s">
        <v>1408</v>
      </c>
      <c r="B1700" s="1" t="s">
        <v>249</v>
      </c>
      <c r="C1700" s="1" t="s">
        <v>1569</v>
      </c>
      <c r="D1700" s="5">
        <v>43360.572881944441</v>
      </c>
      <c r="E1700" s="1">
        <v>2018</v>
      </c>
      <c r="F1700" s="1">
        <v>9</v>
      </c>
      <c r="G1700" s="4">
        <v>17</v>
      </c>
      <c r="H1700" s="9">
        <v>43360.947881944441</v>
      </c>
      <c r="I1700" s="13">
        <v>128.05199999999999</v>
      </c>
      <c r="J1700" s="13">
        <v>32.052</v>
      </c>
      <c r="K1700" s="33">
        <v>20</v>
      </c>
      <c r="L1700" s="33">
        <v>20</v>
      </c>
      <c r="M1700" s="10">
        <v>0</v>
      </c>
      <c r="N1700" s="14">
        <v>28.052</v>
      </c>
      <c r="O1700" s="13">
        <v>33.957756151003402</v>
      </c>
      <c r="P1700" s="38">
        <v>-5.3470494117648926E-3</v>
      </c>
      <c r="Q1700" s="38">
        <v>-0.34508428823529513</v>
      </c>
      <c r="R1700" s="1" t="s">
        <v>1410</v>
      </c>
      <c r="T1700" s="7"/>
      <c r="U1700" s="8" t="s">
        <v>1633</v>
      </c>
      <c r="V1700" s="42" t="str">
        <f>A1700&amp;" St."&amp;B1700&amp;" "&amp;K1700&amp;"m"&amp;" Bt."&amp;M1700</f>
        <v>YK1808 St.MT26 20m Bt.0</v>
      </c>
    </row>
    <row r="1701" spans="1:22" ht="12.75" customHeight="1">
      <c r="A1701" s="1" t="s">
        <v>1408</v>
      </c>
      <c r="B1701" s="1" t="s">
        <v>249</v>
      </c>
      <c r="C1701" s="1" t="s">
        <v>1569</v>
      </c>
      <c r="D1701" s="5">
        <v>43360.572881944441</v>
      </c>
      <c r="E1701" s="1">
        <v>2018</v>
      </c>
      <c r="F1701" s="1">
        <v>9</v>
      </c>
      <c r="G1701" s="4">
        <v>17</v>
      </c>
      <c r="H1701" s="9">
        <v>43360.947881944441</v>
      </c>
      <c r="I1701" s="13">
        <v>128.05199999999999</v>
      </c>
      <c r="J1701" s="13">
        <v>32.052</v>
      </c>
      <c r="K1701" s="33">
        <v>50</v>
      </c>
      <c r="L1701" s="33">
        <v>50</v>
      </c>
      <c r="M1701" s="10">
        <v>0</v>
      </c>
      <c r="N1701" s="14">
        <v>25.841999999999999</v>
      </c>
      <c r="O1701" s="13">
        <v>34.212102127370706</v>
      </c>
      <c r="P1701" s="38">
        <v>9.069059764705889E-2</v>
      </c>
      <c r="Q1701" s="38">
        <v>0.44200687294117635</v>
      </c>
      <c r="R1701" s="1" t="s">
        <v>1410</v>
      </c>
      <c r="T1701" s="7"/>
      <c r="U1701" s="8" t="s">
        <v>1633</v>
      </c>
      <c r="V1701" s="42" t="str">
        <f>A1701&amp;" St."&amp;B1701&amp;" "&amp;K1701&amp;"m"&amp;" Bt."&amp;M1701</f>
        <v>YK1808 St.MT26 50m Bt.0</v>
      </c>
    </row>
    <row r="1702" spans="1:22" ht="12.75" customHeight="1">
      <c r="A1702" s="1" t="s">
        <v>1408</v>
      </c>
      <c r="B1702" s="1" t="s">
        <v>1413</v>
      </c>
      <c r="C1702" s="1" t="s">
        <v>1569</v>
      </c>
      <c r="D1702" s="5">
        <v>43361.350381944445</v>
      </c>
      <c r="E1702" s="1">
        <v>2018</v>
      </c>
      <c r="F1702" s="1">
        <v>9</v>
      </c>
      <c r="G1702" s="4">
        <v>18</v>
      </c>
      <c r="H1702" s="9">
        <v>43361.725381944445</v>
      </c>
      <c r="I1702" s="13">
        <v>128.417</v>
      </c>
      <c r="J1702" s="13">
        <v>31.56</v>
      </c>
      <c r="K1702" s="33">
        <v>0</v>
      </c>
      <c r="L1702" s="33">
        <v>0</v>
      </c>
      <c r="M1702" s="33">
        <v>0</v>
      </c>
      <c r="N1702" s="40">
        <v>28.2</v>
      </c>
      <c r="O1702" s="13">
        <v>34.107417927651916</v>
      </c>
      <c r="P1702" s="38">
        <v>-9.6447341176477686E-3</v>
      </c>
      <c r="Q1702" s="38">
        <v>-9.5823522352942447E-2</v>
      </c>
      <c r="R1702" s="1" t="s">
        <v>1410</v>
      </c>
      <c r="T1702" s="7"/>
      <c r="U1702" s="8" t="s">
        <v>1633</v>
      </c>
      <c r="V1702" s="42" t="str">
        <f>A1702&amp;" St."&amp;B1702&amp;" "&amp;K1702&amp;"m"&amp;" Bt."&amp;M1702</f>
        <v>YK1808 St.MT27 0m Bt.0</v>
      </c>
    </row>
    <row r="1703" spans="1:22" ht="12.75" customHeight="1">
      <c r="A1703" s="1" t="s">
        <v>1408</v>
      </c>
      <c r="B1703" s="1" t="s">
        <v>1413</v>
      </c>
      <c r="C1703" s="1" t="s">
        <v>1569</v>
      </c>
      <c r="D1703" s="5">
        <v>43361.350381944445</v>
      </c>
      <c r="E1703" s="1">
        <v>2018</v>
      </c>
      <c r="F1703" s="1">
        <v>9</v>
      </c>
      <c r="G1703" s="4">
        <v>18</v>
      </c>
      <c r="H1703" s="9">
        <v>43361.725381944445</v>
      </c>
      <c r="I1703" s="13">
        <v>128.417</v>
      </c>
      <c r="J1703" s="13">
        <v>31.56</v>
      </c>
      <c r="K1703" s="33">
        <v>20</v>
      </c>
      <c r="L1703" s="33">
        <v>20</v>
      </c>
      <c r="M1703" s="10">
        <v>0</v>
      </c>
      <c r="N1703" s="14">
        <v>27.702000000000002</v>
      </c>
      <c r="O1703" s="13">
        <v>34.106668213852089</v>
      </c>
      <c r="P1703" s="38">
        <v>2.8638272941176268E-2</v>
      </c>
      <c r="Q1703" s="38">
        <v>0.10994067882352887</v>
      </c>
      <c r="R1703" s="1" t="s">
        <v>1410</v>
      </c>
      <c r="T1703" s="7"/>
      <c r="U1703" s="8" t="s">
        <v>1633</v>
      </c>
      <c r="V1703" s="42" t="str">
        <f>A1703&amp;" St."&amp;B1703&amp;" "&amp;K1703&amp;"m"&amp;" Bt."&amp;M1703</f>
        <v>YK1808 St.MT27 20m Bt.0</v>
      </c>
    </row>
    <row r="1704" spans="1:22" ht="12.75" customHeight="1">
      <c r="A1704" s="1" t="s">
        <v>1408</v>
      </c>
      <c r="B1704" s="1" t="s">
        <v>1413</v>
      </c>
      <c r="C1704" s="1" t="s">
        <v>1569</v>
      </c>
      <c r="D1704" s="5">
        <v>43361.350381944445</v>
      </c>
      <c r="E1704" s="1">
        <v>2018</v>
      </c>
      <c r="F1704" s="1">
        <v>9</v>
      </c>
      <c r="G1704" s="4">
        <v>18</v>
      </c>
      <c r="H1704" s="9">
        <v>43361.725381944445</v>
      </c>
      <c r="I1704" s="13">
        <v>128.417</v>
      </c>
      <c r="J1704" s="13">
        <v>31.56</v>
      </c>
      <c r="K1704" s="33">
        <v>50</v>
      </c>
      <c r="L1704" s="33">
        <v>50</v>
      </c>
      <c r="M1704" s="10">
        <v>0</v>
      </c>
      <c r="N1704" s="14">
        <v>25.577999999999999</v>
      </c>
      <c r="O1704" s="13">
        <v>34.166489429630538</v>
      </c>
      <c r="P1704" s="38">
        <v>1.0595199999999583E-2</v>
      </c>
      <c r="Q1704" s="38">
        <v>0.11432503999999888</v>
      </c>
      <c r="R1704" s="1" t="s">
        <v>1410</v>
      </c>
      <c r="T1704" s="7"/>
      <c r="U1704" s="8" t="s">
        <v>1633</v>
      </c>
      <c r="V1704" s="42" t="str">
        <f>A1704&amp;" St."&amp;B1704&amp;" "&amp;K1704&amp;"m"&amp;" Bt."&amp;M1704</f>
        <v>YK1808 St.MT27 50m Bt.0</v>
      </c>
    </row>
    <row r="1705" spans="1:22" ht="12.75" customHeight="1">
      <c r="A1705" s="1" t="s">
        <v>1408</v>
      </c>
      <c r="B1705" s="1" t="s">
        <v>1414</v>
      </c>
      <c r="C1705" s="1" t="s">
        <v>1569</v>
      </c>
      <c r="D1705" s="5">
        <v>43361.475740740738</v>
      </c>
      <c r="E1705" s="1">
        <v>2018</v>
      </c>
      <c r="F1705" s="1">
        <v>9</v>
      </c>
      <c r="G1705" s="4">
        <v>18</v>
      </c>
      <c r="H1705" s="9">
        <v>43361.850740740738</v>
      </c>
      <c r="I1705" s="13">
        <v>128.5</v>
      </c>
      <c r="J1705" s="13">
        <v>31.552</v>
      </c>
      <c r="K1705" s="33">
        <v>0</v>
      </c>
      <c r="L1705" s="33">
        <v>0</v>
      </c>
      <c r="M1705" s="33">
        <v>0</v>
      </c>
      <c r="N1705" s="40">
        <v>28</v>
      </c>
      <c r="O1705" s="13">
        <v>34.108566056237485</v>
      </c>
      <c r="P1705" s="38">
        <v>-5.0915294117626075E-4</v>
      </c>
      <c r="Q1705" s="38">
        <v>-6.2414458823530694E-2</v>
      </c>
      <c r="R1705" s="1" t="s">
        <v>1410</v>
      </c>
      <c r="T1705" s="7"/>
      <c r="U1705" s="8" t="s">
        <v>1633</v>
      </c>
      <c r="V1705" s="42" t="str">
        <f>A1705&amp;" St."&amp;B1705&amp;" "&amp;K1705&amp;"m"&amp;" Bt."&amp;M1705</f>
        <v>YK1808 St.MT28 0m Bt.0</v>
      </c>
    </row>
    <row r="1706" spans="1:22" ht="12.75" customHeight="1">
      <c r="A1706" s="1" t="s">
        <v>1408</v>
      </c>
      <c r="B1706" s="1" t="s">
        <v>1414</v>
      </c>
      <c r="C1706" s="1" t="s">
        <v>1569</v>
      </c>
      <c r="D1706" s="5">
        <v>43361.475740740738</v>
      </c>
      <c r="E1706" s="1">
        <v>2018</v>
      </c>
      <c r="F1706" s="1">
        <v>9</v>
      </c>
      <c r="G1706" s="4">
        <v>18</v>
      </c>
      <c r="H1706" s="9">
        <v>43361.850740740738</v>
      </c>
      <c r="I1706" s="13">
        <v>128.5</v>
      </c>
      <c r="J1706" s="13">
        <v>31.552</v>
      </c>
      <c r="K1706" s="33">
        <v>20</v>
      </c>
      <c r="L1706" s="33">
        <v>20</v>
      </c>
      <c r="M1706" s="10">
        <v>0</v>
      </c>
      <c r="N1706" s="14">
        <v>27.724</v>
      </c>
      <c r="O1706" s="13">
        <v>34.078941418430382</v>
      </c>
      <c r="P1706" s="38">
        <v>-1.0797185882353233E-2</v>
      </c>
      <c r="Q1706" s="38">
        <v>-0.13040097764706005</v>
      </c>
      <c r="R1706" s="1" t="s">
        <v>1410</v>
      </c>
      <c r="T1706" s="7"/>
      <c r="U1706" s="8" t="s">
        <v>1633</v>
      </c>
      <c r="V1706" s="42" t="str">
        <f>A1706&amp;" St."&amp;B1706&amp;" "&amp;K1706&amp;"m"&amp;" Bt."&amp;M1706</f>
        <v>YK1808 St.MT28 20m Bt.0</v>
      </c>
    </row>
    <row r="1707" spans="1:22" ht="12.75" customHeight="1">
      <c r="A1707" s="1" t="s">
        <v>1408</v>
      </c>
      <c r="B1707" s="1" t="s">
        <v>1414</v>
      </c>
      <c r="C1707" s="1" t="s">
        <v>1569</v>
      </c>
      <c r="D1707" s="5">
        <v>43361.475740740738</v>
      </c>
      <c r="E1707" s="1">
        <v>2018</v>
      </c>
      <c r="F1707" s="1">
        <v>9</v>
      </c>
      <c r="G1707" s="4">
        <v>18</v>
      </c>
      <c r="H1707" s="9">
        <v>43361.850740740738</v>
      </c>
      <c r="I1707" s="13">
        <v>128.5</v>
      </c>
      <c r="J1707" s="13">
        <v>31.552</v>
      </c>
      <c r="K1707" s="33">
        <v>50</v>
      </c>
      <c r="L1707" s="33">
        <v>50</v>
      </c>
      <c r="M1707" s="10">
        <v>0</v>
      </c>
      <c r="N1707" s="14">
        <v>26.635999999999999</v>
      </c>
      <c r="O1707" s="13">
        <v>34.153457302245251</v>
      </c>
      <c r="P1707" s="38">
        <v>1.3910117647064624E-4</v>
      </c>
      <c r="Q1707" s="38">
        <v>-0.14469931647058765</v>
      </c>
      <c r="R1707" s="1" t="s">
        <v>1410</v>
      </c>
      <c r="T1707" s="7"/>
      <c r="U1707" s="8" t="s">
        <v>1633</v>
      </c>
      <c r="V1707" s="42" t="str">
        <f>A1707&amp;" St."&amp;B1707&amp;" "&amp;K1707&amp;"m"&amp;" Bt."&amp;M1707</f>
        <v>YK1808 St.MT28 50m Bt.0</v>
      </c>
    </row>
    <row r="1708" spans="1:22" ht="12.75" customHeight="1">
      <c r="A1708" s="1" t="s">
        <v>1408</v>
      </c>
      <c r="B1708" s="1" t="s">
        <v>1415</v>
      </c>
      <c r="C1708" s="1" t="s">
        <v>1569</v>
      </c>
      <c r="D1708" s="5">
        <v>43362.367164351854</v>
      </c>
      <c r="E1708" s="1">
        <v>2018</v>
      </c>
      <c r="F1708" s="1">
        <v>9</v>
      </c>
      <c r="G1708" s="4">
        <v>19</v>
      </c>
      <c r="H1708" s="9">
        <v>43362.742164351854</v>
      </c>
      <c r="I1708" s="13">
        <v>129.64400000000001</v>
      </c>
      <c r="J1708" s="13">
        <v>32.167000000000002</v>
      </c>
      <c r="K1708" s="33">
        <v>0</v>
      </c>
      <c r="L1708" s="33">
        <v>0</v>
      </c>
      <c r="M1708" s="33">
        <v>0</v>
      </c>
      <c r="N1708" s="40">
        <v>27.3</v>
      </c>
      <c r="O1708" s="13">
        <v>33.717323872737737</v>
      </c>
      <c r="P1708" s="38">
        <v>-0.1107603717647061</v>
      </c>
      <c r="Q1708" s="38">
        <v>-0.78358981529411942</v>
      </c>
      <c r="R1708" s="1" t="s">
        <v>1410</v>
      </c>
      <c r="T1708" s="7"/>
      <c r="U1708" s="8" t="s">
        <v>1633</v>
      </c>
      <c r="V1708" s="42" t="str">
        <f>A1708&amp;" St."&amp;B1708&amp;" "&amp;K1708&amp;"m"&amp;" Bt."&amp;M1708</f>
        <v>YK1808 St.MT29 0m Bt.0</v>
      </c>
    </row>
    <row r="1709" spans="1:22" ht="12.75" customHeight="1">
      <c r="A1709" s="1" t="s">
        <v>1408</v>
      </c>
      <c r="B1709" s="1" t="s">
        <v>1415</v>
      </c>
      <c r="C1709" s="1" t="s">
        <v>1569</v>
      </c>
      <c r="D1709" s="5">
        <v>43362.367164351854</v>
      </c>
      <c r="E1709" s="1">
        <v>2018</v>
      </c>
      <c r="F1709" s="1">
        <v>9</v>
      </c>
      <c r="G1709" s="4">
        <v>19</v>
      </c>
      <c r="H1709" s="9">
        <v>43362.742164351854</v>
      </c>
      <c r="I1709" s="13">
        <v>129.64400000000001</v>
      </c>
      <c r="J1709" s="13">
        <v>32.167000000000002</v>
      </c>
      <c r="K1709" s="33">
        <v>20</v>
      </c>
      <c r="L1709" s="33">
        <v>20</v>
      </c>
      <c r="M1709" s="10">
        <v>0</v>
      </c>
      <c r="N1709" s="14">
        <v>27.164000000000001</v>
      </c>
      <c r="O1709" s="13">
        <v>33.893183660259318</v>
      </c>
      <c r="P1709" s="38">
        <v>4.5628352941169403E-3</v>
      </c>
      <c r="Q1709" s="38">
        <v>-0.38470549411764665</v>
      </c>
      <c r="R1709" s="1" t="s">
        <v>1410</v>
      </c>
      <c r="T1709" s="7"/>
      <c r="U1709" s="8" t="s">
        <v>1633</v>
      </c>
      <c r="V1709" s="42" t="str">
        <f>A1709&amp;" St."&amp;B1709&amp;" "&amp;K1709&amp;"m"&amp;" Bt."&amp;M1709</f>
        <v>YK1808 St.MT29 20m Bt.0</v>
      </c>
    </row>
    <row r="1710" spans="1:22" ht="12.75" customHeight="1">
      <c r="A1710" s="1" t="s">
        <v>1408</v>
      </c>
      <c r="B1710" s="1" t="s">
        <v>1415</v>
      </c>
      <c r="C1710" s="1" t="s">
        <v>1569</v>
      </c>
      <c r="D1710" s="5">
        <v>43362.367164351854</v>
      </c>
      <c r="E1710" s="1">
        <v>2018</v>
      </c>
      <c r="F1710" s="1">
        <v>9</v>
      </c>
      <c r="G1710" s="4">
        <v>19</v>
      </c>
      <c r="H1710" s="9">
        <v>43362.742164351854</v>
      </c>
      <c r="I1710" s="13">
        <v>129.64400000000001</v>
      </c>
      <c r="J1710" s="13">
        <v>32.167000000000002</v>
      </c>
      <c r="K1710" s="33">
        <v>50</v>
      </c>
      <c r="L1710" s="33">
        <v>50</v>
      </c>
      <c r="M1710" s="10">
        <v>0</v>
      </c>
      <c r="N1710" s="14">
        <v>24.841999999999999</v>
      </c>
      <c r="O1710" s="13">
        <v>33.998880914657782</v>
      </c>
      <c r="P1710" s="38">
        <v>3.4447764705882733E-3</v>
      </c>
      <c r="Q1710" s="38">
        <v>-0.25476552941176323</v>
      </c>
      <c r="R1710" s="1" t="s">
        <v>1410</v>
      </c>
      <c r="T1710" s="7"/>
      <c r="V1710" s="42" t="str">
        <f>A1710&amp;" St."&amp;B1710&amp;" "&amp;K1710&amp;"m"&amp;" Bt."&amp;M1710</f>
        <v>YK1808 St.MT29 50m Bt.0</v>
      </c>
    </row>
    <row r="1711" spans="1:22" ht="12.75" customHeight="1">
      <c r="A1711" s="1" t="s">
        <v>1408</v>
      </c>
      <c r="B1711" s="1" t="s">
        <v>1416</v>
      </c>
      <c r="C1711" s="1" t="s">
        <v>1569</v>
      </c>
      <c r="D1711" s="5">
        <v>43362.502546296295</v>
      </c>
      <c r="E1711" s="1">
        <v>2018</v>
      </c>
      <c r="F1711" s="1">
        <v>9</v>
      </c>
      <c r="G1711" s="4">
        <v>19</v>
      </c>
      <c r="H1711" s="9">
        <v>43362.877546296295</v>
      </c>
      <c r="I1711" s="13">
        <v>129.583</v>
      </c>
      <c r="J1711" s="13">
        <v>32.040999999999997</v>
      </c>
      <c r="K1711" s="33">
        <v>0</v>
      </c>
      <c r="L1711" s="33">
        <v>0</v>
      </c>
      <c r="M1711" s="33">
        <v>0</v>
      </c>
      <c r="N1711" s="40">
        <v>27.6</v>
      </c>
      <c r="O1711" s="13">
        <v>33.960556592145743</v>
      </c>
      <c r="P1711" s="38">
        <v>-6.7584388235294224E-2</v>
      </c>
      <c r="Q1711" s="38">
        <v>-0.54976723529411764</v>
      </c>
      <c r="R1711" s="1" t="s">
        <v>1410</v>
      </c>
      <c r="T1711" s="7"/>
      <c r="V1711" s="42" t="str">
        <f>A1711&amp;" St."&amp;B1711&amp;" "&amp;K1711&amp;"m"&amp;" Bt."&amp;M1711</f>
        <v>YK1808 St.MT30 0m Bt.0</v>
      </c>
    </row>
    <row r="1712" spans="1:22" ht="12.75" customHeight="1">
      <c r="A1712" s="1" t="s">
        <v>1408</v>
      </c>
      <c r="B1712" s="1" t="s">
        <v>1416</v>
      </c>
      <c r="C1712" s="1" t="s">
        <v>1569</v>
      </c>
      <c r="D1712" s="5">
        <v>43362.502546296295</v>
      </c>
      <c r="E1712" s="1">
        <v>2018</v>
      </c>
      <c r="F1712" s="1">
        <v>9</v>
      </c>
      <c r="G1712" s="4">
        <v>19</v>
      </c>
      <c r="H1712" s="9">
        <v>43362.877546296295</v>
      </c>
      <c r="I1712" s="13">
        <v>129.583</v>
      </c>
      <c r="J1712" s="13">
        <v>32.040999999999997</v>
      </c>
      <c r="K1712" s="33">
        <v>20</v>
      </c>
      <c r="L1712" s="33">
        <v>20</v>
      </c>
      <c r="M1712" s="10">
        <v>0</v>
      </c>
      <c r="N1712" s="14">
        <v>27.632999999999999</v>
      </c>
      <c r="O1712" s="13">
        <v>34.013841257908702</v>
      </c>
      <c r="P1712" s="38">
        <v>-3.6867452941176548E-2</v>
      </c>
      <c r="Q1712" s="38">
        <v>-0.41865794117646971</v>
      </c>
      <c r="R1712" s="1" t="s">
        <v>1410</v>
      </c>
      <c r="T1712" s="7"/>
      <c r="V1712" s="42" t="str">
        <f>A1712&amp;" St."&amp;B1712&amp;" "&amp;K1712&amp;"m"&amp;" Bt."&amp;M1712</f>
        <v>YK1808 St.MT30 20m Bt.0</v>
      </c>
    </row>
    <row r="1713" spans="1:22" ht="12.75" customHeight="1">
      <c r="A1713" s="1" t="s">
        <v>1408</v>
      </c>
      <c r="B1713" s="1" t="s">
        <v>1416</v>
      </c>
      <c r="C1713" s="1" t="s">
        <v>1569</v>
      </c>
      <c r="D1713" s="5">
        <v>43362.502546296295</v>
      </c>
      <c r="E1713" s="1">
        <v>2018</v>
      </c>
      <c r="F1713" s="1">
        <v>9</v>
      </c>
      <c r="G1713" s="4">
        <v>19</v>
      </c>
      <c r="H1713" s="9">
        <v>43362.877546296295</v>
      </c>
      <c r="I1713" s="13">
        <v>129.583</v>
      </c>
      <c r="J1713" s="13">
        <v>32.040999999999997</v>
      </c>
      <c r="K1713" s="33">
        <v>50</v>
      </c>
      <c r="L1713" s="33">
        <v>50</v>
      </c>
      <c r="M1713" s="10">
        <v>0</v>
      </c>
      <c r="N1713" s="14">
        <v>25.030999999999999</v>
      </c>
      <c r="O1713" s="13">
        <v>34.072234072480782</v>
      </c>
      <c r="P1713" s="38">
        <v>-1.9404017647059124E-2</v>
      </c>
      <c r="Q1713" s="38">
        <v>-2.3568647058821668E-2</v>
      </c>
      <c r="R1713" s="1" t="s">
        <v>1410</v>
      </c>
      <c r="T1713" s="7"/>
      <c r="V1713" s="42" t="str">
        <f>A1713&amp;" St."&amp;B1713&amp;" "&amp;K1713&amp;"m"&amp;" Bt."&amp;M1713</f>
        <v>YK1808 St.MT30 50m Bt.0</v>
      </c>
    </row>
    <row r="1714" spans="1:22" ht="12.75" customHeight="1">
      <c r="A1714" s="1" t="s">
        <v>1417</v>
      </c>
      <c r="B1714" s="1">
        <v>1</v>
      </c>
      <c r="C1714" s="1" t="s">
        <v>1569</v>
      </c>
      <c r="D1714" s="5">
        <v>43442</v>
      </c>
      <c r="E1714" s="1">
        <v>2018</v>
      </c>
      <c r="F1714" s="1">
        <v>12</v>
      </c>
      <c r="G1714" s="4">
        <v>8</v>
      </c>
      <c r="H1714" s="9">
        <v>0.81278935185185175</v>
      </c>
      <c r="I1714" s="13">
        <v>129.74566666666666</v>
      </c>
      <c r="J1714" s="13">
        <v>34.050833333333337</v>
      </c>
      <c r="K1714" s="10">
        <v>0</v>
      </c>
      <c r="L1714" s="10">
        <v>0</v>
      </c>
      <c r="M1714" s="33">
        <v>0</v>
      </c>
      <c r="N1714" s="14">
        <v>19.899999999999999</v>
      </c>
      <c r="O1714" s="13">
        <v>34.268224002414009</v>
      </c>
      <c r="P1714" s="38">
        <v>0.12305011764705887</v>
      </c>
      <c r="Q1714" s="38">
        <v>0.51217864705882477</v>
      </c>
      <c r="R1714" s="1" t="s">
        <v>1410</v>
      </c>
      <c r="V1714" s="42" t="str">
        <f>A1714&amp;" St."&amp;B1714&amp;" "&amp;K1714&amp;"m"&amp;" Bt."&amp;M1714</f>
        <v>YK1810 St.1 0m Bt.0</v>
      </c>
    </row>
    <row r="1715" spans="1:22" ht="12.75" customHeight="1">
      <c r="A1715" s="1" t="s">
        <v>1417</v>
      </c>
      <c r="B1715" s="1">
        <v>2</v>
      </c>
      <c r="C1715" s="1" t="s">
        <v>1569</v>
      </c>
      <c r="D1715" s="5">
        <v>43442</v>
      </c>
      <c r="E1715" s="1">
        <v>2018</v>
      </c>
      <c r="F1715" s="1">
        <v>12</v>
      </c>
      <c r="G1715" s="4">
        <v>8</v>
      </c>
      <c r="H1715" s="9">
        <v>0.70833333333333337</v>
      </c>
      <c r="I1715" s="13">
        <v>129.75049999999999</v>
      </c>
      <c r="J1715" s="13">
        <v>34.217333333333336</v>
      </c>
      <c r="K1715" s="10">
        <v>0</v>
      </c>
      <c r="L1715" s="10">
        <v>0</v>
      </c>
      <c r="M1715" s="33">
        <v>0</v>
      </c>
      <c r="N1715" s="14">
        <v>19.899999999999999</v>
      </c>
      <c r="O1715" s="13">
        <v>34.300138961191067</v>
      </c>
      <c r="P1715" s="38">
        <v>9.1169752941176352E-2</v>
      </c>
      <c r="Q1715" s="38">
        <v>0.58024794117647005</v>
      </c>
      <c r="R1715" s="1" t="s">
        <v>1410</v>
      </c>
      <c r="V1715" s="42" t="str">
        <f>A1715&amp;" St."&amp;B1715&amp;" "&amp;K1715&amp;"m"&amp;" Bt."&amp;M1715</f>
        <v>YK1810 St.2 0m Bt.0</v>
      </c>
    </row>
    <row r="1716" spans="1:22" ht="12.75" customHeight="1">
      <c r="A1716" s="1" t="s">
        <v>1417</v>
      </c>
      <c r="B1716" s="1">
        <v>3</v>
      </c>
      <c r="C1716" s="1" t="s">
        <v>1569</v>
      </c>
      <c r="D1716" s="5">
        <v>43443</v>
      </c>
      <c r="E1716" s="1">
        <v>2018</v>
      </c>
      <c r="F1716" s="1">
        <v>12</v>
      </c>
      <c r="G1716" s="4">
        <v>9</v>
      </c>
      <c r="H1716" s="9">
        <v>0.80208333333333337</v>
      </c>
      <c r="I1716" s="13">
        <v>130.24883333333332</v>
      </c>
      <c r="J1716" s="13">
        <v>34.214666666666666</v>
      </c>
      <c r="K1716" s="10">
        <v>0</v>
      </c>
      <c r="L1716" s="10">
        <v>0</v>
      </c>
      <c r="M1716" s="33">
        <v>0</v>
      </c>
      <c r="N1716" s="14">
        <v>19.5</v>
      </c>
      <c r="O1716" s="13">
        <v>34.278589967775488</v>
      </c>
      <c r="P1716" s="38">
        <v>9.5583588235294226E-2</v>
      </c>
      <c r="Q1716" s="38">
        <v>0.55710623529411585</v>
      </c>
      <c r="R1716" s="1" t="s">
        <v>1410</v>
      </c>
      <c r="V1716" s="42" t="str">
        <f>A1716&amp;" St."&amp;B1716&amp;" "&amp;K1716&amp;"m"&amp;" Bt."&amp;M1716</f>
        <v>YK1810 St.3 0m Bt.0</v>
      </c>
    </row>
    <row r="1717" spans="1:22" ht="12.75" customHeight="1">
      <c r="A1717" s="1" t="s">
        <v>1417</v>
      </c>
      <c r="B1717" s="1">
        <v>4</v>
      </c>
      <c r="C1717" s="1" t="s">
        <v>1569</v>
      </c>
      <c r="D1717" s="5">
        <v>43443</v>
      </c>
      <c r="E1717" s="1">
        <v>2018</v>
      </c>
      <c r="F1717" s="1">
        <v>12</v>
      </c>
      <c r="G1717" s="4">
        <v>9</v>
      </c>
      <c r="H1717" s="9">
        <v>0.70694444444444438</v>
      </c>
      <c r="I1717" s="13">
        <v>130.31200000000001</v>
      </c>
      <c r="J1717" s="13">
        <v>34.332999999999998</v>
      </c>
      <c r="K1717" s="10">
        <v>0</v>
      </c>
      <c r="L1717" s="10">
        <v>0</v>
      </c>
      <c r="M1717" s="33">
        <v>0</v>
      </c>
      <c r="N1717" s="14">
        <v>19.3</v>
      </c>
      <c r="O1717" s="13">
        <v>34.303324343739746</v>
      </c>
      <c r="P1717" s="38">
        <v>0.10467512941176471</v>
      </c>
      <c r="Q1717" s="38">
        <v>0.26576641176470694</v>
      </c>
      <c r="R1717" s="1" t="s">
        <v>1410</v>
      </c>
      <c r="V1717" s="42" t="str">
        <f>A1717&amp;" St."&amp;B1717&amp;" "&amp;K1717&amp;"m"&amp;" Bt."&amp;M1717</f>
        <v>YK1810 St.4 0m Bt.0</v>
      </c>
    </row>
    <row r="1718" spans="1:22" ht="12.75" customHeight="1">
      <c r="A1718" s="1" t="s">
        <v>1417</v>
      </c>
      <c r="B1718" s="1" t="s">
        <v>1409</v>
      </c>
      <c r="C1718" s="1" t="s">
        <v>1569</v>
      </c>
      <c r="D1718" s="5">
        <v>43442</v>
      </c>
      <c r="E1718" s="1">
        <v>2018</v>
      </c>
      <c r="F1718" s="1">
        <v>12</v>
      </c>
      <c r="G1718" s="4">
        <v>8</v>
      </c>
      <c r="H1718" s="9">
        <v>0.64236111111111105</v>
      </c>
      <c r="I1718" s="13">
        <v>129.98983333333334</v>
      </c>
      <c r="J1718" s="13">
        <v>34.166666666666664</v>
      </c>
      <c r="K1718" s="10">
        <v>0</v>
      </c>
      <c r="L1718" s="10">
        <v>0</v>
      </c>
      <c r="M1718" s="33">
        <v>0</v>
      </c>
      <c r="N1718" s="14">
        <v>19.600000000000001</v>
      </c>
      <c r="O1718" s="13">
        <v>34.251891797506978</v>
      </c>
      <c r="P1718" s="38">
        <v>7.4477555294117703E-2</v>
      </c>
      <c r="Q1718" s="38">
        <v>0.20764475176470754</v>
      </c>
      <c r="R1718" s="1" t="s">
        <v>1410</v>
      </c>
      <c r="V1718" s="42" t="str">
        <f>A1718&amp;" St."&amp;B1718&amp;" "&amp;K1718&amp;"m"&amp;" Bt."&amp;M1718</f>
        <v>YK1810 St.N1 0m Bt.0</v>
      </c>
    </row>
    <row r="1719" spans="1:22" ht="12.75" customHeight="1">
      <c r="A1719" s="1" t="s">
        <v>1417</v>
      </c>
      <c r="B1719" s="1" t="s">
        <v>1411</v>
      </c>
      <c r="C1719" s="1" t="s">
        <v>1569</v>
      </c>
      <c r="D1719" s="5">
        <v>43443</v>
      </c>
      <c r="E1719" s="1">
        <v>2018</v>
      </c>
      <c r="F1719" s="1">
        <v>12</v>
      </c>
      <c r="G1719" s="4">
        <v>9</v>
      </c>
      <c r="H1719" s="9">
        <v>0.62922453703703707</v>
      </c>
      <c r="I1719" s="13">
        <v>130.67699999999999</v>
      </c>
      <c r="J1719" s="13">
        <v>34.334000000000003</v>
      </c>
      <c r="K1719" s="10">
        <v>0</v>
      </c>
      <c r="L1719" s="10">
        <v>0</v>
      </c>
      <c r="M1719" s="33">
        <v>0</v>
      </c>
      <c r="N1719" s="14">
        <v>18.899999999999999</v>
      </c>
      <c r="O1719" s="13">
        <v>34.268544607357349</v>
      </c>
      <c r="P1719" s="38">
        <v>-4.8128223529411152E-3</v>
      </c>
      <c r="Q1719" s="38">
        <v>0.31904898588235397</v>
      </c>
      <c r="R1719" s="1" t="s">
        <v>1410</v>
      </c>
      <c r="V1719" s="42" t="str">
        <f>A1719&amp;" St."&amp;B1719&amp;" "&amp;K1719&amp;"m"&amp;" Bt."&amp;M1719</f>
        <v>YK1810 St.N2 0m Bt.0</v>
      </c>
    </row>
    <row r="1720" spans="1:22" ht="12.75" customHeight="1">
      <c r="A1720" s="1" t="s">
        <v>1538</v>
      </c>
      <c r="B1720" s="1">
        <v>80</v>
      </c>
      <c r="C1720" s="1" t="s">
        <v>1569</v>
      </c>
      <c r="D1720" s="5">
        <v>43584</v>
      </c>
      <c r="E1720" s="1">
        <f>YEAR(D1720)</f>
        <v>2019</v>
      </c>
      <c r="F1720" s="1">
        <f>MONTH(D1720)</f>
        <v>4</v>
      </c>
      <c r="G1720" s="4">
        <f>DAY(D1720)</f>
        <v>29</v>
      </c>
      <c r="H1720" s="9">
        <v>0.22847222222222222</v>
      </c>
      <c r="I1720" s="13">
        <v>127.809</v>
      </c>
      <c r="J1720" s="13">
        <v>32.750999999999998</v>
      </c>
      <c r="K1720" s="10">
        <v>5</v>
      </c>
      <c r="L1720" s="10">
        <v>5</v>
      </c>
      <c r="M1720" s="10">
        <v>0</v>
      </c>
      <c r="N1720" s="14">
        <v>18.445285714285699</v>
      </c>
      <c r="O1720" s="13">
        <v>34.591142857142799</v>
      </c>
      <c r="P1720" s="41">
        <v>0.30330621411764724</v>
      </c>
      <c r="Q1720" s="41">
        <v>1.6972730470588235</v>
      </c>
      <c r="R1720" s="1" t="s">
        <v>285</v>
      </c>
      <c r="V1720" s="42" t="str">
        <f>A1720&amp;" St."&amp;B1720&amp;" "&amp;K1720&amp;"m"&amp;" Bt."&amp;M1720</f>
        <v>YK1901 St.80 5m Bt.0</v>
      </c>
    </row>
    <row r="1721" spans="1:22" ht="12.75" customHeight="1">
      <c r="A1721" s="1" t="s">
        <v>1538</v>
      </c>
      <c r="B1721" s="1">
        <v>81</v>
      </c>
      <c r="C1721" s="1" t="s">
        <v>1569</v>
      </c>
      <c r="D1721" s="5">
        <v>43584</v>
      </c>
      <c r="E1721" s="1">
        <f>YEAR(D1721)</f>
        <v>2019</v>
      </c>
      <c r="F1721" s="1">
        <f>MONTH(D1721)</f>
        <v>4</v>
      </c>
      <c r="G1721" s="4">
        <f>DAY(D1721)</f>
        <v>29</v>
      </c>
      <c r="H1721" s="9">
        <v>6.805555555555555E-2</v>
      </c>
      <c r="I1721" s="13">
        <v>128.373666666666</v>
      </c>
      <c r="J1721" s="13">
        <v>32.717333333333301</v>
      </c>
      <c r="K1721" s="10">
        <v>5</v>
      </c>
      <c r="L1721" s="10">
        <v>5</v>
      </c>
      <c r="M1721" s="10">
        <v>0</v>
      </c>
      <c r="N1721" s="14">
        <v>17.527666666666601</v>
      </c>
      <c r="O1721" s="13">
        <v>34.623333333333299</v>
      </c>
      <c r="P1721" s="41">
        <v>0.2403703670588242</v>
      </c>
      <c r="Q1721" s="41">
        <v>1.4994696235294107</v>
      </c>
      <c r="R1721" s="1" t="s">
        <v>285</v>
      </c>
      <c r="V1721" s="42" t="str">
        <f>A1721&amp;" St."&amp;B1721&amp;" "&amp;K1721&amp;"m"&amp;" Bt."&amp;M1721</f>
        <v>YK1901 St.81 5m Bt.0</v>
      </c>
    </row>
    <row r="1722" spans="1:22" ht="12.75" customHeight="1">
      <c r="A1722" s="1" t="s">
        <v>1538</v>
      </c>
      <c r="B1722" s="1">
        <v>82</v>
      </c>
      <c r="C1722" s="1" t="s">
        <v>1569</v>
      </c>
      <c r="D1722" s="5">
        <v>43584</v>
      </c>
      <c r="E1722" s="1">
        <f>YEAR(D1722)</f>
        <v>2019</v>
      </c>
      <c r="F1722" s="1">
        <f>MONTH(D1722)</f>
        <v>4</v>
      </c>
      <c r="G1722" s="4">
        <f>DAY(D1722)</f>
        <v>29</v>
      </c>
      <c r="H1722" s="9">
        <v>0.47152777777777777</v>
      </c>
      <c r="I1722" s="13">
        <v>128.25200000000001</v>
      </c>
      <c r="J1722" s="13">
        <v>33.253</v>
      </c>
      <c r="K1722" s="10">
        <v>0</v>
      </c>
      <c r="L1722" s="10">
        <v>0</v>
      </c>
      <c r="M1722" s="33">
        <v>0</v>
      </c>
      <c r="N1722" s="40">
        <v>17.800999999999998</v>
      </c>
      <c r="O1722" s="13">
        <v>34.599999999999994</v>
      </c>
      <c r="P1722" s="41">
        <v>0.19795052000000046</v>
      </c>
      <c r="Q1722" s="41">
        <v>1.4965972000000001</v>
      </c>
      <c r="R1722" s="1" t="s">
        <v>285</v>
      </c>
      <c r="V1722" s="42" t="str">
        <f>A1722&amp;" St."&amp;B1722&amp;" "&amp;K1722&amp;"m"&amp;" Bt."&amp;M1722</f>
        <v>YK1901 St.82 0m Bt.0</v>
      </c>
    </row>
    <row r="1723" spans="1:22" ht="12.75" customHeight="1">
      <c r="A1723" s="1" t="s">
        <v>1538</v>
      </c>
      <c r="B1723" s="1">
        <v>83</v>
      </c>
      <c r="C1723" s="1" t="s">
        <v>1569</v>
      </c>
      <c r="D1723" s="5">
        <v>43584</v>
      </c>
      <c r="E1723" s="1">
        <f>YEAR(D1723)</f>
        <v>2019</v>
      </c>
      <c r="F1723" s="1">
        <f>MONTH(D1723)</f>
        <v>4</v>
      </c>
      <c r="G1723" s="4">
        <f>DAY(D1723)</f>
        <v>29</v>
      </c>
      <c r="H1723" s="9">
        <v>0.64374999999999993</v>
      </c>
      <c r="I1723" s="13">
        <v>128.77833333333299</v>
      </c>
      <c r="J1723" s="13">
        <v>33.247999999999998</v>
      </c>
      <c r="K1723" s="10">
        <v>5</v>
      </c>
      <c r="L1723" s="10">
        <v>5</v>
      </c>
      <c r="M1723" s="10">
        <v>0</v>
      </c>
      <c r="N1723" s="14">
        <v>17.090999999999998</v>
      </c>
      <c r="O1723" s="13">
        <v>34.4553333333333</v>
      </c>
      <c r="P1723" s="41">
        <v>0.16640415294117661</v>
      </c>
      <c r="Q1723" s="41">
        <v>1.1649017764705878</v>
      </c>
      <c r="R1723" s="1" t="s">
        <v>285</v>
      </c>
      <c r="V1723" s="42" t="str">
        <f>A1723&amp;" St."&amp;B1723&amp;" "&amp;K1723&amp;"m"&amp;" Bt."&amp;M1723</f>
        <v>YK1901 St.83 5m Bt.0</v>
      </c>
    </row>
    <row r="1724" spans="1:22" ht="12.75" customHeight="1">
      <c r="A1724" s="1" t="s">
        <v>1538</v>
      </c>
      <c r="B1724" s="1">
        <v>84</v>
      </c>
      <c r="C1724" s="1" t="s">
        <v>1569</v>
      </c>
      <c r="D1724" s="5">
        <v>43584</v>
      </c>
      <c r="E1724" s="1">
        <f>YEAR(D1724)</f>
        <v>2019</v>
      </c>
      <c r="F1724" s="1">
        <f>MONTH(D1724)</f>
        <v>4</v>
      </c>
      <c r="G1724" s="4">
        <f>DAY(D1724)</f>
        <v>29</v>
      </c>
      <c r="H1724" s="9">
        <v>0.89097222222222217</v>
      </c>
      <c r="I1724" s="13">
        <v>128.943166666666</v>
      </c>
      <c r="J1724" s="13">
        <v>33.750999999999998</v>
      </c>
      <c r="K1724" s="10">
        <v>5</v>
      </c>
      <c r="L1724" s="10">
        <v>5</v>
      </c>
      <c r="M1724" s="10">
        <v>0</v>
      </c>
      <c r="N1724" s="14">
        <v>17.675999999999998</v>
      </c>
      <c r="O1724" s="13">
        <v>34.535999999999994</v>
      </c>
      <c r="P1724" s="41">
        <v>0.2140495458823537</v>
      </c>
      <c r="Q1724" s="41">
        <v>1.3311664529411757</v>
      </c>
      <c r="R1724" s="1" t="s">
        <v>285</v>
      </c>
      <c r="V1724" s="42" t="str">
        <f>A1724&amp;" St."&amp;B1724&amp;" "&amp;K1724&amp;"m"&amp;" Bt."&amp;M1724</f>
        <v>YK1901 St.84 5m Bt.0</v>
      </c>
    </row>
    <row r="1725" spans="1:22" ht="12.75" customHeight="1">
      <c r="A1725" s="1" t="s">
        <v>1538</v>
      </c>
      <c r="B1725" s="1">
        <v>85</v>
      </c>
      <c r="C1725" s="1" t="s">
        <v>1569</v>
      </c>
      <c r="D1725" s="5">
        <v>43584</v>
      </c>
      <c r="E1725" s="1">
        <f>YEAR(D1725)</f>
        <v>2019</v>
      </c>
      <c r="F1725" s="1">
        <f>MONTH(D1725)</f>
        <v>4</v>
      </c>
      <c r="G1725" s="4">
        <f>DAY(D1725)</f>
        <v>29</v>
      </c>
      <c r="H1725" s="9">
        <v>0.93333333333333324</v>
      </c>
      <c r="I1725" s="13">
        <v>129.189666666666</v>
      </c>
      <c r="J1725" s="13">
        <v>33.744</v>
      </c>
      <c r="K1725" s="10">
        <v>5</v>
      </c>
      <c r="L1725" s="10">
        <v>5</v>
      </c>
      <c r="M1725" s="10">
        <v>0</v>
      </c>
      <c r="N1725" s="14">
        <v>17.431000000000001</v>
      </c>
      <c r="O1725" s="13">
        <v>34.467666666666595</v>
      </c>
      <c r="P1725" s="41">
        <v>0.17388645882352938</v>
      </c>
      <c r="Q1725" s="41">
        <v>1.1753027294117633</v>
      </c>
      <c r="R1725" s="1" t="s">
        <v>285</v>
      </c>
      <c r="V1725" s="42" t="str">
        <f>A1725&amp;" St."&amp;B1725&amp;" "&amp;K1725&amp;"m"&amp;" Bt."&amp;M1725</f>
        <v>YK1901 St.85 5m Bt.0</v>
      </c>
    </row>
    <row r="1726" spans="1:22" ht="12.75" customHeight="1">
      <c r="A1726" s="1" t="s">
        <v>1538</v>
      </c>
      <c r="B1726" s="1">
        <v>86</v>
      </c>
      <c r="C1726" s="1" t="s">
        <v>1569</v>
      </c>
      <c r="D1726" s="5">
        <v>43585</v>
      </c>
      <c r="E1726" s="1">
        <f>YEAR(D1726)</f>
        <v>2019</v>
      </c>
      <c r="F1726" s="1">
        <f>MONTH(D1726)</f>
        <v>4</v>
      </c>
      <c r="G1726" s="4">
        <f>DAY(D1726)</f>
        <v>30</v>
      </c>
      <c r="H1726" s="9">
        <v>0.19166666666666665</v>
      </c>
      <c r="I1726" s="13">
        <v>129.656833333333</v>
      </c>
      <c r="J1726" s="13">
        <v>34.317500000000003</v>
      </c>
      <c r="K1726" s="10">
        <v>5</v>
      </c>
      <c r="L1726" s="10">
        <v>5</v>
      </c>
      <c r="M1726" s="10">
        <v>0</v>
      </c>
      <c r="N1726" s="14">
        <v>17.335999999999999</v>
      </c>
      <c r="O1726" s="13">
        <v>34.5296666666666</v>
      </c>
      <c r="P1726" s="41">
        <v>0.19055269176470624</v>
      </c>
      <c r="Q1726" s="41">
        <v>1.2899796058823512</v>
      </c>
      <c r="R1726" s="1" t="s">
        <v>285</v>
      </c>
      <c r="V1726" s="42" t="str">
        <f>A1726&amp;" St."&amp;B1726&amp;" "&amp;K1726&amp;"m"&amp;" Bt."&amp;M1726</f>
        <v>YK1901 St.86 5m Bt.0</v>
      </c>
    </row>
    <row r="1727" spans="1:22" ht="12.75" customHeight="1">
      <c r="A1727" s="1" t="s">
        <v>1538</v>
      </c>
      <c r="B1727" s="1">
        <v>87</v>
      </c>
      <c r="C1727" s="1" t="s">
        <v>1569</v>
      </c>
      <c r="D1727" s="5">
        <v>43585</v>
      </c>
      <c r="E1727" s="1">
        <f>YEAR(D1727)</f>
        <v>2019</v>
      </c>
      <c r="F1727" s="1">
        <f>MONTH(D1727)</f>
        <v>4</v>
      </c>
      <c r="G1727" s="4">
        <f>DAY(D1727)</f>
        <v>30</v>
      </c>
      <c r="H1727" s="9">
        <v>0.40416666666666662</v>
      </c>
      <c r="I1727" s="13">
        <v>129.67099999999999</v>
      </c>
      <c r="J1727" s="13">
        <v>34.869333333333302</v>
      </c>
      <c r="K1727" s="10">
        <v>5</v>
      </c>
      <c r="L1727" s="10">
        <v>5</v>
      </c>
      <c r="M1727" s="10">
        <v>0</v>
      </c>
      <c r="N1727" s="14">
        <v>16.681000000000001</v>
      </c>
      <c r="O1727" s="13">
        <v>34.5268333333333</v>
      </c>
      <c r="P1727" s="41">
        <v>0.21337372470588223</v>
      </c>
      <c r="Q1727" s="41">
        <v>1.2065750823529413</v>
      </c>
      <c r="R1727" s="1" t="s">
        <v>285</v>
      </c>
      <c r="V1727" s="42" t="str">
        <f>A1727&amp;" St."&amp;B1727&amp;" "&amp;K1727&amp;"m"&amp;" Bt."&amp;M1727</f>
        <v>YK1901 St.87 5m Bt.0</v>
      </c>
    </row>
    <row r="1728" spans="1:22" ht="12.75" customHeight="1">
      <c r="A1728" s="1" t="s">
        <v>1538</v>
      </c>
      <c r="B1728" s="1">
        <v>88</v>
      </c>
      <c r="C1728" s="1" t="s">
        <v>1569</v>
      </c>
      <c r="D1728" s="5">
        <v>43585</v>
      </c>
      <c r="E1728" s="1">
        <f>YEAR(D1728)</f>
        <v>2019</v>
      </c>
      <c r="F1728" s="1">
        <f>MONTH(D1728)</f>
        <v>4</v>
      </c>
      <c r="G1728" s="4">
        <f>DAY(D1728)</f>
        <v>30</v>
      </c>
      <c r="H1728" s="9">
        <v>0.41805555555555557</v>
      </c>
      <c r="I1728" s="13">
        <v>129.66800000000001</v>
      </c>
      <c r="J1728" s="13">
        <v>34.9345</v>
      </c>
      <c r="K1728" s="10">
        <v>5</v>
      </c>
      <c r="L1728" s="10">
        <v>5</v>
      </c>
      <c r="M1728" s="10">
        <v>0</v>
      </c>
      <c r="N1728" s="14">
        <v>16.697666666666599</v>
      </c>
      <c r="O1728" s="13">
        <v>34.524666666666597</v>
      </c>
      <c r="P1728" s="41">
        <v>0.20884846588235284</v>
      </c>
      <c r="Q1728" s="41">
        <v>1.3803406564705885</v>
      </c>
      <c r="R1728" s="1" t="s">
        <v>285</v>
      </c>
      <c r="V1728" s="42" t="str">
        <f>A1728&amp;" St."&amp;B1728&amp;" "&amp;K1728&amp;"m"&amp;" Bt."&amp;M1728</f>
        <v>YK1901 St.88 5m Bt.0</v>
      </c>
    </row>
    <row r="1729" spans="1:22" ht="12.75" customHeight="1">
      <c r="A1729" s="1" t="s">
        <v>1538</v>
      </c>
      <c r="B1729" s="1">
        <v>89</v>
      </c>
      <c r="C1729" s="1" t="s">
        <v>1569</v>
      </c>
      <c r="D1729" s="5">
        <v>43585</v>
      </c>
      <c r="E1729" s="1">
        <f>YEAR(D1729)</f>
        <v>2019</v>
      </c>
      <c r="F1729" s="1">
        <f>MONTH(D1729)</f>
        <v>4</v>
      </c>
      <c r="G1729" s="4">
        <f>DAY(D1729)</f>
        <v>30</v>
      </c>
      <c r="H1729" s="9">
        <v>0.59444444444444444</v>
      </c>
      <c r="I1729" s="13">
        <v>130.24799999999999</v>
      </c>
      <c r="J1729" s="13">
        <v>34.979999999999997</v>
      </c>
      <c r="K1729" s="10">
        <v>0</v>
      </c>
      <c r="L1729" s="10">
        <v>0</v>
      </c>
      <c r="M1729" s="33">
        <v>0</v>
      </c>
      <c r="N1729" s="40">
        <v>16.600000000000001</v>
      </c>
      <c r="O1729" s="13">
        <v>34.542914050673659</v>
      </c>
      <c r="P1729" s="41">
        <v>0.16675190705882414</v>
      </c>
      <c r="Q1729" s="41">
        <v>1.2724782917647062</v>
      </c>
      <c r="R1729" s="1" t="s">
        <v>285</v>
      </c>
      <c r="S1729" s="1">
        <v>1</v>
      </c>
      <c r="V1729" s="42" t="str">
        <f>A1729&amp;" St."&amp;B1729&amp;" "&amp;K1729&amp;"m"&amp;" Bt."&amp;M1729</f>
        <v>YK1901 St.89 0m Bt.0</v>
      </c>
    </row>
    <row r="1730" spans="1:22" ht="12.75" customHeight="1">
      <c r="A1730" s="1" t="s">
        <v>1538</v>
      </c>
      <c r="B1730" s="1">
        <v>89</v>
      </c>
      <c r="C1730" s="1" t="s">
        <v>1569</v>
      </c>
      <c r="D1730" s="5">
        <v>43585</v>
      </c>
      <c r="E1730" s="1">
        <f>YEAR(D1730)</f>
        <v>2019</v>
      </c>
      <c r="F1730" s="1">
        <f>MONTH(D1730)</f>
        <v>4</v>
      </c>
      <c r="G1730" s="4">
        <f>DAY(D1730)</f>
        <v>30</v>
      </c>
      <c r="H1730" s="9">
        <v>0.59444444444444444</v>
      </c>
      <c r="I1730" s="13">
        <v>130.24799999999999</v>
      </c>
      <c r="J1730" s="13">
        <v>34.979999999999997</v>
      </c>
      <c r="K1730" s="10">
        <v>9.9440000000000008</v>
      </c>
      <c r="L1730" s="10">
        <v>10</v>
      </c>
      <c r="M1730" s="10" t="s">
        <v>1565</v>
      </c>
      <c r="N1730" s="14">
        <v>16.4907</v>
      </c>
      <c r="O1730" s="13">
        <v>34.531300000000002</v>
      </c>
      <c r="P1730" s="41">
        <v>0.18561358823529472</v>
      </c>
      <c r="Q1730" s="41">
        <v>1.3989059870588232</v>
      </c>
      <c r="R1730" s="1" t="s">
        <v>285</v>
      </c>
      <c r="S1730" s="1">
        <v>1</v>
      </c>
      <c r="V1730" s="42" t="str">
        <f>A1730&amp;" St."&amp;B1730&amp;" "&amp;K1730&amp;"m"&amp;" Bt."&amp;M1730</f>
        <v>YK1901 St.89 9.944m Bt.NA</v>
      </c>
    </row>
    <row r="1731" spans="1:22" ht="12.75" customHeight="1">
      <c r="A1731" s="1" t="s">
        <v>1538</v>
      </c>
      <c r="B1731" s="1">
        <v>89</v>
      </c>
      <c r="C1731" s="1" t="s">
        <v>1569</v>
      </c>
      <c r="D1731" s="5">
        <v>43585</v>
      </c>
      <c r="E1731" s="1">
        <f>YEAR(D1731)</f>
        <v>2019</v>
      </c>
      <c r="F1731" s="1">
        <f>MONTH(D1731)</f>
        <v>4</v>
      </c>
      <c r="G1731" s="4">
        <f>DAY(D1731)</f>
        <v>30</v>
      </c>
      <c r="H1731" s="9">
        <v>0.59444444444444444</v>
      </c>
      <c r="I1731" s="13">
        <v>130.24799999999999</v>
      </c>
      <c r="J1731" s="13">
        <v>34.979999999999997</v>
      </c>
      <c r="K1731" s="10">
        <v>19.584</v>
      </c>
      <c r="L1731" s="10">
        <v>20</v>
      </c>
      <c r="M1731" s="10" t="s">
        <v>1565</v>
      </c>
      <c r="N1731" s="14">
        <v>16.394400000000001</v>
      </c>
      <c r="O1731" s="13">
        <v>34.515799999999999</v>
      </c>
      <c r="P1731" s="41">
        <v>0.19623766941176468</v>
      </c>
      <c r="Q1731" s="41">
        <v>1.2209737223529409</v>
      </c>
      <c r="R1731" s="1" t="s">
        <v>285</v>
      </c>
      <c r="S1731" s="1">
        <v>1</v>
      </c>
      <c r="V1731" s="42" t="str">
        <f>A1731&amp;" St."&amp;B1731&amp;" "&amp;K1731&amp;"m"&amp;" Bt."&amp;M1731</f>
        <v>YK1901 St.89 19.584m Bt.NA</v>
      </c>
    </row>
    <row r="1732" spans="1:22" ht="12.75" customHeight="1">
      <c r="A1732" s="1" t="s">
        <v>1538</v>
      </c>
      <c r="B1732" s="1">
        <v>89</v>
      </c>
      <c r="C1732" s="1" t="s">
        <v>1569</v>
      </c>
      <c r="D1732" s="5">
        <v>43585</v>
      </c>
      <c r="E1732" s="1">
        <f>YEAR(D1732)</f>
        <v>2019</v>
      </c>
      <c r="F1732" s="1">
        <f>MONTH(D1732)</f>
        <v>4</v>
      </c>
      <c r="G1732" s="4">
        <f>DAY(D1732)</f>
        <v>30</v>
      </c>
      <c r="H1732" s="9">
        <v>0.59444444444444444</v>
      </c>
      <c r="I1732" s="13">
        <v>130.24799999999999</v>
      </c>
      <c r="J1732" s="13">
        <v>34.979999999999997</v>
      </c>
      <c r="K1732" s="10">
        <v>29.765999999999998</v>
      </c>
      <c r="L1732" s="10">
        <v>30</v>
      </c>
      <c r="M1732" s="10" t="s">
        <v>1565</v>
      </c>
      <c r="N1732" s="14">
        <v>16.182600000000001</v>
      </c>
      <c r="O1732" s="13">
        <v>34.482900000000001</v>
      </c>
      <c r="P1732" s="41">
        <v>0.19841821058823639</v>
      </c>
      <c r="Q1732" s="41">
        <v>1.2733839176470614</v>
      </c>
      <c r="R1732" s="1" t="s">
        <v>285</v>
      </c>
      <c r="S1732" s="1">
        <v>1</v>
      </c>
      <c r="V1732" s="42" t="str">
        <f>A1732&amp;" St."&amp;B1732&amp;" "&amp;K1732&amp;"m"&amp;" Bt."&amp;M1732</f>
        <v>YK1901 St.89 29.766m Bt.NA</v>
      </c>
    </row>
    <row r="1733" spans="1:22" ht="12.75" customHeight="1">
      <c r="A1733" s="1" t="s">
        <v>1538</v>
      </c>
      <c r="B1733" s="1">
        <v>89</v>
      </c>
      <c r="C1733" s="1" t="s">
        <v>1569</v>
      </c>
      <c r="D1733" s="5">
        <v>43585</v>
      </c>
      <c r="E1733" s="1">
        <f>YEAR(D1733)</f>
        <v>2019</v>
      </c>
      <c r="F1733" s="1">
        <f>MONTH(D1733)</f>
        <v>4</v>
      </c>
      <c r="G1733" s="4">
        <f>DAY(D1733)</f>
        <v>30</v>
      </c>
      <c r="H1733" s="9">
        <v>0.59444444444444444</v>
      </c>
      <c r="I1733" s="13">
        <v>130.24799999999999</v>
      </c>
      <c r="J1733" s="13">
        <v>34.979999999999997</v>
      </c>
      <c r="K1733" s="10">
        <v>49.737000000000002</v>
      </c>
      <c r="L1733" s="10">
        <v>50</v>
      </c>
      <c r="M1733" s="10" t="s">
        <v>1565</v>
      </c>
      <c r="N1733" s="14">
        <v>15.5487</v>
      </c>
      <c r="O1733" s="13">
        <v>34.577500000000001</v>
      </c>
      <c r="P1733" s="41">
        <v>0.20760071176470607</v>
      </c>
      <c r="Q1733" s="41">
        <v>1.2845416929411773</v>
      </c>
      <c r="R1733" s="1" t="s">
        <v>285</v>
      </c>
      <c r="S1733" s="1">
        <v>1</v>
      </c>
      <c r="V1733" s="42" t="str">
        <f>A1733&amp;" St."&amp;B1733&amp;" "&amp;K1733&amp;"m"&amp;" Bt."&amp;M1733</f>
        <v>YK1901 St.89 49.737m Bt.NA</v>
      </c>
    </row>
    <row r="1734" spans="1:22" ht="12.75" customHeight="1">
      <c r="A1734" s="1" t="s">
        <v>1538</v>
      </c>
      <c r="B1734" s="1">
        <v>89</v>
      </c>
      <c r="C1734" s="1" t="s">
        <v>1569</v>
      </c>
      <c r="D1734" s="5">
        <v>43585</v>
      </c>
      <c r="E1734" s="1">
        <f>YEAR(D1734)</f>
        <v>2019</v>
      </c>
      <c r="F1734" s="1">
        <f>MONTH(D1734)</f>
        <v>4</v>
      </c>
      <c r="G1734" s="4">
        <f>DAY(D1734)</f>
        <v>30</v>
      </c>
      <c r="H1734" s="9">
        <v>0.59444444444444444</v>
      </c>
      <c r="I1734" s="13">
        <v>130.24799999999999</v>
      </c>
      <c r="J1734" s="13">
        <v>34.979999999999997</v>
      </c>
      <c r="K1734" s="10">
        <v>74.161000000000001</v>
      </c>
      <c r="L1734" s="10">
        <v>75</v>
      </c>
      <c r="M1734" s="10" t="s">
        <v>1565</v>
      </c>
      <c r="N1734" s="14">
        <v>15.355700000000001</v>
      </c>
      <c r="O1734" s="13">
        <v>34.564999999999998</v>
      </c>
      <c r="P1734" s="41">
        <v>0.22666833294117605</v>
      </c>
      <c r="Q1734" s="41">
        <v>1.3268855082352946</v>
      </c>
      <c r="R1734" s="1" t="s">
        <v>285</v>
      </c>
      <c r="S1734" s="1">
        <v>1</v>
      </c>
      <c r="V1734" s="42" t="str">
        <f>A1734&amp;" St."&amp;B1734&amp;" "&amp;K1734&amp;"m"&amp;" Bt."&amp;M1734</f>
        <v>YK1901 St.89 74.161m Bt.NA</v>
      </c>
    </row>
    <row r="1735" spans="1:22" ht="12.75" customHeight="1">
      <c r="A1735" s="1" t="s">
        <v>1538</v>
      </c>
      <c r="B1735" s="1">
        <v>89</v>
      </c>
      <c r="C1735" s="1" t="s">
        <v>1569</v>
      </c>
      <c r="D1735" s="5">
        <v>43585</v>
      </c>
      <c r="E1735" s="1">
        <f>YEAR(D1735)</f>
        <v>2019</v>
      </c>
      <c r="F1735" s="1">
        <f>MONTH(D1735)</f>
        <v>4</v>
      </c>
      <c r="G1735" s="4">
        <f>DAY(D1735)</f>
        <v>30</v>
      </c>
      <c r="H1735" s="9">
        <v>0.59444444444444444</v>
      </c>
      <c r="I1735" s="13">
        <v>130.24799999999999</v>
      </c>
      <c r="J1735" s="13">
        <v>34.979999999999997</v>
      </c>
      <c r="K1735" s="10">
        <v>99.72</v>
      </c>
      <c r="L1735" s="10">
        <v>100</v>
      </c>
      <c r="M1735" s="10" t="s">
        <v>1565</v>
      </c>
      <c r="N1735" s="14">
        <v>14.3278</v>
      </c>
      <c r="O1735" s="13">
        <v>34.511099999999999</v>
      </c>
      <c r="P1735" s="41">
        <v>0.2096479976470591</v>
      </c>
      <c r="Q1735" s="41">
        <v>1.1478850694117657</v>
      </c>
      <c r="R1735" s="1" t="s">
        <v>285</v>
      </c>
      <c r="S1735" s="1">
        <v>1</v>
      </c>
      <c r="V1735" s="42" t="str">
        <f>A1735&amp;" St."&amp;B1735&amp;" "&amp;K1735&amp;"m"&amp;" Bt."&amp;M1735</f>
        <v>YK1901 St.89 99.72m Bt.NA</v>
      </c>
    </row>
    <row r="1736" spans="1:22" ht="12.75" customHeight="1">
      <c r="A1736" s="1" t="s">
        <v>1538</v>
      </c>
      <c r="B1736" s="1">
        <v>89</v>
      </c>
      <c r="C1736" s="1" t="s">
        <v>1569</v>
      </c>
      <c r="D1736" s="5">
        <v>43585</v>
      </c>
      <c r="E1736" s="1">
        <f>YEAR(D1736)</f>
        <v>2019</v>
      </c>
      <c r="F1736" s="1">
        <f>MONTH(D1736)</f>
        <v>4</v>
      </c>
      <c r="G1736" s="4">
        <f>DAY(D1736)</f>
        <v>30</v>
      </c>
      <c r="H1736" s="9">
        <v>0.59444444444444444</v>
      </c>
      <c r="I1736" s="13">
        <v>130.24799999999999</v>
      </c>
      <c r="J1736" s="13">
        <v>34.979999999999997</v>
      </c>
      <c r="K1736" s="10">
        <v>120.086</v>
      </c>
      <c r="L1736" s="10">
        <v>120</v>
      </c>
      <c r="M1736" s="10" t="s">
        <v>1565</v>
      </c>
      <c r="N1736" s="14">
        <v>9.1610999999999994</v>
      </c>
      <c r="O1736" s="13">
        <v>34.2973</v>
      </c>
      <c r="P1736" s="41">
        <v>0.11483079882352909</v>
      </c>
      <c r="Q1736" s="41">
        <v>0.29234726470588335</v>
      </c>
      <c r="R1736" s="1" t="s">
        <v>285</v>
      </c>
      <c r="S1736" s="1">
        <v>1</v>
      </c>
      <c r="V1736" s="42" t="str">
        <f>A1736&amp;" St."&amp;B1736&amp;" "&amp;K1736&amp;"m"&amp;" Bt."&amp;M1736</f>
        <v>YK1901 St.89 120.086m Bt.NA</v>
      </c>
    </row>
    <row r="1737" spans="1:22" ht="12.75" customHeight="1">
      <c r="A1737" s="1" t="s">
        <v>1538</v>
      </c>
      <c r="B1737" s="1">
        <v>90</v>
      </c>
      <c r="C1737" s="1" t="s">
        <v>1569</v>
      </c>
      <c r="D1737" s="5">
        <v>43585</v>
      </c>
      <c r="E1737" s="1">
        <f>YEAR(D1737)</f>
        <v>2019</v>
      </c>
      <c r="F1737" s="1">
        <f>MONTH(D1737)</f>
        <v>4</v>
      </c>
      <c r="G1737" s="4">
        <f>DAY(D1737)</f>
        <v>30</v>
      </c>
      <c r="H1737" s="9">
        <v>0.70833333333333337</v>
      </c>
      <c r="I1737" s="13">
        <v>130.25</v>
      </c>
      <c r="J1737" s="13">
        <v>34.714666666666602</v>
      </c>
      <c r="K1737" s="10">
        <v>5</v>
      </c>
      <c r="L1737" s="10">
        <v>5</v>
      </c>
      <c r="M1737" s="10" t="s">
        <v>1565</v>
      </c>
      <c r="N1737" s="14">
        <v>16.991</v>
      </c>
      <c r="O1737" s="13">
        <v>34.521999999999998</v>
      </c>
      <c r="P1737" s="41">
        <v>0.2208051000000002</v>
      </c>
      <c r="Q1737" s="41">
        <v>1.2931683599999992</v>
      </c>
      <c r="R1737" s="1" t="s">
        <v>285</v>
      </c>
      <c r="V1737" s="42" t="str">
        <f>A1737&amp;" St."&amp;B1737&amp;" "&amp;K1737&amp;"m"&amp;" Bt."&amp;M1737</f>
        <v>YK1901 St.90 5m Bt.NA</v>
      </c>
    </row>
    <row r="1738" spans="1:22" ht="12.75" customHeight="1">
      <c r="A1738" s="1" t="s">
        <v>1538</v>
      </c>
      <c r="B1738" s="1">
        <v>91</v>
      </c>
      <c r="C1738" s="1" t="s">
        <v>1569</v>
      </c>
      <c r="D1738" s="5">
        <v>43585</v>
      </c>
      <c r="E1738" s="1">
        <f>YEAR(D1738)</f>
        <v>2019</v>
      </c>
      <c r="F1738" s="1">
        <f>MONTH(D1738)</f>
        <v>4</v>
      </c>
      <c r="G1738" s="4">
        <f>DAY(D1738)</f>
        <v>30</v>
      </c>
      <c r="H1738" s="9">
        <v>0.83124999999999993</v>
      </c>
      <c r="I1738" s="13">
        <v>130.25333333333299</v>
      </c>
      <c r="J1738" s="13">
        <v>34.384666666666597</v>
      </c>
      <c r="K1738" s="10">
        <v>5</v>
      </c>
      <c r="L1738" s="10">
        <v>5</v>
      </c>
      <c r="M1738" s="10" t="s">
        <v>1565</v>
      </c>
      <c r="N1738" s="14">
        <v>17.1026666666666</v>
      </c>
      <c r="O1738" s="13">
        <v>34.593499999999899</v>
      </c>
      <c r="P1738" s="41">
        <v>0.27601519117647078</v>
      </c>
      <c r="Q1738" s="41">
        <v>1.4523611352941153</v>
      </c>
      <c r="R1738" s="1" t="s">
        <v>285</v>
      </c>
      <c r="V1738" s="42" t="str">
        <f>A1738&amp;" St."&amp;B1738&amp;" "&amp;K1738&amp;"m"&amp;" Bt."&amp;M1738</f>
        <v>YK1901 St.91 5m Bt.NA</v>
      </c>
    </row>
    <row r="1739" spans="1:22" ht="12.75" customHeight="1">
      <c r="A1739" s="1" t="s">
        <v>1538</v>
      </c>
      <c r="B1739" s="1">
        <v>92</v>
      </c>
      <c r="C1739" s="1" t="s">
        <v>1569</v>
      </c>
      <c r="D1739" s="5">
        <v>43585</v>
      </c>
      <c r="E1739" s="1">
        <f>YEAR(D1739)</f>
        <v>2019</v>
      </c>
      <c r="F1739" s="1">
        <f>MONTH(D1739)</f>
        <v>4</v>
      </c>
      <c r="G1739" s="4">
        <f>DAY(D1739)</f>
        <v>30</v>
      </c>
      <c r="H1739" s="9">
        <v>0.95138888888888884</v>
      </c>
      <c r="I1739" s="13">
        <v>130.25749999999999</v>
      </c>
      <c r="J1739" s="13">
        <v>34.049999999999997</v>
      </c>
      <c r="K1739" s="10">
        <v>5</v>
      </c>
      <c r="L1739" s="10">
        <v>5</v>
      </c>
      <c r="M1739" s="10" t="s">
        <v>1565</v>
      </c>
      <c r="N1739" s="14">
        <v>16.550999999999998</v>
      </c>
      <c r="O1739" s="13">
        <v>34.5595</v>
      </c>
      <c r="P1739" s="41">
        <v>0.23258002235294084</v>
      </c>
      <c r="Q1739" s="41">
        <v>1.3245633905882368</v>
      </c>
      <c r="R1739" s="1" t="s">
        <v>285</v>
      </c>
      <c r="V1739" s="42" t="str">
        <f>A1739&amp;" St."&amp;B1739&amp;" "&amp;K1739&amp;"m"&amp;" Bt."&amp;M1739</f>
        <v>YK1901 St.92 5m Bt.NA</v>
      </c>
    </row>
    <row r="1740" spans="1:22" ht="12.75" customHeight="1">
      <c r="A1740" s="1" t="s">
        <v>1538</v>
      </c>
      <c r="B1740" s="1">
        <v>93</v>
      </c>
      <c r="C1740" s="1" t="s">
        <v>1569</v>
      </c>
      <c r="D1740" s="5">
        <v>43585</v>
      </c>
      <c r="E1740" s="1">
        <f>YEAR(D1740)</f>
        <v>2019</v>
      </c>
      <c r="F1740" s="1">
        <f>MONTH(D1740)</f>
        <v>4</v>
      </c>
      <c r="G1740" s="4">
        <f>DAY(D1740)</f>
        <v>30</v>
      </c>
      <c r="H1740" s="9">
        <v>7.4999999999999997E-2</v>
      </c>
      <c r="I1740" s="13">
        <v>129.62666666666601</v>
      </c>
      <c r="J1740" s="13">
        <v>33.978499999999997</v>
      </c>
      <c r="K1740" s="10">
        <v>5</v>
      </c>
      <c r="L1740" s="10">
        <v>5</v>
      </c>
      <c r="M1740" s="10" t="s">
        <v>1565</v>
      </c>
      <c r="N1740" s="14">
        <v>17.271000000000001</v>
      </c>
      <c r="O1740" s="13">
        <v>34.538166666666598</v>
      </c>
      <c r="P1740" s="41">
        <v>0.21972694352941247</v>
      </c>
      <c r="Q1740" s="41">
        <v>1.3106539058823543</v>
      </c>
      <c r="R1740" s="1" t="s">
        <v>285</v>
      </c>
      <c r="V1740" s="42" t="str">
        <f>A1740&amp;" St."&amp;B1740&amp;" "&amp;K1740&amp;"m"&amp;" Bt."&amp;M1740</f>
        <v>YK1901 St.93 5m Bt.NA</v>
      </c>
    </row>
    <row r="1741" spans="1:22" ht="12.75" customHeight="1">
      <c r="A1741" s="1" t="s">
        <v>1539</v>
      </c>
      <c r="B1741" s="1" t="s">
        <v>195</v>
      </c>
      <c r="C1741" s="1" t="s">
        <v>1569</v>
      </c>
      <c r="D1741" s="5">
        <f>DATE(E1741,F1741,G1741)</f>
        <v>43614</v>
      </c>
      <c r="E1741" s="1">
        <v>2019</v>
      </c>
      <c r="F1741" s="1">
        <v>5</v>
      </c>
      <c r="G1741" s="4">
        <v>29</v>
      </c>
      <c r="H1741" s="9">
        <v>0.30624999999999997</v>
      </c>
      <c r="I1741" s="13">
        <v>130.48400000000001</v>
      </c>
      <c r="J1741" s="13">
        <v>34.200000000000003</v>
      </c>
      <c r="K1741" s="10">
        <v>5</v>
      </c>
      <c r="L1741" s="10">
        <v>5</v>
      </c>
      <c r="M1741" s="10" t="s">
        <v>1565</v>
      </c>
      <c r="N1741" s="14">
        <v>19.894895666666603</v>
      </c>
      <c r="O1741" s="13">
        <v>34.532786666666595</v>
      </c>
      <c r="P1741" s="41">
        <v>0.28616076470588236</v>
      </c>
      <c r="Q1741" s="41">
        <v>1.5174152611764704</v>
      </c>
      <c r="R1741" s="1" t="s">
        <v>285</v>
      </c>
      <c r="V1741" s="42" t="str">
        <f>A1741&amp;" St."&amp;B1741&amp;" "&amp;K1741&amp;"m"&amp;" Bt."&amp;M1741</f>
        <v>YK1903 St.A2 5m Bt.NA</v>
      </c>
    </row>
    <row r="1742" spans="1:22" ht="12.75" customHeight="1">
      <c r="A1742" s="1" t="s">
        <v>1539</v>
      </c>
      <c r="B1742" s="1" t="s">
        <v>56</v>
      </c>
      <c r="C1742" s="1" t="s">
        <v>1569</v>
      </c>
      <c r="D1742" s="5">
        <f>DATE(E1742,F1742,G1742)</f>
        <v>43614</v>
      </c>
      <c r="E1742" s="1">
        <v>2019</v>
      </c>
      <c r="F1742" s="1">
        <v>5</v>
      </c>
      <c r="G1742" s="4">
        <v>29</v>
      </c>
      <c r="H1742" s="9">
        <v>0.4291666666666667</v>
      </c>
      <c r="I1742" s="13">
        <v>130.51216666666599</v>
      </c>
      <c r="J1742" s="13">
        <v>34.346166666666598</v>
      </c>
      <c r="K1742" s="10">
        <v>5</v>
      </c>
      <c r="L1742" s="10">
        <v>5</v>
      </c>
      <c r="M1742" s="10" t="s">
        <v>1565</v>
      </c>
      <c r="N1742" s="14">
        <v>19.971562333333303</v>
      </c>
      <c r="O1742" s="13">
        <v>34.37612</v>
      </c>
      <c r="P1742" s="41">
        <v>0.23747412588235317</v>
      </c>
      <c r="Q1742" s="41">
        <v>1.3201397564705886</v>
      </c>
      <c r="R1742" s="1" t="s">
        <v>285</v>
      </c>
      <c r="V1742" s="42" t="str">
        <f>A1742&amp;" St."&amp;B1742&amp;" "&amp;K1742&amp;"m"&amp;" Bt."&amp;M1742</f>
        <v>YK1903 St.A3 5m Bt.NA</v>
      </c>
    </row>
    <row r="1743" spans="1:22" ht="12.75" customHeight="1">
      <c r="A1743" s="1" t="s">
        <v>1539</v>
      </c>
      <c r="B1743" s="1" t="s">
        <v>194</v>
      </c>
      <c r="C1743" s="1" t="s">
        <v>1569</v>
      </c>
      <c r="D1743" s="5">
        <f>DATE(E1743,F1743,G1743)</f>
        <v>43614</v>
      </c>
      <c r="E1743" s="1">
        <v>2019</v>
      </c>
      <c r="F1743" s="1">
        <v>5</v>
      </c>
      <c r="G1743" s="4">
        <v>29</v>
      </c>
      <c r="H1743" s="9">
        <v>0.55138888888888882</v>
      </c>
      <c r="I1743" s="13">
        <v>130.50349999999901</v>
      </c>
      <c r="J1743" s="13">
        <v>34.499000000000002</v>
      </c>
      <c r="K1743" s="10">
        <v>5</v>
      </c>
      <c r="L1743" s="10">
        <v>5</v>
      </c>
      <c r="M1743" s="10" t="s">
        <v>1565</v>
      </c>
      <c r="N1743" s="14">
        <v>19.973229000000003</v>
      </c>
      <c r="O1743" s="13">
        <v>34.463953333333301</v>
      </c>
      <c r="P1743" s="41">
        <v>0.22876127294117676</v>
      </c>
      <c r="Q1743" s="41">
        <v>1.3734078117647091</v>
      </c>
      <c r="R1743" s="1" t="s">
        <v>285</v>
      </c>
      <c r="U1743" s="8" t="s">
        <v>1643</v>
      </c>
      <c r="V1743" s="42" t="str">
        <f>A1743&amp;" St."&amp;B1743&amp;" "&amp;K1743&amp;"m"&amp;" Bt."&amp;M1743</f>
        <v>YK1903 St.A4 5m Bt.NA</v>
      </c>
    </row>
    <row r="1744" spans="1:22" ht="12.75" customHeight="1">
      <c r="A1744" s="1" t="s">
        <v>1539</v>
      </c>
      <c r="B1744" s="1" t="s">
        <v>193</v>
      </c>
      <c r="C1744" s="1" t="s">
        <v>1569</v>
      </c>
      <c r="D1744" s="5">
        <f>DATE(E1744,F1744,G1744)</f>
        <v>43614</v>
      </c>
      <c r="E1744" s="1">
        <v>2019</v>
      </c>
      <c r="F1744" s="1">
        <v>5</v>
      </c>
      <c r="G1744" s="4">
        <v>29</v>
      </c>
      <c r="H1744" s="9">
        <v>0.67847222222222225</v>
      </c>
      <c r="I1744" s="13">
        <v>130.505</v>
      </c>
      <c r="J1744" s="13">
        <v>34.660166666666598</v>
      </c>
      <c r="K1744" s="10">
        <v>5</v>
      </c>
      <c r="L1744" s="10">
        <v>5</v>
      </c>
      <c r="M1744" s="10" t="s">
        <v>1565</v>
      </c>
      <c r="N1744" s="14">
        <v>20.046562333333302</v>
      </c>
      <c r="O1744" s="13">
        <v>34.474620000000002</v>
      </c>
      <c r="P1744" s="41">
        <v>0.23443010352941274</v>
      </c>
      <c r="Q1744" s="41">
        <v>1.3754850541176484</v>
      </c>
      <c r="R1744" s="1" t="s">
        <v>285</v>
      </c>
      <c r="U1744" s="8" t="s">
        <v>1643</v>
      </c>
      <c r="V1744" s="42" t="str">
        <f>A1744&amp;" St."&amp;B1744&amp;" "&amp;K1744&amp;"m"&amp;" Bt."&amp;M1744</f>
        <v>YK1903 St.A5 5m Bt.NA</v>
      </c>
    </row>
    <row r="1745" spans="1:22" ht="12.75" customHeight="1">
      <c r="A1745" s="1" t="s">
        <v>1539</v>
      </c>
      <c r="B1745" s="1" t="s">
        <v>55</v>
      </c>
      <c r="C1745" s="1" t="s">
        <v>1569</v>
      </c>
      <c r="D1745" s="5">
        <f>DATE(E1745,F1745,G1745)</f>
        <v>43615</v>
      </c>
      <c r="E1745" s="1">
        <v>2019</v>
      </c>
      <c r="F1745" s="1">
        <v>5</v>
      </c>
      <c r="G1745" s="4">
        <v>30</v>
      </c>
      <c r="H1745" s="9">
        <v>0.60763888888888895</v>
      </c>
      <c r="I1745" s="13">
        <v>130.51816666666599</v>
      </c>
      <c r="J1745" s="13">
        <v>34.825000000000003</v>
      </c>
      <c r="K1745" s="10">
        <v>5</v>
      </c>
      <c r="L1745" s="10">
        <v>5</v>
      </c>
      <c r="M1745" s="10" t="s">
        <v>1565</v>
      </c>
      <c r="N1745" s="14">
        <v>19.869895666666601</v>
      </c>
      <c r="O1745" s="13">
        <v>34.386786666666602</v>
      </c>
      <c r="P1745" s="41">
        <v>0.13181097411764719</v>
      </c>
      <c r="Q1745" s="41">
        <v>1.0563904564705897</v>
      </c>
      <c r="R1745" s="1" t="s">
        <v>285</v>
      </c>
      <c r="U1745" s="8" t="s">
        <v>1643</v>
      </c>
      <c r="V1745" s="42" t="str">
        <f>A1745&amp;" St."&amp;B1745&amp;" "&amp;K1745&amp;"m"&amp;" Bt."&amp;M1745</f>
        <v>YK1903 St.A6 5m Bt.NA</v>
      </c>
    </row>
    <row r="1746" spans="1:22" ht="12.75" customHeight="1">
      <c r="A1746" s="1" t="s">
        <v>1539</v>
      </c>
      <c r="B1746" s="1" t="s">
        <v>192</v>
      </c>
      <c r="C1746" s="1" t="s">
        <v>1569</v>
      </c>
      <c r="D1746" s="5">
        <f>DATE(E1746,F1746,G1746)</f>
        <v>43615</v>
      </c>
      <c r="E1746" s="1">
        <v>2019</v>
      </c>
      <c r="F1746" s="1">
        <v>5</v>
      </c>
      <c r="G1746" s="4">
        <v>30</v>
      </c>
      <c r="H1746" s="9">
        <v>0.48402777777777778</v>
      </c>
      <c r="I1746" s="13">
        <v>130.50349999999901</v>
      </c>
      <c r="J1746" s="13">
        <v>35.009</v>
      </c>
      <c r="K1746" s="10">
        <v>5</v>
      </c>
      <c r="L1746" s="10">
        <v>5</v>
      </c>
      <c r="M1746" s="10" t="s">
        <v>1565</v>
      </c>
      <c r="N1746" s="14">
        <v>19.296562333333302</v>
      </c>
      <c r="O1746" s="13">
        <v>34.368786666666601</v>
      </c>
      <c r="P1746" s="41">
        <v>0.22028824470588271</v>
      </c>
      <c r="Q1746" s="41">
        <v>1.2012984188235301</v>
      </c>
      <c r="R1746" s="1" t="s">
        <v>285</v>
      </c>
      <c r="U1746" s="8" t="s">
        <v>1643</v>
      </c>
      <c r="V1746" s="42" t="str">
        <f>A1746&amp;" St."&amp;B1746&amp;" "&amp;K1746&amp;"m"&amp;" Bt."&amp;M1746</f>
        <v>YK1903 St.A7 5m Bt.NA</v>
      </c>
    </row>
    <row r="1747" spans="1:22" ht="12.75" customHeight="1">
      <c r="A1747" s="1" t="s">
        <v>1539</v>
      </c>
      <c r="B1747" s="1" t="s">
        <v>191</v>
      </c>
      <c r="C1747" s="1" t="s">
        <v>1569</v>
      </c>
      <c r="D1747" s="5">
        <f>DATE(E1747,F1747,G1747)</f>
        <v>43615</v>
      </c>
      <c r="E1747" s="1">
        <v>2019</v>
      </c>
      <c r="F1747" s="1">
        <v>5</v>
      </c>
      <c r="G1747" s="4">
        <v>30</v>
      </c>
      <c r="H1747" s="9">
        <v>0.36805555555555558</v>
      </c>
      <c r="I1747" s="13">
        <v>130.50133333333301</v>
      </c>
      <c r="J1747" s="13">
        <v>35.179333333333297</v>
      </c>
      <c r="K1747" s="10">
        <v>5</v>
      </c>
      <c r="L1747" s="10">
        <v>5</v>
      </c>
      <c r="M1747" s="10" t="s">
        <v>1565</v>
      </c>
      <c r="N1747" s="14">
        <v>19.028229000000003</v>
      </c>
      <c r="O1747" s="13">
        <v>34.445786666666599</v>
      </c>
      <c r="P1747" s="41">
        <v>0.1978063152941183</v>
      </c>
      <c r="Q1747" s="41">
        <v>1.2813012611764716</v>
      </c>
      <c r="R1747" s="1" t="s">
        <v>285</v>
      </c>
      <c r="U1747" s="8" t="s">
        <v>1643</v>
      </c>
      <c r="V1747" s="42" t="str">
        <f>A1747&amp;" St."&amp;B1747&amp;" "&amp;K1747&amp;"m"&amp;" Bt."&amp;M1747</f>
        <v>YK1903 St.A8 5m Bt.NA</v>
      </c>
    </row>
    <row r="1748" spans="1:22" ht="12.75" customHeight="1">
      <c r="A1748" s="1" t="s">
        <v>1539</v>
      </c>
      <c r="B1748" s="1" t="s">
        <v>204</v>
      </c>
      <c r="C1748" s="1" t="s">
        <v>1569</v>
      </c>
      <c r="D1748" s="5">
        <f>DATE(E1748,F1748,G1748)</f>
        <v>43613</v>
      </c>
      <c r="E1748" s="1">
        <v>2019</v>
      </c>
      <c r="F1748" s="1">
        <v>5</v>
      </c>
      <c r="G1748" s="4">
        <v>28</v>
      </c>
      <c r="H1748" s="9">
        <v>0.74236111111111114</v>
      </c>
      <c r="I1748" s="13">
        <v>129.99700000000001</v>
      </c>
      <c r="J1748" s="13">
        <v>34.000500000000002</v>
      </c>
      <c r="K1748" s="10">
        <v>5</v>
      </c>
      <c r="L1748" s="10">
        <v>5</v>
      </c>
      <c r="M1748" s="10" t="s">
        <v>1565</v>
      </c>
      <c r="N1748" s="14">
        <v>20.058229000000001</v>
      </c>
      <c r="O1748" s="13">
        <v>34.489786666666596</v>
      </c>
      <c r="P1748" s="41">
        <v>0.22155738588235341</v>
      </c>
      <c r="Q1748" s="41">
        <v>1.3857668235294121</v>
      </c>
      <c r="R1748" s="1" t="s">
        <v>285</v>
      </c>
      <c r="U1748" s="8" t="s">
        <v>1643</v>
      </c>
      <c r="V1748" s="42" t="str">
        <f>A1748&amp;" St."&amp;B1748&amp;" "&amp;K1748&amp;"m"&amp;" Bt."&amp;M1748</f>
        <v>YK1903 St.B2 5m Bt.NA</v>
      </c>
    </row>
    <row r="1749" spans="1:22" ht="12.75" customHeight="1">
      <c r="A1749" s="1" t="s">
        <v>1539</v>
      </c>
      <c r="B1749" s="1" t="s">
        <v>203</v>
      </c>
      <c r="C1749" s="1" t="s">
        <v>1569</v>
      </c>
      <c r="D1749" s="5">
        <f>DATE(E1749,F1749,G1749)</f>
        <v>43618</v>
      </c>
      <c r="E1749" s="1">
        <v>2019</v>
      </c>
      <c r="F1749" s="1">
        <v>6</v>
      </c>
      <c r="G1749" s="4">
        <v>2</v>
      </c>
      <c r="H1749" s="9">
        <v>0.2986111111111111</v>
      </c>
      <c r="I1749" s="13">
        <v>130.00983333333301</v>
      </c>
      <c r="J1749" s="13">
        <v>34.191000000000003</v>
      </c>
      <c r="K1749" s="10">
        <v>5</v>
      </c>
      <c r="L1749" s="10">
        <v>5</v>
      </c>
      <c r="M1749" s="10" t="s">
        <v>1565</v>
      </c>
      <c r="N1749" s="14">
        <v>20.388229000000003</v>
      </c>
      <c r="O1749" s="13">
        <v>33.921453333333297</v>
      </c>
      <c r="P1749" s="41">
        <v>0.13808214313725475</v>
      </c>
      <c r="Q1749" s="41">
        <v>0.71160110588235526</v>
      </c>
      <c r="R1749" s="1" t="s">
        <v>285</v>
      </c>
      <c r="U1749" s="8" t="s">
        <v>1643</v>
      </c>
      <c r="V1749" s="42" t="str">
        <f>A1749&amp;" St."&amp;B1749&amp;" "&amp;K1749&amp;"m"&amp;" Bt."&amp;M1749</f>
        <v>YK1903 St.B3 5m Bt.NA</v>
      </c>
    </row>
    <row r="1750" spans="1:22" ht="12.75" customHeight="1">
      <c r="A1750" s="1" t="s">
        <v>1539</v>
      </c>
      <c r="B1750" s="1" t="s">
        <v>202</v>
      </c>
      <c r="C1750" s="1" t="s">
        <v>1569</v>
      </c>
      <c r="D1750" s="5">
        <f>DATE(E1750,F1750,G1750)</f>
        <v>43618</v>
      </c>
      <c r="E1750" s="1">
        <v>2019</v>
      </c>
      <c r="F1750" s="1">
        <v>6</v>
      </c>
      <c r="G1750" s="4">
        <v>2</v>
      </c>
      <c r="H1750" s="9">
        <v>0.41597222222222219</v>
      </c>
      <c r="I1750" s="13">
        <v>130.01</v>
      </c>
      <c r="J1750" s="13">
        <v>34.330666666666602</v>
      </c>
      <c r="K1750" s="10">
        <v>5</v>
      </c>
      <c r="L1750" s="10">
        <v>5</v>
      </c>
      <c r="M1750" s="10" t="s">
        <v>1565</v>
      </c>
      <c r="N1750" s="14">
        <v>20.583229000000003</v>
      </c>
      <c r="O1750" s="13">
        <v>33.890619999999998</v>
      </c>
      <c r="P1750" s="41">
        <v>9.9284698823529638E-2</v>
      </c>
      <c r="Q1750" s="41">
        <v>0.55968583529412008</v>
      </c>
      <c r="R1750" s="1" t="s">
        <v>285</v>
      </c>
      <c r="U1750" s="8" t="s">
        <v>1643</v>
      </c>
      <c r="V1750" s="42" t="str">
        <f>A1750&amp;" St."&amp;B1750&amp;" "&amp;K1750&amp;"m"&amp;" Bt."&amp;M1750</f>
        <v>YK1903 St.B4 5m Bt.NA</v>
      </c>
    </row>
    <row r="1751" spans="1:22" ht="12.75" customHeight="1">
      <c r="A1751" s="1" t="s">
        <v>1539</v>
      </c>
      <c r="B1751" s="1" t="s">
        <v>201</v>
      </c>
      <c r="C1751" s="1" t="s">
        <v>1569</v>
      </c>
      <c r="D1751" s="5">
        <f>DATE(E1751,F1751,G1751)</f>
        <v>43617</v>
      </c>
      <c r="E1751" s="1">
        <v>2019</v>
      </c>
      <c r="F1751" s="1">
        <v>6</v>
      </c>
      <c r="G1751" s="4">
        <v>1</v>
      </c>
      <c r="H1751" s="9">
        <v>0.30555555555555552</v>
      </c>
      <c r="I1751" s="13">
        <v>130.00700000000001</v>
      </c>
      <c r="J1751" s="13">
        <v>34.505499999999998</v>
      </c>
      <c r="K1751" s="10">
        <v>5</v>
      </c>
      <c r="L1751" s="10">
        <v>5</v>
      </c>
      <c r="M1751" s="10" t="s">
        <v>1565</v>
      </c>
      <c r="N1751" s="14">
        <v>19.908229000000002</v>
      </c>
      <c r="O1751" s="13">
        <v>33.789953333333301</v>
      </c>
      <c r="P1751" s="41">
        <v>8.2556209411765114E-2</v>
      </c>
      <c r="Q1751" s="41">
        <v>0.53434115764706291</v>
      </c>
      <c r="R1751" s="1" t="s">
        <v>285</v>
      </c>
      <c r="U1751" s="8" t="s">
        <v>1643</v>
      </c>
      <c r="V1751" s="42" t="str">
        <f>A1751&amp;" St."&amp;B1751&amp;" "&amp;K1751&amp;"m"&amp;" Bt."&amp;M1751</f>
        <v>YK1903 St.B5 5m Bt.NA</v>
      </c>
    </row>
    <row r="1752" spans="1:22" ht="12.75" customHeight="1">
      <c r="A1752" s="1" t="s">
        <v>1539</v>
      </c>
      <c r="B1752" s="1" t="s">
        <v>267</v>
      </c>
      <c r="C1752" s="1" t="s">
        <v>1569</v>
      </c>
      <c r="D1752" s="5">
        <f>DATE(E1752,F1752,G1752)</f>
        <v>43617</v>
      </c>
      <c r="E1752" s="1">
        <v>2019</v>
      </c>
      <c r="F1752" s="1">
        <v>6</v>
      </c>
      <c r="G1752" s="4">
        <v>1</v>
      </c>
      <c r="H1752" s="9">
        <v>0.41666666666666669</v>
      </c>
      <c r="I1752" s="13">
        <v>130.00166666666601</v>
      </c>
      <c r="J1752" s="13">
        <v>34.670999999999999</v>
      </c>
      <c r="K1752" s="10">
        <v>5</v>
      </c>
      <c r="L1752" s="10">
        <v>5</v>
      </c>
      <c r="M1752" s="10" t="s">
        <v>1565</v>
      </c>
      <c r="N1752" s="14">
        <v>19.453229</v>
      </c>
      <c r="O1752" s="13">
        <v>34.264620000000001</v>
      </c>
      <c r="P1752" s="41">
        <v>0.17206088000000053</v>
      </c>
      <c r="Q1752" s="41">
        <v>1.0860404800000012</v>
      </c>
      <c r="R1752" s="1" t="s">
        <v>285</v>
      </c>
      <c r="U1752" s="8" t="s">
        <v>1643</v>
      </c>
      <c r="V1752" s="42" t="str">
        <f>A1752&amp;" St."&amp;B1752&amp;" "&amp;K1752&amp;"m"&amp;" Bt."&amp;M1752</f>
        <v>YK1903 St.B6 5m Bt.NA</v>
      </c>
    </row>
    <row r="1753" spans="1:22" ht="12.75" customHeight="1">
      <c r="A1753" s="1" t="s">
        <v>1539</v>
      </c>
      <c r="B1753" s="1" t="s">
        <v>199</v>
      </c>
      <c r="C1753" s="1" t="s">
        <v>1569</v>
      </c>
      <c r="D1753" s="5">
        <f>DATE(E1753,F1753,G1753)</f>
        <v>43616</v>
      </c>
      <c r="E1753" s="1">
        <v>2019</v>
      </c>
      <c r="F1753" s="1">
        <v>5</v>
      </c>
      <c r="G1753" s="4">
        <v>31</v>
      </c>
      <c r="H1753" s="9">
        <v>0.30555555555555552</v>
      </c>
      <c r="I1753" s="13">
        <v>130.015166666666</v>
      </c>
      <c r="J1753" s="13">
        <v>34.845500000000001</v>
      </c>
      <c r="K1753" s="10">
        <v>5</v>
      </c>
      <c r="L1753" s="10">
        <v>5</v>
      </c>
      <c r="M1753" s="10" t="s">
        <v>1565</v>
      </c>
      <c r="N1753" s="14">
        <v>19.593229000000001</v>
      </c>
      <c r="O1753" s="13">
        <v>34.124786666666601</v>
      </c>
      <c r="P1753" s="41">
        <v>5.2797870588235263E-2</v>
      </c>
      <c r="Q1753" s="41">
        <v>0.75017708235294123</v>
      </c>
      <c r="R1753" s="1" t="s">
        <v>285</v>
      </c>
      <c r="U1753" s="8" t="s">
        <v>1643</v>
      </c>
      <c r="V1753" s="42" t="str">
        <f>A1753&amp;" St."&amp;B1753&amp;" "&amp;K1753&amp;"m"&amp;" Bt."&amp;M1753</f>
        <v>YK1903 St.B7 5m Bt.NA</v>
      </c>
    </row>
    <row r="1754" spans="1:22" ht="12.75" customHeight="1">
      <c r="A1754" s="1" t="s">
        <v>1539</v>
      </c>
      <c r="B1754" s="1" t="s">
        <v>207</v>
      </c>
      <c r="C1754" s="1" t="s">
        <v>1569</v>
      </c>
      <c r="D1754" s="5">
        <f>DATE(E1754,F1754,G1754)</f>
        <v>43619</v>
      </c>
      <c r="E1754" s="1">
        <v>2019</v>
      </c>
      <c r="F1754" s="1">
        <v>6</v>
      </c>
      <c r="G1754" s="4">
        <v>3</v>
      </c>
      <c r="H1754" s="9">
        <v>0.41180555555555554</v>
      </c>
      <c r="I1754" s="13">
        <v>129.34800000000001</v>
      </c>
      <c r="J1754" s="13">
        <v>33.67</v>
      </c>
      <c r="K1754" s="10">
        <v>5</v>
      </c>
      <c r="L1754" s="10">
        <v>5</v>
      </c>
      <c r="M1754" s="10" t="s">
        <v>1565</v>
      </c>
      <c r="N1754" s="14">
        <v>20.928229000000002</v>
      </c>
      <c r="O1754" s="13">
        <v>34.143119999999996</v>
      </c>
      <c r="P1754" s="41">
        <v>0.19737118117647112</v>
      </c>
      <c r="Q1754" s="41">
        <v>1.031997364705882</v>
      </c>
      <c r="R1754" s="1" t="s">
        <v>285</v>
      </c>
      <c r="U1754" s="8" t="s">
        <v>1643</v>
      </c>
      <c r="V1754" s="42" t="str">
        <f>A1754&amp;" St."&amp;B1754&amp;" "&amp;K1754&amp;"m"&amp;" Bt."&amp;M1754</f>
        <v>YK1903 St.C2 5m Bt.NA</v>
      </c>
    </row>
    <row r="1755" spans="1:22" ht="12.75" customHeight="1">
      <c r="A1755" s="1" t="s">
        <v>1539</v>
      </c>
      <c r="B1755" s="1" t="s">
        <v>206</v>
      </c>
      <c r="C1755" s="1" t="s">
        <v>1569</v>
      </c>
      <c r="D1755" s="5">
        <f>DATE(E1755,F1755,G1755)</f>
        <v>43619</v>
      </c>
      <c r="E1755" s="1">
        <v>2019</v>
      </c>
      <c r="F1755" s="1">
        <v>6</v>
      </c>
      <c r="G1755" s="4">
        <v>3</v>
      </c>
      <c r="H1755" s="9">
        <v>0.53055555555555556</v>
      </c>
      <c r="I1755" s="13">
        <v>129.17566666666599</v>
      </c>
      <c r="J1755" s="13">
        <v>33.843333333333298</v>
      </c>
      <c r="K1755" s="10">
        <v>5</v>
      </c>
      <c r="L1755" s="10">
        <v>5</v>
      </c>
      <c r="M1755" s="10" t="s">
        <v>1565</v>
      </c>
      <c r="N1755" s="14">
        <v>21.2298956666666</v>
      </c>
      <c r="O1755" s="13">
        <v>33.967453333333296</v>
      </c>
      <c r="P1755" s="41">
        <v>0.21269757176470616</v>
      </c>
      <c r="Q1755" s="41">
        <v>0.9198494870588263</v>
      </c>
      <c r="R1755" s="1" t="s">
        <v>285</v>
      </c>
      <c r="U1755" s="8" t="s">
        <v>1643</v>
      </c>
      <c r="V1755" s="42" t="str">
        <f>A1755&amp;" St."&amp;B1755&amp;" "&amp;K1755&amp;"m"&amp;" Bt."&amp;M1755</f>
        <v>YK1903 St.C3 5m Bt.NA</v>
      </c>
    </row>
    <row r="1756" spans="1:22" ht="12.75" customHeight="1">
      <c r="A1756" s="1" t="s">
        <v>1539</v>
      </c>
      <c r="B1756" s="1" t="s">
        <v>205</v>
      </c>
      <c r="C1756" s="1" t="s">
        <v>1569</v>
      </c>
      <c r="D1756" s="5">
        <f>DATE(E1756,F1756,G1756)</f>
        <v>43619</v>
      </c>
      <c r="E1756" s="1">
        <v>2019</v>
      </c>
      <c r="F1756" s="1">
        <v>6</v>
      </c>
      <c r="G1756" s="4">
        <v>3</v>
      </c>
      <c r="H1756" s="9">
        <v>0.66041666666666665</v>
      </c>
      <c r="I1756" s="13">
        <v>128.996833333333</v>
      </c>
      <c r="J1756" s="13">
        <v>33.988</v>
      </c>
      <c r="K1756" s="10">
        <v>5</v>
      </c>
      <c r="L1756" s="10">
        <v>5</v>
      </c>
      <c r="M1756" s="10" t="s">
        <v>1565</v>
      </c>
      <c r="N1756" s="14">
        <v>21.219895666666602</v>
      </c>
      <c r="O1756" s="13">
        <v>33.736786666666596</v>
      </c>
      <c r="P1756" s="41">
        <v>0.11911956235294108</v>
      </c>
      <c r="Q1756" s="41">
        <v>0.43701248941176551</v>
      </c>
      <c r="R1756" s="1" t="s">
        <v>285</v>
      </c>
      <c r="U1756" s="8" t="s">
        <v>1643</v>
      </c>
      <c r="V1756" s="42" t="str">
        <f>A1756&amp;" St."&amp;B1756&amp;" "&amp;K1756&amp;"m"&amp;" Bt."&amp;M1756</f>
        <v>YK1903 St.C4 5m Bt.NA</v>
      </c>
    </row>
    <row r="1757" spans="1:22" ht="12.75" customHeight="1">
      <c r="A1757" s="1" t="s">
        <v>1539</v>
      </c>
      <c r="B1757" s="1" t="s">
        <v>208</v>
      </c>
      <c r="C1757" s="1" t="s">
        <v>1569</v>
      </c>
      <c r="D1757" s="5">
        <f>DATE(E1757,F1757,G1757)</f>
        <v>43619</v>
      </c>
      <c r="E1757" s="1">
        <v>2019</v>
      </c>
      <c r="F1757" s="1">
        <v>6</v>
      </c>
      <c r="G1757" s="4">
        <v>3</v>
      </c>
      <c r="H1757" s="9">
        <v>0.3125</v>
      </c>
      <c r="I1757" s="13">
        <v>129.17933333333301</v>
      </c>
      <c r="J1757" s="13">
        <v>33.591333333333303</v>
      </c>
      <c r="K1757" s="10">
        <v>5</v>
      </c>
      <c r="L1757" s="10">
        <v>5</v>
      </c>
      <c r="M1757" s="10" t="s">
        <v>1565</v>
      </c>
      <c r="N1757" s="14">
        <v>20.738229</v>
      </c>
      <c r="O1757" s="13">
        <v>33.805619999999998</v>
      </c>
      <c r="P1757" s="41">
        <v>0.17187266722689154</v>
      </c>
      <c r="Q1757" s="41">
        <v>0.63431238319327754</v>
      </c>
      <c r="R1757" s="1" t="s">
        <v>285</v>
      </c>
      <c r="U1757" s="8" t="s">
        <v>1643</v>
      </c>
      <c r="V1757" s="42" t="str">
        <f>A1757&amp;" St."&amp;B1757&amp;" "&amp;K1757&amp;"m"&amp;" Bt."&amp;M1757</f>
        <v>YK1903 St.C5 5m Bt.NA</v>
      </c>
    </row>
    <row r="1758" spans="1:22" ht="12.75" customHeight="1">
      <c r="A1758" s="1" t="s">
        <v>1539</v>
      </c>
      <c r="B1758" s="1" t="s">
        <v>212</v>
      </c>
      <c r="C1758" s="1" t="s">
        <v>1569</v>
      </c>
      <c r="D1758" s="5">
        <f>DATE(E1758,F1758,G1758)</f>
        <v>43620</v>
      </c>
      <c r="E1758" s="1">
        <v>2019</v>
      </c>
      <c r="F1758" s="1">
        <v>6</v>
      </c>
      <c r="G1758" s="4">
        <v>4</v>
      </c>
      <c r="H1758" s="9">
        <v>0.69236111111111109</v>
      </c>
      <c r="I1758" s="13">
        <v>128.65383333333301</v>
      </c>
      <c r="J1758" s="13">
        <v>33.159999999999997</v>
      </c>
      <c r="K1758" s="10">
        <v>5</v>
      </c>
      <c r="L1758" s="10">
        <v>5</v>
      </c>
      <c r="M1758" s="10" t="s">
        <v>1565</v>
      </c>
      <c r="N1758" s="14">
        <v>21.404895666666601</v>
      </c>
      <c r="O1758" s="13">
        <v>33.983286666666601</v>
      </c>
      <c r="P1758" s="41">
        <v>9.492376705882366E-2</v>
      </c>
      <c r="Q1758" s="41">
        <v>0.57704827058823582</v>
      </c>
      <c r="R1758" s="1" t="s">
        <v>285</v>
      </c>
      <c r="V1758" s="42" t="str">
        <f>A1758&amp;" St."&amp;B1758&amp;" "&amp;K1758&amp;"m"&amp;" Bt."&amp;M1758</f>
        <v>YK1903 St.D2 5m Bt.NA</v>
      </c>
    </row>
    <row r="1759" spans="1:22" ht="12.75" customHeight="1">
      <c r="A1759" s="1" t="s">
        <v>1539</v>
      </c>
      <c r="B1759" s="1" t="s">
        <v>211</v>
      </c>
      <c r="C1759" s="1" t="s">
        <v>1569</v>
      </c>
      <c r="D1759" s="5">
        <f>DATE(E1759,F1759,G1759)</f>
        <v>43620</v>
      </c>
      <c r="E1759" s="1">
        <v>2019</v>
      </c>
      <c r="F1759" s="1">
        <v>6</v>
      </c>
      <c r="G1759" s="4">
        <v>4</v>
      </c>
      <c r="H1759" s="9">
        <v>0.55833333333333335</v>
      </c>
      <c r="I1759" s="13">
        <v>128.51033333333299</v>
      </c>
      <c r="J1759" s="13">
        <v>33.343000000000004</v>
      </c>
      <c r="K1759" s="10">
        <v>5</v>
      </c>
      <c r="L1759" s="10">
        <v>5</v>
      </c>
      <c r="M1759" s="10" t="s">
        <v>1565</v>
      </c>
      <c r="N1759" s="14">
        <v>21.538229000000001</v>
      </c>
      <c r="O1759" s="13">
        <v>33.670453333333299</v>
      </c>
      <c r="P1759" s="41">
        <v>9.1333096470588071E-2</v>
      </c>
      <c r="Q1759" s="41">
        <v>0.38791656470588265</v>
      </c>
      <c r="R1759" s="1" t="s">
        <v>285</v>
      </c>
      <c r="V1759" s="42" t="str">
        <f>A1759&amp;" St."&amp;B1759&amp;" "&amp;K1759&amp;"m"&amp;" Bt."&amp;M1759</f>
        <v>YK1903 St.D3 5m Bt.NA</v>
      </c>
    </row>
    <row r="1760" spans="1:22" ht="12.75" customHeight="1">
      <c r="A1760" s="1" t="s">
        <v>1539</v>
      </c>
      <c r="B1760" s="1" t="s">
        <v>210</v>
      </c>
      <c r="C1760" s="1" t="s">
        <v>1569</v>
      </c>
      <c r="D1760" s="5">
        <f>DATE(E1760,F1760,G1760)</f>
        <v>43620</v>
      </c>
      <c r="E1760" s="1">
        <v>2019</v>
      </c>
      <c r="F1760" s="1">
        <v>6</v>
      </c>
      <c r="G1760" s="4">
        <v>4</v>
      </c>
      <c r="H1760" s="9">
        <v>0.4291666666666667</v>
      </c>
      <c r="I1760" s="13">
        <v>128.285</v>
      </c>
      <c r="J1760" s="13">
        <v>33.503999999999998</v>
      </c>
      <c r="K1760" s="10">
        <v>5</v>
      </c>
      <c r="L1760" s="10">
        <v>5</v>
      </c>
      <c r="M1760" s="10" t="s">
        <v>1565</v>
      </c>
      <c r="N1760" s="14">
        <v>21.448229000000001</v>
      </c>
      <c r="O1760" s="13">
        <v>33.386953333333295</v>
      </c>
      <c r="P1760" s="41">
        <v>3.2287865882353106E-2</v>
      </c>
      <c r="Q1760" s="41">
        <v>0.17405985882353114</v>
      </c>
      <c r="R1760" s="1" t="s">
        <v>285</v>
      </c>
      <c r="V1760" s="42" t="str">
        <f>A1760&amp;" St."&amp;B1760&amp;" "&amp;K1760&amp;"m"&amp;" Bt."&amp;M1760</f>
        <v>YK1903 St.D4 5m Bt.NA</v>
      </c>
    </row>
    <row r="1761" spans="1:22" ht="12.75" customHeight="1">
      <c r="A1761" s="1" t="s">
        <v>1539</v>
      </c>
      <c r="B1761" s="1" t="s">
        <v>209</v>
      </c>
      <c r="C1761" s="1" t="s">
        <v>1569</v>
      </c>
      <c r="D1761" s="5">
        <f>DATE(E1761,F1761,G1761)</f>
        <v>43620</v>
      </c>
      <c r="E1761" s="1">
        <v>2019</v>
      </c>
      <c r="F1761" s="1">
        <v>6</v>
      </c>
      <c r="G1761" s="4">
        <v>4</v>
      </c>
      <c r="H1761" s="9">
        <v>0.30208333333333331</v>
      </c>
      <c r="I1761" s="13">
        <v>128.47616666666599</v>
      </c>
      <c r="J1761" s="13">
        <v>33.573999999999998</v>
      </c>
      <c r="K1761" s="10">
        <v>5</v>
      </c>
      <c r="L1761" s="10">
        <v>5</v>
      </c>
      <c r="M1761" s="10" t="s">
        <v>1565</v>
      </c>
      <c r="N1761" s="14">
        <v>20.8065623333333</v>
      </c>
      <c r="O1761" s="13">
        <v>33.350286666666598</v>
      </c>
      <c r="P1761" s="41">
        <v>7.7944155294118023E-2</v>
      </c>
      <c r="Q1761" s="41">
        <v>9.530055294117723E-2</v>
      </c>
      <c r="R1761" s="1" t="s">
        <v>285</v>
      </c>
      <c r="V1761" s="42" t="str">
        <f>A1761&amp;" St."&amp;B1761&amp;" "&amp;K1761&amp;"m"&amp;" Bt."&amp;M1761</f>
        <v>YK1903 St.D5 5m Bt.NA</v>
      </c>
    </row>
    <row r="1762" spans="1:22" ht="12.75" customHeight="1">
      <c r="A1762" s="1" t="s">
        <v>1539</v>
      </c>
      <c r="B1762" s="1" t="s">
        <v>214</v>
      </c>
      <c r="C1762" s="1" t="s">
        <v>1569</v>
      </c>
      <c r="D1762" s="5">
        <f>DATE(E1762,F1762,G1762)</f>
        <v>43620</v>
      </c>
      <c r="E1762" s="1">
        <v>2019</v>
      </c>
      <c r="F1762" s="1">
        <v>6</v>
      </c>
      <c r="G1762" s="4">
        <v>4</v>
      </c>
      <c r="H1762" s="9">
        <v>0.39930555555555558</v>
      </c>
      <c r="I1762" s="13">
        <v>128.278666666666</v>
      </c>
      <c r="J1762" s="13">
        <v>33.527000000000001</v>
      </c>
      <c r="K1762" s="10">
        <v>5</v>
      </c>
      <c r="L1762" s="10">
        <v>5</v>
      </c>
      <c r="M1762" s="10" t="s">
        <v>1565</v>
      </c>
      <c r="N1762" s="14">
        <v>21.369895666666601</v>
      </c>
      <c r="O1762" s="13">
        <v>33.4594533333333</v>
      </c>
      <c r="P1762" s="41">
        <v>0.10001156470588191</v>
      </c>
      <c r="Q1762" s="41">
        <v>0.77035704705882324</v>
      </c>
      <c r="R1762" s="1" t="s">
        <v>285</v>
      </c>
      <c r="V1762" s="42" t="str">
        <f>A1762&amp;" St."&amp;B1762&amp;" "&amp;K1762&amp;"m"&amp;" Bt."&amp;M1762</f>
        <v>YK1903 St.E4 5m Bt.NA</v>
      </c>
    </row>
    <row r="1763" spans="1:22" ht="12.75" customHeight="1">
      <c r="A1763" s="1" t="s">
        <v>1539</v>
      </c>
      <c r="B1763" s="1" t="s">
        <v>213</v>
      </c>
      <c r="C1763" s="1" t="s">
        <v>1569</v>
      </c>
      <c r="D1763" s="5">
        <f>DATE(E1763,F1763,G1763)</f>
        <v>43620</v>
      </c>
      <c r="E1763" s="1">
        <v>2019</v>
      </c>
      <c r="F1763" s="1">
        <v>6</v>
      </c>
      <c r="G1763" s="4">
        <v>4</v>
      </c>
      <c r="H1763" s="9">
        <v>0.30069444444444443</v>
      </c>
      <c r="I1763" s="13">
        <v>128.47416666666601</v>
      </c>
      <c r="J1763" s="13">
        <v>33.575000000000003</v>
      </c>
      <c r="K1763" s="10">
        <v>5</v>
      </c>
      <c r="L1763" s="10">
        <v>5</v>
      </c>
      <c r="M1763" s="10" t="s">
        <v>1565</v>
      </c>
      <c r="N1763" s="14">
        <v>20.786562333333301</v>
      </c>
      <c r="O1763" s="13">
        <v>33.3432866666666</v>
      </c>
      <c r="P1763" s="41">
        <v>4.5932414117646481E-2</v>
      </c>
      <c r="Q1763" s="41">
        <v>0.3871835411764728</v>
      </c>
      <c r="R1763" s="1" t="s">
        <v>285</v>
      </c>
      <c r="V1763" s="42" t="str">
        <f>A1763&amp;" St."&amp;B1763&amp;" "&amp;K1763&amp;"m"&amp;" Bt."&amp;M1763</f>
        <v>YK1903 St.E5 5m Bt.NA</v>
      </c>
    </row>
    <row r="1764" spans="1:22" ht="12.75" customHeight="1">
      <c r="A1764" s="1" t="s">
        <v>1539</v>
      </c>
      <c r="B1764" s="1" t="s">
        <v>265</v>
      </c>
      <c r="C1764" s="1" t="s">
        <v>1569</v>
      </c>
      <c r="D1764" s="5">
        <f>DATE(E1764,F1764,G1764)</f>
        <v>43617</v>
      </c>
      <c r="E1764" s="1">
        <v>2019</v>
      </c>
      <c r="F1764" s="1">
        <v>6</v>
      </c>
      <c r="G1764" s="4">
        <v>1</v>
      </c>
      <c r="H1764" s="9">
        <v>0.68402777777777779</v>
      </c>
      <c r="I1764" s="13">
        <v>130.24700000000001</v>
      </c>
      <c r="J1764" s="13">
        <v>34.327500000000001</v>
      </c>
      <c r="K1764" s="10">
        <v>5</v>
      </c>
      <c r="L1764" s="10">
        <v>5</v>
      </c>
      <c r="M1764" s="10" t="s">
        <v>1565</v>
      </c>
      <c r="N1764" s="14">
        <v>20.808229000000001</v>
      </c>
      <c r="O1764" s="13">
        <v>34.144453333333296</v>
      </c>
      <c r="P1764" s="41">
        <v>0.14104258352941157</v>
      </c>
      <c r="Q1764" s="41">
        <v>0.94909843529411653</v>
      </c>
      <c r="R1764" s="1" t="s">
        <v>285</v>
      </c>
      <c r="V1764" s="42" t="str">
        <f>A1764&amp;" St."&amp;B1764&amp;" "&amp;K1764&amp;"m"&amp;" Bt."&amp;M1764</f>
        <v>YK1903 St.N42 5m Bt.NA</v>
      </c>
    </row>
    <row r="1765" spans="1:22" ht="12.75" customHeight="1">
      <c r="A1765" s="1" t="s">
        <v>1539</v>
      </c>
      <c r="B1765" s="1" t="s">
        <v>264</v>
      </c>
      <c r="C1765" s="1" t="s">
        <v>1569</v>
      </c>
      <c r="D1765" s="5">
        <f>DATE(E1765,F1765,G1765)</f>
        <v>43617</v>
      </c>
      <c r="E1765" s="1">
        <v>2019</v>
      </c>
      <c r="F1765" s="1">
        <v>6</v>
      </c>
      <c r="G1765" s="4">
        <v>1</v>
      </c>
      <c r="H1765" s="9">
        <v>0.53472222222222221</v>
      </c>
      <c r="I1765" s="13">
        <v>130.25399999999999</v>
      </c>
      <c r="J1765" s="13">
        <v>34.676166666666603</v>
      </c>
      <c r="K1765" s="10">
        <v>5</v>
      </c>
      <c r="L1765" s="10">
        <v>5</v>
      </c>
      <c r="M1765" s="10" t="s">
        <v>1565</v>
      </c>
      <c r="N1765" s="14">
        <v>19.821562333333301</v>
      </c>
      <c r="O1765" s="13">
        <v>34.408119999999997</v>
      </c>
      <c r="P1765" s="41">
        <v>0.269753585620915</v>
      </c>
      <c r="Q1765" s="41">
        <v>1.4655025228758163</v>
      </c>
      <c r="R1765" s="1" t="s">
        <v>285</v>
      </c>
      <c r="U1765" s="8" t="s">
        <v>1644</v>
      </c>
      <c r="V1765" s="42" t="str">
        <f>A1765&amp;" St."&amp;B1765&amp;" "&amp;K1765&amp;"m"&amp;" Bt."&amp;M1765</f>
        <v>YK1903 St.N43 5m Bt.NA</v>
      </c>
    </row>
    <row r="1766" spans="1:22" ht="12.75" customHeight="1">
      <c r="A1766" s="1" t="s">
        <v>1539</v>
      </c>
      <c r="B1766" s="1" t="s">
        <v>271</v>
      </c>
      <c r="C1766" s="1" t="s">
        <v>1569</v>
      </c>
      <c r="D1766" s="5">
        <f>DATE(E1766,F1766,G1766)</f>
        <v>43618</v>
      </c>
      <c r="E1766" s="1">
        <v>2019</v>
      </c>
      <c r="F1766" s="1">
        <v>6</v>
      </c>
      <c r="G1766" s="4">
        <v>2</v>
      </c>
      <c r="H1766" s="9">
        <v>0.71666666666666667</v>
      </c>
      <c r="I1766" s="13">
        <v>129.65199999999999</v>
      </c>
      <c r="J1766" s="13">
        <v>33.997166666666601</v>
      </c>
      <c r="K1766" s="10">
        <v>5</v>
      </c>
      <c r="L1766" s="10">
        <v>5</v>
      </c>
      <c r="M1766" s="10" t="s">
        <v>1565</v>
      </c>
      <c r="N1766" s="14">
        <v>21.193229000000002</v>
      </c>
      <c r="O1766" s="13">
        <v>34.015453333333298</v>
      </c>
      <c r="P1766" s="41">
        <v>0.110674030588235</v>
      </c>
      <c r="Q1766" s="41">
        <v>0.75804690588235424</v>
      </c>
      <c r="R1766" s="1" t="s">
        <v>285</v>
      </c>
      <c r="V1766" s="42" t="str">
        <f>A1766&amp;" St."&amp;B1766&amp;" "&amp;K1766&amp;"m"&amp;" Bt."&amp;M1766</f>
        <v>YK1903 St.N61 5m Bt.NA</v>
      </c>
    </row>
    <row r="1767" spans="1:22" ht="12.75" customHeight="1">
      <c r="A1767" s="1" t="s">
        <v>1539</v>
      </c>
      <c r="B1767" s="1" t="s">
        <v>270</v>
      </c>
      <c r="C1767" s="1" t="s">
        <v>1569</v>
      </c>
      <c r="D1767" s="5">
        <f>DATE(E1767,F1767,G1767)</f>
        <v>43618</v>
      </c>
      <c r="E1767" s="1">
        <v>2019</v>
      </c>
      <c r="F1767" s="1">
        <v>6</v>
      </c>
      <c r="G1767" s="4">
        <v>2</v>
      </c>
      <c r="H1767" s="9">
        <v>0.56041666666666667</v>
      </c>
      <c r="I1767" s="13">
        <v>129.64349999999999</v>
      </c>
      <c r="J1767" s="13">
        <v>34.356999999999999</v>
      </c>
      <c r="K1767" s="10">
        <v>5</v>
      </c>
      <c r="L1767" s="10">
        <v>5</v>
      </c>
      <c r="M1767" s="10" t="s">
        <v>1565</v>
      </c>
      <c r="N1767" s="14">
        <v>20.498229000000002</v>
      </c>
      <c r="O1767" s="13">
        <v>34.382786666666597</v>
      </c>
      <c r="P1767" s="41">
        <v>0.18819600000000003</v>
      </c>
      <c r="Q1767" s="41">
        <v>1.3100717999999993</v>
      </c>
      <c r="R1767" s="1" t="s">
        <v>285</v>
      </c>
      <c r="V1767" s="42" t="str">
        <f>A1767&amp;" St."&amp;B1767&amp;" "&amp;K1767&amp;"m"&amp;" Bt."&amp;M1767</f>
        <v>YK1903 St.N62 5m Bt.NA</v>
      </c>
    </row>
    <row r="1768" spans="1:22" ht="12.75" customHeight="1">
      <c r="A1768" s="1" t="s">
        <v>1539</v>
      </c>
      <c r="B1768" s="1" t="s">
        <v>269</v>
      </c>
      <c r="C1768" s="1" t="s">
        <v>1569</v>
      </c>
      <c r="D1768" s="5">
        <f>DATE(E1768,F1768,G1768)</f>
        <v>43616</v>
      </c>
      <c r="E1768" s="1">
        <v>2019</v>
      </c>
      <c r="F1768" s="1">
        <v>5</v>
      </c>
      <c r="G1768" s="4">
        <v>31</v>
      </c>
      <c r="H1768" s="9">
        <v>0.6166666666666667</v>
      </c>
      <c r="I1768" s="13">
        <v>129.65333333333299</v>
      </c>
      <c r="J1768" s="13">
        <v>34.659499999999902</v>
      </c>
      <c r="K1768" s="10">
        <v>5</v>
      </c>
      <c r="L1768" s="10">
        <v>5</v>
      </c>
      <c r="M1768" s="10" t="s">
        <v>1565</v>
      </c>
      <c r="N1768" s="14">
        <v>19.244895666666601</v>
      </c>
      <c r="O1768" s="13">
        <v>34.187786666666597</v>
      </c>
      <c r="P1768" s="41">
        <v>0.10558775441176449</v>
      </c>
      <c r="Q1768" s="41">
        <v>0.83393229411764835</v>
      </c>
      <c r="R1768" s="1" t="s">
        <v>285</v>
      </c>
      <c r="U1768" s="8" t="s">
        <v>1644</v>
      </c>
      <c r="V1768" s="42" t="str">
        <f>A1768&amp;" St."&amp;B1768&amp;" "&amp;K1768&amp;"m"&amp;" Bt."&amp;M1768</f>
        <v>YK1903 St.N63 5m Bt.NA</v>
      </c>
    </row>
    <row r="1769" spans="1:22" ht="12.75" customHeight="1">
      <c r="A1769" s="1" t="s">
        <v>1562</v>
      </c>
      <c r="B1769" s="1" t="s">
        <v>117</v>
      </c>
      <c r="C1769" s="1" t="s">
        <v>1569</v>
      </c>
      <c r="D1769" s="5">
        <v>43709</v>
      </c>
      <c r="E1769" s="1">
        <v>2019</v>
      </c>
      <c r="F1769" s="1">
        <v>9</v>
      </c>
      <c r="G1769" s="4">
        <v>1</v>
      </c>
      <c r="H1769" s="9">
        <v>0.65325231481481483</v>
      </c>
      <c r="I1769" s="13">
        <v>130.49199999999999</v>
      </c>
      <c r="J1769" s="13">
        <v>34.834833333333336</v>
      </c>
      <c r="K1769" s="10">
        <v>0</v>
      </c>
      <c r="L1769" s="10">
        <v>0</v>
      </c>
      <c r="M1769" s="33">
        <v>0</v>
      </c>
      <c r="N1769" s="14">
        <v>26.69</v>
      </c>
      <c r="O1769" s="13">
        <v>32.603086443315249</v>
      </c>
      <c r="P1769" s="41">
        <v>-0.38062516705882388</v>
      </c>
      <c r="Q1769" s="41">
        <v>-2.3375742035294111</v>
      </c>
      <c r="R1769" s="1" t="s">
        <v>1564</v>
      </c>
      <c r="V1769" s="8" t="str">
        <f>A1769&amp;" St."&amp;B1769&amp;" "&amp;K1769&amp;"m"&amp;" Bt."&amp;M1769</f>
        <v>YK1907 St.N6 0m Bt.0</v>
      </c>
    </row>
    <row r="1770" spans="1:22" ht="12.75" customHeight="1">
      <c r="A1770" s="1" t="s">
        <v>1562</v>
      </c>
      <c r="B1770" s="1" t="s">
        <v>233</v>
      </c>
      <c r="C1770" s="1" t="s">
        <v>1569</v>
      </c>
      <c r="D1770" s="5">
        <v>43709</v>
      </c>
      <c r="E1770" s="1">
        <v>2019</v>
      </c>
      <c r="F1770" s="1">
        <v>9</v>
      </c>
      <c r="G1770" s="4">
        <v>1</v>
      </c>
      <c r="H1770" s="9">
        <v>0.73918981481481483</v>
      </c>
      <c r="I1770" s="13">
        <v>130.58216666666667</v>
      </c>
      <c r="J1770" s="13">
        <v>34.666333333333334</v>
      </c>
      <c r="K1770" s="10">
        <v>0</v>
      </c>
      <c r="L1770" s="10">
        <v>0</v>
      </c>
      <c r="M1770" s="33">
        <v>0</v>
      </c>
      <c r="N1770" s="14">
        <v>25.74</v>
      </c>
      <c r="O1770" s="13">
        <v>31.715948646155073</v>
      </c>
      <c r="P1770" s="41">
        <v>-0.64971627294117651</v>
      </c>
      <c r="Q1770" s="41">
        <v>-4.4017964764705866</v>
      </c>
      <c r="R1770" s="1" t="s">
        <v>1564</v>
      </c>
      <c r="V1770" s="8" t="str">
        <f>A1770&amp;" St."&amp;B1770&amp;" "&amp;K1770&amp;"m"&amp;" Bt."&amp;M1770</f>
        <v>YK1907 St.MT11 0m Bt.0</v>
      </c>
    </row>
    <row r="1771" spans="1:22" ht="12.75" customHeight="1">
      <c r="A1771" s="1" t="s">
        <v>1562</v>
      </c>
      <c r="B1771" s="1" t="s">
        <v>127</v>
      </c>
      <c r="C1771" s="1" t="s">
        <v>1569</v>
      </c>
      <c r="D1771" s="5">
        <v>43709</v>
      </c>
      <c r="E1771" s="1">
        <v>2019</v>
      </c>
      <c r="F1771" s="1">
        <v>9</v>
      </c>
      <c r="G1771" s="4">
        <v>1</v>
      </c>
      <c r="H1771" s="9">
        <v>0.86940972222222224</v>
      </c>
      <c r="I1771" s="13">
        <v>130.41583333333332</v>
      </c>
      <c r="J1771" s="13">
        <v>34.498333333333335</v>
      </c>
      <c r="K1771" s="10">
        <v>0</v>
      </c>
      <c r="L1771" s="10">
        <v>0</v>
      </c>
      <c r="M1771" s="33">
        <v>0</v>
      </c>
      <c r="N1771" s="14">
        <v>25.61</v>
      </c>
      <c r="O1771" s="13">
        <v>32.32806679203852</v>
      </c>
      <c r="P1771" s="41">
        <v>-0.43619713882352973</v>
      </c>
      <c r="Q1771" s="41">
        <v>-3.1090478094117637</v>
      </c>
      <c r="R1771" s="1" t="s">
        <v>1564</v>
      </c>
      <c r="V1771" s="8" t="str">
        <f>A1771&amp;" St."&amp;B1771&amp;" "&amp;K1771&amp;"m"&amp;" Bt."&amp;M1771</f>
        <v>YK1907 St.MT12 0m Bt.0</v>
      </c>
    </row>
    <row r="1772" spans="1:22" ht="12.75" customHeight="1">
      <c r="A1772" s="1" t="s">
        <v>1562</v>
      </c>
      <c r="B1772" s="1" t="s">
        <v>1559</v>
      </c>
      <c r="C1772" s="1" t="s">
        <v>1569</v>
      </c>
      <c r="D1772" s="5">
        <v>43710</v>
      </c>
      <c r="E1772" s="1">
        <v>2019</v>
      </c>
      <c r="F1772" s="1">
        <v>9</v>
      </c>
      <c r="G1772" s="4">
        <v>2</v>
      </c>
      <c r="H1772" s="9">
        <v>0.62891203703703702</v>
      </c>
      <c r="I1772" s="13">
        <v>130.67933333333335</v>
      </c>
      <c r="J1772" s="13">
        <v>34.334166666666668</v>
      </c>
      <c r="K1772" s="10">
        <v>0</v>
      </c>
      <c r="L1772" s="10">
        <v>0</v>
      </c>
      <c r="M1772" s="33">
        <v>0</v>
      </c>
      <c r="N1772" s="14">
        <v>26.52</v>
      </c>
      <c r="O1772" s="13">
        <v>32.165892637475338</v>
      </c>
      <c r="P1772" s="41">
        <v>-0.4475234447058829</v>
      </c>
      <c r="Q1772" s="41">
        <v>-3.0279073623529413</v>
      </c>
      <c r="R1772" s="1" t="s">
        <v>1564</v>
      </c>
      <c r="V1772" s="8" t="str">
        <f>A1772&amp;" St."&amp;B1772&amp;" "&amp;K1772&amp;"m"&amp;" Bt."&amp;M1772</f>
        <v>YK1907 St.N7 0m Bt.0</v>
      </c>
    </row>
    <row r="1773" spans="1:22" ht="12.75" customHeight="1">
      <c r="A1773" s="1" t="s">
        <v>1562</v>
      </c>
      <c r="B1773" s="1" t="s">
        <v>131</v>
      </c>
      <c r="C1773" s="1" t="s">
        <v>1569</v>
      </c>
      <c r="D1773" s="5">
        <v>43710</v>
      </c>
      <c r="E1773" s="1">
        <v>2019</v>
      </c>
      <c r="F1773" s="1">
        <v>9</v>
      </c>
      <c r="G1773" s="4">
        <v>2</v>
      </c>
      <c r="H1773" s="9">
        <v>0.73878472222222225</v>
      </c>
      <c r="I1773" s="13">
        <v>130.41683333333333</v>
      </c>
      <c r="J1773" s="13">
        <v>34.332500000000003</v>
      </c>
      <c r="K1773" s="10">
        <v>0</v>
      </c>
      <c r="L1773" s="10">
        <v>0</v>
      </c>
      <c r="M1773" s="33">
        <v>0</v>
      </c>
      <c r="N1773" s="14">
        <v>26.46</v>
      </c>
      <c r="O1773" s="13">
        <v>31.937089877740821</v>
      </c>
      <c r="P1773" s="41">
        <v>-0.49427794823529458</v>
      </c>
      <c r="Q1773" s="41">
        <v>-3.3381010141176457</v>
      </c>
      <c r="R1773" s="1" t="s">
        <v>1564</v>
      </c>
      <c r="V1773" s="8" t="str">
        <f>A1773&amp;" St."&amp;B1773&amp;" "&amp;K1773&amp;"m"&amp;" Bt."&amp;M1773</f>
        <v>YK1907 St.MT13 0m Bt.0</v>
      </c>
    </row>
    <row r="1774" spans="1:22" ht="12.75" customHeight="1">
      <c r="A1774" s="1" t="s">
        <v>1562</v>
      </c>
      <c r="B1774" s="1" t="s">
        <v>132</v>
      </c>
      <c r="C1774" s="1" t="s">
        <v>1569</v>
      </c>
      <c r="D1774" s="5">
        <v>43710</v>
      </c>
      <c r="E1774" s="1">
        <v>2019</v>
      </c>
      <c r="F1774" s="1">
        <v>9</v>
      </c>
      <c r="G1774" s="4">
        <v>2</v>
      </c>
      <c r="H1774" s="9">
        <v>0.88388888888888895</v>
      </c>
      <c r="I1774" s="13">
        <v>130.13249999999999</v>
      </c>
      <c r="J1774" s="13">
        <v>34.165999999999997</v>
      </c>
      <c r="K1774" s="10">
        <v>0</v>
      </c>
      <c r="L1774" s="10">
        <v>0</v>
      </c>
      <c r="M1774" s="33">
        <v>0</v>
      </c>
      <c r="N1774" s="14">
        <v>26.48</v>
      </c>
      <c r="O1774" s="13">
        <v>32.048101249528244</v>
      </c>
      <c r="P1774" s="41">
        <v>-0.49587337411764754</v>
      </c>
      <c r="Q1774" s="41">
        <v>-3.4209851670588227</v>
      </c>
      <c r="R1774" s="1" t="s">
        <v>1564</v>
      </c>
      <c r="V1774" s="8" t="str">
        <f>A1774&amp;" St."&amp;B1774&amp;" "&amp;K1774&amp;"m"&amp;" Bt."&amp;M1774</f>
        <v>YK1907 St.MT14 0m Bt.0</v>
      </c>
    </row>
    <row r="1775" spans="1:22" ht="12.75" customHeight="1">
      <c r="A1775" s="1" t="s">
        <v>1562</v>
      </c>
      <c r="B1775" s="1" t="s">
        <v>1560</v>
      </c>
      <c r="C1775" s="1" t="s">
        <v>1569</v>
      </c>
      <c r="D1775" s="5">
        <v>43716</v>
      </c>
      <c r="E1775" s="1">
        <v>2019</v>
      </c>
      <c r="F1775" s="1">
        <v>9</v>
      </c>
      <c r="G1775" s="4">
        <v>8</v>
      </c>
      <c r="H1775" s="9">
        <v>0.70671296296296304</v>
      </c>
      <c r="I1775" s="13">
        <v>129.6558</v>
      </c>
      <c r="J1775" s="13">
        <v>34.3337</v>
      </c>
      <c r="K1775" s="10">
        <v>0</v>
      </c>
      <c r="L1775" s="10">
        <v>0</v>
      </c>
      <c r="M1775" s="33">
        <v>0</v>
      </c>
      <c r="N1775" s="14">
        <v>27.37</v>
      </c>
      <c r="O1775" s="13">
        <v>30.734401104607262</v>
      </c>
      <c r="P1775" s="41">
        <v>-0.7264550400000005</v>
      </c>
      <c r="Q1775" s="41">
        <v>-5.0241599799999994</v>
      </c>
      <c r="R1775" s="1" t="s">
        <v>1564</v>
      </c>
      <c r="V1775" s="8" t="str">
        <f>A1775&amp;" St."&amp;B1775&amp;" "&amp;K1775&amp;"m"&amp;" Bt."&amp;M1775</f>
        <v>YK1907 St.N8 0m Bt.0</v>
      </c>
    </row>
    <row r="1776" spans="1:22" ht="12.75" customHeight="1">
      <c r="A1776" s="1" t="s">
        <v>1562</v>
      </c>
      <c r="B1776" s="1" t="s">
        <v>236</v>
      </c>
      <c r="C1776" s="1" t="s">
        <v>1569</v>
      </c>
      <c r="D1776" s="5">
        <v>43716</v>
      </c>
      <c r="E1776" s="1">
        <v>2019</v>
      </c>
      <c r="F1776" s="1">
        <v>9</v>
      </c>
      <c r="G1776" s="4">
        <v>8</v>
      </c>
      <c r="H1776" s="9">
        <v>0.76236111111111116</v>
      </c>
      <c r="I1776" s="13">
        <v>129.7492</v>
      </c>
      <c r="J1776" s="13">
        <v>34.1663</v>
      </c>
      <c r="K1776" s="10">
        <v>0</v>
      </c>
      <c r="L1776" s="10">
        <v>0</v>
      </c>
      <c r="M1776" s="33">
        <v>0</v>
      </c>
      <c r="N1776" s="14">
        <v>27.24</v>
      </c>
      <c r="O1776" s="13">
        <v>31.012635320925359</v>
      </c>
      <c r="P1776" s="41">
        <v>-0.7185266258823535</v>
      </c>
      <c r="Q1776" s="41">
        <v>-4.7701020329411756</v>
      </c>
      <c r="R1776" s="1" t="s">
        <v>1564</v>
      </c>
      <c r="V1776" s="8" t="str">
        <f>A1776&amp;" St."&amp;B1776&amp;" "&amp;K1776&amp;"m"&amp;" Bt."&amp;M1776</f>
        <v>YK1907 St.MT15 0m Bt.0</v>
      </c>
    </row>
    <row r="1777" spans="1:22" ht="12.75" customHeight="1">
      <c r="A1777" s="1" t="s">
        <v>1562</v>
      </c>
      <c r="B1777" s="1" t="s">
        <v>238</v>
      </c>
      <c r="C1777" s="1" t="s">
        <v>1569</v>
      </c>
      <c r="D1777" s="5">
        <v>43716</v>
      </c>
      <c r="E1777" s="1">
        <v>2019</v>
      </c>
      <c r="F1777" s="1">
        <v>9</v>
      </c>
      <c r="G1777" s="4">
        <v>8</v>
      </c>
      <c r="H1777" s="9">
        <v>0.89408564814814817</v>
      </c>
      <c r="I1777" s="13">
        <v>129.75129999999999</v>
      </c>
      <c r="J1777" s="13">
        <v>34.0017</v>
      </c>
      <c r="K1777" s="10">
        <v>0</v>
      </c>
      <c r="L1777" s="10">
        <v>0</v>
      </c>
      <c r="M1777" s="33">
        <v>0</v>
      </c>
      <c r="N1777" s="14">
        <v>27.65</v>
      </c>
      <c r="O1777" s="13">
        <v>32.110110739578431</v>
      </c>
      <c r="P1777" s="41">
        <v>-0.47167405176470645</v>
      </c>
      <c r="Q1777" s="41">
        <v>-3.0797419258823524</v>
      </c>
      <c r="R1777" s="1" t="s">
        <v>1564</v>
      </c>
      <c r="V1777" s="8" t="str">
        <f>A1777&amp;" St."&amp;B1777&amp;" "&amp;K1777&amp;"m"&amp;" Bt."&amp;M1777</f>
        <v>YK1907 St.MT16 0m Bt.0</v>
      </c>
    </row>
    <row r="1778" spans="1:22" ht="12.75" customHeight="1">
      <c r="A1778" s="1" t="s">
        <v>1562</v>
      </c>
      <c r="B1778" s="1" t="s">
        <v>130</v>
      </c>
      <c r="C1778" s="1" t="s">
        <v>1569</v>
      </c>
      <c r="D1778" s="5">
        <v>43717</v>
      </c>
      <c r="E1778" s="1">
        <v>2019</v>
      </c>
      <c r="F1778" s="1">
        <v>9</v>
      </c>
      <c r="G1778" s="4">
        <v>9</v>
      </c>
      <c r="H1778" s="9">
        <v>0.6602662037037037</v>
      </c>
      <c r="I1778" s="13">
        <v>129.9907</v>
      </c>
      <c r="J1778" s="13">
        <v>34.834000000000003</v>
      </c>
      <c r="K1778" s="10">
        <v>0</v>
      </c>
      <c r="L1778" s="10">
        <v>0</v>
      </c>
      <c r="M1778" s="33">
        <v>0</v>
      </c>
      <c r="N1778" s="14">
        <v>28.18</v>
      </c>
      <c r="O1778" s="13">
        <v>31.895528739780868</v>
      </c>
      <c r="P1778" s="41">
        <v>-0.52440835764705884</v>
      </c>
      <c r="Q1778" s="41">
        <v>-3.4222987588235281</v>
      </c>
      <c r="R1778" s="1" t="s">
        <v>1564</v>
      </c>
      <c r="V1778" s="8" t="str">
        <f>A1778&amp;" St."&amp;B1778&amp;" "&amp;K1778&amp;"m"&amp;" Bt."&amp;M1778</f>
        <v>YK1907 St.N9 0m Bt.0</v>
      </c>
    </row>
    <row r="1779" spans="1:22" ht="12.75" customHeight="1">
      <c r="A1779" s="1" t="s">
        <v>1562</v>
      </c>
      <c r="B1779" s="1" t="s">
        <v>138</v>
      </c>
      <c r="C1779" s="1" t="s">
        <v>1569</v>
      </c>
      <c r="D1779" s="5">
        <v>43717</v>
      </c>
      <c r="E1779" s="1">
        <v>2019</v>
      </c>
      <c r="F1779" s="1">
        <v>9</v>
      </c>
      <c r="G1779" s="4">
        <v>9</v>
      </c>
      <c r="H1779" s="9">
        <v>0.73234953703703709</v>
      </c>
      <c r="I1779" s="13">
        <v>130.01849999999999</v>
      </c>
      <c r="J1779" s="13">
        <v>34.6663</v>
      </c>
      <c r="K1779" s="10">
        <v>0</v>
      </c>
      <c r="L1779" s="10">
        <v>0</v>
      </c>
      <c r="M1779" s="33">
        <v>0</v>
      </c>
      <c r="N1779" s="14">
        <v>27.55</v>
      </c>
      <c r="O1779" s="13">
        <v>31.836312475443943</v>
      </c>
      <c r="P1779" s="41">
        <v>-0.52476154352941196</v>
      </c>
      <c r="Q1779" s="41">
        <v>-3.5435211917647056</v>
      </c>
      <c r="R1779" s="1" t="s">
        <v>1564</v>
      </c>
      <c r="V1779" s="8" t="str">
        <f>A1779&amp;" St."&amp;B1779&amp;" "&amp;K1779&amp;"m"&amp;" Bt."&amp;M1779</f>
        <v>YK1907 St.MT17 0m Bt.0</v>
      </c>
    </row>
    <row r="1780" spans="1:22" ht="12.75" customHeight="1">
      <c r="A1780" s="1" t="s">
        <v>1562</v>
      </c>
      <c r="B1780" s="1" t="s">
        <v>240</v>
      </c>
      <c r="C1780" s="1" t="s">
        <v>1569</v>
      </c>
      <c r="D1780" s="5">
        <v>43717</v>
      </c>
      <c r="E1780" s="1">
        <v>2019</v>
      </c>
      <c r="F1780" s="1">
        <v>9</v>
      </c>
      <c r="G1780" s="4">
        <v>9</v>
      </c>
      <c r="H1780" s="9">
        <v>0.87728009259259254</v>
      </c>
      <c r="I1780" s="13">
        <v>129.84700000000001</v>
      </c>
      <c r="J1780" s="13">
        <v>34.503500000000003</v>
      </c>
      <c r="K1780" s="10">
        <v>0</v>
      </c>
      <c r="L1780" s="10">
        <v>0</v>
      </c>
      <c r="M1780" s="33">
        <v>0</v>
      </c>
      <c r="N1780" s="14">
        <v>27.74</v>
      </c>
      <c r="O1780" s="13">
        <v>30.750562761201021</v>
      </c>
      <c r="P1780" s="41">
        <v>-0.76817968941176495</v>
      </c>
      <c r="Q1780" s="41">
        <v>-5.048676484705882</v>
      </c>
      <c r="R1780" s="1" t="s">
        <v>1564</v>
      </c>
      <c r="V1780" s="8" t="str">
        <f>A1780&amp;" St."&amp;B1780&amp;" "&amp;K1780&amp;"m"&amp;" Bt."&amp;M1780</f>
        <v>YK1907 St.MT18 0m Bt.0</v>
      </c>
    </row>
    <row r="1781" spans="1:22" ht="12.75" customHeight="1">
      <c r="A1781" s="1" t="s">
        <v>1562</v>
      </c>
      <c r="B1781" s="1" t="s">
        <v>135</v>
      </c>
      <c r="C1781" s="1" t="s">
        <v>1569</v>
      </c>
      <c r="D1781" s="5">
        <v>43718</v>
      </c>
      <c r="E1781" s="1">
        <v>2019</v>
      </c>
      <c r="F1781" s="1">
        <v>9</v>
      </c>
      <c r="G1781" s="4">
        <v>10</v>
      </c>
      <c r="H1781" s="9">
        <v>0.64113425925925926</v>
      </c>
      <c r="I1781" s="13">
        <v>128.4897</v>
      </c>
      <c r="J1781" s="13">
        <v>33.498800000000003</v>
      </c>
      <c r="K1781" s="10">
        <v>0</v>
      </c>
      <c r="L1781" s="10">
        <v>0</v>
      </c>
      <c r="M1781" s="33">
        <v>0</v>
      </c>
      <c r="N1781" s="14">
        <v>28.43</v>
      </c>
      <c r="O1781" s="13">
        <v>33.124396358621546</v>
      </c>
      <c r="P1781" s="41">
        <v>-0.2398103247058827</v>
      </c>
      <c r="Q1781" s="41">
        <v>-1.4528508741176474</v>
      </c>
      <c r="R1781" s="1" t="s">
        <v>1564</v>
      </c>
      <c r="V1781" s="8" t="str">
        <f>A1781&amp;" St."&amp;B1781&amp;" "&amp;K1781&amp;"m"&amp;" Bt."&amp;M1781</f>
        <v>YK1907 St.N10 0m Bt.0</v>
      </c>
    </row>
    <row r="1782" spans="1:22" ht="12.75" customHeight="1">
      <c r="A1782" s="1" t="s">
        <v>1562</v>
      </c>
      <c r="B1782" s="1" t="s">
        <v>140</v>
      </c>
      <c r="C1782" s="1" t="s">
        <v>1569</v>
      </c>
      <c r="D1782" s="5">
        <v>43718</v>
      </c>
      <c r="E1782" s="1">
        <v>2019</v>
      </c>
      <c r="F1782" s="1">
        <v>9</v>
      </c>
      <c r="G1782" s="4">
        <v>10</v>
      </c>
      <c r="H1782" s="9">
        <v>0.73445601851851849</v>
      </c>
      <c r="I1782" s="13">
        <v>128.65</v>
      </c>
      <c r="J1782" s="13">
        <v>33.835299999999997</v>
      </c>
      <c r="K1782" s="10">
        <v>0</v>
      </c>
      <c r="L1782" s="10">
        <v>0</v>
      </c>
      <c r="M1782" s="33">
        <v>0</v>
      </c>
      <c r="N1782" s="14">
        <v>27.83</v>
      </c>
      <c r="O1782" s="13">
        <v>32.324868281823946</v>
      </c>
      <c r="P1782" s="41">
        <v>-0.37343195764705905</v>
      </c>
      <c r="Q1782" s="41">
        <v>-2.4627355729411766</v>
      </c>
      <c r="R1782" s="1" t="s">
        <v>1564</v>
      </c>
      <c r="V1782" s="8" t="str">
        <f>A1782&amp;" St."&amp;B1782&amp;" "&amp;K1782&amp;"m"&amp;" Bt."&amp;M1782</f>
        <v>YK1907 St.MT19 0m Bt.0</v>
      </c>
    </row>
    <row r="1783" spans="1:22" ht="12.75" customHeight="1">
      <c r="A1783" s="1" t="s">
        <v>1562</v>
      </c>
      <c r="B1783" s="1" t="s">
        <v>242</v>
      </c>
      <c r="C1783" s="1" t="s">
        <v>1569</v>
      </c>
      <c r="D1783" s="5">
        <v>43718</v>
      </c>
      <c r="E1783" s="1">
        <v>2019</v>
      </c>
      <c r="F1783" s="1">
        <v>9</v>
      </c>
      <c r="G1783" s="4">
        <v>10</v>
      </c>
      <c r="H1783" s="9">
        <v>0.88482638888888887</v>
      </c>
      <c r="I1783" s="13">
        <v>128.71680000000001</v>
      </c>
      <c r="J1783" s="13">
        <v>33.666200000000003</v>
      </c>
      <c r="K1783" s="10">
        <v>0</v>
      </c>
      <c r="L1783" s="10">
        <v>0</v>
      </c>
      <c r="M1783" s="33">
        <v>0</v>
      </c>
      <c r="N1783" s="14">
        <v>28.01</v>
      </c>
      <c r="O1783" s="13">
        <v>33.181964128165625</v>
      </c>
      <c r="P1783" s="41">
        <v>-0.22502163058823577</v>
      </c>
      <c r="Q1783" s="41">
        <v>-1.3818006717647062</v>
      </c>
      <c r="R1783" s="1" t="s">
        <v>1564</v>
      </c>
      <c r="V1783" s="8" t="str">
        <f>A1783&amp;" St."&amp;B1783&amp;" "&amp;K1783&amp;"m"&amp;" Bt."&amp;M1783</f>
        <v>YK1907 St.MT20 0m Bt.0</v>
      </c>
    </row>
    <row r="1784" spans="1:22" ht="12.75" customHeight="1">
      <c r="A1784" s="1" t="s">
        <v>1562</v>
      </c>
      <c r="B1784" s="1" t="s">
        <v>239</v>
      </c>
      <c r="C1784" s="1" t="s">
        <v>1569</v>
      </c>
      <c r="D1784" s="5">
        <v>43719</v>
      </c>
      <c r="E1784" s="1">
        <v>2019</v>
      </c>
      <c r="F1784" s="1">
        <v>9</v>
      </c>
      <c r="G1784" s="4">
        <v>11</v>
      </c>
      <c r="H1784" s="9">
        <v>0.77717592592592588</v>
      </c>
      <c r="I1784" s="13">
        <v>128.9922</v>
      </c>
      <c r="J1784" s="13">
        <v>32.332000000000001</v>
      </c>
      <c r="K1784" s="10">
        <v>0</v>
      </c>
      <c r="L1784" s="10">
        <v>0</v>
      </c>
      <c r="M1784" s="33">
        <v>0</v>
      </c>
      <c r="N1784" s="14">
        <v>28.3</v>
      </c>
      <c r="O1784" s="13">
        <v>33.412508476553555</v>
      </c>
      <c r="P1784" s="41">
        <v>-0.13806654352941194</v>
      </c>
      <c r="Q1784" s="41">
        <v>-1.1010291505882357</v>
      </c>
      <c r="R1784" s="1" t="s">
        <v>1564</v>
      </c>
      <c r="V1784" s="8" t="str">
        <f>A1784&amp;" St."&amp;B1784&amp;" "&amp;K1784&amp;"m"&amp;" Bt."&amp;M1784</f>
        <v>YK1907 St.N11 0m Bt.0</v>
      </c>
    </row>
    <row r="1785" spans="1:22" ht="12.75" customHeight="1">
      <c r="A1785" s="1" t="s">
        <v>1562</v>
      </c>
      <c r="B1785" s="1" t="s">
        <v>241</v>
      </c>
      <c r="C1785" s="1" t="s">
        <v>1569</v>
      </c>
      <c r="D1785" s="5">
        <v>43720</v>
      </c>
      <c r="E1785" s="1">
        <v>2019</v>
      </c>
      <c r="F1785" s="1">
        <v>9</v>
      </c>
      <c r="G1785" s="4">
        <v>12</v>
      </c>
      <c r="H1785" s="9">
        <v>0.77447916666666661</v>
      </c>
      <c r="I1785" s="13">
        <v>128.1583</v>
      </c>
      <c r="J1785" s="13">
        <v>33.001800000000003</v>
      </c>
      <c r="K1785" s="10">
        <v>0</v>
      </c>
      <c r="L1785" s="10">
        <v>0</v>
      </c>
      <c r="M1785" s="33">
        <v>0</v>
      </c>
      <c r="N1785" s="14">
        <v>28</v>
      </c>
      <c r="O1785" s="13">
        <v>33.530091220180346</v>
      </c>
      <c r="P1785" s="41">
        <v>-0.15436453647058901</v>
      </c>
      <c r="Q1785" s="41">
        <v>-0.82855766941176334</v>
      </c>
      <c r="R1785" s="1" t="s">
        <v>1564</v>
      </c>
      <c r="V1785" s="8" t="str">
        <f>A1785&amp;" St."&amp;B1785&amp;" "&amp;K1785&amp;"m"&amp;" Bt."&amp;M1785</f>
        <v>YK1907 St.N12 0m Bt.0</v>
      </c>
    </row>
    <row r="1786" spans="1:22" ht="12.75" customHeight="1">
      <c r="A1786" s="1" t="s">
        <v>1562</v>
      </c>
      <c r="B1786" s="1" t="s">
        <v>243</v>
      </c>
      <c r="C1786" s="1" t="s">
        <v>1569</v>
      </c>
      <c r="D1786" s="5">
        <v>43720</v>
      </c>
      <c r="E1786" s="1">
        <v>2019</v>
      </c>
      <c r="F1786" s="1">
        <v>9</v>
      </c>
      <c r="G1786" s="4">
        <v>12</v>
      </c>
      <c r="H1786" s="9">
        <v>0.96158564814814806</v>
      </c>
      <c r="I1786" s="13">
        <v>128.6643</v>
      </c>
      <c r="J1786" s="13">
        <v>33.1648</v>
      </c>
      <c r="K1786" s="10">
        <v>0</v>
      </c>
      <c r="L1786" s="10">
        <v>0</v>
      </c>
      <c r="M1786" s="33">
        <v>0</v>
      </c>
      <c r="N1786" s="14">
        <v>27.61</v>
      </c>
      <c r="O1786" s="13">
        <v>33.254916295075873</v>
      </c>
      <c r="P1786" s="41">
        <v>-0.19652752941176521</v>
      </c>
      <c r="Q1786" s="41">
        <v>-1.3212708282352938</v>
      </c>
      <c r="R1786" s="1" t="s">
        <v>1564</v>
      </c>
      <c r="V1786" s="8" t="str">
        <f>A1786&amp;" St."&amp;B1786&amp;" "&amp;K1786&amp;"m"&amp;" Bt."&amp;M1786</f>
        <v>YK1907 St.MT21 0m Bt.0</v>
      </c>
    </row>
    <row r="1787" spans="1:22" ht="12.75" customHeight="1">
      <c r="A1787" s="1" t="s">
        <v>1562</v>
      </c>
      <c r="B1787" s="1" t="s">
        <v>150</v>
      </c>
      <c r="C1787" s="1" t="s">
        <v>1569</v>
      </c>
      <c r="D1787" s="5">
        <v>43721</v>
      </c>
      <c r="E1787" s="1">
        <v>2019</v>
      </c>
      <c r="F1787" s="1">
        <v>9</v>
      </c>
      <c r="G1787" s="4">
        <v>13</v>
      </c>
      <c r="H1787" s="9">
        <v>0.79945601851851855</v>
      </c>
      <c r="I1787" s="13">
        <v>127.99169999999999</v>
      </c>
      <c r="J1787" s="13">
        <v>32.501800000000003</v>
      </c>
      <c r="K1787" s="10">
        <v>0</v>
      </c>
      <c r="L1787" s="10">
        <v>0</v>
      </c>
      <c r="M1787" s="33">
        <v>0</v>
      </c>
      <c r="N1787" s="14">
        <v>28.05</v>
      </c>
      <c r="O1787" s="13">
        <v>33.658108980654696</v>
      </c>
      <c r="P1787" s="41">
        <v>-4.873796235294181E-2</v>
      </c>
      <c r="Q1787" s="41">
        <v>-0.53577782705882271</v>
      </c>
      <c r="R1787" s="1" t="s">
        <v>1564</v>
      </c>
      <c r="V1787" s="8" t="str">
        <f>A1787&amp;" St."&amp;B1787&amp;" "&amp;K1787&amp;"m"&amp;" Bt."&amp;M1787</f>
        <v>YK1907 St.N13 0m Bt.0</v>
      </c>
    </row>
    <row r="1788" spans="1:22" ht="12.75" customHeight="1">
      <c r="A1788" s="1" t="s">
        <v>1562</v>
      </c>
      <c r="B1788" s="1" t="s">
        <v>244</v>
      </c>
      <c r="C1788" s="1" t="s">
        <v>1569</v>
      </c>
      <c r="D1788" s="5">
        <v>43721</v>
      </c>
      <c r="E1788" s="1">
        <v>2019</v>
      </c>
      <c r="F1788" s="1">
        <v>9</v>
      </c>
      <c r="G1788" s="4">
        <v>13</v>
      </c>
      <c r="H1788" s="9">
        <v>0.88478009259259249</v>
      </c>
      <c r="I1788" s="13">
        <v>128.13200000000001</v>
      </c>
      <c r="J1788" s="13">
        <v>32.668199999999999</v>
      </c>
      <c r="K1788" s="10">
        <v>0</v>
      </c>
      <c r="L1788" s="10">
        <v>0</v>
      </c>
      <c r="M1788" s="33">
        <v>0</v>
      </c>
      <c r="N1788" s="14">
        <v>27.63</v>
      </c>
      <c r="O1788" s="13">
        <v>32.87094336362653</v>
      </c>
      <c r="P1788" s="41">
        <v>-0.28484585411764729</v>
      </c>
      <c r="Q1788" s="41">
        <v>-1.8331415023529427</v>
      </c>
      <c r="R1788" s="1" t="s">
        <v>1564</v>
      </c>
      <c r="V1788" s="8" t="str">
        <f>A1788&amp;" St."&amp;B1788&amp;" "&amp;K1788&amp;"m"&amp;" Bt."&amp;M1788</f>
        <v>YK1907 St.MT22 0m Bt.0</v>
      </c>
    </row>
    <row r="1789" spans="1:22" ht="12.75" customHeight="1">
      <c r="A1789" s="1" t="s">
        <v>1562</v>
      </c>
      <c r="B1789" s="1" t="s">
        <v>1561</v>
      </c>
      <c r="C1789" s="1" t="s">
        <v>1569</v>
      </c>
      <c r="D1789" s="5">
        <v>43722</v>
      </c>
      <c r="E1789" s="1">
        <v>2019</v>
      </c>
      <c r="F1789" s="1">
        <v>9</v>
      </c>
      <c r="G1789" s="4">
        <v>14</v>
      </c>
      <c r="H1789" s="9">
        <v>0.65472222222222221</v>
      </c>
      <c r="I1789" s="13">
        <v>127.9923</v>
      </c>
      <c r="J1789" s="13">
        <v>32.000799999999998</v>
      </c>
      <c r="K1789" s="10">
        <v>0</v>
      </c>
      <c r="L1789" s="10">
        <v>0</v>
      </c>
      <c r="M1789" s="33">
        <v>0</v>
      </c>
      <c r="N1789" s="14">
        <v>28.71</v>
      </c>
      <c r="O1789" s="13">
        <v>33.627348584028731</v>
      </c>
      <c r="P1789" s="41">
        <v>-0.12091652705882394</v>
      </c>
      <c r="Q1789" s="41">
        <v>-0.59826062117647183</v>
      </c>
      <c r="R1789" s="1" t="s">
        <v>1564</v>
      </c>
      <c r="V1789" s="8" t="str">
        <f>A1789&amp;" St."&amp;B1789&amp;" "&amp;K1789&amp;"m"&amp;" Bt."&amp;M1789</f>
        <v>YK1907 St.N14 0m Bt.0</v>
      </c>
    </row>
    <row r="1790" spans="1:22" ht="12.75" customHeight="1">
      <c r="A1790" s="1" t="s">
        <v>1562</v>
      </c>
      <c r="B1790" s="1" t="s">
        <v>245</v>
      </c>
      <c r="C1790" s="1" t="s">
        <v>1569</v>
      </c>
      <c r="D1790" s="5">
        <v>43722</v>
      </c>
      <c r="E1790" s="1">
        <v>2019</v>
      </c>
      <c r="F1790" s="1">
        <v>9</v>
      </c>
      <c r="G1790" s="4">
        <v>14</v>
      </c>
      <c r="H1790" s="9">
        <v>0.74454861111111104</v>
      </c>
      <c r="I1790" s="13">
        <v>128.13383333333334</v>
      </c>
      <c r="J1790" s="13">
        <v>32.333166666666664</v>
      </c>
      <c r="K1790" s="10">
        <v>0</v>
      </c>
      <c r="L1790" s="10">
        <v>0</v>
      </c>
      <c r="M1790" s="33">
        <v>0</v>
      </c>
      <c r="N1790" s="14">
        <v>28.42</v>
      </c>
      <c r="O1790" s="13">
        <v>33.246868749033133</v>
      </c>
      <c r="P1790" s="41">
        <v>-0.23177696000000059</v>
      </c>
      <c r="Q1790" s="41">
        <v>-1.1775313400000034</v>
      </c>
      <c r="R1790" s="1" t="s">
        <v>1564</v>
      </c>
      <c r="V1790" s="8" t="str">
        <f>A1790&amp;" St."&amp;B1790&amp;" "&amp;K1790&amp;"m"&amp;" Bt."&amp;M1790</f>
        <v>YK1907 St.MT23 0m Bt.0</v>
      </c>
    </row>
    <row r="1791" spans="1:22" ht="12.75" customHeight="1">
      <c r="A1791" s="1" t="s">
        <v>1562</v>
      </c>
      <c r="B1791" s="1" t="s">
        <v>1412</v>
      </c>
      <c r="C1791" s="1" t="s">
        <v>1569</v>
      </c>
      <c r="D1791" s="5">
        <v>43722</v>
      </c>
      <c r="E1791" s="1">
        <v>2019</v>
      </c>
      <c r="F1791" s="1">
        <v>9</v>
      </c>
      <c r="G1791" s="4">
        <v>14</v>
      </c>
      <c r="H1791" s="9">
        <v>0.87244212962962964</v>
      </c>
      <c r="I1791" s="13">
        <v>128.2003</v>
      </c>
      <c r="J1791" s="13">
        <v>32.166800000000002</v>
      </c>
      <c r="K1791" s="10">
        <v>0</v>
      </c>
      <c r="L1791" s="10">
        <v>0</v>
      </c>
      <c r="M1791" s="33">
        <v>0</v>
      </c>
      <c r="N1791" s="14">
        <v>28.51</v>
      </c>
      <c r="O1791" s="13">
        <v>33.42622106789517</v>
      </c>
      <c r="P1791" s="41">
        <v>-0.17275607294117679</v>
      </c>
      <c r="Q1791" s="41">
        <v>-0.93430761882352797</v>
      </c>
      <c r="R1791" s="1" t="s">
        <v>1564</v>
      </c>
      <c r="V1791" s="8" t="str">
        <f>A1791&amp;" St."&amp;B1791&amp;" "&amp;K1791&amp;"m"&amp;" Bt."&amp;M1791</f>
        <v>YK1907 St.MT24 0m Bt.0</v>
      </c>
    </row>
    <row r="1792" spans="1:22" ht="12.75" customHeight="1">
      <c r="A1792" s="1" t="s">
        <v>1562</v>
      </c>
      <c r="B1792" s="1" t="s">
        <v>248</v>
      </c>
      <c r="C1792" s="1" t="s">
        <v>1569</v>
      </c>
      <c r="D1792" s="5">
        <v>43723</v>
      </c>
      <c r="E1792" s="1">
        <v>2019</v>
      </c>
      <c r="F1792" s="1">
        <v>9</v>
      </c>
      <c r="G1792" s="4">
        <v>15</v>
      </c>
      <c r="H1792" s="9">
        <v>0.65085648148148145</v>
      </c>
      <c r="I1792" s="13">
        <v>127.99299999999999</v>
      </c>
      <c r="J1792" s="13">
        <v>31.501000000000001</v>
      </c>
      <c r="K1792" s="10">
        <v>0</v>
      </c>
      <c r="L1792" s="10">
        <v>0</v>
      </c>
      <c r="M1792" s="33">
        <v>0</v>
      </c>
      <c r="N1792" s="14">
        <v>28.88</v>
      </c>
      <c r="O1792" s="13">
        <v>33.655069812827726</v>
      </c>
      <c r="P1792" s="41">
        <v>-0.14486515032679748</v>
      </c>
      <c r="Q1792" s="41">
        <v>-0.67997326209150444</v>
      </c>
      <c r="R1792" s="1" t="s">
        <v>1564</v>
      </c>
      <c r="V1792" s="8" t="str">
        <f>A1792&amp;" St."&amp;B1792&amp;" "&amp;K1792&amp;"m"&amp;" Bt."&amp;M1792</f>
        <v>YK1907 St.N15 0m Bt.0</v>
      </c>
    </row>
    <row r="1793" spans="1:22" ht="12.75" customHeight="1">
      <c r="A1793" s="1" t="s">
        <v>1562</v>
      </c>
      <c r="B1793" s="1" t="s">
        <v>247</v>
      </c>
      <c r="C1793" s="1" t="s">
        <v>1569</v>
      </c>
      <c r="D1793" s="5">
        <v>43723</v>
      </c>
      <c r="E1793" s="1">
        <v>2019</v>
      </c>
      <c r="F1793" s="1">
        <v>9</v>
      </c>
      <c r="G1793" s="4">
        <v>15</v>
      </c>
      <c r="H1793" s="9">
        <v>0.73486111111111108</v>
      </c>
      <c r="I1793" s="13">
        <v>128.31700000000001</v>
      </c>
      <c r="J1793" s="13">
        <v>31.499333333333333</v>
      </c>
      <c r="K1793" s="10">
        <v>0</v>
      </c>
      <c r="L1793" s="10">
        <v>0</v>
      </c>
      <c r="M1793" s="33">
        <v>0</v>
      </c>
      <c r="N1793" s="14">
        <v>28.93</v>
      </c>
      <c r="O1793" s="13">
        <v>33.592366328816198</v>
      </c>
      <c r="P1793" s="41">
        <v>-0.12548093882353006</v>
      </c>
      <c r="Q1793" s="41">
        <v>-0.72986391647058824</v>
      </c>
      <c r="R1793" s="1" t="s">
        <v>1564</v>
      </c>
      <c r="V1793" s="8" t="str">
        <f>A1793&amp;" St."&amp;B1793&amp;" "&amp;K1793&amp;"m"&amp;" Bt."&amp;M1793</f>
        <v>YK1907 St.MT25 0m Bt.0</v>
      </c>
    </row>
    <row r="1794" spans="1:22" ht="12.75" customHeight="1">
      <c r="A1794" s="1" t="s">
        <v>1562</v>
      </c>
      <c r="B1794" s="1" t="s">
        <v>249</v>
      </c>
      <c r="C1794" s="1" t="s">
        <v>1569</v>
      </c>
      <c r="D1794" s="5">
        <v>43723</v>
      </c>
      <c r="E1794" s="1">
        <v>2019</v>
      </c>
      <c r="F1794" s="1">
        <v>9</v>
      </c>
      <c r="G1794" s="4">
        <v>15</v>
      </c>
      <c r="H1794" s="9">
        <v>0.84951388888888879</v>
      </c>
      <c r="I1794" s="13">
        <v>128.38383333333334</v>
      </c>
      <c r="J1794" s="13">
        <v>31.484333333333332</v>
      </c>
      <c r="K1794" s="10">
        <v>0</v>
      </c>
      <c r="L1794" s="10">
        <v>0</v>
      </c>
      <c r="M1794" s="33">
        <v>0</v>
      </c>
      <c r="N1794" s="14">
        <v>28.97</v>
      </c>
      <c r="O1794" s="13">
        <v>33.629459729270863</v>
      </c>
      <c r="P1794" s="41">
        <v>-0.15626333176470553</v>
      </c>
      <c r="Q1794" s="41">
        <v>-0.75975103529411925</v>
      </c>
      <c r="R1794" s="1" t="s">
        <v>1564</v>
      </c>
      <c r="V1794" s="8" t="str">
        <f>A1794&amp;" St."&amp;B1794&amp;" "&amp;K1794&amp;"m"&amp;" Bt."&amp;M1794</f>
        <v>YK1907 St.MT26 0m Bt.0</v>
      </c>
    </row>
    <row r="1795" spans="1:22" ht="12.75" customHeight="1">
      <c r="A1795" s="1" t="s">
        <v>1562</v>
      </c>
      <c r="B1795" s="1" t="s">
        <v>250</v>
      </c>
      <c r="C1795" s="1" t="s">
        <v>1569</v>
      </c>
      <c r="D1795" s="5">
        <v>43724</v>
      </c>
      <c r="E1795" s="1">
        <v>2019</v>
      </c>
      <c r="F1795" s="1">
        <v>9</v>
      </c>
      <c r="G1795" s="4">
        <v>16</v>
      </c>
      <c r="H1795" s="9">
        <v>0.65871527777777772</v>
      </c>
      <c r="I1795" s="13">
        <v>129.32749999999999</v>
      </c>
      <c r="J1795" s="13">
        <v>32.163666666666664</v>
      </c>
      <c r="K1795" s="10">
        <v>0</v>
      </c>
      <c r="L1795" s="10">
        <v>0</v>
      </c>
      <c r="M1795" s="33">
        <v>0</v>
      </c>
      <c r="N1795" s="14">
        <v>27.16</v>
      </c>
      <c r="O1795" s="13">
        <v>33.168108780602509</v>
      </c>
      <c r="P1795" s="41">
        <v>-0.18828724470588254</v>
      </c>
      <c r="Q1795" s="41">
        <v>-1.3459384541176469</v>
      </c>
      <c r="R1795" s="1" t="s">
        <v>1564</v>
      </c>
      <c r="V1795" s="8" t="str">
        <f>A1795&amp;" St."&amp;B1795&amp;" "&amp;K1795&amp;"m"&amp;" Bt."&amp;M1795</f>
        <v>YK1907 St.N16 0m Bt.0</v>
      </c>
    </row>
    <row r="1796" spans="1:22" ht="12.75" customHeight="1">
      <c r="A1796" s="1" t="s">
        <v>1562</v>
      </c>
      <c r="B1796" s="1" t="s">
        <v>1413</v>
      </c>
      <c r="C1796" s="1" t="s">
        <v>1569</v>
      </c>
      <c r="D1796" s="5">
        <v>43724</v>
      </c>
      <c r="E1796" s="1">
        <v>2019</v>
      </c>
      <c r="F1796" s="1">
        <v>9</v>
      </c>
      <c r="G1796" s="4">
        <v>16</v>
      </c>
      <c r="H1796" s="9">
        <v>0.73046296296296298</v>
      </c>
      <c r="I1796" s="13">
        <v>129.3485</v>
      </c>
      <c r="J1796" s="13">
        <v>31.999500000000001</v>
      </c>
      <c r="K1796" s="10">
        <v>0</v>
      </c>
      <c r="L1796" s="10">
        <v>0</v>
      </c>
      <c r="M1796" s="33">
        <v>0</v>
      </c>
      <c r="N1796" s="14">
        <v>27.62</v>
      </c>
      <c r="O1796" s="13">
        <v>33.086560398147668</v>
      </c>
      <c r="P1796" s="41">
        <v>-0.2428657364705884</v>
      </c>
      <c r="Q1796" s="41">
        <v>-1.6126015152941182</v>
      </c>
      <c r="R1796" s="1" t="s">
        <v>1564</v>
      </c>
      <c r="V1796" s="8" t="str">
        <f>A1796&amp;" St."&amp;B1796&amp;" "&amp;K1796&amp;"m"&amp;" Bt."&amp;M1796</f>
        <v>YK1907 St.MT27 0m Bt.0</v>
      </c>
    </row>
    <row r="1797" spans="1:22" ht="12.75" customHeight="1">
      <c r="A1797" s="1" t="s">
        <v>1562</v>
      </c>
      <c r="B1797" s="1" t="s">
        <v>1414</v>
      </c>
      <c r="C1797" s="1" t="s">
        <v>1569</v>
      </c>
      <c r="D1797" s="5">
        <v>43724</v>
      </c>
      <c r="E1797" s="1">
        <v>2019</v>
      </c>
      <c r="F1797" s="1">
        <v>9</v>
      </c>
      <c r="G1797" s="4">
        <v>16</v>
      </c>
      <c r="H1797" s="9">
        <v>0.85995370370370372</v>
      </c>
      <c r="I1797" s="13">
        <v>129.33449999999999</v>
      </c>
      <c r="J1797" s="13">
        <v>31.932166666666667</v>
      </c>
      <c r="K1797" s="10">
        <v>0</v>
      </c>
      <c r="L1797" s="10">
        <v>0</v>
      </c>
      <c r="M1797" s="33">
        <v>0</v>
      </c>
      <c r="N1797" s="14">
        <v>28.05</v>
      </c>
      <c r="O1797" s="13">
        <v>33.525982665814283</v>
      </c>
      <c r="P1797" s="41">
        <v>-0.11223741176470625</v>
      </c>
      <c r="Q1797" s="41">
        <v>-0.78532684235294248</v>
      </c>
      <c r="R1797" s="1" t="s">
        <v>1564</v>
      </c>
      <c r="V1797" s="8" t="str">
        <f>A1797&amp;" St."&amp;B1797&amp;" "&amp;K1797&amp;"m"&amp;" Bt."&amp;M1797</f>
        <v>YK1907 St.MT28 0m Bt.0</v>
      </c>
    </row>
    <row r="1798" spans="1:22" ht="12.75" customHeight="1">
      <c r="A1798" s="32" t="s">
        <v>180</v>
      </c>
      <c r="B1798" s="32">
        <v>35</v>
      </c>
      <c r="C1798" s="32" t="s">
        <v>1573</v>
      </c>
      <c r="D1798" s="31">
        <v>42947</v>
      </c>
      <c r="E1798" s="25">
        <f>YEAR(D1798)</f>
        <v>2017</v>
      </c>
      <c r="F1798" s="25">
        <f>MONTH(D1798)</f>
        <v>7</v>
      </c>
      <c r="G1798" s="37">
        <f>DAY(D1798)</f>
        <v>31</v>
      </c>
      <c r="H1798" s="35" t="s">
        <v>292</v>
      </c>
      <c r="I1798" s="28">
        <v>134.98099999999999</v>
      </c>
      <c r="J1798" s="28">
        <v>37.523499999999999</v>
      </c>
      <c r="K1798" s="33">
        <v>10</v>
      </c>
      <c r="L1798" s="33">
        <v>10</v>
      </c>
      <c r="M1798" s="33" t="s">
        <v>292</v>
      </c>
      <c r="N1798" s="27">
        <v>24.206600000000002</v>
      </c>
      <c r="O1798" s="30">
        <v>34.3292</v>
      </c>
      <c r="P1798" s="26">
        <v>4.836256823529439E-2</v>
      </c>
      <c r="Q1798" s="26">
        <v>0.53431626117647291</v>
      </c>
      <c r="R1798" s="32" t="s">
        <v>284</v>
      </c>
      <c r="S1798" s="32"/>
      <c r="T1798" s="22"/>
      <c r="U1798" s="36"/>
      <c r="V1798" s="22"/>
    </row>
    <row r="1799" spans="1:22" ht="12.75" customHeight="1">
      <c r="A1799" s="32" t="s">
        <v>180</v>
      </c>
      <c r="B1799" s="32">
        <v>37</v>
      </c>
      <c r="C1799" s="32" t="s">
        <v>1573</v>
      </c>
      <c r="D1799" s="31">
        <v>42947</v>
      </c>
      <c r="E1799" s="25">
        <f>YEAR(D1799)</f>
        <v>2017</v>
      </c>
      <c r="F1799" s="25">
        <f>MONTH(D1799)</f>
        <v>7</v>
      </c>
      <c r="G1799" s="37">
        <f>DAY(D1799)</f>
        <v>31</v>
      </c>
      <c r="H1799" s="35" t="s">
        <v>292</v>
      </c>
      <c r="I1799" s="28">
        <v>135.29465999999999</v>
      </c>
      <c r="J1799" s="28">
        <v>37.296329999999998</v>
      </c>
      <c r="K1799" s="33">
        <v>10</v>
      </c>
      <c r="L1799" s="33">
        <v>10</v>
      </c>
      <c r="M1799" s="33" t="s">
        <v>292</v>
      </c>
      <c r="N1799" s="27">
        <v>26.383400000000002</v>
      </c>
      <c r="O1799" s="30">
        <v>33.924700000000001</v>
      </c>
      <c r="P1799" s="26">
        <v>-5.4947192941176226E-2</v>
      </c>
      <c r="Q1799" s="26">
        <v>-0.3568303847058818</v>
      </c>
      <c r="R1799" s="32" t="s">
        <v>284</v>
      </c>
      <c r="S1799" s="32">
        <v>1</v>
      </c>
      <c r="T1799" s="22"/>
      <c r="U1799" s="36"/>
      <c r="V1799" s="22"/>
    </row>
    <row r="1800" spans="1:22" ht="12.75" customHeight="1">
      <c r="A1800" s="32" t="s">
        <v>180</v>
      </c>
      <c r="B1800" s="32">
        <v>37</v>
      </c>
      <c r="C1800" s="32" t="s">
        <v>1573</v>
      </c>
      <c r="D1800" s="31">
        <v>42947</v>
      </c>
      <c r="E1800" s="25">
        <f>YEAR(D1800)</f>
        <v>2017</v>
      </c>
      <c r="F1800" s="25">
        <f>MONTH(D1800)</f>
        <v>7</v>
      </c>
      <c r="G1800" s="37">
        <f>DAY(D1800)</f>
        <v>31</v>
      </c>
      <c r="H1800" s="35" t="s">
        <v>292</v>
      </c>
      <c r="I1800" s="28">
        <v>135.29465999999999</v>
      </c>
      <c r="J1800" s="28">
        <v>37.296329999999998</v>
      </c>
      <c r="K1800" s="33">
        <v>50</v>
      </c>
      <c r="L1800" s="33">
        <v>50</v>
      </c>
      <c r="M1800" s="33" t="s">
        <v>292</v>
      </c>
      <c r="N1800" s="27">
        <v>17.1769</v>
      </c>
      <c r="O1800" s="30">
        <v>34.601799999999997</v>
      </c>
      <c r="P1800" s="26">
        <v>0.17740122588235341</v>
      </c>
      <c r="Q1800" s="26">
        <v>1.0253188494117644</v>
      </c>
      <c r="R1800" s="32" t="s">
        <v>284</v>
      </c>
      <c r="S1800" s="32">
        <v>1</v>
      </c>
      <c r="T1800" s="22"/>
      <c r="U1800" s="36"/>
      <c r="V1800" s="22"/>
    </row>
    <row r="1801" spans="1:22" ht="12.75" customHeight="1">
      <c r="A1801" s="32" t="s">
        <v>180</v>
      </c>
      <c r="B1801" s="32">
        <v>37</v>
      </c>
      <c r="C1801" s="32" t="s">
        <v>1573</v>
      </c>
      <c r="D1801" s="31">
        <v>42947</v>
      </c>
      <c r="E1801" s="25">
        <f>YEAR(D1801)</f>
        <v>2017</v>
      </c>
      <c r="F1801" s="25">
        <f>MONTH(D1801)</f>
        <v>7</v>
      </c>
      <c r="G1801" s="37">
        <f>DAY(D1801)</f>
        <v>31</v>
      </c>
      <c r="H1801" s="35" t="s">
        <v>292</v>
      </c>
      <c r="I1801" s="28">
        <v>135.29465999999999</v>
      </c>
      <c r="J1801" s="28">
        <v>37.296329999999998</v>
      </c>
      <c r="K1801" s="33">
        <v>100</v>
      </c>
      <c r="L1801" s="33">
        <v>100</v>
      </c>
      <c r="M1801" s="33" t="s">
        <v>292</v>
      </c>
      <c r="N1801" s="27">
        <v>12.387700000000001</v>
      </c>
      <c r="O1801" s="30">
        <v>34.395699999999998</v>
      </c>
      <c r="P1801" s="26">
        <v>0.15708328117647063</v>
      </c>
      <c r="Q1801" s="26">
        <v>0.70784994588235328</v>
      </c>
      <c r="R1801" s="32" t="s">
        <v>284</v>
      </c>
      <c r="S1801" s="32">
        <v>1</v>
      </c>
      <c r="T1801" s="22"/>
      <c r="U1801" s="36"/>
      <c r="V1801" s="22"/>
    </row>
    <row r="1802" spans="1:22" ht="12.75" customHeight="1">
      <c r="A1802" s="32" t="s">
        <v>180</v>
      </c>
      <c r="B1802" s="32">
        <v>37</v>
      </c>
      <c r="C1802" s="32" t="s">
        <v>1573</v>
      </c>
      <c r="D1802" s="31">
        <v>42947</v>
      </c>
      <c r="E1802" s="25">
        <f>YEAR(D1802)</f>
        <v>2017</v>
      </c>
      <c r="F1802" s="25">
        <f>MONTH(D1802)</f>
        <v>7</v>
      </c>
      <c r="G1802" s="37">
        <f>DAY(D1802)</f>
        <v>31</v>
      </c>
      <c r="H1802" s="35" t="s">
        <v>292</v>
      </c>
      <c r="I1802" s="28">
        <v>135.29465999999999</v>
      </c>
      <c r="J1802" s="28">
        <v>37.296329999999998</v>
      </c>
      <c r="K1802" s="33">
        <v>150</v>
      </c>
      <c r="L1802" s="33">
        <v>150</v>
      </c>
      <c r="M1802" s="33" t="s">
        <v>292</v>
      </c>
      <c r="N1802" s="27">
        <v>6.1839000000000004</v>
      </c>
      <c r="O1802" s="30">
        <v>34.050400000000003</v>
      </c>
      <c r="P1802" s="26">
        <v>2.9812440000000162E-2</v>
      </c>
      <c r="Q1802" s="26">
        <v>-0.2591254799999998</v>
      </c>
      <c r="R1802" s="32" t="s">
        <v>284</v>
      </c>
      <c r="S1802" s="32">
        <v>1</v>
      </c>
      <c r="T1802" s="22"/>
      <c r="U1802" s="36"/>
      <c r="V1802" s="22"/>
    </row>
    <row r="1803" spans="1:22" ht="12.75" customHeight="1">
      <c r="A1803" s="32" t="s">
        <v>180</v>
      </c>
      <c r="B1803" s="32">
        <v>37</v>
      </c>
      <c r="C1803" s="32" t="s">
        <v>1573</v>
      </c>
      <c r="D1803" s="31">
        <v>42947</v>
      </c>
      <c r="E1803" s="25">
        <f>YEAR(D1803)</f>
        <v>2017</v>
      </c>
      <c r="F1803" s="25">
        <f>MONTH(D1803)</f>
        <v>7</v>
      </c>
      <c r="G1803" s="37">
        <f>DAY(D1803)</f>
        <v>31</v>
      </c>
      <c r="H1803" s="35" t="s">
        <v>292</v>
      </c>
      <c r="I1803" s="28">
        <v>135.29465999999999</v>
      </c>
      <c r="J1803" s="28">
        <v>37.296329999999998</v>
      </c>
      <c r="K1803" s="33">
        <v>200</v>
      </c>
      <c r="L1803" s="33">
        <v>200</v>
      </c>
      <c r="M1803" s="33" t="s">
        <v>292</v>
      </c>
      <c r="N1803" s="27">
        <v>2.2143000000000002</v>
      </c>
      <c r="O1803" s="30">
        <v>33.985100000000003</v>
      </c>
      <c r="P1803" s="26">
        <v>-3.6446811764700993E-3</v>
      </c>
      <c r="Q1803" s="26">
        <v>-0.7489870058823529</v>
      </c>
      <c r="R1803" s="32" t="s">
        <v>284</v>
      </c>
      <c r="S1803" s="32">
        <v>1</v>
      </c>
      <c r="T1803" s="22"/>
      <c r="U1803" s="36"/>
      <c r="V1803" s="22"/>
    </row>
    <row r="1804" spans="1:22" ht="12.75" customHeight="1">
      <c r="A1804" s="32" t="s">
        <v>180</v>
      </c>
      <c r="B1804" s="32">
        <v>41</v>
      </c>
      <c r="C1804" s="32" t="s">
        <v>1573</v>
      </c>
      <c r="D1804" s="31">
        <v>42948</v>
      </c>
      <c r="E1804" s="25">
        <f>YEAR(D1804)</f>
        <v>2017</v>
      </c>
      <c r="F1804" s="25">
        <f>MONTH(D1804)</f>
        <v>8</v>
      </c>
      <c r="G1804" s="37">
        <f>DAY(D1804)</f>
        <v>1</v>
      </c>
      <c r="H1804" s="35" t="s">
        <v>292</v>
      </c>
      <c r="I1804" s="28">
        <v>135.92616000000001</v>
      </c>
      <c r="J1804" s="28">
        <v>36.892829999999996</v>
      </c>
      <c r="K1804" s="33">
        <v>10</v>
      </c>
      <c r="L1804" s="33">
        <v>10</v>
      </c>
      <c r="M1804" s="33" t="s">
        <v>292</v>
      </c>
      <c r="N1804" s="27">
        <v>26.341200000000001</v>
      </c>
      <c r="O1804" s="30">
        <v>33.7209</v>
      </c>
      <c r="P1804" s="26">
        <v>-4.4005842352940805E-2</v>
      </c>
      <c r="Q1804" s="26">
        <v>-0.72431009176470518</v>
      </c>
      <c r="R1804" s="32" t="s">
        <v>284</v>
      </c>
      <c r="S1804" s="32"/>
      <c r="T1804" s="22"/>
      <c r="U1804" s="36"/>
      <c r="V1804" s="22"/>
    </row>
    <row r="1805" spans="1:22" ht="12.75" customHeight="1">
      <c r="A1805" s="32" t="s">
        <v>180</v>
      </c>
      <c r="B1805" s="32">
        <v>43</v>
      </c>
      <c r="C1805" s="32" t="s">
        <v>1573</v>
      </c>
      <c r="D1805" s="31">
        <v>42948</v>
      </c>
      <c r="E1805" s="25">
        <f>YEAR(D1805)</f>
        <v>2017</v>
      </c>
      <c r="F1805" s="25">
        <f>MONTH(D1805)</f>
        <v>8</v>
      </c>
      <c r="G1805" s="37">
        <f>DAY(D1805)</f>
        <v>1</v>
      </c>
      <c r="H1805" s="35" t="s">
        <v>292</v>
      </c>
      <c r="I1805" s="28">
        <v>136.24065999999999</v>
      </c>
      <c r="J1805" s="28">
        <v>36.653170000000003</v>
      </c>
      <c r="K1805" s="33">
        <v>10</v>
      </c>
      <c r="L1805" s="33">
        <v>10</v>
      </c>
      <c r="M1805" s="33" t="s">
        <v>292</v>
      </c>
      <c r="N1805" s="27">
        <v>26.777200000000001</v>
      </c>
      <c r="O1805" s="30">
        <v>32.744799999999998</v>
      </c>
      <c r="P1805" s="26">
        <v>-0.19767448352941153</v>
      </c>
      <c r="Q1805" s="26">
        <v>-1.7516350376470582</v>
      </c>
      <c r="R1805" s="32" t="s">
        <v>284</v>
      </c>
      <c r="S1805" s="32"/>
      <c r="T1805" s="22"/>
      <c r="U1805" s="36"/>
      <c r="V1805" s="22"/>
    </row>
    <row r="1806" spans="1:22" ht="12.75" customHeight="1">
      <c r="A1806" s="32" t="s">
        <v>90</v>
      </c>
      <c r="B1806" s="32" t="s">
        <v>95</v>
      </c>
      <c r="C1806" s="32" t="s">
        <v>1573</v>
      </c>
      <c r="D1806" s="31">
        <v>42239</v>
      </c>
      <c r="E1806" s="1">
        <f>YEAR(D1806)</f>
        <v>2015</v>
      </c>
      <c r="F1806" s="1">
        <f>MONTH(D1806)</f>
        <v>8</v>
      </c>
      <c r="G1806" s="4">
        <f>DAY(D1806)</f>
        <v>23</v>
      </c>
      <c r="H1806" s="9">
        <v>0.28125</v>
      </c>
      <c r="I1806" s="28">
        <v>135.001</v>
      </c>
      <c r="J1806" s="28">
        <v>38.636000000000003</v>
      </c>
      <c r="K1806" s="33">
        <v>4.5</v>
      </c>
      <c r="L1806" s="33">
        <v>5</v>
      </c>
      <c r="M1806" s="10" t="s">
        <v>1565</v>
      </c>
      <c r="N1806" s="27">
        <v>24.19558</v>
      </c>
      <c r="O1806" s="30">
        <v>32.495040000000003</v>
      </c>
      <c r="P1806" s="38">
        <v>-0.31</v>
      </c>
      <c r="Q1806" s="38">
        <v>-2.63</v>
      </c>
      <c r="R1806" s="32" t="s">
        <v>285</v>
      </c>
      <c r="S1806" s="32"/>
    </row>
    <row r="1807" spans="1:22" ht="12.75" customHeight="1">
      <c r="A1807" s="32" t="s">
        <v>90</v>
      </c>
      <c r="B1807" s="32" t="s">
        <v>96</v>
      </c>
      <c r="C1807" s="32" t="s">
        <v>1573</v>
      </c>
      <c r="D1807" s="31">
        <v>42239</v>
      </c>
      <c r="E1807" s="1">
        <f>YEAR(D1807)</f>
        <v>2015</v>
      </c>
      <c r="F1807" s="1">
        <f>MONTH(D1807)</f>
        <v>8</v>
      </c>
      <c r="G1807" s="4">
        <f>DAY(D1807)</f>
        <v>23</v>
      </c>
      <c r="H1807" s="9">
        <v>0.48749999999999999</v>
      </c>
      <c r="I1807" s="28">
        <v>135.167</v>
      </c>
      <c r="J1807" s="28">
        <v>38.643999999999998</v>
      </c>
      <c r="K1807" s="33">
        <v>4.5</v>
      </c>
      <c r="L1807" s="33">
        <v>5</v>
      </c>
      <c r="M1807" s="10" t="s">
        <v>1565</v>
      </c>
      <c r="N1807" s="27">
        <v>24.148913333333301</v>
      </c>
      <c r="O1807" s="30">
        <v>32.661373333333302</v>
      </c>
      <c r="P1807" s="38">
        <v>-0.25</v>
      </c>
      <c r="Q1807" s="38">
        <v>-2.34</v>
      </c>
      <c r="R1807" s="32" t="s">
        <v>285</v>
      </c>
      <c r="S1807" s="32"/>
    </row>
    <row r="1808" spans="1:22" ht="12.75" customHeight="1">
      <c r="A1808" s="32" t="s">
        <v>90</v>
      </c>
      <c r="B1808" s="32" t="s">
        <v>97</v>
      </c>
      <c r="C1808" s="32" t="s">
        <v>1573</v>
      </c>
      <c r="D1808" s="31">
        <v>42239</v>
      </c>
      <c r="E1808" s="1">
        <f>YEAR(D1808)</f>
        <v>2015</v>
      </c>
      <c r="F1808" s="1">
        <f>MONTH(D1808)</f>
        <v>8</v>
      </c>
      <c r="G1808" s="4">
        <f>DAY(D1808)</f>
        <v>23</v>
      </c>
      <c r="H1808" s="9">
        <v>0.67708333333333337</v>
      </c>
      <c r="I1808" s="28">
        <v>135.333</v>
      </c>
      <c r="J1808" s="28">
        <v>39.003999999999998</v>
      </c>
      <c r="K1808" s="33">
        <v>4.5</v>
      </c>
      <c r="L1808" s="33">
        <v>5</v>
      </c>
      <c r="M1808" s="10" t="s">
        <v>1565</v>
      </c>
      <c r="N1808" s="27">
        <v>25.415580000000002</v>
      </c>
      <c r="O1808" s="30">
        <v>33.637039999999999</v>
      </c>
      <c r="P1808" s="38">
        <v>-7.0000000000000007E-2</v>
      </c>
      <c r="Q1808" s="38">
        <v>-1.17</v>
      </c>
      <c r="R1808" s="32" t="s">
        <v>285</v>
      </c>
      <c r="S1808" s="32"/>
    </row>
    <row r="1809" spans="1:22" ht="12.75" customHeight="1">
      <c r="A1809" s="32" t="s">
        <v>90</v>
      </c>
      <c r="B1809" s="32" t="s">
        <v>182</v>
      </c>
      <c r="C1809" s="32" t="s">
        <v>1573</v>
      </c>
      <c r="D1809" s="31">
        <v>42239</v>
      </c>
      <c r="E1809" s="1">
        <f>YEAR(D1809)</f>
        <v>2015</v>
      </c>
      <c r="F1809" s="1">
        <f>MONTH(D1809)</f>
        <v>8</v>
      </c>
      <c r="G1809" s="4">
        <f>DAY(D1809)</f>
        <v>23</v>
      </c>
      <c r="H1809" s="9">
        <v>0.94305555555555554</v>
      </c>
      <c r="I1809" s="28">
        <v>135.31700000000001</v>
      </c>
      <c r="J1809" s="28">
        <v>38.637999999999998</v>
      </c>
      <c r="K1809" s="33">
        <v>4.5</v>
      </c>
      <c r="L1809" s="33">
        <v>5</v>
      </c>
      <c r="M1809" s="10" t="s">
        <v>1565</v>
      </c>
      <c r="N1809" s="27">
        <v>24.275580000000001</v>
      </c>
      <c r="O1809" s="30">
        <v>32.586873333333301</v>
      </c>
      <c r="P1809" s="38">
        <v>-0.3</v>
      </c>
      <c r="Q1809" s="38">
        <v>-2.5</v>
      </c>
      <c r="R1809" s="32" t="s">
        <v>285</v>
      </c>
      <c r="S1809" s="32"/>
      <c r="T1809" s="8" t="s">
        <v>1596</v>
      </c>
    </row>
    <row r="1810" spans="1:22" ht="12.75" customHeight="1">
      <c r="A1810" s="32" t="s">
        <v>90</v>
      </c>
      <c r="B1810" s="32" t="s">
        <v>98</v>
      </c>
      <c r="C1810" s="32" t="s">
        <v>1573</v>
      </c>
      <c r="D1810" s="31">
        <v>42240</v>
      </c>
      <c r="E1810" s="1">
        <f>YEAR(D1810)</f>
        <v>2015</v>
      </c>
      <c r="F1810" s="1">
        <f>MONTH(D1810)</f>
        <v>8</v>
      </c>
      <c r="G1810" s="4">
        <f>DAY(D1810)</f>
        <v>24</v>
      </c>
      <c r="H1810" s="9">
        <v>0.31180555555555556</v>
      </c>
      <c r="I1810" s="28">
        <v>136.4</v>
      </c>
      <c r="J1810" s="28">
        <v>39.198</v>
      </c>
      <c r="K1810" s="33">
        <v>4.5</v>
      </c>
      <c r="L1810" s="33">
        <v>5</v>
      </c>
      <c r="M1810" s="10" t="s">
        <v>1565</v>
      </c>
      <c r="N1810" s="27">
        <v>25.395580000000002</v>
      </c>
      <c r="O1810" s="30">
        <v>33.511540000000004</v>
      </c>
      <c r="P1810" s="38">
        <v>-0.12</v>
      </c>
      <c r="Q1810" s="38">
        <v>-1.22</v>
      </c>
      <c r="R1810" s="32" t="s">
        <v>285</v>
      </c>
      <c r="S1810" s="32"/>
    </row>
    <row r="1811" spans="1:22" ht="12.75" customHeight="1">
      <c r="A1811" s="32" t="s">
        <v>90</v>
      </c>
      <c r="B1811" s="32" t="s">
        <v>99</v>
      </c>
      <c r="C1811" s="32" t="s">
        <v>1573</v>
      </c>
      <c r="D1811" s="31">
        <v>42240</v>
      </c>
      <c r="E1811" s="1">
        <f>YEAR(D1811)</f>
        <v>2015</v>
      </c>
      <c r="F1811" s="1">
        <f>MONTH(D1811)</f>
        <v>8</v>
      </c>
      <c r="G1811" s="4">
        <f>DAY(D1811)</f>
        <v>24</v>
      </c>
      <c r="H1811" s="9">
        <v>0.49305555555555558</v>
      </c>
      <c r="I1811" s="28">
        <v>137</v>
      </c>
      <c r="J1811" s="28">
        <v>39.667000000000002</v>
      </c>
      <c r="K1811" s="33">
        <v>4.5</v>
      </c>
      <c r="L1811" s="33">
        <v>5</v>
      </c>
      <c r="M1811" s="10" t="s">
        <v>1565</v>
      </c>
      <c r="N1811" s="27">
        <v>23.920580000000001</v>
      </c>
      <c r="O1811" s="30">
        <v>33.6237066666666</v>
      </c>
      <c r="P1811" s="38">
        <v>-0.08</v>
      </c>
      <c r="Q1811" s="38">
        <v>-1.3</v>
      </c>
      <c r="R1811" s="32" t="s">
        <v>285</v>
      </c>
      <c r="S1811" s="32"/>
    </row>
    <row r="1812" spans="1:22" ht="12.75" customHeight="1">
      <c r="A1812" s="32" t="s">
        <v>90</v>
      </c>
      <c r="B1812" s="32" t="s">
        <v>100</v>
      </c>
      <c r="C1812" s="32" t="s">
        <v>1573</v>
      </c>
      <c r="D1812" s="31">
        <v>42240</v>
      </c>
      <c r="E1812" s="1">
        <f>YEAR(D1812)</f>
        <v>2015</v>
      </c>
      <c r="F1812" s="1">
        <f>MONTH(D1812)</f>
        <v>8</v>
      </c>
      <c r="G1812" s="4">
        <f>DAY(D1812)</f>
        <v>24</v>
      </c>
      <c r="H1812" s="9">
        <v>0.6972222222222223</v>
      </c>
      <c r="I1812" s="28">
        <v>137.16800000000001</v>
      </c>
      <c r="J1812" s="28">
        <v>39.655999999999999</v>
      </c>
      <c r="K1812" s="33">
        <v>4.5</v>
      </c>
      <c r="L1812" s="33">
        <v>5</v>
      </c>
      <c r="M1812" s="10" t="s">
        <v>1565</v>
      </c>
      <c r="N1812" s="27">
        <v>24.823913333333302</v>
      </c>
      <c r="O1812" s="30">
        <v>33.665039999999998</v>
      </c>
      <c r="P1812" s="38">
        <v>-0.05</v>
      </c>
      <c r="Q1812" s="38">
        <v>-1.02</v>
      </c>
      <c r="R1812" s="32" t="s">
        <v>285</v>
      </c>
      <c r="S1812" s="32"/>
    </row>
    <row r="1813" spans="1:22" ht="12.75" customHeight="1">
      <c r="A1813" s="32" t="s">
        <v>90</v>
      </c>
      <c r="B1813" s="32" t="s">
        <v>101</v>
      </c>
      <c r="C1813" s="32" t="s">
        <v>1573</v>
      </c>
      <c r="D1813" s="31">
        <v>42240</v>
      </c>
      <c r="E1813" s="1">
        <f>YEAR(D1813)</f>
        <v>2015</v>
      </c>
      <c r="F1813" s="1">
        <f>MONTH(D1813)</f>
        <v>8</v>
      </c>
      <c r="G1813" s="4">
        <f>DAY(D1813)</f>
        <v>24</v>
      </c>
      <c r="H1813" s="9">
        <v>0.83333333333333337</v>
      </c>
      <c r="I1813" s="28">
        <v>137.227</v>
      </c>
      <c r="J1813" s="28">
        <v>39.533999999999999</v>
      </c>
      <c r="K1813" s="33">
        <v>4.5</v>
      </c>
      <c r="L1813" s="33">
        <v>5</v>
      </c>
      <c r="M1813" s="10" t="s">
        <v>1565</v>
      </c>
      <c r="N1813" s="27">
        <v>24.975580000000001</v>
      </c>
      <c r="O1813" s="30">
        <v>33.694373333333303</v>
      </c>
      <c r="P1813" s="38">
        <v>-0.02</v>
      </c>
      <c r="Q1813" s="38">
        <v>-0.67</v>
      </c>
      <c r="R1813" s="32" t="s">
        <v>285</v>
      </c>
      <c r="S1813" s="32"/>
    </row>
    <row r="1814" spans="1:22" ht="12.75" customHeight="1">
      <c r="A1814" s="32" t="s">
        <v>145</v>
      </c>
      <c r="B1814" s="32" t="s">
        <v>219</v>
      </c>
      <c r="C1814" s="32" t="s">
        <v>1573</v>
      </c>
      <c r="D1814" s="31">
        <v>42607</v>
      </c>
      <c r="E1814" s="1">
        <f>YEAR(D1814)</f>
        <v>2016</v>
      </c>
      <c r="F1814" s="1">
        <f>MONTH(D1814)</f>
        <v>8</v>
      </c>
      <c r="G1814" s="4">
        <f>DAY(D1814)</f>
        <v>25</v>
      </c>
      <c r="H1814" s="9">
        <v>0.71752314814814822</v>
      </c>
      <c r="I1814" s="28">
        <v>136.00183333333334</v>
      </c>
      <c r="J1814" s="28">
        <v>39.597833333333334</v>
      </c>
      <c r="K1814" s="33">
        <v>0</v>
      </c>
      <c r="L1814" s="33">
        <v>0</v>
      </c>
      <c r="M1814" s="33">
        <v>0</v>
      </c>
      <c r="N1814" s="27">
        <v>27.5</v>
      </c>
      <c r="O1814" s="30">
        <v>32.577734854957214</v>
      </c>
      <c r="P1814" s="38">
        <v>-0.31289360705882374</v>
      </c>
      <c r="Q1814" s="38">
        <v>-2.2894935376470587</v>
      </c>
      <c r="R1814" s="32" t="s">
        <v>285</v>
      </c>
      <c r="S1814" s="32">
        <v>1</v>
      </c>
      <c r="V1814" s="8" t="s">
        <v>347</v>
      </c>
    </row>
    <row r="1815" spans="1:22" ht="12.75" customHeight="1">
      <c r="A1815" s="32" t="s">
        <v>145</v>
      </c>
      <c r="B1815" s="32" t="s">
        <v>219</v>
      </c>
      <c r="C1815" s="32" t="s">
        <v>1572</v>
      </c>
      <c r="D1815" s="31">
        <v>42607</v>
      </c>
      <c r="E1815" s="1">
        <f>YEAR(D1815)</f>
        <v>2016</v>
      </c>
      <c r="F1815" s="1">
        <f>MONTH(D1815)</f>
        <v>8</v>
      </c>
      <c r="G1815" s="4">
        <f>DAY(D1815)</f>
        <v>25</v>
      </c>
      <c r="H1815" s="9">
        <v>0.71752314814814822</v>
      </c>
      <c r="I1815" s="28">
        <v>136.00183333333334</v>
      </c>
      <c r="J1815" s="28">
        <v>39.597833333333334</v>
      </c>
      <c r="K1815" s="33">
        <v>9.8620000000000001</v>
      </c>
      <c r="L1815" s="33">
        <v>10</v>
      </c>
      <c r="M1815" s="33">
        <v>0</v>
      </c>
      <c r="N1815" s="27">
        <v>26.664000000000001</v>
      </c>
      <c r="O1815" s="30">
        <v>33.399700000000003</v>
      </c>
      <c r="P1815" s="38">
        <v>-0.14649832823529452</v>
      </c>
      <c r="Q1815" s="38">
        <v>-1.3611561505882337</v>
      </c>
      <c r="R1815" s="32" t="s">
        <v>285</v>
      </c>
      <c r="S1815" s="32">
        <v>1</v>
      </c>
      <c r="V1815" s="8" t="s">
        <v>348</v>
      </c>
    </row>
    <row r="1816" spans="1:22" ht="12.75" customHeight="1">
      <c r="A1816" s="32" t="s">
        <v>145</v>
      </c>
      <c r="B1816" s="32" t="s">
        <v>219</v>
      </c>
      <c r="C1816" s="32" t="s">
        <v>1572</v>
      </c>
      <c r="D1816" s="31">
        <v>42607</v>
      </c>
      <c r="E1816" s="1">
        <f>YEAR(D1816)</f>
        <v>2016</v>
      </c>
      <c r="F1816" s="1">
        <f>MONTH(D1816)</f>
        <v>8</v>
      </c>
      <c r="G1816" s="4">
        <f>DAY(D1816)</f>
        <v>25</v>
      </c>
      <c r="H1816" s="9">
        <v>0.71752314814814822</v>
      </c>
      <c r="I1816" s="28">
        <v>136.00183333333334</v>
      </c>
      <c r="J1816" s="28">
        <v>39.597833333333334</v>
      </c>
      <c r="K1816" s="33">
        <v>19.722999999999999</v>
      </c>
      <c r="L1816" s="33">
        <v>20</v>
      </c>
      <c r="M1816" s="33">
        <v>0</v>
      </c>
      <c r="N1816" s="27">
        <v>22.602799999999998</v>
      </c>
      <c r="O1816" s="30">
        <v>33.598399999999998</v>
      </c>
      <c r="P1816" s="38">
        <v>-9.8679549411764711E-2</v>
      </c>
      <c r="Q1816" s="38">
        <v>-0.8517731635294119</v>
      </c>
      <c r="R1816" s="32" t="s">
        <v>285</v>
      </c>
      <c r="S1816" s="32">
        <v>1</v>
      </c>
      <c r="V1816" s="8" t="s">
        <v>349</v>
      </c>
    </row>
    <row r="1817" spans="1:22" ht="12.75" customHeight="1">
      <c r="A1817" s="32" t="s">
        <v>145</v>
      </c>
      <c r="B1817" s="32" t="s">
        <v>219</v>
      </c>
      <c r="C1817" s="32" t="s">
        <v>1572</v>
      </c>
      <c r="D1817" s="31">
        <v>42607</v>
      </c>
      <c r="E1817" s="1">
        <f>YEAR(D1817)</f>
        <v>2016</v>
      </c>
      <c r="F1817" s="1">
        <f>MONTH(D1817)</f>
        <v>8</v>
      </c>
      <c r="G1817" s="4">
        <f>DAY(D1817)</f>
        <v>25</v>
      </c>
      <c r="H1817" s="9">
        <v>0.71752314814814822</v>
      </c>
      <c r="I1817" s="28">
        <v>136.00183333333334</v>
      </c>
      <c r="J1817" s="28">
        <v>39.597833333333334</v>
      </c>
      <c r="K1817" s="33">
        <v>49.601999999999997</v>
      </c>
      <c r="L1817" s="33">
        <v>50</v>
      </c>
      <c r="M1817" s="33">
        <v>0</v>
      </c>
      <c r="N1817" s="27">
        <v>9.0289999999999999</v>
      </c>
      <c r="O1817" s="30">
        <v>33.980499999999999</v>
      </c>
      <c r="P1817" s="38">
        <v>-2.4670830588235493E-2</v>
      </c>
      <c r="Q1817" s="38">
        <v>-0.45503357647059062</v>
      </c>
      <c r="R1817" s="32" t="s">
        <v>285</v>
      </c>
      <c r="S1817" s="32">
        <v>1</v>
      </c>
      <c r="V1817" s="8" t="s">
        <v>350</v>
      </c>
    </row>
    <row r="1818" spans="1:22" ht="12.75" customHeight="1">
      <c r="A1818" s="32" t="s">
        <v>145</v>
      </c>
      <c r="B1818" s="32" t="s">
        <v>219</v>
      </c>
      <c r="C1818" s="32" t="s">
        <v>1572</v>
      </c>
      <c r="D1818" s="31">
        <v>42607</v>
      </c>
      <c r="E1818" s="1">
        <f>YEAR(D1818)</f>
        <v>2016</v>
      </c>
      <c r="F1818" s="1">
        <f>MONTH(D1818)</f>
        <v>8</v>
      </c>
      <c r="G1818" s="4">
        <f>DAY(D1818)</f>
        <v>25</v>
      </c>
      <c r="H1818" s="9">
        <v>0.71752314814814822</v>
      </c>
      <c r="I1818" s="28">
        <v>136.00183333333334</v>
      </c>
      <c r="J1818" s="28">
        <v>39.597833333333334</v>
      </c>
      <c r="K1818" s="33">
        <v>74.543000000000006</v>
      </c>
      <c r="L1818" s="33">
        <v>75</v>
      </c>
      <c r="M1818" s="33">
        <v>0</v>
      </c>
      <c r="N1818" s="27">
        <v>6.2435</v>
      </c>
      <c r="O1818" s="30">
        <v>34.046100000000003</v>
      </c>
      <c r="P1818" s="38">
        <v>-4.2793117647059731E-3</v>
      </c>
      <c r="Q1818" s="38">
        <v>-0.29069510941176446</v>
      </c>
      <c r="R1818" s="32" t="s">
        <v>285</v>
      </c>
      <c r="S1818" s="32">
        <v>1</v>
      </c>
      <c r="V1818" s="8" t="s">
        <v>351</v>
      </c>
    </row>
    <row r="1819" spans="1:22" ht="12.75" customHeight="1">
      <c r="A1819" s="32" t="s">
        <v>145</v>
      </c>
      <c r="B1819" s="32" t="s">
        <v>219</v>
      </c>
      <c r="C1819" s="32" t="s">
        <v>1572</v>
      </c>
      <c r="D1819" s="31">
        <v>42607</v>
      </c>
      <c r="E1819" s="1">
        <f>YEAR(D1819)</f>
        <v>2016</v>
      </c>
      <c r="F1819" s="1">
        <f>MONTH(D1819)</f>
        <v>8</v>
      </c>
      <c r="G1819" s="4">
        <f>DAY(D1819)</f>
        <v>25</v>
      </c>
      <c r="H1819" s="9">
        <v>0.71752314814814822</v>
      </c>
      <c r="I1819" s="28">
        <v>136.00183333333334</v>
      </c>
      <c r="J1819" s="28">
        <v>39.597833333333334</v>
      </c>
      <c r="K1819" s="33">
        <v>99.655000000000001</v>
      </c>
      <c r="L1819" s="33">
        <v>100</v>
      </c>
      <c r="M1819" s="33">
        <v>0</v>
      </c>
      <c r="N1819" s="27">
        <v>4.6445999999999996</v>
      </c>
      <c r="O1819" s="30">
        <v>34.027500000000003</v>
      </c>
      <c r="P1819" s="38">
        <v>-5.916129411769333E-4</v>
      </c>
      <c r="Q1819" s="38">
        <v>-0.48898934235294078</v>
      </c>
      <c r="R1819" s="32" t="s">
        <v>285</v>
      </c>
      <c r="S1819" s="32">
        <v>1</v>
      </c>
      <c r="V1819" s="8" t="s">
        <v>352</v>
      </c>
    </row>
    <row r="1820" spans="1:22" ht="12.75" customHeight="1">
      <c r="A1820" s="32" t="s">
        <v>145</v>
      </c>
      <c r="B1820" s="32" t="s">
        <v>219</v>
      </c>
      <c r="C1820" s="32" t="s">
        <v>1572</v>
      </c>
      <c r="D1820" s="31">
        <v>42607</v>
      </c>
      <c r="E1820" s="1">
        <f>YEAR(D1820)</f>
        <v>2016</v>
      </c>
      <c r="F1820" s="1">
        <f>MONTH(D1820)</f>
        <v>8</v>
      </c>
      <c r="G1820" s="4">
        <f>DAY(D1820)</f>
        <v>25</v>
      </c>
      <c r="H1820" s="9">
        <v>0.71752314814814822</v>
      </c>
      <c r="I1820" s="28">
        <v>136.00183333333334</v>
      </c>
      <c r="J1820" s="28">
        <v>39.597833333333334</v>
      </c>
      <c r="K1820" s="33">
        <v>124.075</v>
      </c>
      <c r="L1820" s="33">
        <v>125</v>
      </c>
      <c r="M1820" s="33">
        <v>0</v>
      </c>
      <c r="N1820" s="27">
        <v>3.4967000000000001</v>
      </c>
      <c r="O1820" s="30">
        <v>34.015300000000003</v>
      </c>
      <c r="P1820" s="38">
        <v>-3.01781176470588E-2</v>
      </c>
      <c r="Q1820" s="38">
        <v>-0.64543463411764623</v>
      </c>
      <c r="R1820" s="32" t="s">
        <v>285</v>
      </c>
      <c r="S1820" s="32">
        <v>1</v>
      </c>
      <c r="V1820" s="8" t="s">
        <v>353</v>
      </c>
    </row>
    <row r="1821" spans="1:22" ht="12.75" customHeight="1">
      <c r="A1821" s="32" t="s">
        <v>145</v>
      </c>
      <c r="B1821" s="32" t="s">
        <v>219</v>
      </c>
      <c r="C1821" s="32" t="s">
        <v>1572</v>
      </c>
      <c r="D1821" s="31">
        <v>42607</v>
      </c>
      <c r="E1821" s="1">
        <f>YEAR(D1821)</f>
        <v>2016</v>
      </c>
      <c r="F1821" s="1">
        <f>MONTH(D1821)</f>
        <v>8</v>
      </c>
      <c r="G1821" s="4">
        <f>DAY(D1821)</f>
        <v>25</v>
      </c>
      <c r="H1821" s="9">
        <v>0.71752314814814822</v>
      </c>
      <c r="I1821" s="28">
        <v>136.00183333333334</v>
      </c>
      <c r="J1821" s="28">
        <v>39.597833333333334</v>
      </c>
      <c r="K1821" s="33">
        <v>149.39699999999999</v>
      </c>
      <c r="L1821" s="33">
        <v>150</v>
      </c>
      <c r="M1821" s="33">
        <v>0</v>
      </c>
      <c r="N1821" s="27">
        <v>2.5634999999999999</v>
      </c>
      <c r="O1821" s="30">
        <v>34.001199999999997</v>
      </c>
      <c r="P1821" s="38">
        <v>-4.0650858823529479E-2</v>
      </c>
      <c r="Q1821" s="38">
        <v>-0.69465751372548912</v>
      </c>
      <c r="R1821" s="32" t="s">
        <v>285</v>
      </c>
      <c r="S1821" s="32">
        <v>1</v>
      </c>
      <c r="V1821" s="8" t="s">
        <v>354</v>
      </c>
    </row>
    <row r="1822" spans="1:22" ht="12.75" customHeight="1">
      <c r="A1822" s="32" t="s">
        <v>145</v>
      </c>
      <c r="B1822" s="32" t="s">
        <v>219</v>
      </c>
      <c r="C1822" s="32" t="s">
        <v>1572</v>
      </c>
      <c r="D1822" s="31">
        <v>42607</v>
      </c>
      <c r="E1822" s="1">
        <f>YEAR(D1822)</f>
        <v>2016</v>
      </c>
      <c r="F1822" s="1">
        <f>MONTH(D1822)</f>
        <v>8</v>
      </c>
      <c r="G1822" s="4">
        <f>DAY(D1822)</f>
        <v>25</v>
      </c>
      <c r="H1822" s="9">
        <v>0.71752314814814822</v>
      </c>
      <c r="I1822" s="28">
        <v>136.00183333333334</v>
      </c>
      <c r="J1822" s="28">
        <v>39.597833333333334</v>
      </c>
      <c r="K1822" s="33">
        <v>199.94800000000001</v>
      </c>
      <c r="L1822" s="33">
        <v>200</v>
      </c>
      <c r="M1822" s="33">
        <v>0</v>
      </c>
      <c r="N1822" s="27">
        <v>1.7184999999999999</v>
      </c>
      <c r="O1822" s="30">
        <v>34.025100000000002</v>
      </c>
      <c r="P1822" s="38">
        <v>-2.816444000000029E-2</v>
      </c>
      <c r="Q1822" s="38">
        <v>-0.68472613999999954</v>
      </c>
      <c r="R1822" s="32" t="s">
        <v>285</v>
      </c>
      <c r="S1822" s="32">
        <v>1</v>
      </c>
      <c r="V1822" s="8" t="s">
        <v>355</v>
      </c>
    </row>
    <row r="1823" spans="1:22" ht="12.75" customHeight="1">
      <c r="A1823" s="32" t="s">
        <v>145</v>
      </c>
      <c r="B1823" s="32" t="s">
        <v>220</v>
      </c>
      <c r="C1823" s="32" t="s">
        <v>1572</v>
      </c>
      <c r="D1823" s="31">
        <v>42607</v>
      </c>
      <c r="E1823" s="1">
        <f>YEAR(D1823)</f>
        <v>2016</v>
      </c>
      <c r="F1823" s="1">
        <f>MONTH(D1823)</f>
        <v>8</v>
      </c>
      <c r="G1823" s="4">
        <f>DAY(D1823)</f>
        <v>25</v>
      </c>
      <c r="H1823" s="9">
        <v>0.84280092592592604</v>
      </c>
      <c r="I1823" s="28">
        <v>135.78983333333332</v>
      </c>
      <c r="J1823" s="28">
        <v>39.324833333333331</v>
      </c>
      <c r="K1823" s="33">
        <v>0</v>
      </c>
      <c r="L1823" s="33">
        <v>0</v>
      </c>
      <c r="M1823" s="33">
        <v>0</v>
      </c>
      <c r="N1823" s="27">
        <v>26.5</v>
      </c>
      <c r="O1823" s="30">
        <v>33.274036154514022</v>
      </c>
      <c r="P1823" s="38">
        <v>-0.13150492117647072</v>
      </c>
      <c r="Q1823" s="38">
        <v>-0.93618015294117551</v>
      </c>
      <c r="R1823" s="32" t="s">
        <v>285</v>
      </c>
      <c r="S1823" s="32">
        <v>1</v>
      </c>
      <c r="V1823" s="8" t="s">
        <v>356</v>
      </c>
    </row>
    <row r="1824" spans="1:22" ht="12.75" customHeight="1">
      <c r="A1824" s="32" t="s">
        <v>145</v>
      </c>
      <c r="B1824" s="32" t="s">
        <v>220</v>
      </c>
      <c r="C1824" s="32" t="s">
        <v>1572</v>
      </c>
      <c r="D1824" s="31">
        <v>42607</v>
      </c>
      <c r="E1824" s="1">
        <f>YEAR(D1824)</f>
        <v>2016</v>
      </c>
      <c r="F1824" s="1">
        <f>MONTH(D1824)</f>
        <v>8</v>
      </c>
      <c r="G1824" s="4">
        <f>DAY(D1824)</f>
        <v>25</v>
      </c>
      <c r="H1824" s="9">
        <v>0.84280092592592604</v>
      </c>
      <c r="I1824" s="28">
        <v>135.78983333333332</v>
      </c>
      <c r="J1824" s="28">
        <v>39.324833333333331</v>
      </c>
      <c r="K1824" s="33">
        <v>9.8320000000000007</v>
      </c>
      <c r="L1824" s="33">
        <v>10</v>
      </c>
      <c r="M1824" s="33">
        <v>0</v>
      </c>
      <c r="N1824" s="27">
        <v>26.6401</v>
      </c>
      <c r="O1824" s="30">
        <v>33.270000000000003</v>
      </c>
      <c r="P1824" s="38">
        <v>-0.15606936235294167</v>
      </c>
      <c r="Q1824" s="38">
        <v>-1.4030399658823516</v>
      </c>
      <c r="R1824" s="32" t="s">
        <v>285</v>
      </c>
      <c r="S1824" s="32">
        <v>1</v>
      </c>
      <c r="V1824" s="8" t="s">
        <v>357</v>
      </c>
    </row>
    <row r="1825" spans="1:22" ht="12.75" customHeight="1">
      <c r="A1825" s="32" t="s">
        <v>145</v>
      </c>
      <c r="B1825" s="32" t="s">
        <v>220</v>
      </c>
      <c r="C1825" s="32" t="s">
        <v>1572</v>
      </c>
      <c r="D1825" s="31">
        <v>42607</v>
      </c>
      <c r="E1825" s="1">
        <f>YEAR(D1825)</f>
        <v>2016</v>
      </c>
      <c r="F1825" s="1">
        <f>MONTH(D1825)</f>
        <v>8</v>
      </c>
      <c r="G1825" s="4">
        <f>DAY(D1825)</f>
        <v>25</v>
      </c>
      <c r="H1825" s="9">
        <v>0.84280092592592604</v>
      </c>
      <c r="I1825" s="28">
        <v>135.78983333333332</v>
      </c>
      <c r="J1825" s="28">
        <v>39.324833333333331</v>
      </c>
      <c r="K1825" s="33">
        <v>19.649000000000001</v>
      </c>
      <c r="L1825" s="33">
        <v>20</v>
      </c>
      <c r="M1825" s="33">
        <v>0</v>
      </c>
      <c r="N1825" s="27">
        <v>25.1099</v>
      </c>
      <c r="O1825" s="30">
        <v>33.481000000000002</v>
      </c>
      <c r="P1825" s="38">
        <v>-1.6070243529411776E-2</v>
      </c>
      <c r="Q1825" s="38">
        <v>-0.11878895882352936</v>
      </c>
      <c r="R1825" s="32" t="s">
        <v>285</v>
      </c>
      <c r="S1825" s="32">
        <v>1</v>
      </c>
      <c r="V1825" s="8" t="s">
        <v>358</v>
      </c>
    </row>
    <row r="1826" spans="1:22" ht="12.75" customHeight="1">
      <c r="A1826" s="32" t="s">
        <v>145</v>
      </c>
      <c r="B1826" s="32" t="s">
        <v>220</v>
      </c>
      <c r="C1826" s="32" t="s">
        <v>1572</v>
      </c>
      <c r="D1826" s="31">
        <v>42607</v>
      </c>
      <c r="E1826" s="1">
        <f>YEAR(D1826)</f>
        <v>2016</v>
      </c>
      <c r="F1826" s="1">
        <f>MONTH(D1826)</f>
        <v>8</v>
      </c>
      <c r="G1826" s="4">
        <f>DAY(D1826)</f>
        <v>25</v>
      </c>
      <c r="H1826" s="9">
        <v>0.84280092592592604</v>
      </c>
      <c r="I1826" s="28">
        <v>135.78983333333332</v>
      </c>
      <c r="J1826" s="28">
        <v>39.324833333333331</v>
      </c>
      <c r="K1826" s="33">
        <v>29.753</v>
      </c>
      <c r="L1826" s="33">
        <v>30</v>
      </c>
      <c r="M1826" s="33">
        <v>0</v>
      </c>
      <c r="N1826" s="27">
        <v>18.506399999999999</v>
      </c>
      <c r="O1826" s="30">
        <v>33.612499999999997</v>
      </c>
      <c r="P1826" s="38">
        <v>0.17837095529411728</v>
      </c>
      <c r="Q1826" s="38">
        <v>1.0506448282352938</v>
      </c>
      <c r="R1826" s="32" t="s">
        <v>285</v>
      </c>
      <c r="S1826" s="32">
        <v>1</v>
      </c>
      <c r="V1826" s="8" t="s">
        <v>359</v>
      </c>
    </row>
    <row r="1827" spans="1:22" ht="12.75" customHeight="1">
      <c r="A1827" s="32" t="s">
        <v>145</v>
      </c>
      <c r="B1827" s="32" t="s">
        <v>220</v>
      </c>
      <c r="C1827" s="32" t="s">
        <v>1572</v>
      </c>
      <c r="D1827" s="31">
        <v>42607</v>
      </c>
      <c r="E1827" s="1">
        <f>YEAR(D1827)</f>
        <v>2016</v>
      </c>
      <c r="F1827" s="1">
        <f>MONTH(D1827)</f>
        <v>8</v>
      </c>
      <c r="G1827" s="4">
        <f>DAY(D1827)</f>
        <v>25</v>
      </c>
      <c r="H1827" s="9">
        <v>0.84280092592592604</v>
      </c>
      <c r="I1827" s="28">
        <v>135.78983333333332</v>
      </c>
      <c r="J1827" s="28">
        <v>39.324833333333331</v>
      </c>
      <c r="K1827" s="33">
        <v>50.146999999999998</v>
      </c>
      <c r="L1827" s="33">
        <v>50</v>
      </c>
      <c r="M1827" s="33">
        <v>0</v>
      </c>
      <c r="N1827" s="27">
        <v>16.080300000000001</v>
      </c>
      <c r="O1827" s="30">
        <v>34.348399999999998</v>
      </c>
      <c r="P1827" s="38">
        <v>0.25691651411764727</v>
      </c>
      <c r="Q1827" s="38">
        <v>1.4539058752941152</v>
      </c>
      <c r="R1827" s="32" t="s">
        <v>285</v>
      </c>
      <c r="S1827" s="32">
        <v>1</v>
      </c>
      <c r="V1827" s="8" t="s">
        <v>360</v>
      </c>
    </row>
    <row r="1828" spans="1:22" ht="12.75" customHeight="1">
      <c r="A1828" s="32" t="s">
        <v>145</v>
      </c>
      <c r="B1828" s="32" t="s">
        <v>220</v>
      </c>
      <c r="C1828" s="32" t="s">
        <v>1572</v>
      </c>
      <c r="D1828" s="31">
        <v>42607</v>
      </c>
      <c r="E1828" s="1">
        <f>YEAR(D1828)</f>
        <v>2016</v>
      </c>
      <c r="F1828" s="1">
        <f>MONTH(D1828)</f>
        <v>8</v>
      </c>
      <c r="G1828" s="4">
        <f>DAY(D1828)</f>
        <v>25</v>
      </c>
      <c r="H1828" s="9">
        <v>0.84280092592592604</v>
      </c>
      <c r="I1828" s="28">
        <v>135.78983333333332</v>
      </c>
      <c r="J1828" s="28">
        <v>39.324833333333331</v>
      </c>
      <c r="K1828" s="33">
        <v>74.509</v>
      </c>
      <c r="L1828" s="33">
        <v>75</v>
      </c>
      <c r="M1828" s="33">
        <v>0</v>
      </c>
      <c r="N1828" s="27">
        <v>11.9437</v>
      </c>
      <c r="O1828" s="30">
        <v>34.114199999999997</v>
      </c>
      <c r="P1828" s="38">
        <v>0.12611952941176474</v>
      </c>
      <c r="Q1828" s="38">
        <v>0.18531151999999906</v>
      </c>
      <c r="R1828" s="32" t="s">
        <v>285</v>
      </c>
      <c r="S1828" s="32">
        <v>1</v>
      </c>
      <c r="V1828" s="8" t="s">
        <v>361</v>
      </c>
    </row>
    <row r="1829" spans="1:22" ht="12.75" customHeight="1">
      <c r="A1829" s="32" t="s">
        <v>145</v>
      </c>
      <c r="B1829" s="32" t="s">
        <v>220</v>
      </c>
      <c r="C1829" s="32" t="s">
        <v>1572</v>
      </c>
      <c r="D1829" s="31">
        <v>42607</v>
      </c>
      <c r="E1829" s="1">
        <f>YEAR(D1829)</f>
        <v>2016</v>
      </c>
      <c r="F1829" s="1">
        <f>MONTH(D1829)</f>
        <v>8</v>
      </c>
      <c r="G1829" s="4">
        <f>DAY(D1829)</f>
        <v>25</v>
      </c>
      <c r="H1829" s="9">
        <v>0.84280092592592604</v>
      </c>
      <c r="I1829" s="28">
        <v>135.78983333333332</v>
      </c>
      <c r="J1829" s="28">
        <v>39.324833333333331</v>
      </c>
      <c r="K1829" s="33">
        <v>99.727000000000004</v>
      </c>
      <c r="L1829" s="33">
        <v>100</v>
      </c>
      <c r="M1829" s="33">
        <v>0</v>
      </c>
      <c r="N1829" s="27">
        <v>8.0280000000000005</v>
      </c>
      <c r="O1829" s="30">
        <v>34.053100000000001</v>
      </c>
      <c r="P1829" s="38">
        <v>4.8502235294117346E-2</v>
      </c>
      <c r="Q1829" s="38">
        <v>-0.13846625999999951</v>
      </c>
      <c r="R1829" s="32" t="s">
        <v>285</v>
      </c>
      <c r="S1829" s="32">
        <v>1</v>
      </c>
      <c r="V1829" s="8" t="s">
        <v>362</v>
      </c>
    </row>
    <row r="1830" spans="1:22" ht="12.75" customHeight="1">
      <c r="A1830" s="32" t="s">
        <v>145</v>
      </c>
      <c r="B1830" s="32" t="s">
        <v>220</v>
      </c>
      <c r="C1830" s="32" t="s">
        <v>1572</v>
      </c>
      <c r="D1830" s="31">
        <v>42607</v>
      </c>
      <c r="E1830" s="1">
        <f>YEAR(D1830)</f>
        <v>2016</v>
      </c>
      <c r="F1830" s="1">
        <f>MONTH(D1830)</f>
        <v>8</v>
      </c>
      <c r="G1830" s="4">
        <f>DAY(D1830)</f>
        <v>25</v>
      </c>
      <c r="H1830" s="9">
        <v>0.84280092592592604</v>
      </c>
      <c r="I1830" s="28">
        <v>135.78983333333332</v>
      </c>
      <c r="J1830" s="28">
        <v>39.324833333333331</v>
      </c>
      <c r="K1830" s="33">
        <v>124.70399999999999</v>
      </c>
      <c r="L1830" s="33">
        <v>125</v>
      </c>
      <c r="M1830" s="33">
        <v>0</v>
      </c>
      <c r="N1830" s="27">
        <v>5.0716999999999999</v>
      </c>
      <c r="O1830" s="30">
        <v>34.0244</v>
      </c>
      <c r="P1830" s="38">
        <v>1.0363941176470437E-2</v>
      </c>
      <c r="Q1830" s="38">
        <v>-0.64272964000000066</v>
      </c>
      <c r="R1830" s="32" t="s">
        <v>285</v>
      </c>
      <c r="S1830" s="32">
        <v>1</v>
      </c>
      <c r="V1830" s="8" t="s">
        <v>363</v>
      </c>
    </row>
    <row r="1831" spans="1:22" ht="12.75" customHeight="1">
      <c r="A1831" s="32" t="s">
        <v>145</v>
      </c>
      <c r="B1831" s="32" t="s">
        <v>220</v>
      </c>
      <c r="C1831" s="32" t="s">
        <v>1572</v>
      </c>
      <c r="D1831" s="31">
        <v>42607</v>
      </c>
      <c r="E1831" s="1">
        <f>YEAR(D1831)</f>
        <v>2016</v>
      </c>
      <c r="F1831" s="1">
        <f>MONTH(D1831)</f>
        <v>8</v>
      </c>
      <c r="G1831" s="4">
        <f>DAY(D1831)</f>
        <v>25</v>
      </c>
      <c r="H1831" s="9">
        <v>0.84280092592592604</v>
      </c>
      <c r="I1831" s="28">
        <v>135.78983333333332</v>
      </c>
      <c r="J1831" s="28">
        <v>39.324833333333331</v>
      </c>
      <c r="K1831" s="33">
        <v>148.66399999999999</v>
      </c>
      <c r="L1831" s="33">
        <v>150</v>
      </c>
      <c r="M1831" s="33">
        <v>0</v>
      </c>
      <c r="N1831" s="27">
        <v>3.0871</v>
      </c>
      <c r="O1831" s="30">
        <v>33.948900000000002</v>
      </c>
      <c r="P1831" s="38">
        <v>-4.5478852941176484E-2</v>
      </c>
      <c r="Q1831" s="38">
        <v>-0.96689978000000032</v>
      </c>
      <c r="R1831" s="32" t="s">
        <v>285</v>
      </c>
      <c r="S1831" s="32">
        <v>1</v>
      </c>
      <c r="V1831" s="8" t="s">
        <v>364</v>
      </c>
    </row>
    <row r="1832" spans="1:22" ht="12.75" customHeight="1">
      <c r="A1832" s="32" t="s">
        <v>145</v>
      </c>
      <c r="B1832" s="32" t="s">
        <v>220</v>
      </c>
      <c r="C1832" s="32" t="s">
        <v>1572</v>
      </c>
      <c r="D1832" s="31">
        <v>42607</v>
      </c>
      <c r="E1832" s="1">
        <f>YEAR(D1832)</f>
        <v>2016</v>
      </c>
      <c r="F1832" s="1">
        <f>MONTH(D1832)</f>
        <v>8</v>
      </c>
      <c r="G1832" s="4">
        <f>DAY(D1832)</f>
        <v>25</v>
      </c>
      <c r="H1832" s="9">
        <v>0.84280092592592604</v>
      </c>
      <c r="I1832" s="28">
        <v>135.78983333333332</v>
      </c>
      <c r="J1832" s="28">
        <v>39.324833333333331</v>
      </c>
      <c r="K1832" s="33">
        <v>198.98400000000001</v>
      </c>
      <c r="L1832" s="33">
        <v>200</v>
      </c>
      <c r="M1832" s="33">
        <v>0</v>
      </c>
      <c r="N1832" s="27">
        <v>2.165</v>
      </c>
      <c r="O1832" s="30">
        <v>33.966700000000003</v>
      </c>
      <c r="P1832" s="38">
        <v>-1.4031470588238282E-3</v>
      </c>
      <c r="Q1832" s="38">
        <v>-0.9642340400000009</v>
      </c>
      <c r="R1832" s="32" t="s">
        <v>285</v>
      </c>
      <c r="S1832" s="32">
        <v>1</v>
      </c>
      <c r="V1832" s="8" t="s">
        <v>365</v>
      </c>
    </row>
    <row r="1833" spans="1:22" ht="12.75" customHeight="1">
      <c r="A1833" s="32" t="s">
        <v>145</v>
      </c>
      <c r="B1833" s="32" t="s">
        <v>221</v>
      </c>
      <c r="C1833" s="32" t="s">
        <v>1572</v>
      </c>
      <c r="D1833" s="31">
        <v>42608</v>
      </c>
      <c r="E1833" s="1">
        <f>YEAR(D1833)</f>
        <v>2016</v>
      </c>
      <c r="F1833" s="1">
        <f>MONTH(D1833)</f>
        <v>8</v>
      </c>
      <c r="G1833" s="4">
        <f>DAY(D1833)</f>
        <v>26</v>
      </c>
      <c r="H1833" s="9">
        <v>8.50462962962963E-2</v>
      </c>
      <c r="I1833" s="28">
        <v>136.06283333333334</v>
      </c>
      <c r="J1833" s="28">
        <v>39.172333333333334</v>
      </c>
      <c r="K1833" s="33">
        <v>0</v>
      </c>
      <c r="L1833" s="33">
        <v>0</v>
      </c>
      <c r="M1833" s="33">
        <v>0</v>
      </c>
      <c r="N1833" s="27">
        <v>26.8</v>
      </c>
      <c r="O1833" s="30">
        <v>32.832276460665803</v>
      </c>
      <c r="P1833" s="38">
        <v>-0.2180109411764708</v>
      </c>
      <c r="Q1833" s="38">
        <v>-1.8543834800000001</v>
      </c>
      <c r="R1833" s="32" t="s">
        <v>285</v>
      </c>
      <c r="S1833" s="32">
        <v>1</v>
      </c>
      <c r="V1833" s="8" t="s">
        <v>366</v>
      </c>
    </row>
    <row r="1834" spans="1:22" ht="12.75" customHeight="1">
      <c r="A1834" s="32" t="s">
        <v>145</v>
      </c>
      <c r="B1834" s="32" t="s">
        <v>221</v>
      </c>
      <c r="C1834" s="32" t="s">
        <v>1572</v>
      </c>
      <c r="D1834" s="31">
        <v>42608</v>
      </c>
      <c r="E1834" s="1">
        <f>YEAR(D1834)</f>
        <v>2016</v>
      </c>
      <c r="F1834" s="1">
        <f>MONTH(D1834)</f>
        <v>8</v>
      </c>
      <c r="G1834" s="4">
        <f>DAY(D1834)</f>
        <v>26</v>
      </c>
      <c r="H1834" s="9">
        <v>8.50462962962963E-2</v>
      </c>
      <c r="I1834" s="28">
        <v>136.06283333333334</v>
      </c>
      <c r="J1834" s="28">
        <v>39.172333333333334</v>
      </c>
      <c r="K1834" s="33">
        <v>9.9540000000000006</v>
      </c>
      <c r="L1834" s="33">
        <v>10</v>
      </c>
      <c r="M1834" s="33">
        <v>0</v>
      </c>
      <c r="N1834" s="27">
        <v>27.035699999999999</v>
      </c>
      <c r="O1834" s="30">
        <v>33.040700000000001</v>
      </c>
      <c r="P1834" s="38">
        <v>-8.4897352941175619E-3</v>
      </c>
      <c r="Q1834" s="38">
        <v>-0.52122498000000128</v>
      </c>
      <c r="R1834" s="32" t="s">
        <v>285</v>
      </c>
      <c r="S1834" s="32">
        <v>1</v>
      </c>
      <c r="V1834" s="8" t="s">
        <v>367</v>
      </c>
    </row>
    <row r="1835" spans="1:22" ht="12.75" customHeight="1">
      <c r="A1835" s="32" t="s">
        <v>145</v>
      </c>
      <c r="B1835" s="32" t="s">
        <v>221</v>
      </c>
      <c r="C1835" s="32" t="s">
        <v>1572</v>
      </c>
      <c r="D1835" s="31">
        <v>42608</v>
      </c>
      <c r="E1835" s="1">
        <f>YEAR(D1835)</f>
        <v>2016</v>
      </c>
      <c r="F1835" s="1">
        <f>MONTH(D1835)</f>
        <v>8</v>
      </c>
      <c r="G1835" s="4">
        <f>DAY(D1835)</f>
        <v>26</v>
      </c>
      <c r="H1835" s="9">
        <v>8.50462962962963E-2</v>
      </c>
      <c r="I1835" s="28">
        <v>136.06283333333334</v>
      </c>
      <c r="J1835" s="28">
        <v>39.172333333333334</v>
      </c>
      <c r="K1835" s="33">
        <v>20.574000000000002</v>
      </c>
      <c r="L1835" s="33">
        <v>20</v>
      </c>
      <c r="M1835" s="33">
        <v>0</v>
      </c>
      <c r="N1835" s="27">
        <v>26.3658</v>
      </c>
      <c r="O1835" s="30">
        <v>33.505499999999998</v>
      </c>
      <c r="P1835" s="38">
        <v>3.5131088235294206E-2</v>
      </c>
      <c r="Q1835" s="38">
        <v>-0.39187312000000141</v>
      </c>
      <c r="R1835" s="32" t="s">
        <v>285</v>
      </c>
      <c r="S1835" s="32">
        <v>1</v>
      </c>
      <c r="V1835" s="8" t="s">
        <v>368</v>
      </c>
    </row>
    <row r="1836" spans="1:22" ht="12.75" customHeight="1">
      <c r="A1836" s="32" t="s">
        <v>145</v>
      </c>
      <c r="B1836" s="32" t="s">
        <v>221</v>
      </c>
      <c r="C1836" s="32" t="s">
        <v>1572</v>
      </c>
      <c r="D1836" s="31">
        <v>42608</v>
      </c>
      <c r="E1836" s="1">
        <f>YEAR(D1836)</f>
        <v>2016</v>
      </c>
      <c r="F1836" s="1">
        <f>MONTH(D1836)</f>
        <v>8</v>
      </c>
      <c r="G1836" s="4">
        <f>DAY(D1836)</f>
        <v>26</v>
      </c>
      <c r="H1836" s="9">
        <v>8.50462962962963E-2</v>
      </c>
      <c r="I1836" s="28">
        <v>136.06283333333334</v>
      </c>
      <c r="J1836" s="28">
        <v>39.172333333333334</v>
      </c>
      <c r="K1836" s="33">
        <v>30.312000000000001</v>
      </c>
      <c r="L1836" s="33">
        <v>30</v>
      </c>
      <c r="M1836" s="33">
        <v>0</v>
      </c>
      <c r="N1836" s="27">
        <v>19.2745</v>
      </c>
      <c r="O1836" s="30">
        <v>33.877400000000002</v>
      </c>
      <c r="P1836" s="38">
        <v>6.0756127450980246E-2</v>
      </c>
      <c r="Q1836" s="38">
        <v>-0.28634366666666722</v>
      </c>
      <c r="R1836" s="32" t="s">
        <v>285</v>
      </c>
      <c r="S1836" s="32">
        <v>1</v>
      </c>
      <c r="V1836" s="8" t="s">
        <v>369</v>
      </c>
    </row>
    <row r="1837" spans="1:22" ht="12.75" customHeight="1">
      <c r="A1837" s="32" t="s">
        <v>145</v>
      </c>
      <c r="B1837" s="32" t="s">
        <v>221</v>
      </c>
      <c r="C1837" s="32" t="s">
        <v>1572</v>
      </c>
      <c r="D1837" s="31">
        <v>42608</v>
      </c>
      <c r="E1837" s="1">
        <f>YEAR(D1837)</f>
        <v>2016</v>
      </c>
      <c r="F1837" s="1">
        <f>MONTH(D1837)</f>
        <v>8</v>
      </c>
      <c r="G1837" s="4">
        <f>DAY(D1837)</f>
        <v>26</v>
      </c>
      <c r="H1837" s="9">
        <v>8.50462962962963E-2</v>
      </c>
      <c r="I1837" s="28">
        <v>136.06283333333334</v>
      </c>
      <c r="J1837" s="28">
        <v>39.172333333333334</v>
      </c>
      <c r="K1837" s="33">
        <v>50.344000000000001</v>
      </c>
      <c r="L1837" s="33">
        <v>50</v>
      </c>
      <c r="M1837" s="33">
        <v>0</v>
      </c>
      <c r="N1837" s="27">
        <v>10.0219</v>
      </c>
      <c r="O1837" s="30">
        <v>34.020400000000002</v>
      </c>
      <c r="P1837" s="38">
        <v>9.7899999999984111E-4</v>
      </c>
      <c r="Q1837" s="38">
        <v>-0.67002173999999926</v>
      </c>
      <c r="R1837" s="32" t="s">
        <v>285</v>
      </c>
      <c r="S1837" s="32">
        <v>1</v>
      </c>
      <c r="V1837" s="8" t="s">
        <v>370</v>
      </c>
    </row>
    <row r="1838" spans="1:22" ht="12.75" customHeight="1">
      <c r="A1838" s="32" t="s">
        <v>145</v>
      </c>
      <c r="B1838" s="32" t="s">
        <v>221</v>
      </c>
      <c r="C1838" s="32" t="s">
        <v>1572</v>
      </c>
      <c r="D1838" s="31">
        <v>42608</v>
      </c>
      <c r="E1838" s="1">
        <f>YEAR(D1838)</f>
        <v>2016</v>
      </c>
      <c r="F1838" s="1">
        <f>MONTH(D1838)</f>
        <v>8</v>
      </c>
      <c r="G1838" s="4">
        <f>DAY(D1838)</f>
        <v>26</v>
      </c>
      <c r="H1838" s="9">
        <v>8.50462962962963E-2</v>
      </c>
      <c r="I1838" s="28">
        <v>136.06283333333334</v>
      </c>
      <c r="J1838" s="28">
        <v>39.172333333333334</v>
      </c>
      <c r="K1838" s="33">
        <v>74.924999999999997</v>
      </c>
      <c r="L1838" s="33">
        <v>75</v>
      </c>
      <c r="M1838" s="33">
        <v>0</v>
      </c>
      <c r="N1838" s="27">
        <v>6.4603999999999999</v>
      </c>
      <c r="O1838" s="30">
        <v>34.033299999999997</v>
      </c>
      <c r="P1838" s="38">
        <v>-2.1489794117647287E-2</v>
      </c>
      <c r="Q1838" s="38">
        <v>-0.65833171999999962</v>
      </c>
      <c r="R1838" s="32" t="s">
        <v>285</v>
      </c>
      <c r="S1838" s="32">
        <v>1</v>
      </c>
      <c r="V1838" s="8" t="s">
        <v>371</v>
      </c>
    </row>
    <row r="1839" spans="1:22" ht="12.75" customHeight="1">
      <c r="A1839" s="32" t="s">
        <v>145</v>
      </c>
      <c r="B1839" s="32" t="s">
        <v>221</v>
      </c>
      <c r="C1839" s="32" t="s">
        <v>1572</v>
      </c>
      <c r="D1839" s="31">
        <v>42608</v>
      </c>
      <c r="E1839" s="1">
        <f>YEAR(D1839)</f>
        <v>2016</v>
      </c>
      <c r="F1839" s="1">
        <f>MONTH(D1839)</f>
        <v>8</v>
      </c>
      <c r="G1839" s="4">
        <f>DAY(D1839)</f>
        <v>26</v>
      </c>
      <c r="H1839" s="9">
        <v>8.50462962962963E-2</v>
      </c>
      <c r="I1839" s="28">
        <v>136.06283333333334</v>
      </c>
      <c r="J1839" s="28">
        <v>39.172333333333334</v>
      </c>
      <c r="K1839" s="33">
        <v>99.924999999999997</v>
      </c>
      <c r="L1839" s="33">
        <v>100</v>
      </c>
      <c r="M1839" s="33">
        <v>0</v>
      </c>
      <c r="N1839" s="27">
        <v>4.3117999999999999</v>
      </c>
      <c r="O1839" s="30">
        <v>34.0032</v>
      </c>
      <c r="P1839" s="38">
        <v>-3.3376588235294324E-2</v>
      </c>
      <c r="Q1839" s="38">
        <v>-0.86087026000000222</v>
      </c>
      <c r="R1839" s="32" t="s">
        <v>285</v>
      </c>
      <c r="S1839" s="32">
        <v>1</v>
      </c>
      <c r="V1839" s="8" t="s">
        <v>372</v>
      </c>
    </row>
    <row r="1840" spans="1:22" ht="12.75" customHeight="1">
      <c r="A1840" s="32" t="s">
        <v>145</v>
      </c>
      <c r="B1840" s="32" t="s">
        <v>221</v>
      </c>
      <c r="C1840" s="32" t="s">
        <v>1572</v>
      </c>
      <c r="D1840" s="31">
        <v>42608</v>
      </c>
      <c r="E1840" s="1">
        <f>YEAR(D1840)</f>
        <v>2016</v>
      </c>
      <c r="F1840" s="1">
        <f>MONTH(D1840)</f>
        <v>8</v>
      </c>
      <c r="G1840" s="4">
        <f>DAY(D1840)</f>
        <v>26</v>
      </c>
      <c r="H1840" s="9">
        <v>8.50462962962963E-2</v>
      </c>
      <c r="I1840" s="28">
        <v>136.06283333333334</v>
      </c>
      <c r="J1840" s="28">
        <v>39.172333333333334</v>
      </c>
      <c r="K1840" s="33">
        <v>149.53299999999999</v>
      </c>
      <c r="L1840" s="33">
        <v>150</v>
      </c>
      <c r="M1840" s="33">
        <v>0</v>
      </c>
      <c r="N1840" s="27">
        <v>2.2158000000000002</v>
      </c>
      <c r="O1840" s="30">
        <v>34.0304</v>
      </c>
      <c r="P1840" s="38">
        <v>3.1659617647058713E-2</v>
      </c>
      <c r="Q1840" s="38">
        <v>-0.58355252000000135</v>
      </c>
      <c r="R1840" s="32" t="s">
        <v>285</v>
      </c>
      <c r="S1840" s="32">
        <v>1</v>
      </c>
      <c r="V1840" s="8" t="s">
        <v>373</v>
      </c>
    </row>
    <row r="1841" spans="1:22" ht="12.75" customHeight="1">
      <c r="A1841" s="32" t="s">
        <v>145</v>
      </c>
      <c r="B1841" s="32" t="s">
        <v>221</v>
      </c>
      <c r="C1841" s="32" t="s">
        <v>1572</v>
      </c>
      <c r="D1841" s="31">
        <v>42608</v>
      </c>
      <c r="E1841" s="1">
        <f>YEAR(D1841)</f>
        <v>2016</v>
      </c>
      <c r="F1841" s="1">
        <f>MONTH(D1841)</f>
        <v>8</v>
      </c>
      <c r="G1841" s="4">
        <f>DAY(D1841)</f>
        <v>26</v>
      </c>
      <c r="H1841" s="6">
        <v>8.50462962962963E-2</v>
      </c>
      <c r="I1841" s="28">
        <v>136.06283333333334</v>
      </c>
      <c r="J1841" s="28">
        <v>39.172333333333334</v>
      </c>
      <c r="K1841" s="33">
        <v>199.12100000000001</v>
      </c>
      <c r="L1841" s="33">
        <v>200</v>
      </c>
      <c r="M1841" s="33">
        <v>0</v>
      </c>
      <c r="N1841" s="27">
        <v>1.4518</v>
      </c>
      <c r="O1841" s="30">
        <v>34.033700000000003</v>
      </c>
      <c r="P1841" s="38">
        <v>-1.7981764705881087E-3</v>
      </c>
      <c r="Q1841" s="38">
        <v>-0.80374726000000152</v>
      </c>
      <c r="R1841" s="32" t="s">
        <v>285</v>
      </c>
      <c r="S1841" s="32">
        <v>1</v>
      </c>
      <c r="V1841" s="8" t="s">
        <v>374</v>
      </c>
    </row>
    <row r="1842" spans="1:22" ht="12.75" customHeight="1">
      <c r="A1842" s="32" t="s">
        <v>145</v>
      </c>
      <c r="B1842" s="32" t="s">
        <v>222</v>
      </c>
      <c r="C1842" s="32" t="s">
        <v>1572</v>
      </c>
      <c r="D1842" s="31">
        <v>42608</v>
      </c>
      <c r="E1842" s="1">
        <f>YEAR(D1842)</f>
        <v>2016</v>
      </c>
      <c r="F1842" s="1">
        <f>MONTH(D1842)</f>
        <v>8</v>
      </c>
      <c r="G1842" s="4">
        <f>DAY(D1842)</f>
        <v>26</v>
      </c>
      <c r="H1842" s="6">
        <v>0.7154166666666667</v>
      </c>
      <c r="I1842" s="28">
        <v>135.60249999999999</v>
      </c>
      <c r="J1842" s="28">
        <v>40.166833333333336</v>
      </c>
      <c r="K1842" s="33">
        <v>0</v>
      </c>
      <c r="L1842" s="33">
        <v>0</v>
      </c>
      <c r="M1842" s="33">
        <v>0</v>
      </c>
      <c r="N1842" s="27">
        <v>25.6</v>
      </c>
      <c r="O1842" s="30">
        <v>33.316941647368076</v>
      </c>
      <c r="P1842" s="38">
        <v>-0.1471809705882352</v>
      </c>
      <c r="Q1842" s="38">
        <v>-1.6336694400000003</v>
      </c>
      <c r="R1842" s="32" t="s">
        <v>285</v>
      </c>
      <c r="S1842" s="32">
        <v>1</v>
      </c>
      <c r="V1842" s="8" t="s">
        <v>375</v>
      </c>
    </row>
    <row r="1843" spans="1:22" ht="12.75" customHeight="1">
      <c r="A1843" s="32" t="s">
        <v>145</v>
      </c>
      <c r="B1843" s="32" t="s">
        <v>222</v>
      </c>
      <c r="C1843" s="32" t="s">
        <v>1572</v>
      </c>
      <c r="D1843" s="31">
        <v>42608</v>
      </c>
      <c r="E1843" s="1">
        <f>YEAR(D1843)</f>
        <v>2016</v>
      </c>
      <c r="F1843" s="1">
        <f>MONTH(D1843)</f>
        <v>8</v>
      </c>
      <c r="G1843" s="4">
        <f>DAY(D1843)</f>
        <v>26</v>
      </c>
      <c r="H1843" s="6">
        <v>0.7154166666666667</v>
      </c>
      <c r="I1843" s="28">
        <v>135.60249999999999</v>
      </c>
      <c r="J1843" s="28">
        <v>40.166833333333336</v>
      </c>
      <c r="K1843" s="33">
        <v>10.221</v>
      </c>
      <c r="L1843" s="33">
        <v>10</v>
      </c>
      <c r="M1843" s="33">
        <v>0</v>
      </c>
      <c r="N1843" s="27">
        <v>25.7927</v>
      </c>
      <c r="O1843" s="30">
        <v>33.237499999999997</v>
      </c>
      <c r="P1843" s="38">
        <v>-0.18206897058823546</v>
      </c>
      <c r="Q1843" s="38">
        <v>-1.5473804447058832</v>
      </c>
      <c r="R1843" s="32" t="s">
        <v>285</v>
      </c>
      <c r="S1843" s="32">
        <v>1</v>
      </c>
      <c r="V1843" s="8" t="s">
        <v>376</v>
      </c>
    </row>
    <row r="1844" spans="1:22">
      <c r="A1844" s="32" t="s">
        <v>145</v>
      </c>
      <c r="B1844" s="32" t="s">
        <v>222</v>
      </c>
      <c r="C1844" s="32" t="s">
        <v>1572</v>
      </c>
      <c r="D1844" s="31">
        <v>42608</v>
      </c>
      <c r="E1844" s="1">
        <f>YEAR(D1844)</f>
        <v>2016</v>
      </c>
      <c r="F1844" s="1">
        <f>MONTH(D1844)</f>
        <v>8</v>
      </c>
      <c r="G1844" s="4">
        <f>DAY(D1844)</f>
        <v>26</v>
      </c>
      <c r="H1844" s="6">
        <v>0.7154166666666667</v>
      </c>
      <c r="I1844" s="28">
        <v>135.60249999999999</v>
      </c>
      <c r="J1844" s="28">
        <v>40.166833333333336</v>
      </c>
      <c r="K1844" s="33">
        <v>19.827999999999999</v>
      </c>
      <c r="L1844" s="33">
        <v>20</v>
      </c>
      <c r="M1844" s="33">
        <v>0</v>
      </c>
      <c r="N1844" s="27">
        <v>21.0776</v>
      </c>
      <c r="O1844" s="30">
        <v>33.798400000000001</v>
      </c>
      <c r="P1844" s="38">
        <v>-5.8831764705882694E-2</v>
      </c>
      <c r="Q1844" s="38">
        <v>-0.81018843764706006</v>
      </c>
      <c r="R1844" s="32" t="s">
        <v>285</v>
      </c>
      <c r="S1844" s="32">
        <v>1</v>
      </c>
      <c r="V1844" s="8" t="s">
        <v>377</v>
      </c>
    </row>
    <row r="1845" spans="1:22">
      <c r="A1845" s="32" t="s">
        <v>145</v>
      </c>
      <c r="B1845" s="32" t="s">
        <v>222</v>
      </c>
      <c r="C1845" s="32" t="s">
        <v>1572</v>
      </c>
      <c r="D1845" s="31">
        <v>42608</v>
      </c>
      <c r="E1845" s="1">
        <f>YEAR(D1845)</f>
        <v>2016</v>
      </c>
      <c r="F1845" s="1">
        <f>MONTH(D1845)</f>
        <v>8</v>
      </c>
      <c r="G1845" s="4">
        <f>DAY(D1845)</f>
        <v>26</v>
      </c>
      <c r="H1845" s="6">
        <v>0.7154166666666667</v>
      </c>
      <c r="I1845" s="28">
        <v>135.60249999999999</v>
      </c>
      <c r="J1845" s="28">
        <v>40.166833333333336</v>
      </c>
      <c r="K1845" s="33">
        <v>29.538</v>
      </c>
      <c r="L1845" s="33">
        <v>30</v>
      </c>
      <c r="M1845" s="33">
        <v>0</v>
      </c>
      <c r="N1845" s="27">
        <v>14.518700000000001</v>
      </c>
      <c r="O1845" s="30">
        <v>33.882100000000001</v>
      </c>
      <c r="P1845" s="38">
        <v>3.0294117647033936E-4</v>
      </c>
      <c r="Q1845" s="38">
        <v>-0.80687747058823511</v>
      </c>
      <c r="R1845" s="32" t="s">
        <v>285</v>
      </c>
      <c r="S1845" s="32">
        <v>1</v>
      </c>
      <c r="V1845" s="8" t="s">
        <v>378</v>
      </c>
    </row>
    <row r="1846" spans="1:22">
      <c r="A1846" s="32" t="s">
        <v>145</v>
      </c>
      <c r="B1846" s="32" t="s">
        <v>222</v>
      </c>
      <c r="C1846" s="32" t="s">
        <v>1572</v>
      </c>
      <c r="D1846" s="31">
        <v>42608</v>
      </c>
      <c r="E1846" s="1">
        <f>YEAR(D1846)</f>
        <v>2016</v>
      </c>
      <c r="F1846" s="1">
        <f>MONTH(D1846)</f>
        <v>8</v>
      </c>
      <c r="G1846" s="4">
        <f>DAY(D1846)</f>
        <v>26</v>
      </c>
      <c r="H1846" s="6">
        <v>0.7154166666666667</v>
      </c>
      <c r="I1846" s="28">
        <v>135.60249999999999</v>
      </c>
      <c r="J1846" s="28">
        <v>40.166833333333336</v>
      </c>
      <c r="K1846" s="33">
        <v>50.506</v>
      </c>
      <c r="L1846" s="33">
        <v>50</v>
      </c>
      <c r="M1846" s="33">
        <v>0</v>
      </c>
      <c r="N1846" s="27">
        <v>7.97</v>
      </c>
      <c r="O1846" s="30">
        <v>34.043500000000002</v>
      </c>
      <c r="P1846" s="38">
        <v>5.923414705882335E-2</v>
      </c>
      <c r="Q1846" s="38">
        <v>-0.3032643835294131</v>
      </c>
      <c r="R1846" s="32" t="s">
        <v>285</v>
      </c>
      <c r="S1846" s="32">
        <v>1</v>
      </c>
      <c r="V1846" s="8" t="s">
        <v>379</v>
      </c>
    </row>
    <row r="1847" spans="1:22">
      <c r="A1847" s="32" t="s">
        <v>145</v>
      </c>
      <c r="B1847" s="32" t="s">
        <v>222</v>
      </c>
      <c r="C1847" s="32" t="s">
        <v>1572</v>
      </c>
      <c r="D1847" s="31">
        <v>42608</v>
      </c>
      <c r="E1847" s="1">
        <f>YEAR(D1847)</f>
        <v>2016</v>
      </c>
      <c r="F1847" s="1">
        <f>MONTH(D1847)</f>
        <v>8</v>
      </c>
      <c r="G1847" s="4">
        <f>DAY(D1847)</f>
        <v>26</v>
      </c>
      <c r="H1847" s="6">
        <v>0.7154166666666667</v>
      </c>
      <c r="I1847" s="28">
        <v>135.60249999999999</v>
      </c>
      <c r="J1847" s="28">
        <v>40.166833333333336</v>
      </c>
      <c r="K1847" s="33">
        <v>74.313999999999993</v>
      </c>
      <c r="L1847" s="33">
        <v>75</v>
      </c>
      <c r="M1847" s="33">
        <v>0</v>
      </c>
      <c r="N1847" s="27">
        <v>4.4757999999999996</v>
      </c>
      <c r="O1847" s="30">
        <v>33.985999999999997</v>
      </c>
      <c r="P1847" s="38">
        <v>3.5544352941176527E-2</v>
      </c>
      <c r="Q1847" s="38">
        <v>-0.63257293647058788</v>
      </c>
      <c r="R1847" s="32" t="s">
        <v>285</v>
      </c>
      <c r="S1847" s="32">
        <v>1</v>
      </c>
      <c r="V1847" s="8" t="s">
        <v>380</v>
      </c>
    </row>
    <row r="1848" spans="1:22">
      <c r="A1848" s="32" t="s">
        <v>145</v>
      </c>
      <c r="B1848" s="32" t="s">
        <v>222</v>
      </c>
      <c r="C1848" s="32" t="s">
        <v>1572</v>
      </c>
      <c r="D1848" s="31">
        <v>42608</v>
      </c>
      <c r="E1848" s="1">
        <f>YEAR(D1848)</f>
        <v>2016</v>
      </c>
      <c r="F1848" s="1">
        <f>MONTH(D1848)</f>
        <v>8</v>
      </c>
      <c r="G1848" s="4">
        <f>DAY(D1848)</f>
        <v>26</v>
      </c>
      <c r="H1848" s="6">
        <v>0.7154166666666667</v>
      </c>
      <c r="I1848" s="28">
        <v>135.60249999999999</v>
      </c>
      <c r="J1848" s="28">
        <v>40.166833333333336</v>
      </c>
      <c r="K1848" s="33">
        <v>99.204999999999998</v>
      </c>
      <c r="L1848" s="33">
        <v>100</v>
      </c>
      <c r="M1848" s="33">
        <v>0</v>
      </c>
      <c r="N1848" s="27">
        <v>3.3815</v>
      </c>
      <c r="O1848" s="30">
        <v>33.984999999999999</v>
      </c>
      <c r="P1848" s="38">
        <v>-6.6639411764706225E-3</v>
      </c>
      <c r="Q1848" s="38">
        <v>-0.71124012941176673</v>
      </c>
      <c r="R1848" s="32" t="s">
        <v>285</v>
      </c>
      <c r="S1848" s="32">
        <v>1</v>
      </c>
      <c r="V1848" s="8" t="s">
        <v>381</v>
      </c>
    </row>
    <row r="1849" spans="1:22">
      <c r="A1849" s="32" t="s">
        <v>145</v>
      </c>
      <c r="B1849" s="32" t="s">
        <v>222</v>
      </c>
      <c r="C1849" s="32" t="s">
        <v>1572</v>
      </c>
      <c r="D1849" s="31">
        <v>42608</v>
      </c>
      <c r="E1849" s="1">
        <f>YEAR(D1849)</f>
        <v>2016</v>
      </c>
      <c r="F1849" s="1">
        <f>MONTH(D1849)</f>
        <v>8</v>
      </c>
      <c r="G1849" s="4">
        <f>DAY(D1849)</f>
        <v>26</v>
      </c>
      <c r="H1849" s="6">
        <v>0.7154166666666667</v>
      </c>
      <c r="I1849" s="28">
        <v>135.60249999999999</v>
      </c>
      <c r="J1849" s="28">
        <v>40.166833333333336</v>
      </c>
      <c r="K1849" s="33">
        <v>124.43</v>
      </c>
      <c r="L1849" s="33">
        <v>125</v>
      </c>
      <c r="M1849" s="33">
        <v>0</v>
      </c>
      <c r="N1849" s="27">
        <v>2.4228000000000001</v>
      </c>
      <c r="O1849" s="30">
        <v>33.983400000000003</v>
      </c>
      <c r="P1849" s="38">
        <v>-7.7652352941175451E-3</v>
      </c>
      <c r="Q1849" s="38">
        <v>-0.76225440235294073</v>
      </c>
      <c r="R1849" s="32" t="s">
        <v>285</v>
      </c>
      <c r="S1849" s="32">
        <v>1</v>
      </c>
      <c r="V1849" s="8" t="s">
        <v>382</v>
      </c>
    </row>
    <row r="1850" spans="1:22">
      <c r="A1850" s="32" t="s">
        <v>145</v>
      </c>
      <c r="B1850" s="32" t="s">
        <v>222</v>
      </c>
      <c r="C1850" s="32" t="s">
        <v>1572</v>
      </c>
      <c r="D1850" s="31">
        <v>42608</v>
      </c>
      <c r="E1850" s="1">
        <f>YEAR(D1850)</f>
        <v>2016</v>
      </c>
      <c r="F1850" s="1">
        <f>MONTH(D1850)</f>
        <v>8</v>
      </c>
      <c r="G1850" s="4">
        <f>DAY(D1850)</f>
        <v>26</v>
      </c>
      <c r="H1850" s="6">
        <v>0.7154166666666667</v>
      </c>
      <c r="I1850" s="28">
        <v>135.60249999999999</v>
      </c>
      <c r="J1850" s="28">
        <v>40.166833333333336</v>
      </c>
      <c r="K1850" s="33">
        <v>149.80500000000001</v>
      </c>
      <c r="L1850" s="33">
        <v>150</v>
      </c>
      <c r="M1850" s="33">
        <v>0</v>
      </c>
      <c r="N1850" s="27">
        <v>2.0973000000000002</v>
      </c>
      <c r="O1850" s="30">
        <v>34.013199999999998</v>
      </c>
      <c r="P1850" s="38">
        <v>-1.3594911764706064E-2</v>
      </c>
      <c r="Q1850" s="38">
        <v>-0.76470013411764803</v>
      </c>
      <c r="R1850" s="32" t="s">
        <v>285</v>
      </c>
      <c r="S1850" s="32">
        <v>1</v>
      </c>
      <c r="V1850" s="8" t="s">
        <v>383</v>
      </c>
    </row>
    <row r="1851" spans="1:22">
      <c r="A1851" s="32" t="s">
        <v>145</v>
      </c>
      <c r="B1851" s="32" t="s">
        <v>222</v>
      </c>
      <c r="C1851" s="32" t="s">
        <v>1572</v>
      </c>
      <c r="D1851" s="31">
        <v>42608</v>
      </c>
      <c r="E1851" s="1">
        <f>YEAR(D1851)</f>
        <v>2016</v>
      </c>
      <c r="F1851" s="1">
        <f>MONTH(D1851)</f>
        <v>8</v>
      </c>
      <c r="G1851" s="4">
        <f>DAY(D1851)</f>
        <v>26</v>
      </c>
      <c r="H1851" s="6">
        <v>0.7154166666666667</v>
      </c>
      <c r="I1851" s="28">
        <v>135.60249999999999</v>
      </c>
      <c r="J1851" s="28">
        <v>40.166833333333336</v>
      </c>
      <c r="K1851" s="33">
        <v>200.227</v>
      </c>
      <c r="L1851" s="33">
        <v>200</v>
      </c>
      <c r="M1851" s="33">
        <v>0</v>
      </c>
      <c r="N1851" s="27">
        <v>1.4492</v>
      </c>
      <c r="O1851" s="30">
        <v>34.035400000000003</v>
      </c>
      <c r="P1851" s="38">
        <v>-4.6442205882352594E-2</v>
      </c>
      <c r="Q1851" s="38">
        <v>-0.74386911372548958</v>
      </c>
      <c r="R1851" s="32" t="s">
        <v>285</v>
      </c>
      <c r="S1851" s="32">
        <v>1</v>
      </c>
      <c r="V1851" s="8" t="s">
        <v>384</v>
      </c>
    </row>
    <row r="1852" spans="1:22">
      <c r="A1852" s="32" t="s">
        <v>145</v>
      </c>
      <c r="B1852" s="32" t="s">
        <v>223</v>
      </c>
      <c r="C1852" s="32" t="s">
        <v>1572</v>
      </c>
      <c r="D1852" s="31">
        <v>42609</v>
      </c>
      <c r="E1852" s="1">
        <f>YEAR(D1852)</f>
        <v>2016</v>
      </c>
      <c r="F1852" s="1">
        <f>MONTH(D1852)</f>
        <v>8</v>
      </c>
      <c r="G1852" s="4">
        <f>DAY(D1852)</f>
        <v>27</v>
      </c>
      <c r="H1852" s="6">
        <v>4.0856481481481481E-3</v>
      </c>
      <c r="I1852" s="28">
        <v>135.63216666666668</v>
      </c>
      <c r="J1852" s="28">
        <v>39.911666666666669</v>
      </c>
      <c r="K1852" s="33">
        <v>0</v>
      </c>
      <c r="L1852" s="33">
        <v>0</v>
      </c>
      <c r="M1852" s="33">
        <v>0</v>
      </c>
      <c r="N1852" s="27">
        <v>25.4</v>
      </c>
      <c r="O1852" s="30">
        <v>33.146245197654679</v>
      </c>
      <c r="P1852" s="38">
        <v>-0.20281400000000005</v>
      </c>
      <c r="Q1852" s="38">
        <v>-1.7839819199999996</v>
      </c>
      <c r="R1852" s="32" t="s">
        <v>285</v>
      </c>
      <c r="S1852" s="32">
        <v>1</v>
      </c>
      <c r="V1852" s="8" t="s">
        <v>385</v>
      </c>
    </row>
    <row r="1853" spans="1:22">
      <c r="A1853" s="32" t="s">
        <v>145</v>
      </c>
      <c r="B1853" s="32" t="s">
        <v>223</v>
      </c>
      <c r="C1853" s="32" t="s">
        <v>1572</v>
      </c>
      <c r="D1853" s="31">
        <v>42609</v>
      </c>
      <c r="E1853" s="1">
        <f>YEAR(D1853)</f>
        <v>2016</v>
      </c>
      <c r="F1853" s="1">
        <f>MONTH(D1853)</f>
        <v>8</v>
      </c>
      <c r="G1853" s="4">
        <f>DAY(D1853)</f>
        <v>27</v>
      </c>
      <c r="H1853" s="6">
        <v>4.0856481481481481E-3</v>
      </c>
      <c r="I1853" s="28">
        <v>135.63216666666668</v>
      </c>
      <c r="J1853" s="28">
        <v>39.911666666666669</v>
      </c>
      <c r="K1853" s="33">
        <v>10.516</v>
      </c>
      <c r="L1853" s="33">
        <v>10</v>
      </c>
      <c r="M1853" s="33">
        <v>0</v>
      </c>
      <c r="N1853" s="27">
        <v>25.704499999999999</v>
      </c>
      <c r="O1853" s="30">
        <v>32.974400000000003</v>
      </c>
      <c r="P1853" s="38">
        <v>-0.23281229411764714</v>
      </c>
      <c r="Q1853" s="38">
        <v>-1.8873602329411767</v>
      </c>
      <c r="R1853" s="32" t="s">
        <v>285</v>
      </c>
      <c r="S1853" s="32">
        <v>1</v>
      </c>
      <c r="V1853" s="8" t="s">
        <v>386</v>
      </c>
    </row>
    <row r="1854" spans="1:22">
      <c r="A1854" s="32" t="s">
        <v>145</v>
      </c>
      <c r="B1854" s="32" t="s">
        <v>223</v>
      </c>
      <c r="C1854" s="32" t="s">
        <v>1572</v>
      </c>
      <c r="D1854" s="31">
        <v>42609</v>
      </c>
      <c r="E1854" s="1">
        <f>YEAR(D1854)</f>
        <v>2016</v>
      </c>
      <c r="F1854" s="1">
        <f>MONTH(D1854)</f>
        <v>8</v>
      </c>
      <c r="G1854" s="4">
        <f>DAY(D1854)</f>
        <v>27</v>
      </c>
      <c r="H1854" s="6">
        <v>4.0856481481481481E-3</v>
      </c>
      <c r="I1854" s="28">
        <v>135.63216666666668</v>
      </c>
      <c r="J1854" s="28">
        <v>39.911666666666669</v>
      </c>
      <c r="K1854" s="33">
        <v>19.802</v>
      </c>
      <c r="L1854" s="33">
        <v>20</v>
      </c>
      <c r="M1854" s="33">
        <v>0</v>
      </c>
      <c r="N1854" s="27">
        <v>23.212499999999999</v>
      </c>
      <c r="O1854" s="30">
        <v>33.709099999999999</v>
      </c>
      <c r="P1854" s="38">
        <v>-6.0328088235293897E-2</v>
      </c>
      <c r="Q1854" s="38">
        <v>-0.86814766588235415</v>
      </c>
      <c r="R1854" s="32" t="s">
        <v>285</v>
      </c>
      <c r="S1854" s="32">
        <v>1</v>
      </c>
      <c r="V1854" s="8" t="s">
        <v>387</v>
      </c>
    </row>
    <row r="1855" spans="1:22">
      <c r="A1855" s="32" t="s">
        <v>145</v>
      </c>
      <c r="B1855" s="32" t="s">
        <v>223</v>
      </c>
      <c r="C1855" s="32" t="s">
        <v>1572</v>
      </c>
      <c r="D1855" s="31">
        <v>42609</v>
      </c>
      <c r="E1855" s="1">
        <f>YEAR(D1855)</f>
        <v>2016</v>
      </c>
      <c r="F1855" s="1">
        <f>MONTH(D1855)</f>
        <v>8</v>
      </c>
      <c r="G1855" s="4">
        <f>DAY(D1855)</f>
        <v>27</v>
      </c>
      <c r="H1855" s="6">
        <v>4.0856481481481481E-3</v>
      </c>
      <c r="I1855" s="28">
        <v>135.63216666666668</v>
      </c>
      <c r="J1855" s="28">
        <v>39.911666666666669</v>
      </c>
      <c r="K1855" s="33">
        <v>30.053999999999998</v>
      </c>
      <c r="L1855" s="33">
        <v>30</v>
      </c>
      <c r="M1855" s="33">
        <v>0</v>
      </c>
      <c r="N1855" s="27">
        <v>16.9252</v>
      </c>
      <c r="O1855" s="30">
        <v>33.935400000000001</v>
      </c>
      <c r="P1855" s="38">
        <v>4.1541617647058882E-2</v>
      </c>
      <c r="Q1855" s="38">
        <v>-0.16900293882352813</v>
      </c>
      <c r="R1855" s="32" t="s">
        <v>285</v>
      </c>
      <c r="S1855" s="32">
        <v>1</v>
      </c>
      <c r="V1855" s="8" t="s">
        <v>388</v>
      </c>
    </row>
    <row r="1856" spans="1:22">
      <c r="A1856" s="32" t="s">
        <v>145</v>
      </c>
      <c r="B1856" s="32" t="s">
        <v>223</v>
      </c>
      <c r="C1856" s="32" t="s">
        <v>1572</v>
      </c>
      <c r="D1856" s="31">
        <v>42609</v>
      </c>
      <c r="E1856" s="1">
        <f>YEAR(D1856)</f>
        <v>2016</v>
      </c>
      <c r="F1856" s="1">
        <f>MONTH(D1856)</f>
        <v>8</v>
      </c>
      <c r="G1856" s="4">
        <f>DAY(D1856)</f>
        <v>27</v>
      </c>
      <c r="H1856" s="6">
        <v>4.0856481481481481E-3</v>
      </c>
      <c r="I1856" s="28">
        <v>135.63216666666668</v>
      </c>
      <c r="J1856" s="28">
        <v>39.911666666666669</v>
      </c>
      <c r="K1856" s="33">
        <v>49.646999999999998</v>
      </c>
      <c r="L1856" s="33">
        <v>50</v>
      </c>
      <c r="M1856" s="33">
        <v>0</v>
      </c>
      <c r="N1856" s="27">
        <v>11.0589</v>
      </c>
      <c r="O1856" s="30">
        <v>34.136899999999997</v>
      </c>
      <c r="P1856" s="38">
        <v>6.5063823529411868E-2</v>
      </c>
      <c r="Q1856" s="38">
        <v>4.1999108235293292E-2</v>
      </c>
      <c r="R1856" s="32" t="s">
        <v>285</v>
      </c>
      <c r="S1856" s="32">
        <v>1</v>
      </c>
      <c r="V1856" s="8" t="s">
        <v>389</v>
      </c>
    </row>
    <row r="1857" spans="1:22">
      <c r="A1857" s="32" t="s">
        <v>145</v>
      </c>
      <c r="B1857" s="32" t="s">
        <v>223</v>
      </c>
      <c r="C1857" s="32" t="s">
        <v>1572</v>
      </c>
      <c r="D1857" s="31">
        <v>42609</v>
      </c>
      <c r="E1857" s="1">
        <f>YEAR(D1857)</f>
        <v>2016</v>
      </c>
      <c r="F1857" s="1">
        <f>MONTH(D1857)</f>
        <v>8</v>
      </c>
      <c r="G1857" s="4">
        <f>DAY(D1857)</f>
        <v>27</v>
      </c>
      <c r="H1857" s="6">
        <v>4.0856481481481481E-3</v>
      </c>
      <c r="I1857" s="28">
        <v>135.63216666666668</v>
      </c>
      <c r="J1857" s="28">
        <v>39.911666666666669</v>
      </c>
      <c r="K1857" s="33">
        <v>74.484999999999999</v>
      </c>
      <c r="L1857" s="33">
        <v>75</v>
      </c>
      <c r="M1857" s="33">
        <v>0</v>
      </c>
      <c r="N1857" s="27">
        <v>7.5019</v>
      </c>
      <c r="O1857" s="30">
        <v>34.079700000000003</v>
      </c>
      <c r="P1857" s="38">
        <v>6.6201029411764756E-2</v>
      </c>
      <c r="Q1857" s="38">
        <v>-0.10276052470588048</v>
      </c>
      <c r="R1857" s="32" t="s">
        <v>285</v>
      </c>
      <c r="S1857" s="32">
        <v>1</v>
      </c>
      <c r="V1857" s="8" t="s">
        <v>390</v>
      </c>
    </row>
    <row r="1858" spans="1:22">
      <c r="A1858" s="32" t="s">
        <v>145</v>
      </c>
      <c r="B1858" s="32" t="s">
        <v>223</v>
      </c>
      <c r="C1858" s="32" t="s">
        <v>1572</v>
      </c>
      <c r="D1858" s="31">
        <v>42609</v>
      </c>
      <c r="E1858" s="1">
        <f>YEAR(D1858)</f>
        <v>2016</v>
      </c>
      <c r="F1858" s="1">
        <f>MONTH(D1858)</f>
        <v>8</v>
      </c>
      <c r="G1858" s="4">
        <f>DAY(D1858)</f>
        <v>27</v>
      </c>
      <c r="H1858" s="6">
        <v>4.0856481481481481E-3</v>
      </c>
      <c r="I1858" s="28">
        <v>135.63216666666668</v>
      </c>
      <c r="J1858" s="28">
        <v>39.911666666666669</v>
      </c>
      <c r="K1858" s="33">
        <v>99.087000000000003</v>
      </c>
      <c r="L1858" s="33">
        <v>100</v>
      </c>
      <c r="M1858" s="33">
        <v>0</v>
      </c>
      <c r="N1858" s="27">
        <v>4.0963000000000003</v>
      </c>
      <c r="O1858" s="30">
        <v>33.932099999999998</v>
      </c>
      <c r="P1858" s="38">
        <v>-2.348035294117623E-2</v>
      </c>
      <c r="Q1858" s="38">
        <v>-0.7498152776470608</v>
      </c>
      <c r="R1858" s="32" t="s">
        <v>285</v>
      </c>
      <c r="S1858" s="32">
        <v>1</v>
      </c>
      <c r="V1858" s="8" t="s">
        <v>452</v>
      </c>
    </row>
    <row r="1859" spans="1:22">
      <c r="A1859" s="32" t="s">
        <v>145</v>
      </c>
      <c r="B1859" s="32" t="s">
        <v>223</v>
      </c>
      <c r="C1859" s="32" t="s">
        <v>1572</v>
      </c>
      <c r="D1859" s="31">
        <v>42609</v>
      </c>
      <c r="E1859" s="1">
        <f>YEAR(D1859)</f>
        <v>2016</v>
      </c>
      <c r="F1859" s="1">
        <f>MONTH(D1859)</f>
        <v>8</v>
      </c>
      <c r="G1859" s="4">
        <f>DAY(D1859)</f>
        <v>27</v>
      </c>
      <c r="H1859" s="6">
        <v>4.0856481481481481E-3</v>
      </c>
      <c r="I1859" s="28">
        <v>135.63216666666668</v>
      </c>
      <c r="J1859" s="28">
        <v>39.911666666666669</v>
      </c>
      <c r="K1859" s="33">
        <v>149.80099999999999</v>
      </c>
      <c r="L1859" s="33">
        <v>150</v>
      </c>
      <c r="M1859" s="33">
        <v>0</v>
      </c>
      <c r="N1859" s="27">
        <v>2.1505999999999998</v>
      </c>
      <c r="O1859" s="30">
        <v>34.005899999999997</v>
      </c>
      <c r="P1859" s="38">
        <v>-3.0818323529411495E-2</v>
      </c>
      <c r="Q1859" s="38">
        <v>-0.92395830117646849</v>
      </c>
      <c r="R1859" s="32" t="s">
        <v>285</v>
      </c>
      <c r="S1859" s="32">
        <v>1</v>
      </c>
      <c r="V1859" s="8" t="s">
        <v>392</v>
      </c>
    </row>
    <row r="1860" spans="1:22">
      <c r="A1860" s="32" t="s">
        <v>145</v>
      </c>
      <c r="B1860" s="32" t="s">
        <v>223</v>
      </c>
      <c r="C1860" s="32" t="s">
        <v>1572</v>
      </c>
      <c r="D1860" s="31">
        <v>42609</v>
      </c>
      <c r="E1860" s="1">
        <f>YEAR(D1860)</f>
        <v>2016</v>
      </c>
      <c r="F1860" s="1">
        <f>MONTH(D1860)</f>
        <v>8</v>
      </c>
      <c r="G1860" s="4">
        <f>DAY(D1860)</f>
        <v>27</v>
      </c>
      <c r="H1860" s="6">
        <v>4.0856481481481481E-3</v>
      </c>
      <c r="I1860" s="28">
        <v>135.63216666666668</v>
      </c>
      <c r="J1860" s="28">
        <v>39.911666666666669</v>
      </c>
      <c r="K1860" s="33">
        <v>198.86799999999999</v>
      </c>
      <c r="L1860" s="33">
        <v>200</v>
      </c>
      <c r="M1860" s="33">
        <v>0</v>
      </c>
      <c r="N1860" s="27">
        <v>1.4632000000000001</v>
      </c>
      <c r="O1860" s="30">
        <v>34.011899999999997</v>
      </c>
      <c r="P1860" s="38">
        <v>-1.1294294117647041E-2</v>
      </c>
      <c r="Q1860" s="38">
        <v>-0.84432204470588168</v>
      </c>
      <c r="R1860" s="32" t="s">
        <v>285</v>
      </c>
      <c r="S1860" s="32">
        <v>1</v>
      </c>
      <c r="V1860" s="8" t="s">
        <v>393</v>
      </c>
    </row>
    <row r="1861" spans="1:22">
      <c r="A1861" s="32" t="s">
        <v>145</v>
      </c>
      <c r="B1861" s="32" t="s">
        <v>224</v>
      </c>
      <c r="C1861" s="32" t="s">
        <v>1572</v>
      </c>
      <c r="D1861" s="31">
        <v>42609</v>
      </c>
      <c r="E1861" s="1">
        <f>YEAR(D1861)</f>
        <v>2016</v>
      </c>
      <c r="F1861" s="1">
        <f>MONTH(D1861)</f>
        <v>8</v>
      </c>
      <c r="G1861" s="4">
        <f>DAY(D1861)</f>
        <v>27</v>
      </c>
      <c r="H1861" s="6">
        <v>0.57893518518518516</v>
      </c>
      <c r="I1861" s="28">
        <v>135.999</v>
      </c>
      <c r="J1861" s="28">
        <v>38.493000000000002</v>
      </c>
      <c r="K1861" s="33">
        <v>0</v>
      </c>
      <c r="L1861" s="33">
        <v>0</v>
      </c>
      <c r="M1861" s="33">
        <v>0</v>
      </c>
      <c r="N1861" s="27">
        <v>25.9</v>
      </c>
      <c r="O1861" s="30">
        <v>33.263529399628936</v>
      </c>
      <c r="P1861" s="38">
        <v>-9.2502764705882257E-2</v>
      </c>
      <c r="Q1861" s="38">
        <v>-1.203602348235294</v>
      </c>
      <c r="R1861" s="32" t="s">
        <v>285</v>
      </c>
      <c r="S1861" s="32">
        <v>1</v>
      </c>
      <c r="V1861" s="8" t="s">
        <v>394</v>
      </c>
    </row>
    <row r="1862" spans="1:22">
      <c r="A1862" s="32" t="s">
        <v>145</v>
      </c>
      <c r="B1862" s="32" t="s">
        <v>224</v>
      </c>
      <c r="C1862" s="32" t="s">
        <v>1572</v>
      </c>
      <c r="D1862" s="31">
        <v>42609</v>
      </c>
      <c r="E1862" s="1">
        <f>YEAR(D1862)</f>
        <v>2016</v>
      </c>
      <c r="F1862" s="1">
        <f>MONTH(D1862)</f>
        <v>8</v>
      </c>
      <c r="G1862" s="4">
        <f>DAY(D1862)</f>
        <v>27</v>
      </c>
      <c r="H1862" s="6">
        <v>0.57893518518518516</v>
      </c>
      <c r="I1862" s="28">
        <v>135.999</v>
      </c>
      <c r="J1862" s="28">
        <v>38.493000000000002</v>
      </c>
      <c r="K1862" s="33">
        <v>10.042999999999999</v>
      </c>
      <c r="L1862" s="33">
        <v>10</v>
      </c>
      <c r="M1862" s="33">
        <v>0</v>
      </c>
      <c r="N1862" s="27">
        <v>26.692499999999999</v>
      </c>
      <c r="O1862" s="30">
        <v>33.243299999999998</v>
      </c>
      <c r="P1862" s="38">
        <v>-5.588473529411786E-2</v>
      </c>
      <c r="Q1862" s="38">
        <v>-0.95569513176470533</v>
      </c>
      <c r="R1862" s="32" t="s">
        <v>285</v>
      </c>
      <c r="S1862" s="32">
        <v>1</v>
      </c>
      <c r="V1862" s="8" t="s">
        <v>395</v>
      </c>
    </row>
    <row r="1863" spans="1:22">
      <c r="A1863" s="32" t="s">
        <v>145</v>
      </c>
      <c r="B1863" s="32" t="s">
        <v>224</v>
      </c>
      <c r="C1863" s="32" t="s">
        <v>1572</v>
      </c>
      <c r="D1863" s="31">
        <v>42609</v>
      </c>
      <c r="E1863" s="1">
        <f>YEAR(D1863)</f>
        <v>2016</v>
      </c>
      <c r="F1863" s="1">
        <f>MONTH(D1863)</f>
        <v>8</v>
      </c>
      <c r="G1863" s="4">
        <f>DAY(D1863)</f>
        <v>27</v>
      </c>
      <c r="H1863" s="6">
        <v>0.57893518518518516</v>
      </c>
      <c r="I1863" s="28">
        <v>135.999</v>
      </c>
      <c r="J1863" s="28">
        <v>38.493000000000002</v>
      </c>
      <c r="K1863" s="33">
        <v>20.568999999999999</v>
      </c>
      <c r="L1863" s="33">
        <v>20</v>
      </c>
      <c r="M1863" s="33">
        <v>0</v>
      </c>
      <c r="N1863" s="27">
        <v>23.182300000000001</v>
      </c>
      <c r="O1863" s="30">
        <v>34.105499999999999</v>
      </c>
      <c r="P1863" s="38">
        <v>0.16469729411764722</v>
      </c>
      <c r="Q1863" s="38">
        <v>0.6240630047058815</v>
      </c>
      <c r="R1863" s="32" t="s">
        <v>285</v>
      </c>
      <c r="S1863" s="32">
        <v>1</v>
      </c>
      <c r="V1863" s="8" t="s">
        <v>396</v>
      </c>
    </row>
    <row r="1864" spans="1:22" s="22" customFormat="1">
      <c r="A1864" s="32" t="s">
        <v>145</v>
      </c>
      <c r="B1864" s="32" t="s">
        <v>224</v>
      </c>
      <c r="C1864" s="32" t="s">
        <v>1572</v>
      </c>
      <c r="D1864" s="31">
        <v>42609</v>
      </c>
      <c r="E1864" s="1">
        <f>YEAR(D1864)</f>
        <v>2016</v>
      </c>
      <c r="F1864" s="1">
        <f>MONTH(D1864)</f>
        <v>8</v>
      </c>
      <c r="G1864" s="4">
        <f>DAY(D1864)</f>
        <v>27</v>
      </c>
      <c r="H1864" s="6">
        <v>0.57893518518518516</v>
      </c>
      <c r="I1864" s="28">
        <v>135.999</v>
      </c>
      <c r="J1864" s="28">
        <v>38.493000000000002</v>
      </c>
      <c r="K1864" s="33">
        <v>30.227</v>
      </c>
      <c r="L1864" s="33">
        <v>30</v>
      </c>
      <c r="M1864" s="33">
        <v>0</v>
      </c>
      <c r="N1864" s="27">
        <v>17.568899999999999</v>
      </c>
      <c r="O1864" s="30">
        <v>34.340899999999998</v>
      </c>
      <c r="P1864" s="38">
        <v>0.20477482352941179</v>
      </c>
      <c r="Q1864" s="38">
        <v>0.99415298117646955</v>
      </c>
      <c r="R1864" s="32" t="s">
        <v>285</v>
      </c>
      <c r="S1864" s="32">
        <v>1</v>
      </c>
      <c r="T1864" s="8"/>
      <c r="U1864" s="8"/>
      <c r="V1864" s="8" t="s">
        <v>397</v>
      </c>
    </row>
    <row r="1865" spans="1:22" s="22" customFormat="1">
      <c r="A1865" s="32" t="s">
        <v>145</v>
      </c>
      <c r="B1865" s="32" t="s">
        <v>224</v>
      </c>
      <c r="C1865" s="32" t="s">
        <v>1572</v>
      </c>
      <c r="D1865" s="31">
        <v>42609</v>
      </c>
      <c r="E1865" s="1">
        <f>YEAR(D1865)</f>
        <v>2016</v>
      </c>
      <c r="F1865" s="1">
        <f>MONTH(D1865)</f>
        <v>8</v>
      </c>
      <c r="G1865" s="4">
        <f>DAY(D1865)</f>
        <v>27</v>
      </c>
      <c r="H1865" s="6">
        <v>0.57893518518518516</v>
      </c>
      <c r="I1865" s="28">
        <v>135.999</v>
      </c>
      <c r="J1865" s="28">
        <v>38.493000000000002</v>
      </c>
      <c r="K1865" s="33">
        <v>50.494999999999997</v>
      </c>
      <c r="L1865" s="33">
        <v>50</v>
      </c>
      <c r="M1865" s="33">
        <v>0</v>
      </c>
      <c r="N1865" s="27">
        <v>14.292299999999999</v>
      </c>
      <c r="O1865" s="30">
        <v>34.403399999999998</v>
      </c>
      <c r="P1865" s="38">
        <v>0.13777544117647067</v>
      </c>
      <c r="Q1865" s="38">
        <v>0.89241284705882329</v>
      </c>
      <c r="R1865" s="32" t="s">
        <v>285</v>
      </c>
      <c r="S1865" s="32">
        <v>1</v>
      </c>
      <c r="T1865" s="8"/>
      <c r="U1865" s="8"/>
      <c r="V1865" s="8" t="s">
        <v>398</v>
      </c>
    </row>
    <row r="1866" spans="1:22" s="22" customFormat="1">
      <c r="A1866" s="32" t="s">
        <v>145</v>
      </c>
      <c r="B1866" s="32" t="s">
        <v>224</v>
      </c>
      <c r="C1866" s="32" t="s">
        <v>1572</v>
      </c>
      <c r="D1866" s="31">
        <v>42609</v>
      </c>
      <c r="E1866" s="1">
        <f>YEAR(D1866)</f>
        <v>2016</v>
      </c>
      <c r="F1866" s="1">
        <f>MONTH(D1866)</f>
        <v>8</v>
      </c>
      <c r="G1866" s="4">
        <f>DAY(D1866)</f>
        <v>27</v>
      </c>
      <c r="H1866" s="6">
        <v>0.57893518518518516</v>
      </c>
      <c r="I1866" s="28">
        <v>135.999</v>
      </c>
      <c r="J1866" s="28">
        <v>38.493000000000002</v>
      </c>
      <c r="K1866" s="33">
        <v>75.091999999999999</v>
      </c>
      <c r="L1866" s="33">
        <v>75</v>
      </c>
      <c r="M1866" s="33">
        <v>0</v>
      </c>
      <c r="N1866" s="27">
        <v>10.562200000000001</v>
      </c>
      <c r="O1866" s="30">
        <v>34.199100000000001</v>
      </c>
      <c r="P1866" s="38">
        <v>0.1380499423529411</v>
      </c>
      <c r="Q1866" s="38">
        <v>0.57166667058823428</v>
      </c>
      <c r="R1866" s="32" t="s">
        <v>285</v>
      </c>
      <c r="S1866" s="32">
        <v>1</v>
      </c>
      <c r="T1866" s="8"/>
      <c r="U1866" s="8"/>
      <c r="V1866" s="8" t="s">
        <v>399</v>
      </c>
    </row>
    <row r="1867" spans="1:22" s="22" customFormat="1">
      <c r="A1867" s="32" t="s">
        <v>145</v>
      </c>
      <c r="B1867" s="32" t="s">
        <v>224</v>
      </c>
      <c r="C1867" s="32" t="s">
        <v>1572</v>
      </c>
      <c r="D1867" s="31">
        <v>42609</v>
      </c>
      <c r="E1867" s="1">
        <f>YEAR(D1867)</f>
        <v>2016</v>
      </c>
      <c r="F1867" s="1">
        <f>MONTH(D1867)</f>
        <v>8</v>
      </c>
      <c r="G1867" s="4">
        <f>DAY(D1867)</f>
        <v>27</v>
      </c>
      <c r="H1867" s="6">
        <v>0.57893518518518516</v>
      </c>
      <c r="I1867" s="28">
        <v>135.999</v>
      </c>
      <c r="J1867" s="28">
        <v>38.493000000000002</v>
      </c>
      <c r="K1867" s="33">
        <v>99.98</v>
      </c>
      <c r="L1867" s="33">
        <v>100</v>
      </c>
      <c r="M1867" s="33">
        <v>0</v>
      </c>
      <c r="N1867" s="27">
        <v>7.0903999999999998</v>
      </c>
      <c r="O1867" s="30">
        <v>34.071100000000001</v>
      </c>
      <c r="P1867" s="38">
        <v>6.4068518823529264E-2</v>
      </c>
      <c r="Q1867" s="38">
        <v>-0.22070427529411774</v>
      </c>
      <c r="R1867" s="32" t="s">
        <v>285</v>
      </c>
      <c r="S1867" s="32">
        <v>1</v>
      </c>
      <c r="T1867" s="8"/>
      <c r="U1867" s="8"/>
      <c r="V1867" s="8" t="s">
        <v>400</v>
      </c>
    </row>
    <row r="1868" spans="1:22" s="22" customFormat="1">
      <c r="A1868" s="32" t="s">
        <v>145</v>
      </c>
      <c r="B1868" s="32" t="s">
        <v>224</v>
      </c>
      <c r="C1868" s="32" t="s">
        <v>1572</v>
      </c>
      <c r="D1868" s="31">
        <v>42609</v>
      </c>
      <c r="E1868" s="1">
        <f>YEAR(D1868)</f>
        <v>2016</v>
      </c>
      <c r="F1868" s="1">
        <f>MONTH(D1868)</f>
        <v>8</v>
      </c>
      <c r="G1868" s="4">
        <f>DAY(D1868)</f>
        <v>27</v>
      </c>
      <c r="H1868" s="6">
        <v>0.57893518518518516</v>
      </c>
      <c r="I1868" s="28">
        <v>135.999</v>
      </c>
      <c r="J1868" s="28">
        <v>38.493000000000002</v>
      </c>
      <c r="K1868" s="33">
        <v>125.372</v>
      </c>
      <c r="L1868" s="33">
        <v>125</v>
      </c>
      <c r="M1868" s="33">
        <v>0</v>
      </c>
      <c r="N1868" s="27">
        <v>4.9832999999999998</v>
      </c>
      <c r="O1868" s="30">
        <v>34.021000000000001</v>
      </c>
      <c r="P1868" s="38">
        <v>9.1677095294117494E-2</v>
      </c>
      <c r="Q1868" s="38">
        <v>-0.29017690117647099</v>
      </c>
      <c r="R1868" s="32" t="s">
        <v>285</v>
      </c>
      <c r="S1868" s="32">
        <v>1</v>
      </c>
      <c r="T1868" s="8"/>
      <c r="U1868" s="8"/>
      <c r="V1868" s="8" t="s">
        <v>401</v>
      </c>
    </row>
    <row r="1869" spans="1:22" s="22" customFormat="1">
      <c r="A1869" s="32" t="s">
        <v>145</v>
      </c>
      <c r="B1869" s="32" t="s">
        <v>224</v>
      </c>
      <c r="C1869" s="32" t="s">
        <v>1572</v>
      </c>
      <c r="D1869" s="31">
        <v>42609</v>
      </c>
      <c r="E1869" s="1">
        <f>YEAR(D1869)</f>
        <v>2016</v>
      </c>
      <c r="F1869" s="1">
        <f>MONTH(D1869)</f>
        <v>8</v>
      </c>
      <c r="G1869" s="4">
        <f>DAY(D1869)</f>
        <v>27</v>
      </c>
      <c r="H1869" s="6">
        <v>0.57893518518518516</v>
      </c>
      <c r="I1869" s="28">
        <v>135.999</v>
      </c>
      <c r="J1869" s="28">
        <v>38.493000000000002</v>
      </c>
      <c r="K1869" s="33">
        <v>150.887</v>
      </c>
      <c r="L1869" s="33">
        <v>150</v>
      </c>
      <c r="M1869" s="33">
        <v>0</v>
      </c>
      <c r="N1869" s="27">
        <v>2.9411999999999998</v>
      </c>
      <c r="O1869" s="30">
        <v>34.005499999999998</v>
      </c>
      <c r="P1869" s="38">
        <v>2.1962451764705904E-2</v>
      </c>
      <c r="Q1869" s="38">
        <v>-0.72619780705882508</v>
      </c>
      <c r="R1869" s="32" t="s">
        <v>285</v>
      </c>
      <c r="S1869" s="32">
        <v>1</v>
      </c>
      <c r="T1869" s="8"/>
      <c r="U1869" s="8"/>
      <c r="V1869" s="8" t="s">
        <v>402</v>
      </c>
    </row>
    <row r="1870" spans="1:22" s="22" customFormat="1">
      <c r="A1870" s="32" t="s">
        <v>145</v>
      </c>
      <c r="B1870" s="32" t="s">
        <v>224</v>
      </c>
      <c r="C1870" s="32" t="s">
        <v>1572</v>
      </c>
      <c r="D1870" s="31">
        <v>42609</v>
      </c>
      <c r="E1870" s="1">
        <f>YEAR(D1870)</f>
        <v>2016</v>
      </c>
      <c r="F1870" s="1">
        <f>MONTH(D1870)</f>
        <v>8</v>
      </c>
      <c r="G1870" s="4">
        <f>DAY(D1870)</f>
        <v>27</v>
      </c>
      <c r="H1870" s="6">
        <v>0.57893518518518516</v>
      </c>
      <c r="I1870" s="28">
        <v>135.999</v>
      </c>
      <c r="J1870" s="28">
        <v>38.493000000000002</v>
      </c>
      <c r="K1870" s="33">
        <v>198.857</v>
      </c>
      <c r="L1870" s="33">
        <v>200</v>
      </c>
      <c r="M1870" s="33">
        <v>0</v>
      </c>
      <c r="N1870" s="27">
        <v>1.7749999999999999</v>
      </c>
      <c r="O1870" s="30">
        <v>34.033799999999999</v>
      </c>
      <c r="P1870" s="38">
        <v>3.5754788235293988E-2</v>
      </c>
      <c r="Q1870" s="38">
        <v>-0.67662559294117752</v>
      </c>
      <c r="R1870" s="32" t="s">
        <v>285</v>
      </c>
      <c r="S1870" s="32">
        <v>1</v>
      </c>
      <c r="T1870" s="8"/>
      <c r="U1870" s="8"/>
      <c r="V1870" s="8" t="s">
        <v>403</v>
      </c>
    </row>
    <row r="1871" spans="1:22" s="22" customFormat="1">
      <c r="A1871" s="32" t="s">
        <v>145</v>
      </c>
      <c r="B1871" s="32" t="s">
        <v>298</v>
      </c>
      <c r="C1871" s="32" t="s">
        <v>1572</v>
      </c>
      <c r="D1871" s="31">
        <v>42609</v>
      </c>
      <c r="E1871" s="1">
        <f>YEAR(D1871)</f>
        <v>2016</v>
      </c>
      <c r="F1871" s="1">
        <f>MONTH(D1871)</f>
        <v>8</v>
      </c>
      <c r="G1871" s="4">
        <f>DAY(D1871)</f>
        <v>27</v>
      </c>
      <c r="H1871" s="6">
        <v>0.86368055555555545</v>
      </c>
      <c r="I1871" s="28">
        <v>135.79666666666665</v>
      </c>
      <c r="J1871" s="28">
        <v>38.629666666666665</v>
      </c>
      <c r="K1871" s="33">
        <v>0</v>
      </c>
      <c r="L1871" s="33">
        <v>0</v>
      </c>
      <c r="M1871" s="33">
        <v>0</v>
      </c>
      <c r="N1871" s="27">
        <v>25.9</v>
      </c>
      <c r="O1871" s="30">
        <v>33.560791388204535</v>
      </c>
      <c r="P1871" s="38">
        <v>-4.2696595294117623E-2</v>
      </c>
      <c r="Q1871" s="38">
        <v>-0.86886933882353024</v>
      </c>
      <c r="R1871" s="32" t="s">
        <v>285</v>
      </c>
      <c r="S1871" s="32"/>
      <c r="T1871" s="7"/>
      <c r="U1871" s="8"/>
      <c r="V1871" s="8" t="s">
        <v>404</v>
      </c>
    </row>
    <row r="1872" spans="1:22" s="22" customFormat="1">
      <c r="A1872" s="32" t="s">
        <v>145</v>
      </c>
      <c r="B1872" s="32" t="s">
        <v>298</v>
      </c>
      <c r="C1872" s="32" t="s">
        <v>1572</v>
      </c>
      <c r="D1872" s="31">
        <v>42609</v>
      </c>
      <c r="E1872" s="1">
        <f>YEAR(D1872)</f>
        <v>2016</v>
      </c>
      <c r="F1872" s="1">
        <f>MONTH(D1872)</f>
        <v>8</v>
      </c>
      <c r="G1872" s="4">
        <f>DAY(D1872)</f>
        <v>27</v>
      </c>
      <c r="H1872" s="6">
        <v>0.86368055555555545</v>
      </c>
      <c r="I1872" s="28">
        <v>135.79666666666665</v>
      </c>
      <c r="J1872" s="28">
        <v>38.629666666666665</v>
      </c>
      <c r="K1872" s="33">
        <v>20.677</v>
      </c>
      <c r="L1872" s="33">
        <v>20</v>
      </c>
      <c r="M1872" s="33">
        <v>0</v>
      </c>
      <c r="N1872" s="27">
        <v>25.921099999999999</v>
      </c>
      <c r="O1872" s="30">
        <v>33.5852</v>
      </c>
      <c r="P1872" s="38">
        <v>-4.3126858823529179E-2</v>
      </c>
      <c r="Q1872" s="38">
        <v>-0.95187424470588322</v>
      </c>
      <c r="R1872" s="32" t="s">
        <v>285</v>
      </c>
      <c r="S1872" s="32"/>
      <c r="T1872" s="7"/>
      <c r="U1872" s="8"/>
      <c r="V1872" s="8" t="s">
        <v>405</v>
      </c>
    </row>
    <row r="1873" spans="1:22" s="22" customFormat="1">
      <c r="A1873" s="32" t="s">
        <v>145</v>
      </c>
      <c r="B1873" s="32" t="s">
        <v>298</v>
      </c>
      <c r="C1873" s="32" t="s">
        <v>1572</v>
      </c>
      <c r="D1873" s="31">
        <v>42609</v>
      </c>
      <c r="E1873" s="1">
        <f>YEAR(D1873)</f>
        <v>2016</v>
      </c>
      <c r="F1873" s="1">
        <f>MONTH(D1873)</f>
        <v>8</v>
      </c>
      <c r="G1873" s="4">
        <f>DAY(D1873)</f>
        <v>27</v>
      </c>
      <c r="H1873" s="6">
        <v>0.86368055555555545</v>
      </c>
      <c r="I1873" s="28">
        <v>135.79666666666665</v>
      </c>
      <c r="J1873" s="28">
        <v>38.629666666666665</v>
      </c>
      <c r="K1873" s="33">
        <v>49.579000000000001</v>
      </c>
      <c r="L1873" s="33">
        <v>50</v>
      </c>
      <c r="M1873" s="33">
        <v>0</v>
      </c>
      <c r="N1873" s="27">
        <v>11.8393</v>
      </c>
      <c r="O1873" s="30">
        <v>34.229799999999997</v>
      </c>
      <c r="P1873" s="38">
        <v>0.12155650705882382</v>
      </c>
      <c r="Q1873" s="38">
        <v>0.47373357176470599</v>
      </c>
      <c r="R1873" s="32" t="s">
        <v>285</v>
      </c>
      <c r="S1873" s="32"/>
      <c r="T1873" s="7"/>
      <c r="U1873" s="8"/>
      <c r="V1873" s="8" t="s">
        <v>406</v>
      </c>
    </row>
    <row r="1874" spans="1:22" s="22" customFormat="1">
      <c r="A1874" s="32" t="s">
        <v>145</v>
      </c>
      <c r="B1874" s="32" t="s">
        <v>225</v>
      </c>
      <c r="C1874" s="32" t="s">
        <v>1572</v>
      </c>
      <c r="D1874" s="31">
        <v>42610</v>
      </c>
      <c r="E1874" s="1">
        <f>YEAR(D1874)</f>
        <v>2016</v>
      </c>
      <c r="F1874" s="1">
        <f>MONTH(D1874)</f>
        <v>8</v>
      </c>
      <c r="G1874" s="4">
        <f>DAY(D1874)</f>
        <v>28</v>
      </c>
      <c r="H1874" s="6">
        <v>0.5722800925925926</v>
      </c>
      <c r="I1874" s="28">
        <v>135.601</v>
      </c>
      <c r="J1874" s="28">
        <v>37.741500000000002</v>
      </c>
      <c r="K1874" s="33">
        <v>0</v>
      </c>
      <c r="L1874" s="33">
        <v>0</v>
      </c>
      <c r="M1874" s="33">
        <v>0</v>
      </c>
      <c r="N1874" s="27">
        <v>26.1</v>
      </c>
      <c r="O1874" s="30">
        <v>33.762596338205817</v>
      </c>
      <c r="P1874" s="38">
        <v>-6.4241643137254778E-2</v>
      </c>
      <c r="Q1874" s="38">
        <v>-0.53260429411765031</v>
      </c>
      <c r="R1874" s="32" t="s">
        <v>285</v>
      </c>
      <c r="S1874" s="32">
        <v>1</v>
      </c>
      <c r="T1874" s="8"/>
      <c r="U1874" s="8"/>
      <c r="V1874" s="8" t="s">
        <v>407</v>
      </c>
    </row>
    <row r="1875" spans="1:22" s="22" customFormat="1">
      <c r="A1875" s="32" t="s">
        <v>145</v>
      </c>
      <c r="B1875" s="32" t="s">
        <v>225</v>
      </c>
      <c r="C1875" s="32" t="s">
        <v>1572</v>
      </c>
      <c r="D1875" s="31">
        <v>42610</v>
      </c>
      <c r="E1875" s="1">
        <f>YEAR(D1875)</f>
        <v>2016</v>
      </c>
      <c r="F1875" s="1">
        <f>MONTH(D1875)</f>
        <v>8</v>
      </c>
      <c r="G1875" s="4">
        <f>DAY(D1875)</f>
        <v>28</v>
      </c>
      <c r="H1875" s="6">
        <v>0.5722800925925926</v>
      </c>
      <c r="I1875" s="28">
        <v>135.601</v>
      </c>
      <c r="J1875" s="28">
        <v>37.741500000000002</v>
      </c>
      <c r="K1875" s="33">
        <v>9.9280000000000008</v>
      </c>
      <c r="L1875" s="33">
        <v>10</v>
      </c>
      <c r="M1875" s="33">
        <v>0</v>
      </c>
      <c r="N1875" s="27">
        <v>26.427700000000002</v>
      </c>
      <c r="O1875" s="30">
        <v>33.706800000000001</v>
      </c>
      <c r="P1875" s="38">
        <v>-1.2793279999999907E-2</v>
      </c>
      <c r="Q1875" s="38">
        <v>-0.40183840000000348</v>
      </c>
      <c r="R1875" s="32" t="s">
        <v>285</v>
      </c>
      <c r="S1875" s="32">
        <v>1</v>
      </c>
      <c r="T1875" s="8"/>
      <c r="U1875" s="8"/>
      <c r="V1875" s="8" t="s">
        <v>408</v>
      </c>
    </row>
    <row r="1876" spans="1:22" s="22" customFormat="1">
      <c r="A1876" s="32" t="s">
        <v>145</v>
      </c>
      <c r="B1876" s="32" t="s">
        <v>225</v>
      </c>
      <c r="C1876" s="32" t="s">
        <v>1572</v>
      </c>
      <c r="D1876" s="31">
        <v>42610</v>
      </c>
      <c r="E1876" s="1">
        <f>YEAR(D1876)</f>
        <v>2016</v>
      </c>
      <c r="F1876" s="1">
        <f>MONTH(D1876)</f>
        <v>8</v>
      </c>
      <c r="G1876" s="4">
        <f>DAY(D1876)</f>
        <v>28</v>
      </c>
      <c r="H1876" s="6">
        <v>0.5722800925925926</v>
      </c>
      <c r="I1876" s="28">
        <v>135.601</v>
      </c>
      <c r="J1876" s="28">
        <v>37.741500000000002</v>
      </c>
      <c r="K1876" s="33">
        <v>19.920999999999999</v>
      </c>
      <c r="L1876" s="33">
        <v>20</v>
      </c>
      <c r="M1876" s="33">
        <v>0</v>
      </c>
      <c r="N1876" s="27">
        <v>23.520499999999998</v>
      </c>
      <c r="O1876" s="30">
        <v>34.034700000000001</v>
      </c>
      <c r="P1876" s="38">
        <v>0.14708547647058823</v>
      </c>
      <c r="Q1876" s="38">
        <v>0.55420045411764463</v>
      </c>
      <c r="R1876" s="32" t="s">
        <v>285</v>
      </c>
      <c r="S1876" s="32">
        <v>1</v>
      </c>
      <c r="T1876" s="8"/>
      <c r="U1876" s="8"/>
      <c r="V1876" s="8" t="s">
        <v>409</v>
      </c>
    </row>
    <row r="1877" spans="1:22" s="22" customFormat="1">
      <c r="A1877" s="32" t="s">
        <v>145</v>
      </c>
      <c r="B1877" s="32" t="s">
        <v>225</v>
      </c>
      <c r="C1877" s="32" t="s">
        <v>1572</v>
      </c>
      <c r="D1877" s="31">
        <v>42610</v>
      </c>
      <c r="E1877" s="1">
        <f>YEAR(D1877)</f>
        <v>2016</v>
      </c>
      <c r="F1877" s="1">
        <f>MONTH(D1877)</f>
        <v>8</v>
      </c>
      <c r="G1877" s="4">
        <f>DAY(D1877)</f>
        <v>28</v>
      </c>
      <c r="H1877" s="6">
        <v>0.5722800925925926</v>
      </c>
      <c r="I1877" s="28">
        <v>135.601</v>
      </c>
      <c r="J1877" s="28">
        <v>37.741500000000002</v>
      </c>
      <c r="K1877" s="33">
        <v>30.585999999999999</v>
      </c>
      <c r="L1877" s="33">
        <v>30</v>
      </c>
      <c r="M1877" s="33">
        <v>0</v>
      </c>
      <c r="N1877" s="27">
        <v>17.941400000000002</v>
      </c>
      <c r="O1877" s="30">
        <v>34.309800000000003</v>
      </c>
      <c r="P1877" s="38">
        <v>0.1834307929411767</v>
      </c>
      <c r="Q1877" s="38">
        <v>1.0195470682352923</v>
      </c>
      <c r="R1877" s="32" t="s">
        <v>285</v>
      </c>
      <c r="S1877" s="32">
        <v>1</v>
      </c>
      <c r="T1877" s="8"/>
      <c r="U1877" s="8"/>
      <c r="V1877" s="8" t="s">
        <v>410</v>
      </c>
    </row>
    <row r="1878" spans="1:22" s="22" customFormat="1">
      <c r="A1878" s="32" t="s">
        <v>145</v>
      </c>
      <c r="B1878" s="32" t="s">
        <v>225</v>
      </c>
      <c r="C1878" s="32" t="s">
        <v>1572</v>
      </c>
      <c r="D1878" s="31">
        <v>42610</v>
      </c>
      <c r="E1878" s="1">
        <f>YEAR(D1878)</f>
        <v>2016</v>
      </c>
      <c r="F1878" s="1">
        <f>MONTH(D1878)</f>
        <v>8</v>
      </c>
      <c r="G1878" s="4">
        <f>DAY(D1878)</f>
        <v>28</v>
      </c>
      <c r="H1878" s="6">
        <v>0.5722800925925926</v>
      </c>
      <c r="I1878" s="28">
        <v>135.601</v>
      </c>
      <c r="J1878" s="28">
        <v>37.741500000000002</v>
      </c>
      <c r="K1878" s="33">
        <v>48.811999999999998</v>
      </c>
      <c r="L1878" s="33">
        <v>50</v>
      </c>
      <c r="M1878" s="33">
        <v>0</v>
      </c>
      <c r="N1878" s="27">
        <v>14.434900000000001</v>
      </c>
      <c r="O1878" s="30">
        <v>34.3628</v>
      </c>
      <c r="P1878" s="38">
        <v>0.19864538941176457</v>
      </c>
      <c r="Q1878" s="38">
        <v>0.9704709223529413</v>
      </c>
      <c r="R1878" s="32" t="s">
        <v>285</v>
      </c>
      <c r="S1878" s="32">
        <v>1</v>
      </c>
      <c r="T1878" s="8"/>
      <c r="U1878" s="8"/>
      <c r="V1878" s="8" t="s">
        <v>411</v>
      </c>
    </row>
    <row r="1879" spans="1:22" s="22" customFormat="1">
      <c r="A1879" s="32" t="s">
        <v>145</v>
      </c>
      <c r="B1879" s="32" t="s">
        <v>225</v>
      </c>
      <c r="C1879" s="32" t="s">
        <v>1572</v>
      </c>
      <c r="D1879" s="31">
        <v>42610</v>
      </c>
      <c r="E1879" s="1">
        <f>YEAR(D1879)</f>
        <v>2016</v>
      </c>
      <c r="F1879" s="1">
        <f>MONTH(D1879)</f>
        <v>8</v>
      </c>
      <c r="G1879" s="4">
        <f>DAY(D1879)</f>
        <v>28</v>
      </c>
      <c r="H1879" s="6">
        <v>0.5722800925925926</v>
      </c>
      <c r="I1879" s="28">
        <v>135.601</v>
      </c>
      <c r="J1879" s="28">
        <v>37.741500000000002</v>
      </c>
      <c r="K1879" s="33">
        <v>74.894000000000005</v>
      </c>
      <c r="L1879" s="33">
        <v>75</v>
      </c>
      <c r="M1879" s="33">
        <v>0</v>
      </c>
      <c r="N1879" s="27">
        <v>9.8571000000000009</v>
      </c>
      <c r="O1879" s="30">
        <v>34.1554</v>
      </c>
      <c r="P1879" s="38">
        <v>9.8656925882353086E-2</v>
      </c>
      <c r="Q1879" s="38">
        <v>0.26733457647058678</v>
      </c>
      <c r="R1879" s="32" t="s">
        <v>285</v>
      </c>
      <c r="S1879" s="32">
        <v>1</v>
      </c>
      <c r="T1879" s="8"/>
      <c r="U1879" s="8"/>
      <c r="V1879" s="8" t="s">
        <v>412</v>
      </c>
    </row>
    <row r="1880" spans="1:22" s="22" customFormat="1">
      <c r="A1880" s="32" t="s">
        <v>145</v>
      </c>
      <c r="B1880" s="32" t="s">
        <v>225</v>
      </c>
      <c r="C1880" s="32" t="s">
        <v>1572</v>
      </c>
      <c r="D1880" s="31">
        <v>42610</v>
      </c>
      <c r="E1880" s="1">
        <f>YEAR(D1880)</f>
        <v>2016</v>
      </c>
      <c r="F1880" s="1">
        <f>MONTH(D1880)</f>
        <v>8</v>
      </c>
      <c r="G1880" s="4">
        <f>DAY(D1880)</f>
        <v>28</v>
      </c>
      <c r="H1880" s="6">
        <v>0.5722800925925926</v>
      </c>
      <c r="I1880" s="28">
        <v>135.601</v>
      </c>
      <c r="J1880" s="28">
        <v>37.741500000000002</v>
      </c>
      <c r="K1880" s="33">
        <v>99.043999999999997</v>
      </c>
      <c r="L1880" s="33">
        <v>100</v>
      </c>
      <c r="M1880" s="33">
        <v>0</v>
      </c>
      <c r="N1880" s="27">
        <v>7.0198</v>
      </c>
      <c r="O1880" s="30">
        <v>34.078099999999999</v>
      </c>
      <c r="P1880" s="38">
        <v>7.039100235294149E-2</v>
      </c>
      <c r="Q1880" s="38">
        <v>-0.17692336941176556</v>
      </c>
      <c r="R1880" s="32" t="s">
        <v>285</v>
      </c>
      <c r="S1880" s="32">
        <v>1</v>
      </c>
      <c r="T1880" s="8"/>
      <c r="U1880" s="8"/>
      <c r="V1880" s="8" t="s">
        <v>413</v>
      </c>
    </row>
    <row r="1881" spans="1:22" s="22" customFormat="1">
      <c r="A1881" s="32" t="s">
        <v>145</v>
      </c>
      <c r="B1881" s="32" t="s">
        <v>225</v>
      </c>
      <c r="C1881" s="32" t="s">
        <v>1572</v>
      </c>
      <c r="D1881" s="31">
        <v>42610</v>
      </c>
      <c r="E1881" s="1">
        <f>YEAR(D1881)</f>
        <v>2016</v>
      </c>
      <c r="F1881" s="1">
        <f>MONTH(D1881)</f>
        <v>8</v>
      </c>
      <c r="G1881" s="4">
        <f>DAY(D1881)</f>
        <v>28</v>
      </c>
      <c r="H1881" s="6">
        <v>0.5722800925925926</v>
      </c>
      <c r="I1881" s="28">
        <v>135.601</v>
      </c>
      <c r="J1881" s="28">
        <v>37.741500000000002</v>
      </c>
      <c r="K1881" s="33">
        <v>121.652</v>
      </c>
      <c r="L1881" s="33">
        <v>125</v>
      </c>
      <c r="M1881" s="33">
        <v>0</v>
      </c>
      <c r="N1881" s="27">
        <v>5.4626999999999999</v>
      </c>
      <c r="O1881" s="30">
        <v>34.033200000000001</v>
      </c>
      <c r="P1881" s="38">
        <v>-1.2427747058823435E-2</v>
      </c>
      <c r="Q1881" s="38">
        <v>-0.4400864964705864</v>
      </c>
      <c r="R1881" s="32" t="s">
        <v>285</v>
      </c>
      <c r="S1881" s="32">
        <v>1</v>
      </c>
      <c r="T1881" s="8"/>
      <c r="U1881" s="8"/>
      <c r="V1881" s="8" t="s">
        <v>414</v>
      </c>
    </row>
    <row r="1882" spans="1:22" s="22" customFormat="1">
      <c r="A1882" s="32" t="s">
        <v>145</v>
      </c>
      <c r="B1882" s="32" t="s">
        <v>225</v>
      </c>
      <c r="C1882" s="32" t="s">
        <v>1572</v>
      </c>
      <c r="D1882" s="31">
        <v>42610</v>
      </c>
      <c r="E1882" s="1">
        <f>YEAR(D1882)</f>
        <v>2016</v>
      </c>
      <c r="F1882" s="1">
        <f>MONTH(D1882)</f>
        <v>8</v>
      </c>
      <c r="G1882" s="4">
        <f>DAY(D1882)</f>
        <v>28</v>
      </c>
      <c r="H1882" s="6">
        <v>0.5722800925925926</v>
      </c>
      <c r="I1882" s="28">
        <v>135.601</v>
      </c>
      <c r="J1882" s="28">
        <v>37.741500000000002</v>
      </c>
      <c r="K1882" s="33">
        <v>149.39599999999999</v>
      </c>
      <c r="L1882" s="33">
        <v>150</v>
      </c>
      <c r="M1882" s="33">
        <v>0</v>
      </c>
      <c r="N1882" s="27">
        <v>3.5863</v>
      </c>
      <c r="O1882" s="30">
        <v>34.006100000000004</v>
      </c>
      <c r="P1882" s="38">
        <v>-1.1627136470588217E-2</v>
      </c>
      <c r="Q1882" s="38">
        <v>-0.57009681176470473</v>
      </c>
      <c r="R1882" s="32" t="s">
        <v>285</v>
      </c>
      <c r="S1882" s="32">
        <v>1</v>
      </c>
      <c r="T1882" s="8"/>
      <c r="U1882" s="8"/>
      <c r="V1882" s="8" t="s">
        <v>415</v>
      </c>
    </row>
    <row r="1883" spans="1:22" s="22" customFormat="1">
      <c r="A1883" s="32" t="s">
        <v>145</v>
      </c>
      <c r="B1883" s="32" t="s">
        <v>225</v>
      </c>
      <c r="C1883" s="32" t="s">
        <v>1572</v>
      </c>
      <c r="D1883" s="31">
        <v>42610</v>
      </c>
      <c r="E1883" s="1">
        <f>YEAR(D1883)</f>
        <v>2016</v>
      </c>
      <c r="F1883" s="1">
        <f>MONTH(D1883)</f>
        <v>8</v>
      </c>
      <c r="G1883" s="4">
        <f>DAY(D1883)</f>
        <v>28</v>
      </c>
      <c r="H1883" s="6">
        <v>0.5722800925925926</v>
      </c>
      <c r="I1883" s="28">
        <v>135.601</v>
      </c>
      <c r="J1883" s="28">
        <v>37.741500000000002</v>
      </c>
      <c r="K1883" s="33">
        <v>199.66800000000001</v>
      </c>
      <c r="L1883" s="33">
        <v>200</v>
      </c>
      <c r="M1883" s="33">
        <v>0</v>
      </c>
      <c r="N1883" s="27">
        <v>1.7327999999999999</v>
      </c>
      <c r="O1883" s="30">
        <v>34.031199999999998</v>
      </c>
      <c r="P1883" s="38">
        <v>-1.4889325882353033E-2</v>
      </c>
      <c r="Q1883" s="38">
        <v>-0.64336572705882311</v>
      </c>
      <c r="R1883" s="32" t="s">
        <v>285</v>
      </c>
      <c r="S1883" s="32">
        <v>1</v>
      </c>
      <c r="T1883" s="8"/>
      <c r="U1883" s="8"/>
      <c r="V1883" s="8" t="s">
        <v>416</v>
      </c>
    </row>
    <row r="1884" spans="1:22" s="22" customFormat="1">
      <c r="A1884" s="32" t="s">
        <v>145</v>
      </c>
      <c r="B1884" s="32" t="s">
        <v>226</v>
      </c>
      <c r="C1884" s="32" t="s">
        <v>1572</v>
      </c>
      <c r="D1884" s="31">
        <v>42610</v>
      </c>
      <c r="E1884" s="1">
        <f>YEAR(D1884)</f>
        <v>2016</v>
      </c>
      <c r="F1884" s="1">
        <f>MONTH(D1884)</f>
        <v>8</v>
      </c>
      <c r="G1884" s="4">
        <f>DAY(D1884)</f>
        <v>28</v>
      </c>
      <c r="H1884" s="6">
        <v>0.75143518518518515</v>
      </c>
      <c r="I1884" s="28">
        <v>135.59966666666668</v>
      </c>
      <c r="J1884" s="28">
        <v>38.015500000000003</v>
      </c>
      <c r="K1884" s="33">
        <v>0</v>
      </c>
      <c r="L1884" s="33">
        <v>0</v>
      </c>
      <c r="M1884" s="33">
        <v>0</v>
      </c>
      <c r="N1884" s="27">
        <v>25.3</v>
      </c>
      <c r="O1884" s="30">
        <v>33.18348334942506</v>
      </c>
      <c r="P1884" s="38">
        <v>-0.17010023529411789</v>
      </c>
      <c r="Q1884" s="38">
        <v>-1.4673820623529421</v>
      </c>
      <c r="R1884" s="32" t="s">
        <v>285</v>
      </c>
      <c r="S1884" s="32">
        <v>1</v>
      </c>
      <c r="T1884" s="8"/>
      <c r="U1884" s="8"/>
      <c r="V1884" s="8" t="s">
        <v>417</v>
      </c>
    </row>
    <row r="1885" spans="1:22" s="22" customFormat="1">
      <c r="A1885" s="32" t="s">
        <v>145</v>
      </c>
      <c r="B1885" s="32" t="s">
        <v>226</v>
      </c>
      <c r="C1885" s="32" t="s">
        <v>1572</v>
      </c>
      <c r="D1885" s="31">
        <v>42610</v>
      </c>
      <c r="E1885" s="1">
        <f>YEAR(D1885)</f>
        <v>2016</v>
      </c>
      <c r="F1885" s="1">
        <f>MONTH(D1885)</f>
        <v>8</v>
      </c>
      <c r="G1885" s="4">
        <f>DAY(D1885)</f>
        <v>28</v>
      </c>
      <c r="H1885" s="6">
        <v>0.75143518518518515</v>
      </c>
      <c r="I1885" s="28">
        <v>135.59966666666668</v>
      </c>
      <c r="J1885" s="28">
        <v>38.015500000000003</v>
      </c>
      <c r="K1885" s="33">
        <v>10</v>
      </c>
      <c r="L1885" s="33">
        <v>10</v>
      </c>
      <c r="M1885" s="33">
        <v>0</v>
      </c>
      <c r="N1885" s="27">
        <v>25.6691</v>
      </c>
      <c r="O1885" s="30">
        <v>33.429499999999997</v>
      </c>
      <c r="P1885" s="38">
        <v>-0.12399940470588233</v>
      </c>
      <c r="Q1885" s="38">
        <v>-1.2483349376470585</v>
      </c>
      <c r="R1885" s="32" t="s">
        <v>285</v>
      </c>
      <c r="S1885" s="32">
        <v>1</v>
      </c>
      <c r="T1885" s="8"/>
      <c r="U1885" s="8"/>
      <c r="V1885" s="8" t="s">
        <v>418</v>
      </c>
    </row>
    <row r="1886" spans="1:22" s="22" customFormat="1">
      <c r="A1886" s="32" t="s">
        <v>145</v>
      </c>
      <c r="B1886" s="32" t="s">
        <v>226</v>
      </c>
      <c r="C1886" s="32" t="s">
        <v>1572</v>
      </c>
      <c r="D1886" s="31">
        <v>42610</v>
      </c>
      <c r="E1886" s="1">
        <f>YEAR(D1886)</f>
        <v>2016</v>
      </c>
      <c r="F1886" s="1">
        <f>MONTH(D1886)</f>
        <v>8</v>
      </c>
      <c r="G1886" s="4">
        <f>DAY(D1886)</f>
        <v>28</v>
      </c>
      <c r="H1886" s="6">
        <v>0.75143518518518515</v>
      </c>
      <c r="I1886" s="28">
        <v>135.59966666666668</v>
      </c>
      <c r="J1886" s="28">
        <v>38.015500000000003</v>
      </c>
      <c r="K1886" s="33">
        <v>19.917999999999999</v>
      </c>
      <c r="L1886" s="33">
        <v>20</v>
      </c>
      <c r="M1886" s="33">
        <v>0</v>
      </c>
      <c r="N1886" s="27">
        <v>19.5092</v>
      </c>
      <c r="O1886" s="30">
        <v>33.441499999999998</v>
      </c>
      <c r="P1886" s="38">
        <v>-1.5128314117646813E-2</v>
      </c>
      <c r="Q1886" s="38">
        <v>-0.39671903294117783</v>
      </c>
      <c r="R1886" s="32" t="s">
        <v>285</v>
      </c>
      <c r="S1886" s="32">
        <v>1</v>
      </c>
      <c r="T1886" s="8"/>
      <c r="U1886" s="8"/>
      <c r="V1886" s="8" t="s">
        <v>419</v>
      </c>
    </row>
    <row r="1887" spans="1:22" s="22" customFormat="1">
      <c r="A1887" s="32" t="s">
        <v>145</v>
      </c>
      <c r="B1887" s="32" t="s">
        <v>226</v>
      </c>
      <c r="C1887" s="32" t="s">
        <v>1572</v>
      </c>
      <c r="D1887" s="31">
        <v>42610</v>
      </c>
      <c r="E1887" s="1">
        <f>YEAR(D1887)</f>
        <v>2016</v>
      </c>
      <c r="F1887" s="1">
        <f>MONTH(D1887)</f>
        <v>8</v>
      </c>
      <c r="G1887" s="4">
        <f>DAY(D1887)</f>
        <v>28</v>
      </c>
      <c r="H1887" s="6">
        <v>0.75143518518518515</v>
      </c>
      <c r="I1887" s="28">
        <v>135.59966666666668</v>
      </c>
      <c r="J1887" s="28">
        <v>38.015500000000003</v>
      </c>
      <c r="K1887" s="33">
        <v>30</v>
      </c>
      <c r="L1887" s="33">
        <v>30</v>
      </c>
      <c r="M1887" s="33">
        <v>0</v>
      </c>
      <c r="N1887" s="27">
        <v>16.418500000000002</v>
      </c>
      <c r="O1887" s="30">
        <v>33.941600000000001</v>
      </c>
      <c r="P1887" s="38">
        <v>0.12157295647058808</v>
      </c>
      <c r="Q1887" s="38">
        <v>0.53687841176470741</v>
      </c>
      <c r="R1887" s="32" t="s">
        <v>285</v>
      </c>
      <c r="S1887" s="32">
        <v>1</v>
      </c>
      <c r="T1887" s="8"/>
      <c r="U1887" s="8"/>
      <c r="V1887" s="8" t="s">
        <v>420</v>
      </c>
    </row>
    <row r="1888" spans="1:22" s="22" customFormat="1">
      <c r="A1888" s="32" t="s">
        <v>145</v>
      </c>
      <c r="B1888" s="32" t="s">
        <v>226</v>
      </c>
      <c r="C1888" s="32" t="s">
        <v>1572</v>
      </c>
      <c r="D1888" s="31">
        <v>42610</v>
      </c>
      <c r="E1888" s="1">
        <f>YEAR(D1888)</f>
        <v>2016</v>
      </c>
      <c r="F1888" s="1">
        <f>MONTH(D1888)</f>
        <v>8</v>
      </c>
      <c r="G1888" s="4">
        <f>DAY(D1888)</f>
        <v>28</v>
      </c>
      <c r="H1888" s="6">
        <v>0.75143518518518515</v>
      </c>
      <c r="I1888" s="28">
        <v>135.59966666666668</v>
      </c>
      <c r="J1888" s="28">
        <v>38.015500000000003</v>
      </c>
      <c r="K1888" s="33">
        <v>50.393000000000001</v>
      </c>
      <c r="L1888" s="33">
        <v>50</v>
      </c>
      <c r="M1888" s="33">
        <v>0</v>
      </c>
      <c r="N1888" s="27">
        <v>13.646599999999999</v>
      </c>
      <c r="O1888" s="30">
        <v>34.256700000000002</v>
      </c>
      <c r="P1888" s="38">
        <v>0.1219314388235293</v>
      </c>
      <c r="Q1888" s="38">
        <v>0.45668083058823505</v>
      </c>
      <c r="R1888" s="32" t="s">
        <v>285</v>
      </c>
      <c r="S1888" s="32">
        <v>1</v>
      </c>
      <c r="T1888" s="8"/>
      <c r="U1888" s="8"/>
      <c r="V1888" s="8" t="s">
        <v>421</v>
      </c>
    </row>
    <row r="1889" spans="1:22" s="22" customFormat="1">
      <c r="A1889" s="32" t="s">
        <v>145</v>
      </c>
      <c r="B1889" s="32" t="s">
        <v>226</v>
      </c>
      <c r="C1889" s="32" t="s">
        <v>1572</v>
      </c>
      <c r="D1889" s="31">
        <v>42610</v>
      </c>
      <c r="E1889" s="1">
        <f>YEAR(D1889)</f>
        <v>2016</v>
      </c>
      <c r="F1889" s="1">
        <f>MONTH(D1889)</f>
        <v>8</v>
      </c>
      <c r="G1889" s="4">
        <f>DAY(D1889)</f>
        <v>28</v>
      </c>
      <c r="H1889" s="6">
        <v>0.75143518518518515</v>
      </c>
      <c r="I1889" s="28">
        <v>135.59966666666668</v>
      </c>
      <c r="J1889" s="28">
        <v>38.015500000000003</v>
      </c>
      <c r="K1889" s="33">
        <v>76</v>
      </c>
      <c r="L1889" s="33">
        <v>75</v>
      </c>
      <c r="M1889" s="33">
        <v>0</v>
      </c>
      <c r="N1889" s="27">
        <v>9.5655000000000001</v>
      </c>
      <c r="O1889" s="30">
        <v>34.133400000000002</v>
      </c>
      <c r="P1889" s="38">
        <v>6.9983362745097866E-2</v>
      </c>
      <c r="Q1889" s="38">
        <v>2.1180035294117161E-2</v>
      </c>
      <c r="R1889" s="32" t="s">
        <v>285</v>
      </c>
      <c r="S1889" s="32">
        <v>1</v>
      </c>
      <c r="T1889" s="8"/>
      <c r="U1889" s="8"/>
      <c r="V1889" s="8" t="s">
        <v>422</v>
      </c>
    </row>
    <row r="1890" spans="1:22" s="22" customFormat="1">
      <c r="A1890" s="32" t="s">
        <v>145</v>
      </c>
      <c r="B1890" s="32" t="s">
        <v>226</v>
      </c>
      <c r="C1890" s="32" t="s">
        <v>1572</v>
      </c>
      <c r="D1890" s="31">
        <v>42610</v>
      </c>
      <c r="E1890" s="1">
        <f>YEAR(D1890)</f>
        <v>2016</v>
      </c>
      <c r="F1890" s="1">
        <f>MONTH(D1890)</f>
        <v>8</v>
      </c>
      <c r="G1890" s="4">
        <f>DAY(D1890)</f>
        <v>28</v>
      </c>
      <c r="H1890" s="6">
        <v>0.75143518518518515</v>
      </c>
      <c r="I1890" s="28">
        <v>135.59966666666668</v>
      </c>
      <c r="J1890" s="28">
        <v>38.015500000000003</v>
      </c>
      <c r="K1890" s="33">
        <v>100</v>
      </c>
      <c r="L1890" s="33">
        <v>100</v>
      </c>
      <c r="M1890" s="33">
        <v>0</v>
      </c>
      <c r="N1890" s="27">
        <v>5.6501000000000001</v>
      </c>
      <c r="O1890" s="30">
        <v>34.013199999999998</v>
      </c>
      <c r="P1890" s="38">
        <v>0.14790946000000016</v>
      </c>
      <c r="Q1890" s="38">
        <v>-0.19309452000000071</v>
      </c>
      <c r="R1890" s="32" t="s">
        <v>285</v>
      </c>
      <c r="S1890" s="32">
        <v>1</v>
      </c>
      <c r="T1890" s="8"/>
      <c r="U1890" s="8"/>
      <c r="V1890" s="8" t="s">
        <v>423</v>
      </c>
    </row>
    <row r="1891" spans="1:22" s="22" customFormat="1">
      <c r="A1891" s="32" t="s">
        <v>145</v>
      </c>
      <c r="B1891" s="32" t="s">
        <v>226</v>
      </c>
      <c r="C1891" s="32" t="s">
        <v>1572</v>
      </c>
      <c r="D1891" s="31">
        <v>42610</v>
      </c>
      <c r="E1891" s="1">
        <f>YEAR(D1891)</f>
        <v>2016</v>
      </c>
      <c r="F1891" s="1">
        <f>MONTH(D1891)</f>
        <v>8</v>
      </c>
      <c r="G1891" s="4">
        <f>DAY(D1891)</f>
        <v>28</v>
      </c>
      <c r="H1891" s="6">
        <v>0.75143518518518515</v>
      </c>
      <c r="I1891" s="28">
        <v>135.59966666666668</v>
      </c>
      <c r="J1891" s="28">
        <v>38.015500000000003</v>
      </c>
      <c r="K1891" s="33">
        <v>150</v>
      </c>
      <c r="L1891" s="33">
        <v>150</v>
      </c>
      <c r="M1891" s="33">
        <v>0</v>
      </c>
      <c r="N1891" s="27">
        <v>2.6046999999999998</v>
      </c>
      <c r="O1891" s="30">
        <v>33.9955</v>
      </c>
      <c r="P1891" s="38">
        <v>-4.3866649411764547E-2</v>
      </c>
      <c r="Q1891" s="38">
        <v>-0.76920963529411601</v>
      </c>
      <c r="R1891" s="32" t="s">
        <v>285</v>
      </c>
      <c r="S1891" s="32">
        <v>1</v>
      </c>
      <c r="T1891" s="8"/>
      <c r="U1891" s="8"/>
      <c r="V1891" s="8" t="s">
        <v>424</v>
      </c>
    </row>
    <row r="1892" spans="1:22" s="22" customFormat="1">
      <c r="A1892" s="32" t="s">
        <v>145</v>
      </c>
      <c r="B1892" s="32" t="s">
        <v>226</v>
      </c>
      <c r="C1892" s="32" t="s">
        <v>1572</v>
      </c>
      <c r="D1892" s="31">
        <v>42610</v>
      </c>
      <c r="E1892" s="1">
        <f>YEAR(D1892)</f>
        <v>2016</v>
      </c>
      <c r="F1892" s="1">
        <f>MONTH(D1892)</f>
        <v>8</v>
      </c>
      <c r="G1892" s="4">
        <f>DAY(D1892)</f>
        <v>28</v>
      </c>
      <c r="H1892" s="6">
        <v>0.75143518518518515</v>
      </c>
      <c r="I1892" s="28">
        <v>135.59966666666668</v>
      </c>
      <c r="J1892" s="28">
        <v>38.015500000000003</v>
      </c>
      <c r="K1892" s="33">
        <v>198</v>
      </c>
      <c r="L1892" s="33">
        <v>200</v>
      </c>
      <c r="M1892" s="33">
        <v>0</v>
      </c>
      <c r="N1892" s="27">
        <v>1.5035000000000001</v>
      </c>
      <c r="O1892" s="30">
        <v>34.016100000000002</v>
      </c>
      <c r="P1892" s="38">
        <v>-3.1893338823529183E-2</v>
      </c>
      <c r="Q1892" s="38">
        <v>-0.86419681058823361</v>
      </c>
      <c r="R1892" s="32" t="s">
        <v>285</v>
      </c>
      <c r="S1892" s="32">
        <v>1</v>
      </c>
      <c r="T1892" s="8"/>
      <c r="U1892" s="8"/>
      <c r="V1892" s="8" t="s">
        <v>425</v>
      </c>
    </row>
    <row r="1893" spans="1:22" s="22" customFormat="1">
      <c r="A1893" s="32" t="s">
        <v>145</v>
      </c>
      <c r="B1893" s="32" t="s">
        <v>227</v>
      </c>
      <c r="C1893" s="32" t="s">
        <v>1572</v>
      </c>
      <c r="D1893" s="31">
        <v>42610</v>
      </c>
      <c r="E1893" s="1">
        <f>YEAR(D1893)</f>
        <v>2016</v>
      </c>
      <c r="F1893" s="1">
        <f>MONTH(D1893)</f>
        <v>8</v>
      </c>
      <c r="G1893" s="4">
        <f>DAY(D1893)</f>
        <v>28</v>
      </c>
      <c r="H1893" s="6">
        <v>0.98950231481481488</v>
      </c>
      <c r="I1893" s="28">
        <v>135.71016666666668</v>
      </c>
      <c r="J1893" s="28">
        <v>37.832500000000003</v>
      </c>
      <c r="K1893" s="33">
        <v>0</v>
      </c>
      <c r="L1893" s="33">
        <v>0</v>
      </c>
      <c r="M1893" s="33">
        <v>0</v>
      </c>
      <c r="N1893" s="27">
        <v>26.2</v>
      </c>
      <c r="O1893" s="30">
        <v>33.579983193700983</v>
      </c>
      <c r="P1893" s="38">
        <v>-3.94214682352938E-2</v>
      </c>
      <c r="Q1893" s="38">
        <v>-0.65786758588235195</v>
      </c>
      <c r="R1893" s="32" t="s">
        <v>285</v>
      </c>
      <c r="S1893" s="32">
        <v>1</v>
      </c>
      <c r="T1893" s="8"/>
      <c r="U1893" s="8"/>
      <c r="V1893" s="8" t="s">
        <v>426</v>
      </c>
    </row>
    <row r="1894" spans="1:22" s="22" customFormat="1">
      <c r="A1894" s="32" t="s">
        <v>145</v>
      </c>
      <c r="B1894" s="32" t="s">
        <v>227</v>
      </c>
      <c r="C1894" s="32" t="s">
        <v>1572</v>
      </c>
      <c r="D1894" s="31">
        <v>42610</v>
      </c>
      <c r="E1894" s="1">
        <f>YEAR(D1894)</f>
        <v>2016</v>
      </c>
      <c r="F1894" s="1">
        <f>MONTH(D1894)</f>
        <v>8</v>
      </c>
      <c r="G1894" s="4">
        <f>DAY(D1894)</f>
        <v>28</v>
      </c>
      <c r="H1894" s="6">
        <v>0.98950231481481488</v>
      </c>
      <c r="I1894" s="28">
        <v>135.71016666666668</v>
      </c>
      <c r="J1894" s="28">
        <v>37.832500000000003</v>
      </c>
      <c r="K1894" s="33">
        <v>10.45</v>
      </c>
      <c r="L1894" s="33">
        <v>10</v>
      </c>
      <c r="M1894" s="33">
        <v>0</v>
      </c>
      <c r="N1894" s="27">
        <v>26.4742</v>
      </c>
      <c r="O1894" s="30">
        <v>33.5991</v>
      </c>
      <c r="P1894" s="38">
        <v>-6.4825917647059139E-2</v>
      </c>
      <c r="Q1894" s="38">
        <v>-0.65639438117647053</v>
      </c>
      <c r="R1894" s="32" t="s">
        <v>285</v>
      </c>
      <c r="S1894" s="32">
        <v>1</v>
      </c>
      <c r="T1894" s="8"/>
      <c r="U1894" s="8"/>
      <c r="V1894" s="8" t="s">
        <v>427</v>
      </c>
    </row>
    <row r="1895" spans="1:22" s="22" customFormat="1">
      <c r="A1895" s="32" t="s">
        <v>145</v>
      </c>
      <c r="B1895" s="32" t="s">
        <v>227</v>
      </c>
      <c r="C1895" s="32" t="s">
        <v>1572</v>
      </c>
      <c r="D1895" s="31">
        <v>42610</v>
      </c>
      <c r="E1895" s="1">
        <f>YEAR(D1895)</f>
        <v>2016</v>
      </c>
      <c r="F1895" s="1">
        <f>MONTH(D1895)</f>
        <v>8</v>
      </c>
      <c r="G1895" s="4">
        <f>DAY(D1895)</f>
        <v>28</v>
      </c>
      <c r="H1895" s="6">
        <v>0.98950231481481488</v>
      </c>
      <c r="I1895" s="28">
        <v>135.71016666666668</v>
      </c>
      <c r="J1895" s="28">
        <v>37.832500000000003</v>
      </c>
      <c r="K1895" s="33">
        <v>19.727</v>
      </c>
      <c r="L1895" s="33">
        <v>20</v>
      </c>
      <c r="M1895" s="33">
        <v>0</v>
      </c>
      <c r="N1895" s="27">
        <v>24.4238</v>
      </c>
      <c r="O1895" s="30">
        <v>33.987400000000001</v>
      </c>
      <c r="P1895" s="38">
        <v>2.109035294117656E-2</v>
      </c>
      <c r="Q1895" s="38">
        <v>-0.12859577647058629</v>
      </c>
      <c r="R1895" s="32" t="s">
        <v>285</v>
      </c>
      <c r="S1895" s="32">
        <v>1</v>
      </c>
      <c r="T1895" s="8"/>
      <c r="U1895" s="8"/>
      <c r="V1895" s="8" t="s">
        <v>428</v>
      </c>
    </row>
    <row r="1896" spans="1:22" s="22" customFormat="1">
      <c r="A1896" s="32" t="s">
        <v>145</v>
      </c>
      <c r="B1896" s="32" t="s">
        <v>227</v>
      </c>
      <c r="C1896" s="32" t="s">
        <v>1572</v>
      </c>
      <c r="D1896" s="31">
        <v>42610</v>
      </c>
      <c r="E1896" s="1">
        <f>YEAR(D1896)</f>
        <v>2016</v>
      </c>
      <c r="F1896" s="1">
        <f>MONTH(D1896)</f>
        <v>8</v>
      </c>
      <c r="G1896" s="4">
        <f>DAY(D1896)</f>
        <v>28</v>
      </c>
      <c r="H1896" s="6">
        <v>0.98950231481481488</v>
      </c>
      <c r="I1896" s="28">
        <v>135.71016666666668</v>
      </c>
      <c r="J1896" s="28">
        <v>37.832500000000003</v>
      </c>
      <c r="K1896" s="33">
        <v>28.945</v>
      </c>
      <c r="L1896" s="33">
        <v>30</v>
      </c>
      <c r="M1896" s="33">
        <v>0</v>
      </c>
      <c r="N1896" s="27">
        <v>18.055399999999999</v>
      </c>
      <c r="O1896" s="30">
        <v>33.852600000000002</v>
      </c>
      <c r="P1896" s="38">
        <v>1.4156734117646952E-2</v>
      </c>
      <c r="Q1896" s="38">
        <v>8.6204329411767588E-3</v>
      </c>
      <c r="R1896" s="32" t="s">
        <v>285</v>
      </c>
      <c r="S1896" s="32">
        <v>1</v>
      </c>
      <c r="T1896" s="8"/>
      <c r="U1896" s="8"/>
      <c r="V1896" s="8" t="s">
        <v>429</v>
      </c>
    </row>
    <row r="1897" spans="1:22" s="22" customFormat="1">
      <c r="A1897" s="32" t="s">
        <v>145</v>
      </c>
      <c r="B1897" s="32" t="s">
        <v>227</v>
      </c>
      <c r="C1897" s="32" t="s">
        <v>1572</v>
      </c>
      <c r="D1897" s="31">
        <v>42610</v>
      </c>
      <c r="E1897" s="1">
        <f>YEAR(D1897)</f>
        <v>2016</v>
      </c>
      <c r="F1897" s="1">
        <f>MONTH(D1897)</f>
        <v>8</v>
      </c>
      <c r="G1897" s="4">
        <f>DAY(D1897)</f>
        <v>28</v>
      </c>
      <c r="H1897" s="6">
        <v>0.98950231481481488</v>
      </c>
      <c r="I1897" s="28">
        <v>135.71016666666668</v>
      </c>
      <c r="J1897" s="28">
        <v>37.832500000000003</v>
      </c>
      <c r="K1897" s="33">
        <v>50.237000000000002</v>
      </c>
      <c r="L1897" s="33">
        <v>50</v>
      </c>
      <c r="M1897" s="33">
        <v>0</v>
      </c>
      <c r="N1897" s="27">
        <v>13.836600000000001</v>
      </c>
      <c r="O1897" s="30">
        <v>34.261899999999997</v>
      </c>
      <c r="P1897" s="38">
        <v>0.13317055294117619</v>
      </c>
      <c r="Q1897" s="38">
        <v>0.78212122352941194</v>
      </c>
      <c r="R1897" s="32" t="s">
        <v>285</v>
      </c>
      <c r="S1897" s="32">
        <v>1</v>
      </c>
      <c r="T1897" s="8"/>
      <c r="U1897" s="8"/>
      <c r="V1897" s="8" t="s">
        <v>430</v>
      </c>
    </row>
    <row r="1898" spans="1:22" s="22" customFormat="1">
      <c r="A1898" s="32" t="s">
        <v>145</v>
      </c>
      <c r="B1898" s="32" t="s">
        <v>227</v>
      </c>
      <c r="C1898" s="32" t="s">
        <v>1572</v>
      </c>
      <c r="D1898" s="31">
        <v>42610</v>
      </c>
      <c r="E1898" s="1">
        <f>YEAR(D1898)</f>
        <v>2016</v>
      </c>
      <c r="F1898" s="1">
        <f>MONTH(D1898)</f>
        <v>8</v>
      </c>
      <c r="G1898" s="4">
        <f>DAY(D1898)</f>
        <v>28</v>
      </c>
      <c r="H1898" s="6">
        <v>0.98950231481481488</v>
      </c>
      <c r="I1898" s="28">
        <v>135.71016666666668</v>
      </c>
      <c r="J1898" s="28">
        <v>37.832500000000003</v>
      </c>
      <c r="K1898" s="33">
        <v>74.438000000000002</v>
      </c>
      <c r="L1898" s="33">
        <v>75</v>
      </c>
      <c r="M1898" s="33">
        <v>0</v>
      </c>
      <c r="N1898" s="27">
        <v>10.4556</v>
      </c>
      <c r="O1898" s="30">
        <v>34.193899999999999</v>
      </c>
      <c r="P1898" s="38">
        <v>0.1197403717647052</v>
      </c>
      <c r="Q1898" s="38">
        <v>0.49455257411764642</v>
      </c>
      <c r="R1898" s="32" t="s">
        <v>285</v>
      </c>
      <c r="S1898" s="32">
        <v>1</v>
      </c>
      <c r="T1898" s="8"/>
      <c r="U1898" s="8"/>
      <c r="V1898" s="8" t="s">
        <v>431</v>
      </c>
    </row>
    <row r="1899" spans="1:22" s="22" customFormat="1">
      <c r="A1899" s="32" t="s">
        <v>145</v>
      </c>
      <c r="B1899" s="32" t="s">
        <v>227</v>
      </c>
      <c r="C1899" s="32" t="s">
        <v>1572</v>
      </c>
      <c r="D1899" s="31">
        <v>42610</v>
      </c>
      <c r="E1899" s="1">
        <f>YEAR(D1899)</f>
        <v>2016</v>
      </c>
      <c r="F1899" s="1">
        <f>MONTH(D1899)</f>
        <v>8</v>
      </c>
      <c r="G1899" s="4">
        <f>DAY(D1899)</f>
        <v>28</v>
      </c>
      <c r="H1899" s="6">
        <v>0.98950231481481488</v>
      </c>
      <c r="I1899" s="28">
        <v>135.71016666666668</v>
      </c>
      <c r="J1899" s="28">
        <v>37.832500000000003</v>
      </c>
      <c r="K1899" s="33">
        <v>99.212999999999994</v>
      </c>
      <c r="L1899" s="33">
        <v>100</v>
      </c>
      <c r="M1899" s="33">
        <v>0</v>
      </c>
      <c r="N1899" s="27">
        <v>7.3291000000000004</v>
      </c>
      <c r="O1899" s="30">
        <v>34.0747</v>
      </c>
      <c r="P1899" s="38">
        <v>0.15185055058823504</v>
      </c>
      <c r="Q1899" s="38">
        <v>4.9082004705882198E-2</v>
      </c>
      <c r="R1899" s="32" t="s">
        <v>285</v>
      </c>
      <c r="S1899" s="32">
        <v>1</v>
      </c>
      <c r="T1899" s="8"/>
      <c r="U1899" s="8"/>
      <c r="V1899" s="8" t="s">
        <v>432</v>
      </c>
    </row>
    <row r="1900" spans="1:22" s="22" customFormat="1" ht="15">
      <c r="A1900" s="32" t="s">
        <v>145</v>
      </c>
      <c r="B1900" s="32" t="s">
        <v>227</v>
      </c>
      <c r="C1900" s="32" t="s">
        <v>1572</v>
      </c>
      <c r="D1900" s="31">
        <v>42610</v>
      </c>
      <c r="E1900" s="1">
        <f>YEAR(D1900)</f>
        <v>2016</v>
      </c>
      <c r="F1900" s="1">
        <f>MONTH(D1900)</f>
        <v>8</v>
      </c>
      <c r="G1900" s="4">
        <f>DAY(D1900)</f>
        <v>28</v>
      </c>
      <c r="H1900" s="6">
        <v>0.98950231481481488</v>
      </c>
      <c r="I1900" s="28">
        <v>135.71016666666668</v>
      </c>
      <c r="J1900" s="28">
        <v>37.832500000000003</v>
      </c>
      <c r="K1900" s="33">
        <v>148.221</v>
      </c>
      <c r="L1900" s="33">
        <v>150</v>
      </c>
      <c r="M1900" s="33">
        <v>0</v>
      </c>
      <c r="N1900" s="27">
        <v>3.0602999999999998</v>
      </c>
      <c r="O1900" s="30">
        <v>34.024900000000002</v>
      </c>
      <c r="P1900" s="38">
        <v>3.5419689411764432E-2</v>
      </c>
      <c r="Q1900" s="38">
        <v>-0.511422964705881</v>
      </c>
      <c r="R1900" s="32" t="s">
        <v>285</v>
      </c>
      <c r="S1900" s="32">
        <v>1</v>
      </c>
      <c r="T1900" s="8"/>
      <c r="U1900" s="8"/>
      <c r="V1900" s="8" t="s">
        <v>433</v>
      </c>
    </row>
    <row r="1901" spans="1:22" s="22" customFormat="1" ht="15">
      <c r="A1901" s="32" t="s">
        <v>145</v>
      </c>
      <c r="B1901" s="32" t="s">
        <v>227</v>
      </c>
      <c r="C1901" s="32" t="s">
        <v>1572</v>
      </c>
      <c r="D1901" s="31">
        <v>42610</v>
      </c>
      <c r="E1901" s="1">
        <f>YEAR(D1901)</f>
        <v>2016</v>
      </c>
      <c r="F1901" s="1">
        <f>MONTH(D1901)</f>
        <v>8</v>
      </c>
      <c r="G1901" s="4">
        <f>DAY(D1901)</f>
        <v>28</v>
      </c>
      <c r="H1901" s="6">
        <v>0.98950231481481488</v>
      </c>
      <c r="I1901" s="28">
        <v>135.71016666666668</v>
      </c>
      <c r="J1901" s="28">
        <v>37.832500000000003</v>
      </c>
      <c r="K1901" s="33">
        <v>198.68600000000001</v>
      </c>
      <c r="L1901" s="33">
        <v>200</v>
      </c>
      <c r="M1901" s="33">
        <v>0</v>
      </c>
      <c r="N1901" s="27">
        <v>1.6116999999999999</v>
      </c>
      <c r="O1901" s="30">
        <v>34.040599999999998</v>
      </c>
      <c r="P1901" s="38">
        <v>1.1088348235293921E-2</v>
      </c>
      <c r="Q1901" s="38">
        <v>-0.56499001411764738</v>
      </c>
      <c r="R1901" s="32" t="s">
        <v>285</v>
      </c>
      <c r="S1901" s="32">
        <v>1</v>
      </c>
      <c r="T1901" s="8"/>
      <c r="U1901" s="8"/>
      <c r="V1901" s="8" t="s">
        <v>434</v>
      </c>
    </row>
    <row r="1902" spans="1:22" s="22" customFormat="1" ht="15">
      <c r="A1902" s="32" t="s">
        <v>145</v>
      </c>
      <c r="B1902" s="32" t="s">
        <v>228</v>
      </c>
      <c r="C1902" s="32" t="s">
        <v>1572</v>
      </c>
      <c r="D1902" s="31">
        <v>42611</v>
      </c>
      <c r="E1902" s="1">
        <f>YEAR(D1902)</f>
        <v>2016</v>
      </c>
      <c r="F1902" s="1">
        <f>MONTH(D1902)</f>
        <v>8</v>
      </c>
      <c r="G1902" s="4">
        <f>DAY(D1902)</f>
        <v>29</v>
      </c>
      <c r="H1902" s="6">
        <v>0.5774421296296296</v>
      </c>
      <c r="I1902" s="28">
        <v>135.99966666666666</v>
      </c>
      <c r="J1902" s="28">
        <v>36.989833333333337</v>
      </c>
      <c r="K1902" s="33">
        <v>0</v>
      </c>
      <c r="L1902" s="33">
        <v>0</v>
      </c>
      <c r="M1902" s="33">
        <v>0</v>
      </c>
      <c r="N1902" s="27">
        <v>26.5</v>
      </c>
      <c r="O1902" s="30">
        <v>33.052764169012988</v>
      </c>
      <c r="P1902" s="38">
        <v>-0.1287749129411766</v>
      </c>
      <c r="Q1902" s="38">
        <v>-0.99177978352941132</v>
      </c>
      <c r="R1902" s="32" t="s">
        <v>285</v>
      </c>
      <c r="S1902" s="32">
        <v>1</v>
      </c>
      <c r="T1902" s="8"/>
      <c r="U1902" s="8"/>
      <c r="V1902" s="8" t="s">
        <v>435</v>
      </c>
    </row>
    <row r="1903" spans="1:22" s="22" customFormat="1" ht="15">
      <c r="A1903" s="32" t="s">
        <v>145</v>
      </c>
      <c r="B1903" s="32" t="s">
        <v>229</v>
      </c>
      <c r="C1903" s="32" t="s">
        <v>1572</v>
      </c>
      <c r="D1903" s="31">
        <v>42611</v>
      </c>
      <c r="E1903" s="1">
        <f>YEAR(D1903)</f>
        <v>2016</v>
      </c>
      <c r="F1903" s="1">
        <f>MONTH(D1903)</f>
        <v>8</v>
      </c>
      <c r="G1903" s="4">
        <f>DAY(D1903)</f>
        <v>29</v>
      </c>
      <c r="H1903" s="6">
        <v>0.5774421296296296</v>
      </c>
      <c r="I1903" s="28">
        <v>135.99966666666666</v>
      </c>
      <c r="J1903" s="28">
        <v>36.989833333333337</v>
      </c>
      <c r="K1903" s="33">
        <v>10.058999999999999</v>
      </c>
      <c r="L1903" s="33">
        <v>10</v>
      </c>
      <c r="M1903" s="33">
        <v>0</v>
      </c>
      <c r="N1903" s="27">
        <v>26.583200000000001</v>
      </c>
      <c r="O1903" s="30">
        <v>33.043399999999998</v>
      </c>
      <c r="P1903" s="38">
        <v>-0.16293467764705905</v>
      </c>
      <c r="Q1903" s="38">
        <v>-1.25717438117647</v>
      </c>
      <c r="R1903" s="32" t="s">
        <v>285</v>
      </c>
      <c r="S1903" s="32">
        <v>1</v>
      </c>
      <c r="T1903" s="8"/>
      <c r="U1903" s="8"/>
      <c r="V1903" s="8" t="s">
        <v>436</v>
      </c>
    </row>
    <row r="1904" spans="1:22" s="22" customFormat="1" ht="15">
      <c r="A1904" s="32" t="s">
        <v>145</v>
      </c>
      <c r="B1904" s="32" t="s">
        <v>229</v>
      </c>
      <c r="C1904" s="32" t="s">
        <v>1572</v>
      </c>
      <c r="D1904" s="31">
        <v>42611</v>
      </c>
      <c r="E1904" s="1">
        <f>YEAR(D1904)</f>
        <v>2016</v>
      </c>
      <c r="F1904" s="1">
        <f>MONTH(D1904)</f>
        <v>8</v>
      </c>
      <c r="G1904" s="4">
        <f>DAY(D1904)</f>
        <v>29</v>
      </c>
      <c r="H1904" s="6">
        <v>0.5774421296296296</v>
      </c>
      <c r="I1904" s="28">
        <v>135.99966666666666</v>
      </c>
      <c r="J1904" s="28">
        <v>36.989833333333337</v>
      </c>
      <c r="K1904" s="33">
        <v>19.292999999999999</v>
      </c>
      <c r="L1904" s="33">
        <v>20</v>
      </c>
      <c r="M1904" s="33">
        <v>0</v>
      </c>
      <c r="N1904" s="27">
        <v>26.579799999999999</v>
      </c>
      <c r="O1904" s="30">
        <v>33.043100000000003</v>
      </c>
      <c r="P1904" s="38">
        <v>-3.9453352941176467E-2</v>
      </c>
      <c r="Q1904" s="38">
        <v>-0.55515045647058869</v>
      </c>
      <c r="R1904" s="32" t="s">
        <v>285</v>
      </c>
      <c r="S1904" s="32">
        <v>1</v>
      </c>
      <c r="T1904" s="8"/>
      <c r="U1904" s="8"/>
      <c r="V1904" s="8" t="s">
        <v>437</v>
      </c>
    </row>
    <row r="1905" spans="1:22" s="22" customFormat="1" ht="15">
      <c r="A1905" s="32" t="s">
        <v>145</v>
      </c>
      <c r="B1905" s="32" t="s">
        <v>229</v>
      </c>
      <c r="C1905" s="32" t="s">
        <v>1572</v>
      </c>
      <c r="D1905" s="31">
        <v>42611</v>
      </c>
      <c r="E1905" s="1">
        <f>YEAR(D1905)</f>
        <v>2016</v>
      </c>
      <c r="F1905" s="1">
        <f>MONTH(D1905)</f>
        <v>8</v>
      </c>
      <c r="G1905" s="4">
        <f>DAY(D1905)</f>
        <v>29</v>
      </c>
      <c r="H1905" s="6">
        <v>0.5774421296296296</v>
      </c>
      <c r="I1905" s="28">
        <v>135.99966666666666</v>
      </c>
      <c r="J1905" s="28">
        <v>36.989833333333337</v>
      </c>
      <c r="K1905" s="33">
        <v>30.518999999999998</v>
      </c>
      <c r="L1905" s="33">
        <v>30</v>
      </c>
      <c r="M1905" s="33">
        <v>0</v>
      </c>
      <c r="N1905" s="27">
        <v>22.154</v>
      </c>
      <c r="O1905" s="30">
        <v>33.901899999999998</v>
      </c>
      <c r="P1905" s="38">
        <v>0.12003617647058817</v>
      </c>
      <c r="Q1905" s="38">
        <v>0.76732834823529394</v>
      </c>
      <c r="R1905" s="32" t="s">
        <v>285</v>
      </c>
      <c r="S1905" s="32">
        <v>1</v>
      </c>
      <c r="T1905" s="8"/>
      <c r="U1905" s="8"/>
      <c r="V1905" s="8" t="s">
        <v>438</v>
      </c>
    </row>
    <row r="1906" spans="1:22" s="22" customFormat="1" ht="15">
      <c r="A1906" s="32" t="s">
        <v>145</v>
      </c>
      <c r="B1906" s="32" t="s">
        <v>229</v>
      </c>
      <c r="C1906" s="32" t="s">
        <v>1572</v>
      </c>
      <c r="D1906" s="31">
        <v>42611</v>
      </c>
      <c r="E1906" s="1">
        <f>YEAR(D1906)</f>
        <v>2016</v>
      </c>
      <c r="F1906" s="1">
        <f>MONTH(D1906)</f>
        <v>8</v>
      </c>
      <c r="G1906" s="4">
        <f>DAY(D1906)</f>
        <v>29</v>
      </c>
      <c r="H1906" s="6">
        <v>0.5774421296296296</v>
      </c>
      <c r="I1906" s="28">
        <v>135.99966666666666</v>
      </c>
      <c r="J1906" s="28">
        <v>36.989833333333337</v>
      </c>
      <c r="K1906" s="33">
        <v>50.957999999999998</v>
      </c>
      <c r="L1906" s="33">
        <v>50</v>
      </c>
      <c r="M1906" s="33">
        <v>0</v>
      </c>
      <c r="N1906" s="27">
        <v>18.7623</v>
      </c>
      <c r="O1906" s="30">
        <v>34.333599999999997</v>
      </c>
      <c r="P1906" s="38">
        <v>0.26976250588235229</v>
      </c>
      <c r="Q1906" s="38">
        <v>1.5313801929411763</v>
      </c>
      <c r="R1906" s="32" t="s">
        <v>285</v>
      </c>
      <c r="S1906" s="32">
        <v>1</v>
      </c>
      <c r="T1906" s="8"/>
      <c r="U1906" s="8"/>
      <c r="V1906" s="8" t="s">
        <v>439</v>
      </c>
    </row>
    <row r="1907" spans="1:22" s="22" customFormat="1" ht="12.75" customHeight="1">
      <c r="A1907" s="32" t="s">
        <v>145</v>
      </c>
      <c r="B1907" s="32" t="s">
        <v>229</v>
      </c>
      <c r="C1907" s="32" t="s">
        <v>1572</v>
      </c>
      <c r="D1907" s="31">
        <v>42611</v>
      </c>
      <c r="E1907" s="1">
        <f>YEAR(D1907)</f>
        <v>2016</v>
      </c>
      <c r="F1907" s="1">
        <f>MONTH(D1907)</f>
        <v>8</v>
      </c>
      <c r="G1907" s="4">
        <f>DAY(D1907)</f>
        <v>29</v>
      </c>
      <c r="H1907" s="6">
        <v>0.5774421296296296</v>
      </c>
      <c r="I1907" s="28">
        <v>135.99966666666666</v>
      </c>
      <c r="J1907" s="28">
        <v>36.989833333333337</v>
      </c>
      <c r="K1907" s="33">
        <v>74.656999999999996</v>
      </c>
      <c r="L1907" s="33">
        <v>75</v>
      </c>
      <c r="M1907" s="33">
        <v>0</v>
      </c>
      <c r="N1907" s="27">
        <v>16.744199999999999</v>
      </c>
      <c r="O1907" s="30">
        <v>34.497599999999998</v>
      </c>
      <c r="P1907" s="38">
        <v>0.23866623529411712</v>
      </c>
      <c r="Q1907" s="38">
        <v>1.4698800376470587</v>
      </c>
      <c r="R1907" s="32" t="s">
        <v>285</v>
      </c>
      <c r="S1907" s="32">
        <v>1</v>
      </c>
      <c r="T1907" s="8"/>
      <c r="U1907" s="8"/>
      <c r="V1907" s="8" t="s">
        <v>440</v>
      </c>
    </row>
    <row r="1908" spans="1:22" s="22" customFormat="1" ht="12.75" customHeight="1">
      <c r="A1908" s="32" t="s">
        <v>145</v>
      </c>
      <c r="B1908" s="32" t="s">
        <v>229</v>
      </c>
      <c r="C1908" s="32" t="s">
        <v>1572</v>
      </c>
      <c r="D1908" s="31">
        <v>42611</v>
      </c>
      <c r="E1908" s="1">
        <f>YEAR(D1908)</f>
        <v>2016</v>
      </c>
      <c r="F1908" s="1">
        <f>MONTH(D1908)</f>
        <v>8</v>
      </c>
      <c r="G1908" s="4">
        <f>DAY(D1908)</f>
        <v>29</v>
      </c>
      <c r="H1908" s="6">
        <v>0.5774421296296296</v>
      </c>
      <c r="I1908" s="28">
        <v>135.99966666666666</v>
      </c>
      <c r="J1908" s="28">
        <v>36.989833333333337</v>
      </c>
      <c r="K1908" s="33">
        <v>99.435000000000002</v>
      </c>
      <c r="L1908" s="33">
        <v>100</v>
      </c>
      <c r="M1908" s="33">
        <v>0</v>
      </c>
      <c r="N1908" s="27">
        <v>14.223000000000001</v>
      </c>
      <c r="O1908" s="30">
        <v>34.431699999999999</v>
      </c>
      <c r="P1908" s="38">
        <v>0.20614616470588198</v>
      </c>
      <c r="Q1908" s="38">
        <v>1.1176676423529397</v>
      </c>
      <c r="R1908" s="32" t="s">
        <v>285</v>
      </c>
      <c r="S1908" s="32">
        <v>1</v>
      </c>
      <c r="T1908" s="8"/>
      <c r="U1908" s="8"/>
      <c r="V1908" s="8" t="s">
        <v>441</v>
      </c>
    </row>
    <row r="1909" spans="1:22" s="22" customFormat="1" ht="12.75" customHeight="1">
      <c r="A1909" s="32" t="s">
        <v>145</v>
      </c>
      <c r="B1909" s="32" t="s">
        <v>229</v>
      </c>
      <c r="C1909" s="32" t="s">
        <v>1572</v>
      </c>
      <c r="D1909" s="31">
        <v>42611</v>
      </c>
      <c r="E1909" s="1">
        <f>YEAR(D1909)</f>
        <v>2016</v>
      </c>
      <c r="F1909" s="1">
        <f>MONTH(D1909)</f>
        <v>8</v>
      </c>
      <c r="G1909" s="4">
        <f>DAY(D1909)</f>
        <v>29</v>
      </c>
      <c r="H1909" s="6">
        <v>0.5774421296296296</v>
      </c>
      <c r="I1909" s="28">
        <v>135.99966666666666</v>
      </c>
      <c r="J1909" s="28">
        <v>36.989833333333337</v>
      </c>
      <c r="K1909" s="33">
        <v>124.01300000000001</v>
      </c>
      <c r="L1909" s="33">
        <v>125</v>
      </c>
      <c r="M1909" s="33">
        <v>0</v>
      </c>
      <c r="N1909" s="27">
        <v>11.7652</v>
      </c>
      <c r="O1909" s="30">
        <v>34.2121</v>
      </c>
      <c r="P1909" s="38">
        <v>0.12562369411764696</v>
      </c>
      <c r="Q1909" s="38">
        <v>0.62393204705882432</v>
      </c>
      <c r="R1909" s="32" t="s">
        <v>285</v>
      </c>
      <c r="S1909" s="32">
        <v>1</v>
      </c>
      <c r="T1909" s="8"/>
      <c r="U1909" s="8"/>
      <c r="V1909" s="8" t="s">
        <v>442</v>
      </c>
    </row>
    <row r="1910" spans="1:22" s="22" customFormat="1" ht="12.75" customHeight="1">
      <c r="A1910" s="32" t="s">
        <v>145</v>
      </c>
      <c r="B1910" s="32" t="s">
        <v>229</v>
      </c>
      <c r="C1910" s="32" t="s">
        <v>1572</v>
      </c>
      <c r="D1910" s="31">
        <v>42611</v>
      </c>
      <c r="E1910" s="1">
        <f>YEAR(D1910)</f>
        <v>2016</v>
      </c>
      <c r="F1910" s="1">
        <f>MONTH(D1910)</f>
        <v>8</v>
      </c>
      <c r="G1910" s="4">
        <f>DAY(D1910)</f>
        <v>29</v>
      </c>
      <c r="H1910" s="6">
        <v>0.5774421296296296</v>
      </c>
      <c r="I1910" s="28">
        <v>135.99966666666666</v>
      </c>
      <c r="J1910" s="28">
        <v>36.989833333333337</v>
      </c>
      <c r="K1910" s="33">
        <v>148.327</v>
      </c>
      <c r="L1910" s="33">
        <v>150</v>
      </c>
      <c r="M1910" s="33">
        <v>0</v>
      </c>
      <c r="N1910" s="27">
        <v>11.1297</v>
      </c>
      <c r="O1910" s="30">
        <v>34.156799999999997</v>
      </c>
      <c r="P1910" s="38">
        <v>0.11527422352941175</v>
      </c>
      <c r="Q1910" s="38">
        <v>0.5205646117647067</v>
      </c>
      <c r="R1910" s="32" t="s">
        <v>285</v>
      </c>
      <c r="S1910" s="32">
        <v>1</v>
      </c>
      <c r="T1910" s="8"/>
      <c r="U1910" s="8"/>
      <c r="V1910" s="8" t="s">
        <v>443</v>
      </c>
    </row>
    <row r="1911" spans="1:22" s="22" customFormat="1" ht="12.75" customHeight="1">
      <c r="A1911" s="32" t="s">
        <v>145</v>
      </c>
      <c r="B1911" s="32" t="s">
        <v>229</v>
      </c>
      <c r="C1911" s="32" t="s">
        <v>1572</v>
      </c>
      <c r="D1911" s="31">
        <v>42611</v>
      </c>
      <c r="E1911" s="1">
        <f>YEAR(D1911)</f>
        <v>2016</v>
      </c>
      <c r="F1911" s="1">
        <f>MONTH(D1911)</f>
        <v>8</v>
      </c>
      <c r="G1911" s="4">
        <f>DAY(D1911)</f>
        <v>29</v>
      </c>
      <c r="H1911" s="6">
        <v>0.5774421296296296</v>
      </c>
      <c r="I1911" s="28">
        <v>135.99966666666666</v>
      </c>
      <c r="J1911" s="28">
        <v>36.989833333333337</v>
      </c>
      <c r="K1911" s="33">
        <v>199.16300000000001</v>
      </c>
      <c r="L1911" s="33">
        <v>200</v>
      </c>
      <c r="M1911" s="33">
        <v>0</v>
      </c>
      <c r="N1911" s="27">
        <v>4.8136000000000001</v>
      </c>
      <c r="O1911" s="30">
        <v>34.023600000000002</v>
      </c>
      <c r="P1911" s="38">
        <v>-2.6399858823529465E-2</v>
      </c>
      <c r="Q1911" s="38">
        <v>-0.61467344941176272</v>
      </c>
      <c r="R1911" s="32" t="s">
        <v>285</v>
      </c>
      <c r="S1911" s="32">
        <v>1</v>
      </c>
      <c r="T1911" s="8"/>
      <c r="U1911" s="8"/>
      <c r="V1911" s="8" t="s">
        <v>444</v>
      </c>
    </row>
    <row r="1912" spans="1:22" s="22" customFormat="1" ht="12.75" customHeight="1">
      <c r="A1912" s="32" t="s">
        <v>145</v>
      </c>
      <c r="B1912" s="32" t="s">
        <v>230</v>
      </c>
      <c r="C1912" s="32" t="s">
        <v>1572</v>
      </c>
      <c r="D1912" s="31">
        <v>42611</v>
      </c>
      <c r="E1912" s="1">
        <f>YEAR(D1912)</f>
        <v>2016</v>
      </c>
      <c r="F1912" s="1">
        <f>MONTH(D1912)</f>
        <v>8</v>
      </c>
      <c r="G1912" s="4">
        <f>DAY(D1912)</f>
        <v>29</v>
      </c>
      <c r="H1912" s="6">
        <v>0.74020833333333336</v>
      </c>
      <c r="I1912" s="28">
        <v>136.011</v>
      </c>
      <c r="J1912" s="28">
        <v>37.335833333333333</v>
      </c>
      <c r="K1912" s="33">
        <v>0</v>
      </c>
      <c r="L1912" s="33">
        <v>0</v>
      </c>
      <c r="M1912" s="33">
        <v>0</v>
      </c>
      <c r="N1912" s="27">
        <v>26.7</v>
      </c>
      <c r="O1912" s="30">
        <v>33.113393719048105</v>
      </c>
      <c r="P1912" s="38">
        <v>-0.19770652941176503</v>
      </c>
      <c r="Q1912" s="38">
        <v>-1.1985645647058831</v>
      </c>
      <c r="R1912" s="32" t="s">
        <v>285</v>
      </c>
      <c r="S1912" s="32">
        <v>1</v>
      </c>
      <c r="T1912" s="8"/>
      <c r="U1912" s="8"/>
      <c r="V1912" s="8" t="s">
        <v>445</v>
      </c>
    </row>
    <row r="1913" spans="1:22" s="22" customFormat="1" ht="12.75" customHeight="1">
      <c r="A1913" s="32" t="s">
        <v>145</v>
      </c>
      <c r="B1913" s="32" t="s">
        <v>230</v>
      </c>
      <c r="C1913" s="32" t="s">
        <v>1572</v>
      </c>
      <c r="D1913" s="31">
        <v>42611</v>
      </c>
      <c r="E1913" s="1">
        <f>YEAR(D1913)</f>
        <v>2016</v>
      </c>
      <c r="F1913" s="1">
        <f>MONTH(D1913)</f>
        <v>8</v>
      </c>
      <c r="G1913" s="4">
        <f>DAY(D1913)</f>
        <v>29</v>
      </c>
      <c r="H1913" s="6">
        <v>0.74020833333333336</v>
      </c>
      <c r="I1913" s="28">
        <v>136.011</v>
      </c>
      <c r="J1913" s="28">
        <v>37.335833333333333</v>
      </c>
      <c r="K1913" s="33">
        <v>9.9429999999999996</v>
      </c>
      <c r="L1913" s="33">
        <v>10</v>
      </c>
      <c r="M1913" s="33">
        <v>0</v>
      </c>
      <c r="N1913" s="27">
        <v>26.670400000000001</v>
      </c>
      <c r="O1913" s="30">
        <v>33.088500000000003</v>
      </c>
      <c r="P1913" s="38">
        <v>6.4771199999999585E-2</v>
      </c>
      <c r="Q1913" s="38">
        <v>0.25180927999999803</v>
      </c>
      <c r="R1913" s="32" t="s">
        <v>285</v>
      </c>
      <c r="S1913" s="32">
        <v>1</v>
      </c>
      <c r="T1913" s="8"/>
      <c r="U1913" s="8"/>
      <c r="V1913" s="8" t="s">
        <v>446</v>
      </c>
    </row>
    <row r="1914" spans="1:22" s="22" customFormat="1" ht="12.75" customHeight="1">
      <c r="A1914" s="32" t="s">
        <v>145</v>
      </c>
      <c r="B1914" s="32" t="s">
        <v>230</v>
      </c>
      <c r="C1914" s="32" t="s">
        <v>1572</v>
      </c>
      <c r="D1914" s="31">
        <v>42611</v>
      </c>
      <c r="E1914" s="1">
        <f>YEAR(D1914)</f>
        <v>2016</v>
      </c>
      <c r="F1914" s="1">
        <f>MONTH(D1914)</f>
        <v>8</v>
      </c>
      <c r="G1914" s="4">
        <f>DAY(D1914)</f>
        <v>29</v>
      </c>
      <c r="H1914" s="6">
        <v>0.74020833333333336</v>
      </c>
      <c r="I1914" s="28">
        <v>136.011</v>
      </c>
      <c r="J1914" s="28">
        <v>37.335833333333333</v>
      </c>
      <c r="K1914" s="33">
        <v>18.472000000000001</v>
      </c>
      <c r="L1914" s="33">
        <v>200</v>
      </c>
      <c r="M1914" s="33">
        <v>0</v>
      </c>
      <c r="N1914" s="27">
        <v>26.617100000000001</v>
      </c>
      <c r="O1914" s="30">
        <v>33.087600000000002</v>
      </c>
      <c r="P1914" s="38">
        <v>-0.17135227058823532</v>
      </c>
      <c r="Q1914" s="38">
        <v>-1.2679695152941175</v>
      </c>
      <c r="R1914" s="32" t="s">
        <v>285</v>
      </c>
      <c r="S1914" s="32">
        <v>1</v>
      </c>
      <c r="T1914" s="8"/>
      <c r="U1914" s="8"/>
      <c r="V1914" s="8" t="s">
        <v>447</v>
      </c>
    </row>
    <row r="1915" spans="1:22" s="22" customFormat="1" ht="12.75" customHeight="1">
      <c r="A1915" s="32" t="s">
        <v>145</v>
      </c>
      <c r="B1915" s="32" t="s">
        <v>230</v>
      </c>
      <c r="C1915" s="32" t="s">
        <v>1572</v>
      </c>
      <c r="D1915" s="31">
        <v>42611</v>
      </c>
      <c r="E1915" s="1">
        <f>YEAR(D1915)</f>
        <v>2016</v>
      </c>
      <c r="F1915" s="1">
        <f>MONTH(D1915)</f>
        <v>8</v>
      </c>
      <c r="G1915" s="4">
        <f>DAY(D1915)</f>
        <v>29</v>
      </c>
      <c r="H1915" s="6">
        <v>0.74020833333333336</v>
      </c>
      <c r="I1915" s="28">
        <v>136.011</v>
      </c>
      <c r="J1915" s="28">
        <v>37.335833333333333</v>
      </c>
      <c r="K1915" s="33">
        <v>29.859000000000002</v>
      </c>
      <c r="L1915" s="33">
        <v>30</v>
      </c>
      <c r="M1915" s="33">
        <v>0</v>
      </c>
      <c r="N1915" s="27">
        <v>21.454999999999998</v>
      </c>
      <c r="O1915" s="30">
        <v>34.211599999999997</v>
      </c>
      <c r="P1915" s="38">
        <v>-8.5290141176471046E-2</v>
      </c>
      <c r="Q1915" s="38">
        <v>-0.91492463058823414</v>
      </c>
      <c r="R1915" s="32" t="s">
        <v>285</v>
      </c>
      <c r="S1915" s="32">
        <v>1</v>
      </c>
      <c r="T1915" s="8"/>
      <c r="U1915" s="8"/>
      <c r="V1915" s="8" t="s">
        <v>448</v>
      </c>
    </row>
    <row r="1916" spans="1:22" s="22" customFormat="1" ht="12.75" customHeight="1">
      <c r="A1916" s="32" t="s">
        <v>145</v>
      </c>
      <c r="B1916" s="32" t="s">
        <v>230</v>
      </c>
      <c r="C1916" s="32" t="s">
        <v>1572</v>
      </c>
      <c r="D1916" s="31">
        <v>42611</v>
      </c>
      <c r="E1916" s="1">
        <f>YEAR(D1916)</f>
        <v>2016</v>
      </c>
      <c r="F1916" s="1">
        <f>MONTH(D1916)</f>
        <v>8</v>
      </c>
      <c r="G1916" s="4">
        <f>DAY(D1916)</f>
        <v>29</v>
      </c>
      <c r="H1916" s="6">
        <v>0.74020833333333336</v>
      </c>
      <c r="I1916" s="28">
        <v>136.011</v>
      </c>
      <c r="J1916" s="28">
        <v>37.335833333333333</v>
      </c>
      <c r="K1916" s="33">
        <v>49.393000000000001</v>
      </c>
      <c r="L1916" s="33">
        <v>50</v>
      </c>
      <c r="M1916" s="33">
        <v>0</v>
      </c>
      <c r="N1916" s="27">
        <v>17.154499999999999</v>
      </c>
      <c r="O1916" s="30">
        <v>34.472000000000001</v>
      </c>
      <c r="P1916" s="38">
        <v>0.1482878382352939</v>
      </c>
      <c r="Q1916" s="38">
        <v>0.68288559411764638</v>
      </c>
      <c r="R1916" s="32" t="s">
        <v>285</v>
      </c>
      <c r="S1916" s="32">
        <v>1</v>
      </c>
      <c r="T1916" s="8"/>
      <c r="U1916" s="8"/>
      <c r="V1916" s="8" t="s">
        <v>449</v>
      </c>
    </row>
    <row r="1917" spans="1:22" s="22" customFormat="1" ht="12.75" customHeight="1">
      <c r="A1917" s="32" t="s">
        <v>145</v>
      </c>
      <c r="B1917" s="32" t="s">
        <v>230</v>
      </c>
      <c r="C1917" s="32" t="s">
        <v>1572</v>
      </c>
      <c r="D1917" s="31">
        <v>42611</v>
      </c>
      <c r="E1917" s="1">
        <f>YEAR(D1917)</f>
        <v>2016</v>
      </c>
      <c r="F1917" s="1">
        <f>MONTH(D1917)</f>
        <v>8</v>
      </c>
      <c r="G1917" s="4">
        <f>DAY(D1917)</f>
        <v>29</v>
      </c>
      <c r="H1917" s="6">
        <v>0.74020833333333336</v>
      </c>
      <c r="I1917" s="28">
        <v>136.011</v>
      </c>
      <c r="J1917" s="28">
        <v>37.335833333333333</v>
      </c>
      <c r="K1917" s="33">
        <v>74.164000000000001</v>
      </c>
      <c r="L1917" s="33">
        <v>75</v>
      </c>
      <c r="M1917" s="33">
        <v>0</v>
      </c>
      <c r="N1917" s="27">
        <v>15.059699999999999</v>
      </c>
      <c r="O1917" s="30">
        <v>34.468699999999998</v>
      </c>
      <c r="P1917" s="38">
        <v>0.2393841176470588</v>
      </c>
      <c r="Q1917" s="38">
        <v>1.4106229788235289</v>
      </c>
      <c r="R1917" s="32" t="s">
        <v>285</v>
      </c>
      <c r="S1917" s="32">
        <v>1</v>
      </c>
      <c r="T1917" s="8"/>
      <c r="U1917" s="8"/>
      <c r="V1917" s="8" t="s">
        <v>450</v>
      </c>
    </row>
    <row r="1918" spans="1:22" s="22" customFormat="1" ht="12.75" customHeight="1">
      <c r="A1918" s="32" t="s">
        <v>145</v>
      </c>
      <c r="B1918" s="32" t="s">
        <v>230</v>
      </c>
      <c r="C1918" s="32" t="s">
        <v>1572</v>
      </c>
      <c r="D1918" s="31">
        <v>42611</v>
      </c>
      <c r="E1918" s="1">
        <f>YEAR(D1918)</f>
        <v>2016</v>
      </c>
      <c r="F1918" s="1">
        <f>MONTH(D1918)</f>
        <v>8</v>
      </c>
      <c r="G1918" s="4">
        <f>DAY(D1918)</f>
        <v>29</v>
      </c>
      <c r="H1918" s="6">
        <v>0.74020833333333336</v>
      </c>
      <c r="I1918" s="28">
        <v>136.011</v>
      </c>
      <c r="J1918" s="28">
        <v>37.335833333333333</v>
      </c>
      <c r="K1918" s="33">
        <v>99.4</v>
      </c>
      <c r="L1918" s="33">
        <v>100</v>
      </c>
      <c r="M1918" s="33">
        <v>0</v>
      </c>
      <c r="N1918" s="27">
        <v>11.6563</v>
      </c>
      <c r="O1918" s="30">
        <v>34.255200000000002</v>
      </c>
      <c r="P1918" s="38">
        <v>0.22598364705882346</v>
      </c>
      <c r="Q1918" s="38">
        <v>1.2085824235294123</v>
      </c>
      <c r="R1918" s="32" t="s">
        <v>285</v>
      </c>
      <c r="S1918" s="32">
        <v>1</v>
      </c>
      <c r="T1918" s="8"/>
      <c r="U1918" s="8"/>
      <c r="V1918" s="8" t="s">
        <v>451</v>
      </c>
    </row>
    <row r="1919" spans="1:22" s="22" customFormat="1" ht="12.75" customHeight="1">
      <c r="A1919" s="32" t="s">
        <v>145</v>
      </c>
      <c r="B1919" s="32" t="s">
        <v>230</v>
      </c>
      <c r="C1919" s="32" t="s">
        <v>1572</v>
      </c>
      <c r="D1919" s="31">
        <v>42611</v>
      </c>
      <c r="E1919" s="1">
        <f>YEAR(D1919)</f>
        <v>2016</v>
      </c>
      <c r="F1919" s="1">
        <f>MONTH(D1919)</f>
        <v>8</v>
      </c>
      <c r="G1919" s="4">
        <f>DAY(D1919)</f>
        <v>29</v>
      </c>
      <c r="H1919" s="6">
        <v>0.74020833333333336</v>
      </c>
      <c r="I1919" s="28">
        <v>136.011</v>
      </c>
      <c r="J1919" s="28">
        <v>37.335833333333333</v>
      </c>
      <c r="K1919" s="33">
        <v>149.24799999999999</v>
      </c>
      <c r="L1919" s="33">
        <v>150</v>
      </c>
      <c r="M1919" s="33">
        <v>0</v>
      </c>
      <c r="N1919" s="27">
        <v>5.2733999999999996</v>
      </c>
      <c r="O1919" s="30">
        <v>34.022399999999998</v>
      </c>
      <c r="P1919" s="38">
        <v>-4.2368988235292893E-3</v>
      </c>
      <c r="Q1919" s="38">
        <v>-0.37609529411764697</v>
      </c>
      <c r="R1919" s="32" t="s">
        <v>285</v>
      </c>
      <c r="S1919" s="32">
        <v>1</v>
      </c>
      <c r="T1919" s="8"/>
      <c r="U1919" s="8"/>
      <c r="V1919" s="8" t="s">
        <v>453</v>
      </c>
    </row>
    <row r="1920" spans="1:22" s="22" customFormat="1" ht="12.75" customHeight="1">
      <c r="A1920" s="32" t="s">
        <v>145</v>
      </c>
      <c r="B1920" s="32" t="s">
        <v>230</v>
      </c>
      <c r="C1920" s="32" t="s">
        <v>1572</v>
      </c>
      <c r="D1920" s="31">
        <v>42611</v>
      </c>
      <c r="E1920" s="1">
        <f>YEAR(D1920)</f>
        <v>2016</v>
      </c>
      <c r="F1920" s="1">
        <f>MONTH(D1920)</f>
        <v>8</v>
      </c>
      <c r="G1920" s="4">
        <f>DAY(D1920)</f>
        <v>29</v>
      </c>
      <c r="H1920" s="6">
        <v>0.74020833333333336</v>
      </c>
      <c r="I1920" s="28">
        <v>136.011</v>
      </c>
      <c r="J1920" s="28">
        <v>37.335833333333333</v>
      </c>
      <c r="K1920" s="33">
        <v>199.17699999999999</v>
      </c>
      <c r="L1920" s="33">
        <v>200</v>
      </c>
      <c r="M1920" s="33">
        <v>0</v>
      </c>
      <c r="N1920" s="27">
        <v>2.0830000000000002</v>
      </c>
      <c r="O1920" s="30">
        <v>34.021000000000001</v>
      </c>
      <c r="P1920" s="38">
        <v>-3.3340790588235247E-2</v>
      </c>
      <c r="Q1920" s="38">
        <v>-0.70388165294117577</v>
      </c>
      <c r="R1920" s="32" t="s">
        <v>285</v>
      </c>
      <c r="S1920" s="32">
        <v>1</v>
      </c>
      <c r="T1920" s="8"/>
      <c r="U1920" s="8"/>
      <c r="V1920" s="8" t="s">
        <v>454</v>
      </c>
    </row>
    <row r="1921" spans="1:22" s="22" customFormat="1" ht="12.75" customHeight="1">
      <c r="A1921" s="32" t="s">
        <v>149</v>
      </c>
      <c r="B1921" s="32" t="s">
        <v>220</v>
      </c>
      <c r="C1921" s="32" t="s">
        <v>1573</v>
      </c>
      <c r="D1921" s="31">
        <v>42972</v>
      </c>
      <c r="E1921" s="1">
        <f>YEAR(D1921)</f>
        <v>2017</v>
      </c>
      <c r="F1921" s="1">
        <f>MONTH(D1921)</f>
        <v>8</v>
      </c>
      <c r="G1921" s="4">
        <f>DAY(D1921)</f>
        <v>25</v>
      </c>
      <c r="H1921" s="6">
        <v>0.72958333333333336</v>
      </c>
      <c r="I1921" s="28">
        <v>136.04116666666667</v>
      </c>
      <c r="J1921" s="28">
        <v>37.819499999999998</v>
      </c>
      <c r="K1921" s="33">
        <v>0</v>
      </c>
      <c r="L1921" s="33">
        <v>0</v>
      </c>
      <c r="M1921" s="33">
        <v>0</v>
      </c>
      <c r="N1921" s="27">
        <v>26.9</v>
      </c>
      <c r="O1921" s="30">
        <v>32.883316364561253</v>
      </c>
      <c r="P1921" s="38">
        <v>-0.17080874823529379</v>
      </c>
      <c r="Q1921" s="38">
        <v>-1.6015746376470572</v>
      </c>
      <c r="R1921" s="32" t="s">
        <v>285</v>
      </c>
      <c r="S1921" s="32"/>
      <c r="T1921" s="7"/>
      <c r="U1921" s="8"/>
      <c r="V1921" s="8" t="s">
        <v>628</v>
      </c>
    </row>
    <row r="1922" spans="1:22" s="22" customFormat="1" ht="12.75" customHeight="1">
      <c r="A1922" s="32" t="s">
        <v>149</v>
      </c>
      <c r="B1922" s="32" t="s">
        <v>220</v>
      </c>
      <c r="C1922" s="32" t="s">
        <v>1573</v>
      </c>
      <c r="D1922" s="31">
        <v>42972</v>
      </c>
      <c r="E1922" s="1">
        <f>YEAR(D1922)</f>
        <v>2017</v>
      </c>
      <c r="F1922" s="1">
        <f>MONTH(D1922)</f>
        <v>8</v>
      </c>
      <c r="G1922" s="4">
        <f>DAY(D1922)</f>
        <v>25</v>
      </c>
      <c r="H1922" s="6">
        <v>0.72958333333333336</v>
      </c>
      <c r="I1922" s="28">
        <v>136.04116666666667</v>
      </c>
      <c r="J1922" s="28">
        <v>37.819499999999998</v>
      </c>
      <c r="K1922" s="33">
        <v>20</v>
      </c>
      <c r="L1922" s="33">
        <v>20</v>
      </c>
      <c r="M1922" s="33">
        <v>0</v>
      </c>
      <c r="N1922" s="27">
        <v>25.766999999999999</v>
      </c>
      <c r="O1922" s="30">
        <v>34.082000000000001</v>
      </c>
      <c r="P1922" s="38">
        <v>8.0336950588235423E-2</v>
      </c>
      <c r="Q1922" s="38">
        <v>-0.24867306588235216</v>
      </c>
      <c r="R1922" s="32" t="s">
        <v>285</v>
      </c>
      <c r="S1922" s="32"/>
      <c r="T1922" s="7"/>
      <c r="U1922" s="8"/>
      <c r="V1922" s="8" t="s">
        <v>629</v>
      </c>
    </row>
    <row r="1923" spans="1:22" s="22" customFormat="1" ht="12.75" customHeight="1">
      <c r="A1923" s="32" t="s">
        <v>149</v>
      </c>
      <c r="B1923" s="32" t="s">
        <v>220</v>
      </c>
      <c r="C1923" s="32" t="s">
        <v>1573</v>
      </c>
      <c r="D1923" s="31">
        <v>42972</v>
      </c>
      <c r="E1923" s="1">
        <f>YEAR(D1923)</f>
        <v>2017</v>
      </c>
      <c r="F1923" s="1">
        <f>MONTH(D1923)</f>
        <v>8</v>
      </c>
      <c r="G1923" s="4">
        <f>DAY(D1923)</f>
        <v>25</v>
      </c>
      <c r="H1923" s="6">
        <v>0.72958333333333336</v>
      </c>
      <c r="I1923" s="28">
        <v>136.04116666666667</v>
      </c>
      <c r="J1923" s="28">
        <v>37.819499999999998</v>
      </c>
      <c r="K1923" s="33">
        <v>50</v>
      </c>
      <c r="L1923" s="33">
        <v>50</v>
      </c>
      <c r="M1923" s="33">
        <v>0</v>
      </c>
      <c r="N1923" s="27">
        <v>15.62</v>
      </c>
      <c r="O1923" s="30">
        <v>34.488</v>
      </c>
      <c r="P1923" s="38">
        <v>0.29674638941176457</v>
      </c>
      <c r="Q1923" s="38">
        <v>1.0573377458823554</v>
      </c>
      <c r="R1923" s="32" t="s">
        <v>285</v>
      </c>
      <c r="S1923" s="32"/>
      <c r="T1923" s="7"/>
      <c r="U1923" s="8" t="s">
        <v>1613</v>
      </c>
      <c r="V1923" s="8" t="s">
        <v>630</v>
      </c>
    </row>
    <row r="1924" spans="1:22" s="22" customFormat="1" ht="12.75" customHeight="1">
      <c r="A1924" s="32" t="s">
        <v>149</v>
      </c>
      <c r="B1924" s="32" t="s">
        <v>221</v>
      </c>
      <c r="C1924" s="32" t="s">
        <v>1573</v>
      </c>
      <c r="D1924" s="31">
        <v>42972</v>
      </c>
      <c r="E1924" s="1">
        <f>YEAR(D1924)</f>
        <v>2017</v>
      </c>
      <c r="F1924" s="1">
        <f>MONTH(D1924)</f>
        <v>8</v>
      </c>
      <c r="G1924" s="4">
        <f>DAY(D1924)</f>
        <v>25</v>
      </c>
      <c r="H1924" s="6">
        <v>0.61736111111111114</v>
      </c>
      <c r="I1924" s="28">
        <v>135.79666666666665</v>
      </c>
      <c r="J1924" s="28">
        <v>37.945666666666668</v>
      </c>
      <c r="K1924" s="33">
        <v>0</v>
      </c>
      <c r="L1924" s="33">
        <v>0</v>
      </c>
      <c r="M1924" s="33">
        <v>0</v>
      </c>
      <c r="N1924" s="27">
        <v>25.6</v>
      </c>
      <c r="O1924" s="30">
        <v>34.050728732191949</v>
      </c>
      <c r="P1924" s="19">
        <v>5.7171342352940746E-2</v>
      </c>
      <c r="Q1924" s="19">
        <v>-0.1555177647058823</v>
      </c>
      <c r="R1924" s="32" t="s">
        <v>285</v>
      </c>
      <c r="S1924" s="32"/>
      <c r="T1924" s="7"/>
      <c r="U1924" s="17" t="s">
        <v>1614</v>
      </c>
      <c r="V1924" s="8" t="s">
        <v>631</v>
      </c>
    </row>
    <row r="1925" spans="1:22" s="22" customFormat="1" ht="12.75" customHeight="1">
      <c r="A1925" s="32" t="s">
        <v>149</v>
      </c>
      <c r="B1925" s="32" t="s">
        <v>221</v>
      </c>
      <c r="C1925" s="32" t="s">
        <v>1573</v>
      </c>
      <c r="D1925" s="31">
        <v>42972</v>
      </c>
      <c r="E1925" s="1">
        <f>YEAR(D1925)</f>
        <v>2017</v>
      </c>
      <c r="F1925" s="1">
        <f>MONTH(D1925)</f>
        <v>8</v>
      </c>
      <c r="G1925" s="4">
        <f>DAY(D1925)</f>
        <v>25</v>
      </c>
      <c r="H1925" s="6">
        <v>0.61736111111111114</v>
      </c>
      <c r="I1925" s="28">
        <v>135.79666666666665</v>
      </c>
      <c r="J1925" s="28">
        <v>37.945666666666668</v>
      </c>
      <c r="K1925" s="33">
        <v>20</v>
      </c>
      <c r="L1925" s="33">
        <v>20</v>
      </c>
      <c r="M1925" s="33">
        <v>0</v>
      </c>
      <c r="N1925" s="27">
        <v>22.238</v>
      </c>
      <c r="O1925" s="30">
        <v>34.14</v>
      </c>
      <c r="P1925" s="38">
        <v>0.11027324705882369</v>
      </c>
      <c r="Q1925" s="38">
        <v>-8.5841830588236689E-2</v>
      </c>
      <c r="R1925" s="32" t="s">
        <v>285</v>
      </c>
      <c r="S1925" s="32"/>
      <c r="T1925" s="7"/>
      <c r="U1925" s="8" t="s">
        <v>1613</v>
      </c>
      <c r="V1925" s="8" t="s">
        <v>632</v>
      </c>
    </row>
    <row r="1926" spans="1:22" s="22" customFormat="1" ht="12.75" customHeight="1">
      <c r="A1926" s="32" t="s">
        <v>149</v>
      </c>
      <c r="B1926" s="32" t="s">
        <v>221</v>
      </c>
      <c r="C1926" s="32" t="s">
        <v>1573</v>
      </c>
      <c r="D1926" s="31">
        <v>42972</v>
      </c>
      <c r="E1926" s="1">
        <f>YEAR(D1926)</f>
        <v>2017</v>
      </c>
      <c r="F1926" s="1">
        <f>MONTH(D1926)</f>
        <v>8</v>
      </c>
      <c r="G1926" s="4">
        <f>DAY(D1926)</f>
        <v>25</v>
      </c>
      <c r="H1926" s="6">
        <v>0.61736111111111114</v>
      </c>
      <c r="I1926" s="28">
        <v>135.79666666666665</v>
      </c>
      <c r="J1926" s="28">
        <v>37.945666666666668</v>
      </c>
      <c r="K1926" s="33">
        <v>50</v>
      </c>
      <c r="L1926" s="33">
        <v>50</v>
      </c>
      <c r="M1926" s="33">
        <v>0</v>
      </c>
      <c r="N1926" s="27">
        <v>15.385</v>
      </c>
      <c r="O1926" s="30">
        <v>34.523000000000003</v>
      </c>
      <c r="P1926" s="38">
        <v>0.25631546235294156</v>
      </c>
      <c r="Q1926" s="38">
        <v>1.3039951964705878</v>
      </c>
      <c r="R1926" s="32" t="s">
        <v>285</v>
      </c>
      <c r="S1926" s="32"/>
      <c r="T1926" s="7"/>
      <c r="U1926" s="8" t="s">
        <v>1613</v>
      </c>
      <c r="V1926" s="8" t="s">
        <v>633</v>
      </c>
    </row>
    <row r="1927" spans="1:22" s="22" customFormat="1" ht="12.75" customHeight="1">
      <c r="A1927" s="32" t="s">
        <v>149</v>
      </c>
      <c r="B1927" s="32" t="s">
        <v>274</v>
      </c>
      <c r="C1927" s="32" t="s">
        <v>1573</v>
      </c>
      <c r="D1927" s="31">
        <v>42973</v>
      </c>
      <c r="E1927" s="1">
        <f>YEAR(D1927)</f>
        <v>2017</v>
      </c>
      <c r="F1927" s="1">
        <f>MONTH(D1927)</f>
        <v>8</v>
      </c>
      <c r="G1927" s="4">
        <f>DAY(D1927)</f>
        <v>26</v>
      </c>
      <c r="H1927" s="6">
        <v>0.63534722222222217</v>
      </c>
      <c r="I1927" s="28">
        <v>136.00049999999999</v>
      </c>
      <c r="J1927" s="28">
        <v>39.590166666666669</v>
      </c>
      <c r="K1927" s="33">
        <v>0</v>
      </c>
      <c r="L1927" s="33">
        <v>0</v>
      </c>
      <c r="M1927" s="33">
        <v>0</v>
      </c>
      <c r="N1927" s="27">
        <v>25.2</v>
      </c>
      <c r="O1927" s="30">
        <v>33.88884029008365</v>
      </c>
      <c r="P1927" s="38">
        <v>1.1287601176471096E-2</v>
      </c>
      <c r="Q1927" s="38">
        <v>-0.18590481176470242</v>
      </c>
      <c r="R1927" s="32" t="s">
        <v>285</v>
      </c>
      <c r="S1927" s="32"/>
      <c r="T1927" s="7"/>
      <c r="U1927" s="8"/>
      <c r="V1927" s="8" t="s">
        <v>634</v>
      </c>
    </row>
    <row r="1928" spans="1:22" s="22" customFormat="1" ht="12.75" customHeight="1">
      <c r="A1928" s="32" t="s">
        <v>149</v>
      </c>
      <c r="B1928" s="32" t="s">
        <v>274</v>
      </c>
      <c r="C1928" s="32" t="s">
        <v>1573</v>
      </c>
      <c r="D1928" s="31">
        <v>42973</v>
      </c>
      <c r="E1928" s="1">
        <f>YEAR(D1928)</f>
        <v>2017</v>
      </c>
      <c r="F1928" s="1">
        <f>MONTH(D1928)</f>
        <v>8</v>
      </c>
      <c r="G1928" s="4">
        <f>DAY(D1928)</f>
        <v>26</v>
      </c>
      <c r="H1928" s="6">
        <v>0.63534722222222217</v>
      </c>
      <c r="I1928" s="28">
        <v>136.00049999999999</v>
      </c>
      <c r="J1928" s="28">
        <v>39.590166666666669</v>
      </c>
      <c r="K1928" s="33">
        <v>20</v>
      </c>
      <c r="L1928" s="33">
        <v>20</v>
      </c>
      <c r="M1928" s="33">
        <v>0</v>
      </c>
      <c r="N1928" s="27">
        <v>20.995999999999999</v>
      </c>
      <c r="O1928" s="30">
        <v>34.316000000000003</v>
      </c>
      <c r="P1928" s="38">
        <v>0.17096800000000001</v>
      </c>
      <c r="Q1928" s="38">
        <v>0.62519175999999987</v>
      </c>
      <c r="R1928" s="32" t="s">
        <v>285</v>
      </c>
      <c r="S1928" s="32"/>
      <c r="T1928" s="7"/>
      <c r="U1928" s="8"/>
      <c r="V1928" s="8" t="s">
        <v>635</v>
      </c>
    </row>
    <row r="1929" spans="1:22" s="22" customFormat="1" ht="12.75" customHeight="1">
      <c r="A1929" s="32" t="s">
        <v>149</v>
      </c>
      <c r="B1929" s="32" t="s">
        <v>274</v>
      </c>
      <c r="C1929" s="32" t="s">
        <v>1573</v>
      </c>
      <c r="D1929" s="31">
        <v>42973</v>
      </c>
      <c r="E1929" s="1">
        <f>YEAR(D1929)</f>
        <v>2017</v>
      </c>
      <c r="F1929" s="1">
        <f>MONTH(D1929)</f>
        <v>8</v>
      </c>
      <c r="G1929" s="4">
        <f>DAY(D1929)</f>
        <v>26</v>
      </c>
      <c r="H1929" s="6">
        <v>0.63534722222222217</v>
      </c>
      <c r="I1929" s="28">
        <v>136.00049999999999</v>
      </c>
      <c r="J1929" s="28">
        <v>39.590166666666669</v>
      </c>
      <c r="K1929" s="33">
        <v>50</v>
      </c>
      <c r="L1929" s="33">
        <v>50</v>
      </c>
      <c r="M1929" s="33">
        <v>0</v>
      </c>
      <c r="N1929" s="27">
        <v>12.144</v>
      </c>
      <c r="O1929" s="30">
        <v>34.290999999999997</v>
      </c>
      <c r="P1929" s="38">
        <v>0.19211443882352985</v>
      </c>
      <c r="Q1929" s="38">
        <v>0.74514217176470687</v>
      </c>
      <c r="R1929" s="32" t="s">
        <v>285</v>
      </c>
      <c r="S1929" s="32"/>
      <c r="T1929" s="7"/>
      <c r="U1929" s="8"/>
      <c r="V1929" s="8" t="s">
        <v>636</v>
      </c>
    </row>
    <row r="1930" spans="1:22" s="22" customFormat="1" ht="12.75" customHeight="1">
      <c r="A1930" s="32" t="s">
        <v>149</v>
      </c>
      <c r="B1930" s="32" t="s">
        <v>275</v>
      </c>
      <c r="C1930" s="32" t="s">
        <v>1573</v>
      </c>
      <c r="D1930" s="31">
        <v>42974</v>
      </c>
      <c r="E1930" s="1">
        <f>YEAR(D1930)</f>
        <v>2017</v>
      </c>
      <c r="F1930" s="1">
        <f>MONTH(D1930)</f>
        <v>8</v>
      </c>
      <c r="G1930" s="4">
        <f>DAY(D1930)</f>
        <v>27</v>
      </c>
      <c r="H1930" s="6">
        <v>0.55700231481481477</v>
      </c>
      <c r="I1930" s="28">
        <v>135.999</v>
      </c>
      <c r="J1930" s="28">
        <v>40.176833333333335</v>
      </c>
      <c r="K1930" s="33">
        <v>0</v>
      </c>
      <c r="L1930" s="33">
        <v>0</v>
      </c>
      <c r="M1930" s="33">
        <v>0</v>
      </c>
      <c r="N1930" s="27">
        <v>25.6</v>
      </c>
      <c r="O1930" s="30">
        <v>33.779514213477469</v>
      </c>
      <c r="P1930" s="38">
        <v>2.0632221176470678E-2</v>
      </c>
      <c r="Q1930" s="38">
        <v>-0.43459224470588165</v>
      </c>
      <c r="R1930" s="32" t="s">
        <v>285</v>
      </c>
      <c r="S1930" s="32"/>
      <c r="T1930" s="7"/>
      <c r="U1930" s="17" t="s">
        <v>1615</v>
      </c>
      <c r="V1930" s="8" t="s">
        <v>637</v>
      </c>
    </row>
    <row r="1931" spans="1:22" s="22" customFormat="1" ht="12.75" customHeight="1">
      <c r="A1931" s="32" t="s">
        <v>149</v>
      </c>
      <c r="B1931" s="32" t="s">
        <v>275</v>
      </c>
      <c r="C1931" s="32" t="s">
        <v>1573</v>
      </c>
      <c r="D1931" s="31">
        <v>42974</v>
      </c>
      <c r="E1931" s="1">
        <f>YEAR(D1931)</f>
        <v>2017</v>
      </c>
      <c r="F1931" s="1">
        <f>MONTH(D1931)</f>
        <v>8</v>
      </c>
      <c r="G1931" s="4">
        <f>DAY(D1931)</f>
        <v>27</v>
      </c>
      <c r="H1931" s="6">
        <v>0.55700231481481477</v>
      </c>
      <c r="I1931" s="28">
        <v>135.999</v>
      </c>
      <c r="J1931" s="28">
        <v>40.176833333333335</v>
      </c>
      <c r="K1931" s="33">
        <v>20</v>
      </c>
      <c r="L1931" s="33">
        <v>20</v>
      </c>
      <c r="M1931" s="33">
        <v>0</v>
      </c>
      <c r="N1931" s="27">
        <v>25.234999999999999</v>
      </c>
      <c r="O1931" s="30">
        <v>33.765999999999998</v>
      </c>
      <c r="P1931" s="38">
        <v>2.1467876470588232E-2</v>
      </c>
      <c r="Q1931" s="38">
        <v>-0.57752262470588356</v>
      </c>
      <c r="R1931" s="32" t="s">
        <v>285</v>
      </c>
      <c r="S1931" s="32"/>
      <c r="T1931" s="7"/>
      <c r="U1931" s="8"/>
      <c r="V1931" s="8" t="s">
        <v>638</v>
      </c>
    </row>
    <row r="1932" spans="1:22" s="22" customFormat="1" ht="12.75" customHeight="1">
      <c r="A1932" s="32" t="s">
        <v>149</v>
      </c>
      <c r="B1932" s="32" t="s">
        <v>275</v>
      </c>
      <c r="C1932" s="32" t="s">
        <v>1573</v>
      </c>
      <c r="D1932" s="31">
        <v>42974</v>
      </c>
      <c r="E1932" s="1">
        <f>YEAR(D1932)</f>
        <v>2017</v>
      </c>
      <c r="F1932" s="1">
        <f>MONTH(D1932)</f>
        <v>8</v>
      </c>
      <c r="G1932" s="4">
        <f>DAY(D1932)</f>
        <v>27</v>
      </c>
      <c r="H1932" s="6">
        <v>0.55700231481481477</v>
      </c>
      <c r="I1932" s="28">
        <v>135.999</v>
      </c>
      <c r="J1932" s="28">
        <v>40.176833333333335</v>
      </c>
      <c r="K1932" s="33">
        <v>50</v>
      </c>
      <c r="L1932" s="33">
        <v>50</v>
      </c>
      <c r="M1932" s="33">
        <v>0</v>
      </c>
      <c r="N1932" s="27">
        <v>6.9039999999999999</v>
      </c>
      <c r="O1932" s="30">
        <v>33.932000000000002</v>
      </c>
      <c r="P1932" s="38">
        <v>3.1309615294117465E-2</v>
      </c>
      <c r="Q1932" s="38">
        <v>-0.44791823294117528</v>
      </c>
      <c r="R1932" s="32" t="s">
        <v>285</v>
      </c>
      <c r="S1932" s="32"/>
      <c r="T1932" s="7"/>
      <c r="U1932" s="8"/>
      <c r="V1932" s="8" t="s">
        <v>639</v>
      </c>
    </row>
    <row r="1933" spans="1:22">
      <c r="A1933" s="32" t="s">
        <v>149</v>
      </c>
      <c r="B1933" s="32" t="s">
        <v>276</v>
      </c>
      <c r="C1933" s="32" t="s">
        <v>1573</v>
      </c>
      <c r="D1933" s="31">
        <v>42975</v>
      </c>
      <c r="E1933" s="1">
        <f>YEAR(D1933)</f>
        <v>2017</v>
      </c>
      <c r="F1933" s="1">
        <f>MONTH(D1933)</f>
        <v>8</v>
      </c>
      <c r="G1933" s="4">
        <f>DAY(D1933)</f>
        <v>28</v>
      </c>
      <c r="H1933" s="6">
        <v>0.56967592592592597</v>
      </c>
      <c r="I1933" s="28">
        <v>135.99866666666668</v>
      </c>
      <c r="J1933" s="28">
        <v>38.491500000000002</v>
      </c>
      <c r="K1933" s="33">
        <v>0</v>
      </c>
      <c r="L1933" s="33">
        <v>0</v>
      </c>
      <c r="M1933" s="33">
        <v>0</v>
      </c>
      <c r="N1933" s="27">
        <v>26.1</v>
      </c>
      <c r="O1933" s="30">
        <v>33.846258203453047</v>
      </c>
      <c r="P1933" s="38">
        <v>-8.5893258823526164E-3</v>
      </c>
      <c r="Q1933" s="38">
        <v>-0.679845541176471</v>
      </c>
      <c r="R1933" s="32" t="s">
        <v>285</v>
      </c>
      <c r="S1933" s="32"/>
      <c r="T1933" s="7"/>
      <c r="V1933" s="8" t="s">
        <v>640</v>
      </c>
    </row>
    <row r="1934" spans="1:22">
      <c r="A1934" s="32" t="s">
        <v>149</v>
      </c>
      <c r="B1934" s="32" t="s">
        <v>276</v>
      </c>
      <c r="C1934" s="32" t="s">
        <v>1573</v>
      </c>
      <c r="D1934" s="31">
        <v>42975</v>
      </c>
      <c r="E1934" s="1">
        <f>YEAR(D1934)</f>
        <v>2017</v>
      </c>
      <c r="F1934" s="1">
        <f>MONTH(D1934)</f>
        <v>8</v>
      </c>
      <c r="G1934" s="4">
        <f>DAY(D1934)</f>
        <v>28</v>
      </c>
      <c r="H1934" s="6">
        <v>0.56967592592592597</v>
      </c>
      <c r="I1934" s="28">
        <v>135.99866666666668</v>
      </c>
      <c r="J1934" s="28">
        <v>38.491500000000002</v>
      </c>
      <c r="K1934" s="33">
        <v>20</v>
      </c>
      <c r="L1934" s="33">
        <v>20</v>
      </c>
      <c r="M1934" s="33">
        <v>0</v>
      </c>
      <c r="N1934" s="27">
        <v>21.224</v>
      </c>
      <c r="O1934" s="30">
        <v>34.359000000000002</v>
      </c>
      <c r="P1934" s="20">
        <v>9.6767978823529388E-2</v>
      </c>
      <c r="Q1934" s="20">
        <v>0.4774997882352956</v>
      </c>
      <c r="R1934" s="32" t="s">
        <v>285</v>
      </c>
      <c r="S1934" s="32"/>
      <c r="T1934" s="7"/>
      <c r="U1934" s="8" t="s">
        <v>1616</v>
      </c>
      <c r="V1934" s="60" t="s">
        <v>641</v>
      </c>
    </row>
    <row r="1935" spans="1:22">
      <c r="A1935" s="32" t="s">
        <v>149</v>
      </c>
      <c r="B1935" s="32" t="s">
        <v>276</v>
      </c>
      <c r="C1935" s="32" t="s">
        <v>1573</v>
      </c>
      <c r="D1935" s="31">
        <v>42975</v>
      </c>
      <c r="E1935" s="1">
        <f>YEAR(D1935)</f>
        <v>2017</v>
      </c>
      <c r="F1935" s="1">
        <f>MONTH(D1935)</f>
        <v>8</v>
      </c>
      <c r="G1935" s="4">
        <f>DAY(D1935)</f>
        <v>28</v>
      </c>
      <c r="H1935" s="6">
        <v>0.56967592592592597</v>
      </c>
      <c r="I1935" s="28">
        <v>135.99866666666668</v>
      </c>
      <c r="J1935" s="28">
        <v>38.491500000000002</v>
      </c>
      <c r="K1935" s="33">
        <v>50</v>
      </c>
      <c r="L1935" s="33">
        <v>50</v>
      </c>
      <c r="M1935" s="33">
        <v>0</v>
      </c>
      <c r="N1935" s="27">
        <v>11.233000000000001</v>
      </c>
      <c r="O1935" s="30">
        <v>34.252000000000002</v>
      </c>
      <c r="P1935" s="20">
        <v>0.14258847058823521</v>
      </c>
      <c r="Q1935" s="20">
        <v>0.52386010588235443</v>
      </c>
      <c r="R1935" s="32" t="s">
        <v>285</v>
      </c>
      <c r="S1935" s="32"/>
      <c r="T1935" s="7"/>
      <c r="V1935" s="60" t="s">
        <v>642</v>
      </c>
    </row>
    <row r="1936" spans="1:22">
      <c r="A1936" s="32" t="s">
        <v>149</v>
      </c>
      <c r="B1936" s="32" t="s">
        <v>219</v>
      </c>
      <c r="C1936" s="32" t="s">
        <v>1573</v>
      </c>
      <c r="D1936" s="31">
        <v>42972</v>
      </c>
      <c r="E1936" s="1">
        <f>YEAR(D1936)</f>
        <v>2017</v>
      </c>
      <c r="F1936" s="1">
        <f>MONTH(D1936)</f>
        <v>8</v>
      </c>
      <c r="G1936" s="4">
        <f>DAY(D1936)</f>
        <v>25</v>
      </c>
      <c r="H1936" s="6">
        <v>0.56736111111111109</v>
      </c>
      <c r="I1936" s="28">
        <v>135.99950000000001</v>
      </c>
      <c r="J1936" s="28">
        <v>38.093499999999999</v>
      </c>
      <c r="K1936" s="33">
        <v>0</v>
      </c>
      <c r="L1936" s="33">
        <v>0</v>
      </c>
      <c r="M1936" s="33">
        <v>0</v>
      </c>
      <c r="N1936" s="27">
        <v>27.1</v>
      </c>
      <c r="O1936" s="30">
        <v>32.99423472375139</v>
      </c>
      <c r="P1936" s="20">
        <v>-0.17558918823529468</v>
      </c>
      <c r="Q1936" s="20">
        <v>-1.3830784470588231</v>
      </c>
      <c r="R1936" s="32" t="s">
        <v>285</v>
      </c>
      <c r="S1936" s="32"/>
      <c r="T1936" s="7"/>
      <c r="V1936" s="60" t="s">
        <v>670</v>
      </c>
    </row>
    <row r="1937" spans="1:22">
      <c r="A1937" s="32" t="s">
        <v>149</v>
      </c>
      <c r="B1937" s="32" t="s">
        <v>219</v>
      </c>
      <c r="C1937" s="32" t="s">
        <v>1573</v>
      </c>
      <c r="D1937" s="31">
        <v>42972</v>
      </c>
      <c r="E1937" s="1">
        <f>YEAR(D1937)</f>
        <v>2017</v>
      </c>
      <c r="F1937" s="1">
        <f>MONTH(D1937)</f>
        <v>8</v>
      </c>
      <c r="G1937" s="4">
        <f>DAY(D1937)</f>
        <v>25</v>
      </c>
      <c r="H1937" s="6">
        <v>0.56736111111111109</v>
      </c>
      <c r="I1937" s="28">
        <v>135.99950000000001</v>
      </c>
      <c r="J1937" s="28">
        <v>38.093499999999999</v>
      </c>
      <c r="K1937" s="33">
        <v>20</v>
      </c>
      <c r="L1937" s="33">
        <v>20</v>
      </c>
      <c r="M1937" s="33">
        <v>0</v>
      </c>
      <c r="N1937" s="27">
        <v>23.126999999999999</v>
      </c>
      <c r="O1937" s="30">
        <v>34.213000000000001</v>
      </c>
      <c r="P1937" s="20">
        <v>3.2038405882353072E-2</v>
      </c>
      <c r="Q1937" s="20">
        <v>-8.1133352941176184E-2</v>
      </c>
      <c r="R1937" s="32" t="s">
        <v>285</v>
      </c>
      <c r="S1937" s="32"/>
      <c r="T1937" s="7"/>
      <c r="V1937" s="60" t="s">
        <v>671</v>
      </c>
    </row>
    <row r="1938" spans="1:22">
      <c r="A1938" s="32" t="s">
        <v>149</v>
      </c>
      <c r="B1938" s="32" t="s">
        <v>219</v>
      </c>
      <c r="C1938" s="32" t="s">
        <v>1573</v>
      </c>
      <c r="D1938" s="31">
        <v>42972</v>
      </c>
      <c r="E1938" s="1">
        <f>YEAR(D1938)</f>
        <v>2017</v>
      </c>
      <c r="F1938" s="1">
        <f>MONTH(D1938)</f>
        <v>8</v>
      </c>
      <c r="G1938" s="4">
        <f>DAY(D1938)</f>
        <v>25</v>
      </c>
      <c r="H1938" s="6">
        <v>0.56736111111111109</v>
      </c>
      <c r="I1938" s="28">
        <v>135.99950000000001</v>
      </c>
      <c r="J1938" s="28">
        <v>38.093499999999999</v>
      </c>
      <c r="K1938" s="33">
        <v>50</v>
      </c>
      <c r="L1938" s="33">
        <v>50</v>
      </c>
      <c r="M1938" s="33">
        <v>0</v>
      </c>
      <c r="N1938" s="27">
        <v>14.102</v>
      </c>
      <c r="O1938" s="30">
        <v>34.43</v>
      </c>
      <c r="P1938" s="20">
        <v>0.14267214705882325</v>
      </c>
      <c r="Q1938" s="20">
        <v>0.90016017647058888</v>
      </c>
      <c r="R1938" s="32" t="s">
        <v>285</v>
      </c>
      <c r="S1938" s="32"/>
      <c r="T1938" s="7"/>
      <c r="V1938" s="60" t="s">
        <v>672</v>
      </c>
    </row>
    <row r="1939" spans="1:22">
      <c r="A1939" s="32" t="s">
        <v>149</v>
      </c>
      <c r="B1939" s="32" t="s">
        <v>231</v>
      </c>
      <c r="C1939" s="32" t="s">
        <v>1573</v>
      </c>
      <c r="D1939" s="31">
        <v>42976</v>
      </c>
      <c r="E1939" s="1">
        <f>YEAR(D1939)</f>
        <v>2017</v>
      </c>
      <c r="F1939" s="1">
        <f>MONTH(D1939)</f>
        <v>8</v>
      </c>
      <c r="G1939" s="4">
        <f>DAY(D1939)</f>
        <v>29</v>
      </c>
      <c r="H1939" s="6">
        <v>0.60028935185185184</v>
      </c>
      <c r="I1939" s="28">
        <v>136.00266666666667</v>
      </c>
      <c r="J1939" s="28">
        <v>36.991999999999997</v>
      </c>
      <c r="K1939" s="33">
        <v>0</v>
      </c>
      <c r="L1939" s="33">
        <v>0</v>
      </c>
      <c r="M1939" s="33">
        <v>0</v>
      </c>
      <c r="N1939" s="27">
        <v>28.1</v>
      </c>
      <c r="O1939" s="30">
        <v>32.469003654172099</v>
      </c>
      <c r="P1939" s="20">
        <v>-0.3117010117647061</v>
      </c>
      <c r="Q1939" s="20">
        <v>-2.2353455541176475</v>
      </c>
      <c r="R1939" s="32" t="s">
        <v>285</v>
      </c>
      <c r="S1939" s="32"/>
      <c r="T1939" s="7"/>
      <c r="V1939" s="60" t="s">
        <v>673</v>
      </c>
    </row>
    <row r="1940" spans="1:22">
      <c r="A1940" s="32" t="s">
        <v>149</v>
      </c>
      <c r="B1940" s="32" t="s">
        <v>231</v>
      </c>
      <c r="C1940" s="32" t="s">
        <v>1573</v>
      </c>
      <c r="D1940" s="31">
        <v>42976</v>
      </c>
      <c r="E1940" s="1">
        <f>YEAR(D1940)</f>
        <v>2017</v>
      </c>
      <c r="F1940" s="1">
        <f>MONTH(D1940)</f>
        <v>8</v>
      </c>
      <c r="G1940" s="4">
        <f>DAY(D1940)</f>
        <v>29</v>
      </c>
      <c r="H1940" s="6">
        <v>0.60028935185185184</v>
      </c>
      <c r="I1940" s="28">
        <v>136.00266666666667</v>
      </c>
      <c r="J1940" s="28">
        <v>36.991999999999997</v>
      </c>
      <c r="K1940" s="33">
        <v>20</v>
      </c>
      <c r="L1940" s="33">
        <v>20</v>
      </c>
      <c r="M1940" s="33">
        <v>0</v>
      </c>
      <c r="N1940" s="27">
        <v>22.966999999999999</v>
      </c>
      <c r="O1940" s="30">
        <v>33.671999999999997</v>
      </c>
      <c r="P1940" s="20">
        <v>-0.11828387058823497</v>
      </c>
      <c r="Q1940" s="20">
        <v>-1.0400487447058824</v>
      </c>
      <c r="R1940" s="32" t="s">
        <v>285</v>
      </c>
      <c r="S1940" s="32"/>
      <c r="T1940" s="7"/>
      <c r="V1940" s="60" t="s">
        <v>674</v>
      </c>
    </row>
    <row r="1941" spans="1:22">
      <c r="A1941" s="32" t="s">
        <v>149</v>
      </c>
      <c r="B1941" s="32" t="s">
        <v>231</v>
      </c>
      <c r="C1941" s="32" t="s">
        <v>1573</v>
      </c>
      <c r="D1941" s="31">
        <v>42976</v>
      </c>
      <c r="E1941" s="1">
        <f>YEAR(D1941)</f>
        <v>2017</v>
      </c>
      <c r="F1941" s="1">
        <f>MONTH(D1941)</f>
        <v>8</v>
      </c>
      <c r="G1941" s="4">
        <f>DAY(D1941)</f>
        <v>29</v>
      </c>
      <c r="H1941" s="6">
        <v>0.60028935185185184</v>
      </c>
      <c r="I1941" s="28">
        <v>136.00266666666667</v>
      </c>
      <c r="J1941" s="28">
        <v>36.991999999999997</v>
      </c>
      <c r="K1941" s="33">
        <v>50</v>
      </c>
      <c r="L1941" s="33">
        <v>50</v>
      </c>
      <c r="M1941" s="33">
        <v>0</v>
      </c>
      <c r="N1941" s="27">
        <v>19.843</v>
      </c>
      <c r="O1941" s="30">
        <v>34.311999999999998</v>
      </c>
      <c r="P1941" s="20">
        <v>0.11836007058823528</v>
      </c>
      <c r="Q1941" s="20">
        <v>0.50705050470588198</v>
      </c>
      <c r="R1941" s="32" t="s">
        <v>285</v>
      </c>
      <c r="S1941" s="32"/>
      <c r="T1941" s="7"/>
      <c r="V1941" s="60" t="s">
        <v>675</v>
      </c>
    </row>
    <row r="1942" spans="1:22" ht="14" customHeight="1">
      <c r="A1942" s="25" t="s">
        <v>1359</v>
      </c>
      <c r="B1942" s="25" t="s">
        <v>1363</v>
      </c>
      <c r="C1942" s="25" t="s">
        <v>1573</v>
      </c>
      <c r="D1942" s="43">
        <v>43307</v>
      </c>
      <c r="E1942" s="25">
        <v>2018</v>
      </c>
      <c r="F1942" s="25">
        <v>7</v>
      </c>
      <c r="G1942" s="37">
        <v>26</v>
      </c>
      <c r="H1942" s="35">
        <v>0.84717592592592583</v>
      </c>
      <c r="I1942" s="44">
        <v>135.00899999999999</v>
      </c>
      <c r="J1942" s="44">
        <v>35.99666666666667</v>
      </c>
      <c r="K1942" s="34">
        <v>10</v>
      </c>
      <c r="L1942" s="34">
        <v>10</v>
      </c>
      <c r="M1942" s="34">
        <v>0</v>
      </c>
      <c r="N1942" s="45">
        <v>24.724799999999998</v>
      </c>
      <c r="O1942" s="44">
        <v>33.6096</v>
      </c>
      <c r="P1942" s="26">
        <v>-9.8355517647057411E-3</v>
      </c>
      <c r="Q1942" s="26">
        <v>-0.37712105411764441</v>
      </c>
      <c r="R1942" s="32" t="s">
        <v>1360</v>
      </c>
      <c r="S1942" s="32"/>
      <c r="T1942" s="61"/>
      <c r="U1942" s="36"/>
      <c r="V1942" s="62" t="s">
        <v>885</v>
      </c>
    </row>
    <row r="1943" spans="1:22" ht="14" customHeight="1">
      <c r="A1943" s="25" t="s">
        <v>1359</v>
      </c>
      <c r="B1943" s="25" t="s">
        <v>1364</v>
      </c>
      <c r="C1943" s="25" t="s">
        <v>1573</v>
      </c>
      <c r="D1943" s="43">
        <v>43307</v>
      </c>
      <c r="E1943" s="25">
        <v>2018</v>
      </c>
      <c r="F1943" s="25">
        <v>7</v>
      </c>
      <c r="G1943" s="37">
        <v>26</v>
      </c>
      <c r="H1943" s="35">
        <v>0.61998842592592596</v>
      </c>
      <c r="I1943" s="44">
        <v>135.00483333333332</v>
      </c>
      <c r="J1943" s="44">
        <v>36.491666666666667</v>
      </c>
      <c r="K1943" s="34">
        <v>10</v>
      </c>
      <c r="L1943" s="34">
        <v>10</v>
      </c>
      <c r="M1943" s="34">
        <v>0</v>
      </c>
      <c r="N1943" s="45">
        <v>21.947199999999999</v>
      </c>
      <c r="O1943" s="44">
        <v>34.011899999999997</v>
      </c>
      <c r="P1943" s="26">
        <v>3.8956864705882666E-2</v>
      </c>
      <c r="Q1943" s="26">
        <v>-0.12933020235293924</v>
      </c>
      <c r="R1943" s="32" t="s">
        <v>1360</v>
      </c>
      <c r="S1943" s="32"/>
      <c r="T1943" s="61"/>
      <c r="U1943" s="36"/>
      <c r="V1943" s="62" t="s">
        <v>886</v>
      </c>
    </row>
    <row r="1944" spans="1:22" ht="14" customHeight="1">
      <c r="A1944" s="25" t="s">
        <v>1359</v>
      </c>
      <c r="B1944" s="25" t="s">
        <v>1365</v>
      </c>
      <c r="C1944" s="25" t="s">
        <v>1573</v>
      </c>
      <c r="D1944" s="43">
        <v>43307</v>
      </c>
      <c r="E1944" s="25">
        <v>2018</v>
      </c>
      <c r="F1944" s="25">
        <v>7</v>
      </c>
      <c r="G1944" s="37">
        <v>26</v>
      </c>
      <c r="H1944" s="35">
        <v>0.50776620370370373</v>
      </c>
      <c r="I1944" s="44">
        <v>135.0085</v>
      </c>
      <c r="J1944" s="44">
        <v>36.748333333333335</v>
      </c>
      <c r="K1944" s="34">
        <v>10</v>
      </c>
      <c r="L1944" s="34">
        <v>10</v>
      </c>
      <c r="M1944" s="34">
        <v>0</v>
      </c>
      <c r="N1944" s="45">
        <v>20.572600000000001</v>
      </c>
      <c r="O1944" s="44">
        <v>34.122500000000002</v>
      </c>
      <c r="P1944" s="26">
        <v>0.13278006117647045</v>
      </c>
      <c r="Q1944" s="26">
        <v>0.54450896941176552</v>
      </c>
      <c r="R1944" s="32" t="s">
        <v>1360</v>
      </c>
      <c r="S1944" s="32"/>
      <c r="T1944" s="61"/>
      <c r="U1944" s="36"/>
      <c r="V1944" s="62" t="s">
        <v>887</v>
      </c>
    </row>
    <row r="1945" spans="1:22" ht="14" customHeight="1">
      <c r="A1945" s="25" t="s">
        <v>1359</v>
      </c>
      <c r="B1945" s="25" t="s">
        <v>1335</v>
      </c>
      <c r="C1945" s="25" t="s">
        <v>1573</v>
      </c>
      <c r="D1945" s="43">
        <v>43307</v>
      </c>
      <c r="E1945" s="25">
        <v>2018</v>
      </c>
      <c r="F1945" s="25">
        <v>7</v>
      </c>
      <c r="G1945" s="37">
        <v>26</v>
      </c>
      <c r="H1945" s="35">
        <v>0.38596064814814812</v>
      </c>
      <c r="I1945" s="44">
        <v>134.98783333333333</v>
      </c>
      <c r="J1945" s="44">
        <v>36.998333333333335</v>
      </c>
      <c r="K1945" s="34">
        <v>500</v>
      </c>
      <c r="L1945" s="34">
        <v>500</v>
      </c>
      <c r="M1945" s="34">
        <v>0</v>
      </c>
      <c r="N1945" s="45">
        <v>0.59109999999999996</v>
      </c>
      <c r="O1945" s="44">
        <v>34.069699999999997</v>
      </c>
      <c r="P1945" s="26">
        <v>1.8902867058823603E-2</v>
      </c>
      <c r="Q1945" s="26">
        <v>-0.65894898352940956</v>
      </c>
      <c r="R1945" s="32" t="s">
        <v>1360</v>
      </c>
      <c r="S1945" s="32">
        <v>1</v>
      </c>
      <c r="T1945" s="61"/>
      <c r="U1945" s="36"/>
      <c r="V1945" s="62" t="s">
        <v>888</v>
      </c>
    </row>
    <row r="1946" spans="1:22" ht="14" customHeight="1">
      <c r="A1946" s="25" t="s">
        <v>1359</v>
      </c>
      <c r="B1946" s="25" t="s">
        <v>1335</v>
      </c>
      <c r="C1946" s="25" t="s">
        <v>1573</v>
      </c>
      <c r="D1946" s="43">
        <v>43307</v>
      </c>
      <c r="E1946" s="25">
        <v>2018</v>
      </c>
      <c r="F1946" s="25">
        <v>7</v>
      </c>
      <c r="G1946" s="37">
        <v>26</v>
      </c>
      <c r="H1946" s="35">
        <v>0.38773148148148145</v>
      </c>
      <c r="I1946" s="44">
        <v>134.98783333333333</v>
      </c>
      <c r="J1946" s="44">
        <v>36.998333333333335</v>
      </c>
      <c r="K1946" s="34">
        <v>400</v>
      </c>
      <c r="L1946" s="34">
        <v>400</v>
      </c>
      <c r="M1946" s="34">
        <v>0</v>
      </c>
      <c r="N1946" s="45">
        <v>0.6774</v>
      </c>
      <c r="O1946" s="44">
        <v>34.065800000000003</v>
      </c>
      <c r="P1946" s="26">
        <v>-4.2311416470588448E-2</v>
      </c>
      <c r="Q1946" s="26">
        <v>-0.81200581176470443</v>
      </c>
      <c r="R1946" s="32" t="s">
        <v>1360</v>
      </c>
      <c r="S1946" s="32">
        <v>1</v>
      </c>
      <c r="T1946" s="61"/>
      <c r="U1946" s="36" t="s">
        <v>1405</v>
      </c>
      <c r="V1946" s="62" t="s">
        <v>889</v>
      </c>
    </row>
    <row r="1947" spans="1:22" ht="14" customHeight="1">
      <c r="A1947" s="25" t="s">
        <v>1359</v>
      </c>
      <c r="B1947" s="25" t="s">
        <v>1335</v>
      </c>
      <c r="C1947" s="25" t="s">
        <v>1573</v>
      </c>
      <c r="D1947" s="43">
        <v>43307</v>
      </c>
      <c r="E1947" s="25">
        <v>2018</v>
      </c>
      <c r="F1947" s="25">
        <v>7</v>
      </c>
      <c r="G1947" s="37">
        <v>26</v>
      </c>
      <c r="H1947" s="35">
        <v>0.38965277777777779</v>
      </c>
      <c r="I1947" s="44">
        <v>134.98783333333333</v>
      </c>
      <c r="J1947" s="44">
        <v>36.998333333333335</v>
      </c>
      <c r="K1947" s="34">
        <v>300</v>
      </c>
      <c r="L1947" s="34">
        <v>300</v>
      </c>
      <c r="M1947" s="34">
        <v>0</v>
      </c>
      <c r="N1947" s="45">
        <v>0.89249999999999996</v>
      </c>
      <c r="O1947" s="44">
        <v>34.056899999999999</v>
      </c>
      <c r="P1947" s="26">
        <v>4.8360399999998194E-3</v>
      </c>
      <c r="Q1947" s="26">
        <v>-0.72427839999999755</v>
      </c>
      <c r="R1947" s="32" t="s">
        <v>1360</v>
      </c>
      <c r="S1947" s="32">
        <v>1</v>
      </c>
      <c r="T1947" s="61"/>
      <c r="U1947" s="36"/>
      <c r="V1947" s="62" t="s">
        <v>890</v>
      </c>
    </row>
    <row r="1948" spans="1:22" ht="14" customHeight="1">
      <c r="A1948" s="25" t="s">
        <v>1359</v>
      </c>
      <c r="B1948" s="25" t="s">
        <v>1335</v>
      </c>
      <c r="C1948" s="25" t="s">
        <v>1573</v>
      </c>
      <c r="D1948" s="43">
        <v>43307</v>
      </c>
      <c r="E1948" s="25">
        <v>2018</v>
      </c>
      <c r="F1948" s="25">
        <v>7</v>
      </c>
      <c r="G1948" s="37">
        <v>26</v>
      </c>
      <c r="H1948" s="35">
        <v>0.39141203703703703</v>
      </c>
      <c r="I1948" s="44">
        <v>134.98783333333333</v>
      </c>
      <c r="J1948" s="44">
        <v>36.998333333333335</v>
      </c>
      <c r="K1948" s="34">
        <v>200</v>
      </c>
      <c r="L1948" s="34">
        <v>200</v>
      </c>
      <c r="M1948" s="34">
        <v>0</v>
      </c>
      <c r="N1948" s="45">
        <v>1.3867</v>
      </c>
      <c r="O1948" s="44">
        <v>34.038699999999999</v>
      </c>
      <c r="P1948" s="26">
        <v>-2.6974583529411511E-2</v>
      </c>
      <c r="Q1948" s="26">
        <v>-0.76491674823529365</v>
      </c>
      <c r="R1948" s="32" t="s">
        <v>1360</v>
      </c>
      <c r="S1948" s="32">
        <v>1</v>
      </c>
      <c r="T1948" s="61"/>
      <c r="U1948" s="36"/>
      <c r="V1948" s="62" t="s">
        <v>891</v>
      </c>
    </row>
    <row r="1949" spans="1:22" ht="14" customHeight="1">
      <c r="A1949" s="25" t="s">
        <v>1359</v>
      </c>
      <c r="B1949" s="25" t="s">
        <v>1335</v>
      </c>
      <c r="C1949" s="25" t="s">
        <v>1573</v>
      </c>
      <c r="D1949" s="43">
        <v>43307</v>
      </c>
      <c r="E1949" s="25">
        <v>2018</v>
      </c>
      <c r="F1949" s="25">
        <v>7</v>
      </c>
      <c r="G1949" s="37">
        <v>26</v>
      </c>
      <c r="H1949" s="35">
        <v>0.39251157407407405</v>
      </c>
      <c r="I1949" s="44">
        <v>134.98783333333333</v>
      </c>
      <c r="J1949" s="44">
        <v>36.998333333333335</v>
      </c>
      <c r="K1949" s="34">
        <v>150</v>
      </c>
      <c r="L1949" s="34">
        <v>150</v>
      </c>
      <c r="M1949" s="34">
        <v>0</v>
      </c>
      <c r="N1949" s="45">
        <v>2.5956999999999999</v>
      </c>
      <c r="O1949" s="44">
        <v>34.0413</v>
      </c>
      <c r="P1949" s="26">
        <v>6.2804752941176378E-2</v>
      </c>
      <c r="Q1949" s="26">
        <v>-0.49468157647058497</v>
      </c>
      <c r="R1949" s="32" t="s">
        <v>1360</v>
      </c>
      <c r="S1949" s="32">
        <v>1</v>
      </c>
      <c r="T1949" s="61"/>
      <c r="U1949" s="36"/>
      <c r="V1949" s="62" t="s">
        <v>892</v>
      </c>
    </row>
    <row r="1950" spans="1:22" ht="14" customHeight="1">
      <c r="A1950" s="25" t="s">
        <v>1359</v>
      </c>
      <c r="B1950" s="25" t="s">
        <v>1335</v>
      </c>
      <c r="C1950" s="25" t="s">
        <v>1573</v>
      </c>
      <c r="D1950" s="43">
        <v>43307</v>
      </c>
      <c r="E1950" s="25">
        <v>2018</v>
      </c>
      <c r="F1950" s="25">
        <v>7</v>
      </c>
      <c r="G1950" s="37">
        <v>26</v>
      </c>
      <c r="H1950" s="35">
        <v>0.39339120370370373</v>
      </c>
      <c r="I1950" s="44">
        <v>134.98783333333333</v>
      </c>
      <c r="J1950" s="44">
        <v>36.998333333333335</v>
      </c>
      <c r="K1950" s="34">
        <v>125</v>
      </c>
      <c r="L1950" s="34">
        <v>125</v>
      </c>
      <c r="M1950" s="34">
        <v>0</v>
      </c>
      <c r="N1950" s="45">
        <v>3.9489999999999998</v>
      </c>
      <c r="O1950" s="44">
        <v>34.070300000000003</v>
      </c>
      <c r="P1950" s="26">
        <v>5.2721309411764672E-2</v>
      </c>
      <c r="Q1950" s="26">
        <v>-0.41994824470588021</v>
      </c>
      <c r="R1950" s="32" t="s">
        <v>1360</v>
      </c>
      <c r="S1950" s="32">
        <v>1</v>
      </c>
      <c r="T1950" s="61"/>
      <c r="U1950" s="36"/>
      <c r="V1950" s="62" t="s">
        <v>893</v>
      </c>
    </row>
    <row r="1951" spans="1:22" ht="14" customHeight="1">
      <c r="A1951" s="25" t="s">
        <v>1359</v>
      </c>
      <c r="B1951" s="25" t="s">
        <v>1335</v>
      </c>
      <c r="C1951" s="25" t="s">
        <v>1573</v>
      </c>
      <c r="D1951" s="43">
        <v>43307</v>
      </c>
      <c r="E1951" s="25">
        <v>2018</v>
      </c>
      <c r="F1951" s="25">
        <v>7</v>
      </c>
      <c r="G1951" s="37">
        <v>26</v>
      </c>
      <c r="H1951" s="35">
        <v>0.39420138888888889</v>
      </c>
      <c r="I1951" s="44">
        <v>134.98783333333333</v>
      </c>
      <c r="J1951" s="44">
        <v>36.998333333333335</v>
      </c>
      <c r="K1951" s="34">
        <v>100</v>
      </c>
      <c r="L1951" s="34">
        <v>100</v>
      </c>
      <c r="M1951" s="34">
        <v>0</v>
      </c>
      <c r="N1951" s="45">
        <v>5.8696999999999999</v>
      </c>
      <c r="O1951" s="44">
        <v>34.117800000000003</v>
      </c>
      <c r="P1951" s="26">
        <v>0.13749722588235258</v>
      </c>
      <c r="Q1951" s="26">
        <v>5.169516705882593E-2</v>
      </c>
      <c r="R1951" s="32" t="s">
        <v>1360</v>
      </c>
      <c r="S1951" s="32">
        <v>1</v>
      </c>
      <c r="T1951" s="61"/>
      <c r="U1951" s="36" t="s">
        <v>1405</v>
      </c>
      <c r="V1951" s="62" t="s">
        <v>894</v>
      </c>
    </row>
    <row r="1952" spans="1:22" ht="14" customHeight="1">
      <c r="A1952" s="25" t="s">
        <v>1359</v>
      </c>
      <c r="B1952" s="25" t="s">
        <v>1335</v>
      </c>
      <c r="C1952" s="25" t="s">
        <v>1573</v>
      </c>
      <c r="D1952" s="43">
        <v>43307</v>
      </c>
      <c r="E1952" s="25">
        <v>2018</v>
      </c>
      <c r="F1952" s="25">
        <v>7</v>
      </c>
      <c r="G1952" s="37">
        <v>26</v>
      </c>
      <c r="H1952" s="35">
        <v>0.39490740740740743</v>
      </c>
      <c r="I1952" s="44">
        <v>134.98783333333333</v>
      </c>
      <c r="J1952" s="44">
        <v>36.998333333333335</v>
      </c>
      <c r="K1952" s="34">
        <v>80</v>
      </c>
      <c r="L1952" s="34">
        <v>80</v>
      </c>
      <c r="M1952" s="34">
        <v>0</v>
      </c>
      <c r="N1952" s="45">
        <v>7.4255000000000004</v>
      </c>
      <c r="O1952" s="44">
        <v>34.172400000000003</v>
      </c>
      <c r="P1952" s="26">
        <v>0.21737253235294096</v>
      </c>
      <c r="Q1952" s="26">
        <v>0.46873719215686549</v>
      </c>
      <c r="R1952" s="32" t="s">
        <v>1360</v>
      </c>
      <c r="S1952" s="32">
        <v>1</v>
      </c>
      <c r="T1952" s="61"/>
      <c r="U1952" s="36" t="s">
        <v>1406</v>
      </c>
      <c r="V1952" s="62" t="s">
        <v>895</v>
      </c>
    </row>
    <row r="1953" spans="1:22" ht="14" customHeight="1">
      <c r="A1953" s="25" t="s">
        <v>1359</v>
      </c>
      <c r="B1953" s="25" t="s">
        <v>1335</v>
      </c>
      <c r="C1953" s="25" t="s">
        <v>1573</v>
      </c>
      <c r="D1953" s="43">
        <v>43307</v>
      </c>
      <c r="E1953" s="25">
        <v>2018</v>
      </c>
      <c r="F1953" s="25">
        <v>7</v>
      </c>
      <c r="G1953" s="37">
        <v>26</v>
      </c>
      <c r="H1953" s="35">
        <v>0.39564814814814814</v>
      </c>
      <c r="I1953" s="44">
        <v>134.98783333333333</v>
      </c>
      <c r="J1953" s="44">
        <v>36.998333333333335</v>
      </c>
      <c r="K1953" s="34">
        <v>60</v>
      </c>
      <c r="L1953" s="34">
        <v>60</v>
      </c>
      <c r="M1953" s="34">
        <v>0</v>
      </c>
      <c r="N1953" s="45">
        <v>9.3321000000000005</v>
      </c>
      <c r="O1953" s="44">
        <v>34.266199999999998</v>
      </c>
      <c r="P1953" s="26">
        <v>0.11814838235294123</v>
      </c>
      <c r="Q1953" s="26">
        <v>0.5215105400000013</v>
      </c>
      <c r="R1953" s="32" t="s">
        <v>1360</v>
      </c>
      <c r="S1953" s="32">
        <v>1</v>
      </c>
      <c r="T1953" s="22"/>
      <c r="U1953" s="66" t="s">
        <v>1434</v>
      </c>
      <c r="V1953" s="47" t="s">
        <v>896</v>
      </c>
    </row>
    <row r="1954" spans="1:22" ht="14" customHeight="1">
      <c r="A1954" s="25" t="s">
        <v>1359</v>
      </c>
      <c r="B1954" s="25" t="s">
        <v>1335</v>
      </c>
      <c r="C1954" s="25" t="s">
        <v>1573</v>
      </c>
      <c r="D1954" s="43">
        <v>43307</v>
      </c>
      <c r="E1954" s="25">
        <v>2018</v>
      </c>
      <c r="F1954" s="25">
        <v>7</v>
      </c>
      <c r="G1954" s="37">
        <v>26</v>
      </c>
      <c r="H1954" s="35">
        <v>0.3961574074074074</v>
      </c>
      <c r="I1954" s="44">
        <v>134.98783333333333</v>
      </c>
      <c r="J1954" s="44">
        <v>36.998333333333335</v>
      </c>
      <c r="K1954" s="34">
        <v>50</v>
      </c>
      <c r="L1954" s="34">
        <v>50</v>
      </c>
      <c r="M1954" s="34">
        <v>0</v>
      </c>
      <c r="N1954" s="45">
        <v>11.1479</v>
      </c>
      <c r="O1954" s="44">
        <v>34.354599999999998</v>
      </c>
      <c r="P1954" s="26">
        <v>0.12424019882352955</v>
      </c>
      <c r="Q1954" s="26">
        <v>0.757272740000003</v>
      </c>
      <c r="R1954" s="32" t="s">
        <v>1360</v>
      </c>
      <c r="S1954" s="32">
        <v>1</v>
      </c>
      <c r="T1954" s="22"/>
      <c r="U1954" s="36"/>
      <c r="V1954" s="47" t="s">
        <v>897</v>
      </c>
    </row>
    <row r="1955" spans="1:22" ht="14" customHeight="1">
      <c r="A1955" s="25" t="s">
        <v>1359</v>
      </c>
      <c r="B1955" s="25" t="s">
        <v>1335</v>
      </c>
      <c r="C1955" s="25" t="s">
        <v>1573</v>
      </c>
      <c r="D1955" s="43">
        <v>43307</v>
      </c>
      <c r="E1955" s="25">
        <v>2018</v>
      </c>
      <c r="F1955" s="25">
        <v>7</v>
      </c>
      <c r="G1955" s="37">
        <v>26</v>
      </c>
      <c r="H1955" s="35">
        <v>0.39666666666666667</v>
      </c>
      <c r="I1955" s="44">
        <v>134.98783333333333</v>
      </c>
      <c r="J1955" s="44">
        <v>36.998333333333335</v>
      </c>
      <c r="K1955" s="34">
        <v>40</v>
      </c>
      <c r="L1955" s="34">
        <v>40</v>
      </c>
      <c r="M1955" s="34">
        <v>0</v>
      </c>
      <c r="N1955" s="45">
        <v>12.9931</v>
      </c>
      <c r="O1955" s="44">
        <v>34.389899999999997</v>
      </c>
      <c r="P1955" s="26">
        <v>9.7510555294117562E-2</v>
      </c>
      <c r="Q1955" s="26">
        <v>0.8515891600000014</v>
      </c>
      <c r="R1955" s="32" t="s">
        <v>1360</v>
      </c>
      <c r="S1955" s="32">
        <v>1</v>
      </c>
      <c r="T1955" s="22"/>
      <c r="U1955" s="36"/>
      <c r="V1955" s="47" t="s">
        <v>898</v>
      </c>
    </row>
    <row r="1956" spans="1:22" ht="14" customHeight="1">
      <c r="A1956" s="25" t="s">
        <v>1359</v>
      </c>
      <c r="B1956" s="25" t="s">
        <v>1335</v>
      </c>
      <c r="C1956" s="25" t="s">
        <v>1573</v>
      </c>
      <c r="D1956" s="43">
        <v>43307</v>
      </c>
      <c r="E1956" s="25">
        <v>2018</v>
      </c>
      <c r="F1956" s="25">
        <v>7</v>
      </c>
      <c r="G1956" s="37">
        <v>26</v>
      </c>
      <c r="H1956" s="35">
        <v>0.39718750000000003</v>
      </c>
      <c r="I1956" s="44">
        <v>134.98783333333333</v>
      </c>
      <c r="J1956" s="44">
        <v>36.998333333333335</v>
      </c>
      <c r="K1956" s="34">
        <v>30</v>
      </c>
      <c r="L1956" s="34">
        <v>30</v>
      </c>
      <c r="M1956" s="34">
        <v>0</v>
      </c>
      <c r="N1956" s="45">
        <v>15.257</v>
      </c>
      <c r="O1956" s="44">
        <v>34.333100000000002</v>
      </c>
      <c r="P1956" s="26">
        <v>0.15946001176470626</v>
      </c>
      <c r="Q1956" s="26">
        <v>0.83663332000000246</v>
      </c>
      <c r="R1956" s="32" t="s">
        <v>1360</v>
      </c>
      <c r="S1956" s="32">
        <v>1</v>
      </c>
      <c r="T1956" s="22"/>
      <c r="U1956" s="36"/>
      <c r="V1956" s="47" t="s">
        <v>899</v>
      </c>
    </row>
    <row r="1957" spans="1:22" ht="14" customHeight="1">
      <c r="A1957" s="25" t="s">
        <v>1359</v>
      </c>
      <c r="B1957" s="25" t="s">
        <v>1335</v>
      </c>
      <c r="C1957" s="25" t="s">
        <v>1573</v>
      </c>
      <c r="D1957" s="43">
        <v>43307</v>
      </c>
      <c r="E1957" s="25">
        <v>2018</v>
      </c>
      <c r="F1957" s="25">
        <v>7</v>
      </c>
      <c r="G1957" s="37">
        <v>26</v>
      </c>
      <c r="H1957" s="35">
        <v>0.39841435185185187</v>
      </c>
      <c r="I1957" s="44">
        <v>134.98783333333333</v>
      </c>
      <c r="J1957" s="44">
        <v>36.998333333333335</v>
      </c>
      <c r="K1957" s="34">
        <v>20</v>
      </c>
      <c r="L1957" s="34">
        <v>20</v>
      </c>
      <c r="M1957" s="34">
        <v>0</v>
      </c>
      <c r="N1957" s="45">
        <v>20.370999999999999</v>
      </c>
      <c r="O1957" s="44">
        <v>34.0779</v>
      </c>
      <c r="P1957" s="26">
        <v>1.1637528235294292E-2</v>
      </c>
      <c r="Q1957" s="26">
        <v>0.13602837999999906</v>
      </c>
      <c r="R1957" s="32" t="s">
        <v>1360</v>
      </c>
      <c r="S1957" s="32">
        <v>1</v>
      </c>
      <c r="T1957" s="22"/>
      <c r="U1957" s="36"/>
      <c r="V1957" s="47" t="s">
        <v>900</v>
      </c>
    </row>
    <row r="1958" spans="1:22" ht="14" customHeight="1">
      <c r="A1958" s="25" t="s">
        <v>1359</v>
      </c>
      <c r="B1958" s="25" t="s">
        <v>1335</v>
      </c>
      <c r="C1958" s="25" t="s">
        <v>1573</v>
      </c>
      <c r="D1958" s="43">
        <v>43307</v>
      </c>
      <c r="E1958" s="25">
        <v>2018</v>
      </c>
      <c r="F1958" s="25">
        <v>7</v>
      </c>
      <c r="G1958" s="37">
        <v>26</v>
      </c>
      <c r="H1958" s="35">
        <v>0.39899305555555559</v>
      </c>
      <c r="I1958" s="44">
        <v>134.98783333333333</v>
      </c>
      <c r="J1958" s="44">
        <v>36.998333333333335</v>
      </c>
      <c r="K1958" s="34">
        <v>10</v>
      </c>
      <c r="L1958" s="34">
        <v>10</v>
      </c>
      <c r="M1958" s="34">
        <v>0</v>
      </c>
      <c r="N1958" s="45">
        <v>21.674700000000001</v>
      </c>
      <c r="O1958" s="44">
        <v>33.940600000000003</v>
      </c>
      <c r="P1958" s="26">
        <v>2.4864444705882116E-2</v>
      </c>
      <c r="Q1958" s="26">
        <v>-0.18908803999999968</v>
      </c>
      <c r="R1958" s="32" t="s">
        <v>1360</v>
      </c>
      <c r="S1958" s="32">
        <v>1</v>
      </c>
      <c r="T1958" s="22"/>
      <c r="U1958" s="36"/>
      <c r="V1958" s="47" t="s">
        <v>901</v>
      </c>
    </row>
    <row r="1959" spans="1:22" ht="14" customHeight="1">
      <c r="A1959" s="25" t="s">
        <v>1359</v>
      </c>
      <c r="B1959" s="25" t="s">
        <v>1366</v>
      </c>
      <c r="C1959" s="25" t="s">
        <v>1573</v>
      </c>
      <c r="D1959" s="43">
        <v>43307</v>
      </c>
      <c r="E1959" s="25">
        <v>2018</v>
      </c>
      <c r="F1959" s="25">
        <v>7</v>
      </c>
      <c r="G1959" s="37">
        <v>26</v>
      </c>
      <c r="H1959" s="35">
        <v>0.28589120370370369</v>
      </c>
      <c r="I1959" s="44">
        <v>135.00833333333333</v>
      </c>
      <c r="J1959" s="44">
        <v>37.263333333333335</v>
      </c>
      <c r="K1959" s="34">
        <v>10</v>
      </c>
      <c r="L1959" s="34">
        <v>10</v>
      </c>
      <c r="M1959" s="34">
        <v>0</v>
      </c>
      <c r="N1959" s="45">
        <v>21.5947</v>
      </c>
      <c r="O1959" s="44">
        <v>33.991300000000003</v>
      </c>
      <c r="P1959" s="26">
        <v>-4.5559192156862771E-2</v>
      </c>
      <c r="Q1959" s="26">
        <v>-0.17834429999999735</v>
      </c>
      <c r="R1959" s="32" t="s">
        <v>1360</v>
      </c>
      <c r="S1959" s="32"/>
      <c r="T1959" s="22"/>
      <c r="U1959" s="36"/>
      <c r="V1959" s="47" t="s">
        <v>902</v>
      </c>
    </row>
    <row r="1960" spans="1:22" ht="14" customHeight="1">
      <c r="A1960" s="25" t="s">
        <v>1359</v>
      </c>
      <c r="B1960" s="25" t="s">
        <v>1367</v>
      </c>
      <c r="C1960" s="25" t="s">
        <v>1573</v>
      </c>
      <c r="D1960" s="43">
        <v>43308</v>
      </c>
      <c r="E1960" s="25">
        <v>2018</v>
      </c>
      <c r="F1960" s="25">
        <v>7</v>
      </c>
      <c r="G1960" s="37">
        <v>27</v>
      </c>
      <c r="H1960" s="35">
        <v>0.75434027777777779</v>
      </c>
      <c r="I1960" s="44">
        <v>135.79583333333332</v>
      </c>
      <c r="J1960" s="44">
        <v>36.241666666666667</v>
      </c>
      <c r="K1960" s="34">
        <v>10</v>
      </c>
      <c r="L1960" s="34">
        <v>10</v>
      </c>
      <c r="M1960" s="34">
        <v>0</v>
      </c>
      <c r="N1960" s="45">
        <v>24.029800000000002</v>
      </c>
      <c r="O1960" s="44">
        <v>33.597999999999999</v>
      </c>
      <c r="P1960" s="26">
        <v>-0.14629401294117628</v>
      </c>
      <c r="Q1960" s="26">
        <v>-0.71292326000000017</v>
      </c>
      <c r="R1960" s="32" t="s">
        <v>1360</v>
      </c>
      <c r="S1960" s="32"/>
      <c r="T1960" s="22"/>
      <c r="U1960" s="36"/>
      <c r="V1960" s="47" t="s">
        <v>903</v>
      </c>
    </row>
    <row r="1961" spans="1:22" ht="14" customHeight="1">
      <c r="A1961" s="25" t="s">
        <v>1359</v>
      </c>
      <c r="B1961" s="25" t="s">
        <v>1368</v>
      </c>
      <c r="C1961" s="25" t="s">
        <v>1573</v>
      </c>
      <c r="D1961" s="43">
        <v>43308</v>
      </c>
      <c r="E1961" s="25">
        <v>2018</v>
      </c>
      <c r="F1961" s="25">
        <v>7</v>
      </c>
      <c r="G1961" s="37">
        <v>27</v>
      </c>
      <c r="H1961" s="35">
        <v>0.65228009259259256</v>
      </c>
      <c r="I1961" s="44">
        <v>135.75616666666667</v>
      </c>
      <c r="J1961" s="44">
        <v>36.498333333333335</v>
      </c>
      <c r="K1961" s="34">
        <v>10</v>
      </c>
      <c r="L1961" s="34">
        <v>10</v>
      </c>
      <c r="M1961" s="34">
        <v>0</v>
      </c>
      <c r="N1961" s="45">
        <v>26.608899999999998</v>
      </c>
      <c r="O1961" s="44">
        <v>33.976599999999998</v>
      </c>
      <c r="P1961" s="26">
        <v>-5.9881356470588232E-2</v>
      </c>
      <c r="Q1961" s="26">
        <v>-0.14561686000000051</v>
      </c>
      <c r="R1961" s="32" t="s">
        <v>1360</v>
      </c>
      <c r="S1961" s="32"/>
      <c r="T1961" s="22"/>
      <c r="U1961" s="36"/>
      <c r="V1961" s="47" t="s">
        <v>904</v>
      </c>
    </row>
    <row r="1962" spans="1:22" ht="14" customHeight="1">
      <c r="A1962" s="25" t="s">
        <v>1359</v>
      </c>
      <c r="B1962" s="25" t="s">
        <v>1369</v>
      </c>
      <c r="C1962" s="25" t="s">
        <v>1573</v>
      </c>
      <c r="D1962" s="43">
        <v>43308</v>
      </c>
      <c r="E1962" s="25">
        <v>2018</v>
      </c>
      <c r="F1962" s="25">
        <v>7</v>
      </c>
      <c r="G1962" s="37">
        <v>27</v>
      </c>
      <c r="H1962" s="35">
        <v>0.54214120370370367</v>
      </c>
      <c r="I1962" s="44">
        <v>135.70433333333332</v>
      </c>
      <c r="J1962" s="44">
        <v>36.729999999999997</v>
      </c>
      <c r="K1962" s="34">
        <v>10</v>
      </c>
      <c r="L1962" s="34">
        <v>10</v>
      </c>
      <c r="M1962" s="34">
        <v>0</v>
      </c>
      <c r="N1962" s="45">
        <v>22.582999999999998</v>
      </c>
      <c r="O1962" s="44">
        <v>34.136299999999999</v>
      </c>
      <c r="P1962" s="26">
        <v>2.6531300000000257E-2</v>
      </c>
      <c r="Q1962" s="26">
        <v>0.20020232000000071</v>
      </c>
      <c r="R1962" s="32" t="s">
        <v>1360</v>
      </c>
      <c r="S1962" s="32"/>
      <c r="T1962" s="22"/>
      <c r="U1962" s="36"/>
      <c r="V1962" s="47" t="s">
        <v>905</v>
      </c>
    </row>
    <row r="1963" spans="1:22" ht="14" customHeight="1">
      <c r="A1963" s="25" t="s">
        <v>1359</v>
      </c>
      <c r="B1963" s="25" t="s">
        <v>1336</v>
      </c>
      <c r="C1963" s="25" t="s">
        <v>1573</v>
      </c>
      <c r="D1963" s="43">
        <v>43308</v>
      </c>
      <c r="E1963" s="25">
        <v>2018</v>
      </c>
      <c r="F1963" s="25">
        <v>7</v>
      </c>
      <c r="G1963" s="37">
        <v>27</v>
      </c>
      <c r="H1963" s="35">
        <v>0.39628472222222227</v>
      </c>
      <c r="I1963" s="44">
        <v>135.74683333333334</v>
      </c>
      <c r="J1963" s="44">
        <v>37.00333333333333</v>
      </c>
      <c r="K1963" s="34">
        <v>500</v>
      </c>
      <c r="L1963" s="34">
        <v>500</v>
      </c>
      <c r="M1963" s="34">
        <v>0</v>
      </c>
      <c r="N1963" s="45">
        <v>0.58289999999999997</v>
      </c>
      <c r="O1963" s="44">
        <v>34.069099999999999</v>
      </c>
      <c r="P1963" s="26">
        <v>-6.3598803529411496E-2</v>
      </c>
      <c r="Q1963" s="26">
        <v>-0.96672247999999961</v>
      </c>
      <c r="R1963" s="32" t="s">
        <v>1360</v>
      </c>
      <c r="S1963" s="32"/>
      <c r="T1963" s="22"/>
      <c r="U1963" s="36"/>
      <c r="V1963" s="47" t="s">
        <v>906</v>
      </c>
    </row>
    <row r="1964" spans="1:22" ht="14" customHeight="1">
      <c r="A1964" s="25" t="s">
        <v>1359</v>
      </c>
      <c r="B1964" s="25" t="s">
        <v>1336</v>
      </c>
      <c r="C1964" s="25" t="s">
        <v>1573</v>
      </c>
      <c r="D1964" s="43">
        <v>43308</v>
      </c>
      <c r="E1964" s="25">
        <v>2018</v>
      </c>
      <c r="F1964" s="25">
        <v>7</v>
      </c>
      <c r="G1964" s="37">
        <v>27</v>
      </c>
      <c r="H1964" s="35">
        <v>0.39815972222222223</v>
      </c>
      <c r="I1964" s="44">
        <v>135.74683333333334</v>
      </c>
      <c r="J1964" s="44">
        <v>37.00333333333333</v>
      </c>
      <c r="K1964" s="34">
        <v>400</v>
      </c>
      <c r="L1964" s="34">
        <v>400</v>
      </c>
      <c r="M1964" s="34">
        <v>0</v>
      </c>
      <c r="N1964" s="45">
        <v>0.72309999999999997</v>
      </c>
      <c r="O1964" s="44">
        <v>34.064599999999999</v>
      </c>
      <c r="P1964" s="26">
        <v>-6.1584187058823847E-2</v>
      </c>
      <c r="Q1964" s="26">
        <v>-0.9495047999999997</v>
      </c>
      <c r="R1964" s="32" t="s">
        <v>1360</v>
      </c>
      <c r="S1964" s="32"/>
      <c r="T1964" s="22"/>
      <c r="U1964" s="36"/>
      <c r="V1964" s="47" t="s">
        <v>907</v>
      </c>
    </row>
    <row r="1965" spans="1:22" ht="14" customHeight="1">
      <c r="A1965" s="25" t="s">
        <v>1359</v>
      </c>
      <c r="B1965" s="25" t="s">
        <v>1336</v>
      </c>
      <c r="C1965" s="25" t="s">
        <v>1573</v>
      </c>
      <c r="D1965" s="43">
        <v>43308</v>
      </c>
      <c r="E1965" s="25">
        <v>2018</v>
      </c>
      <c r="F1965" s="25">
        <v>7</v>
      </c>
      <c r="G1965" s="37">
        <v>27</v>
      </c>
      <c r="H1965" s="35">
        <v>0.39981481481481485</v>
      </c>
      <c r="I1965" s="44">
        <v>135.74683333333334</v>
      </c>
      <c r="J1965" s="44">
        <v>37.00333333333333</v>
      </c>
      <c r="K1965" s="34">
        <v>300</v>
      </c>
      <c r="L1965" s="34">
        <v>300</v>
      </c>
      <c r="M1965" s="34">
        <v>0</v>
      </c>
      <c r="N1965" s="45">
        <v>0.9546</v>
      </c>
      <c r="O1965" s="44">
        <v>34.055399999999999</v>
      </c>
      <c r="P1965" s="26">
        <v>-7.3635910588235154E-2</v>
      </c>
      <c r="Q1965" s="26">
        <v>-1.0095820399999997</v>
      </c>
      <c r="R1965" s="32" t="s">
        <v>1360</v>
      </c>
      <c r="S1965" s="32"/>
      <c r="T1965" s="22"/>
      <c r="U1965" s="36"/>
      <c r="V1965" s="47" t="s">
        <v>908</v>
      </c>
    </row>
    <row r="1966" spans="1:22" ht="14" customHeight="1">
      <c r="A1966" s="25" t="s">
        <v>1359</v>
      </c>
      <c r="B1966" s="25" t="s">
        <v>1336</v>
      </c>
      <c r="C1966" s="25" t="s">
        <v>1573</v>
      </c>
      <c r="D1966" s="43">
        <v>43308</v>
      </c>
      <c r="E1966" s="25">
        <v>2018</v>
      </c>
      <c r="F1966" s="25">
        <v>7</v>
      </c>
      <c r="G1966" s="37">
        <v>27</v>
      </c>
      <c r="H1966" s="35">
        <v>0.40160879629629626</v>
      </c>
      <c r="I1966" s="44">
        <v>135.74683333333334</v>
      </c>
      <c r="J1966" s="44">
        <v>37.00333333333333</v>
      </c>
      <c r="K1966" s="34">
        <v>200</v>
      </c>
      <c r="L1966" s="34">
        <v>200</v>
      </c>
      <c r="M1966" s="34">
        <v>0</v>
      </c>
      <c r="N1966" s="45">
        <v>2.1101000000000001</v>
      </c>
      <c r="O1966" s="44">
        <v>34.033799999999999</v>
      </c>
      <c r="P1966" s="26">
        <v>-1.1686454117647127E-2</v>
      </c>
      <c r="Q1966" s="26">
        <v>-0.9058489800000018</v>
      </c>
      <c r="R1966" s="32" t="s">
        <v>1360</v>
      </c>
      <c r="S1966" s="32"/>
      <c r="T1966" s="22"/>
      <c r="U1966" s="36"/>
      <c r="V1966" s="47" t="s">
        <v>909</v>
      </c>
    </row>
    <row r="1967" spans="1:22" ht="14" customHeight="1">
      <c r="A1967" s="25" t="s">
        <v>1359</v>
      </c>
      <c r="B1967" s="25" t="s">
        <v>1336</v>
      </c>
      <c r="C1967" s="25" t="s">
        <v>1573</v>
      </c>
      <c r="D1967" s="43">
        <v>43308</v>
      </c>
      <c r="E1967" s="25">
        <v>2018</v>
      </c>
      <c r="F1967" s="25">
        <v>7</v>
      </c>
      <c r="G1967" s="37">
        <v>27</v>
      </c>
      <c r="H1967" s="35">
        <v>0.40371527777777777</v>
      </c>
      <c r="I1967" s="44">
        <v>135.74683333333334</v>
      </c>
      <c r="J1967" s="44">
        <v>37.00333333333333</v>
      </c>
      <c r="K1967" s="34">
        <v>125</v>
      </c>
      <c r="L1967" s="34">
        <v>125</v>
      </c>
      <c r="M1967" s="34">
        <v>0</v>
      </c>
      <c r="N1967" s="45">
        <v>7.4048999999999996</v>
      </c>
      <c r="O1967" s="44">
        <v>34.1873</v>
      </c>
      <c r="P1967" s="26">
        <v>0.14831966235294125</v>
      </c>
      <c r="Q1967" s="26">
        <v>0.20683781999999873</v>
      </c>
      <c r="R1967" s="32" t="s">
        <v>1360</v>
      </c>
      <c r="S1967" s="32"/>
      <c r="T1967" s="22"/>
      <c r="U1967" s="36"/>
      <c r="V1967" s="47" t="s">
        <v>910</v>
      </c>
    </row>
    <row r="1968" spans="1:22" ht="14" customHeight="1">
      <c r="A1968" s="25" t="s">
        <v>1359</v>
      </c>
      <c r="B1968" s="25" t="s">
        <v>1336</v>
      </c>
      <c r="C1968" s="25" t="s">
        <v>1573</v>
      </c>
      <c r="D1968" s="43">
        <v>43308</v>
      </c>
      <c r="E1968" s="25">
        <v>2018</v>
      </c>
      <c r="F1968" s="25">
        <v>7</v>
      </c>
      <c r="G1968" s="37">
        <v>27</v>
      </c>
      <c r="H1968" s="35">
        <v>0.40456018518518522</v>
      </c>
      <c r="I1968" s="44">
        <v>135.74683333333334</v>
      </c>
      <c r="J1968" s="44">
        <v>37.00333333333333</v>
      </c>
      <c r="K1968" s="34">
        <v>100</v>
      </c>
      <c r="L1968" s="34">
        <v>100</v>
      </c>
      <c r="M1968" s="34">
        <v>0</v>
      </c>
      <c r="N1968" s="45">
        <v>9.8995999999999995</v>
      </c>
      <c r="O1968" s="44">
        <v>34.286700000000003</v>
      </c>
      <c r="P1968" s="26">
        <v>0.10166674823529487</v>
      </c>
      <c r="Q1968" s="26">
        <v>0.50700791529411759</v>
      </c>
      <c r="R1968" s="32" t="s">
        <v>1360</v>
      </c>
      <c r="S1968" s="32"/>
      <c r="T1968" s="22"/>
      <c r="U1968" s="36"/>
      <c r="V1968" s="47" t="s">
        <v>911</v>
      </c>
    </row>
    <row r="1969" spans="1:24" ht="14" customHeight="1">
      <c r="A1969" s="25" t="s">
        <v>1359</v>
      </c>
      <c r="B1969" s="25" t="s">
        <v>1336</v>
      </c>
      <c r="C1969" s="25" t="s">
        <v>1573</v>
      </c>
      <c r="D1969" s="43">
        <v>43308</v>
      </c>
      <c r="E1969" s="25">
        <v>2018</v>
      </c>
      <c r="F1969" s="25">
        <v>7</v>
      </c>
      <c r="G1969" s="37">
        <v>27</v>
      </c>
      <c r="H1969" s="35">
        <v>0.40538194444444442</v>
      </c>
      <c r="I1969" s="44">
        <v>135.74683333333334</v>
      </c>
      <c r="J1969" s="44">
        <v>37.00333333333333</v>
      </c>
      <c r="K1969" s="34">
        <v>80</v>
      </c>
      <c r="L1969" s="34">
        <v>80</v>
      </c>
      <c r="M1969" s="34">
        <v>0</v>
      </c>
      <c r="N1969" s="45">
        <v>13.8482</v>
      </c>
      <c r="O1969" s="44">
        <v>34.436700000000002</v>
      </c>
      <c r="P1969" s="26">
        <v>0.14642582588235298</v>
      </c>
      <c r="Q1969" s="26">
        <v>0.86965710235294047</v>
      </c>
      <c r="R1969" s="32" t="s">
        <v>1360</v>
      </c>
      <c r="S1969" s="32"/>
      <c r="T1969" s="22"/>
      <c r="U1969" s="36"/>
      <c r="V1969" s="47" t="s">
        <v>912</v>
      </c>
    </row>
    <row r="1970" spans="1:24" ht="14" customHeight="1">
      <c r="A1970" s="25" t="s">
        <v>1359</v>
      </c>
      <c r="B1970" s="25" t="s">
        <v>1336</v>
      </c>
      <c r="C1970" s="25" t="s">
        <v>1573</v>
      </c>
      <c r="D1970" s="43">
        <v>43308</v>
      </c>
      <c r="E1970" s="25">
        <v>2018</v>
      </c>
      <c r="F1970" s="25">
        <v>7</v>
      </c>
      <c r="G1970" s="37">
        <v>27</v>
      </c>
      <c r="H1970" s="35">
        <v>0.40619212962962964</v>
      </c>
      <c r="I1970" s="44">
        <v>135.74683333333334</v>
      </c>
      <c r="J1970" s="44">
        <v>37.00333333333333</v>
      </c>
      <c r="K1970" s="34">
        <v>60</v>
      </c>
      <c r="L1970" s="34">
        <v>60</v>
      </c>
      <c r="M1970" s="34">
        <v>0</v>
      </c>
      <c r="N1970" s="45">
        <v>15.519600000000001</v>
      </c>
      <c r="O1970" s="44">
        <v>34.4178</v>
      </c>
      <c r="P1970" s="26">
        <v>0.18459345210084033</v>
      </c>
      <c r="Q1970" s="26">
        <v>1.1141257865546237</v>
      </c>
      <c r="R1970" s="32" t="s">
        <v>1360</v>
      </c>
      <c r="S1970" s="32"/>
      <c r="T1970" s="22"/>
      <c r="U1970" s="36"/>
      <c r="V1970" s="47" t="s">
        <v>913</v>
      </c>
    </row>
    <row r="1971" spans="1:24" ht="14" customHeight="1">
      <c r="A1971" s="25" t="s">
        <v>1359</v>
      </c>
      <c r="B1971" s="25" t="s">
        <v>1336</v>
      </c>
      <c r="C1971" s="25" t="s">
        <v>1573</v>
      </c>
      <c r="D1971" s="43">
        <v>43308</v>
      </c>
      <c r="E1971" s="25">
        <v>2018</v>
      </c>
      <c r="F1971" s="25">
        <v>7</v>
      </c>
      <c r="G1971" s="37">
        <v>27</v>
      </c>
      <c r="H1971" s="35">
        <v>0.4067824074074074</v>
      </c>
      <c r="I1971" s="44">
        <v>135.74683333333334</v>
      </c>
      <c r="J1971" s="44">
        <v>37.00333333333333</v>
      </c>
      <c r="K1971" s="34">
        <v>50</v>
      </c>
      <c r="L1971" s="34">
        <v>50</v>
      </c>
      <c r="M1971" s="34">
        <v>0</v>
      </c>
      <c r="N1971" s="45">
        <v>17.239899999999999</v>
      </c>
      <c r="O1971" s="44">
        <v>34.451300000000003</v>
      </c>
      <c r="P1971" s="26">
        <v>0.16591710117647018</v>
      </c>
      <c r="Q1971" s="26">
        <v>1.0257212564705895</v>
      </c>
      <c r="R1971" s="32" t="s">
        <v>1360</v>
      </c>
      <c r="S1971" s="32"/>
      <c r="T1971" s="22"/>
      <c r="U1971" s="36"/>
      <c r="V1971" s="47" t="s">
        <v>914</v>
      </c>
    </row>
    <row r="1972" spans="1:24" ht="14" customHeight="1">
      <c r="A1972" s="25" t="s">
        <v>1359</v>
      </c>
      <c r="B1972" s="25" t="s">
        <v>1336</v>
      </c>
      <c r="C1972" s="25" t="s">
        <v>1573</v>
      </c>
      <c r="D1972" s="43">
        <v>43308</v>
      </c>
      <c r="E1972" s="25">
        <v>2018</v>
      </c>
      <c r="F1972" s="25">
        <v>7</v>
      </c>
      <c r="G1972" s="37">
        <v>27</v>
      </c>
      <c r="H1972" s="35">
        <v>0.40732638888888889</v>
      </c>
      <c r="I1972" s="44">
        <v>135.74683333333334</v>
      </c>
      <c r="J1972" s="44">
        <v>37.00333333333333</v>
      </c>
      <c r="K1972" s="34">
        <v>40</v>
      </c>
      <c r="L1972" s="34">
        <v>40</v>
      </c>
      <c r="M1972" s="34">
        <v>0</v>
      </c>
      <c r="N1972" s="45">
        <v>18.581900000000001</v>
      </c>
      <c r="O1972" s="44">
        <v>34.361699999999999</v>
      </c>
      <c r="P1972" s="26">
        <v>0.22333409882352884</v>
      </c>
      <c r="Q1972" s="26">
        <v>1.0644112235294116</v>
      </c>
      <c r="R1972" s="32" t="s">
        <v>1360</v>
      </c>
      <c r="S1972" s="32"/>
      <c r="T1972" s="22"/>
      <c r="U1972" s="36"/>
      <c r="V1972" s="47" t="s">
        <v>915</v>
      </c>
    </row>
    <row r="1973" spans="1:24" ht="14" customHeight="1">
      <c r="A1973" s="25" t="s">
        <v>1359</v>
      </c>
      <c r="B1973" s="25" t="s">
        <v>1336</v>
      </c>
      <c r="C1973" s="25" t="s">
        <v>1573</v>
      </c>
      <c r="D1973" s="43">
        <v>43308</v>
      </c>
      <c r="E1973" s="25">
        <v>2018</v>
      </c>
      <c r="F1973" s="25">
        <v>7</v>
      </c>
      <c r="G1973" s="37">
        <v>27</v>
      </c>
      <c r="H1973" s="35">
        <v>0.40802083333333333</v>
      </c>
      <c r="I1973" s="44">
        <v>135.74683333333334</v>
      </c>
      <c r="J1973" s="44">
        <v>37.00333333333333</v>
      </c>
      <c r="K1973" s="34">
        <v>30</v>
      </c>
      <c r="L1973" s="34">
        <v>30</v>
      </c>
      <c r="M1973" s="34">
        <v>0</v>
      </c>
      <c r="N1973" s="45">
        <v>19.956</v>
      </c>
      <c r="O1973" s="44">
        <v>34.206400000000002</v>
      </c>
      <c r="P1973" s="26">
        <v>0.11118163361344502</v>
      </c>
      <c r="Q1973" s="26">
        <v>0.62903367058823534</v>
      </c>
      <c r="R1973" s="32" t="s">
        <v>1360</v>
      </c>
      <c r="S1973" s="32"/>
      <c r="T1973" s="22"/>
      <c r="U1973" s="36"/>
      <c r="V1973" s="47" t="s">
        <v>916</v>
      </c>
    </row>
    <row r="1974" spans="1:24" ht="14" customHeight="1">
      <c r="A1974" s="25" t="s">
        <v>1359</v>
      </c>
      <c r="B1974" s="25" t="s">
        <v>1336</v>
      </c>
      <c r="C1974" s="25" t="s">
        <v>1573</v>
      </c>
      <c r="D1974" s="43">
        <v>43308</v>
      </c>
      <c r="E1974" s="25">
        <v>2018</v>
      </c>
      <c r="F1974" s="25">
        <v>7</v>
      </c>
      <c r="G1974" s="37">
        <v>27</v>
      </c>
      <c r="H1974" s="35">
        <v>0.40908564814814818</v>
      </c>
      <c r="I1974" s="44">
        <v>135.74683333333334</v>
      </c>
      <c r="J1974" s="44">
        <v>37.00333333333333</v>
      </c>
      <c r="K1974" s="34">
        <v>20</v>
      </c>
      <c r="L1974" s="34">
        <v>20</v>
      </c>
      <c r="M1974" s="34">
        <v>0</v>
      </c>
      <c r="N1974" s="45">
        <v>21.0777</v>
      </c>
      <c r="O1974" s="44">
        <v>34.142899999999997</v>
      </c>
      <c r="P1974" s="26">
        <v>9.3788574117646295E-2</v>
      </c>
      <c r="Q1974" s="26">
        <v>0.41126409764706118</v>
      </c>
      <c r="R1974" s="32" t="s">
        <v>1360</v>
      </c>
      <c r="S1974" s="32"/>
      <c r="T1974" s="22"/>
      <c r="U1974" s="36"/>
      <c r="V1974" s="47" t="s">
        <v>917</v>
      </c>
    </row>
    <row r="1975" spans="1:24" ht="14" customHeight="1">
      <c r="A1975" s="25" t="s">
        <v>1359</v>
      </c>
      <c r="B1975" s="25" t="s">
        <v>1336</v>
      </c>
      <c r="C1975" s="25" t="s">
        <v>1573</v>
      </c>
      <c r="D1975" s="43">
        <v>43308</v>
      </c>
      <c r="E1975" s="25">
        <v>2018</v>
      </c>
      <c r="F1975" s="25">
        <v>7</v>
      </c>
      <c r="G1975" s="37">
        <v>27</v>
      </c>
      <c r="H1975" s="35">
        <v>0.40962962962962962</v>
      </c>
      <c r="I1975" s="44">
        <v>135.74683333333334</v>
      </c>
      <c r="J1975" s="44">
        <v>37.00333333333333</v>
      </c>
      <c r="K1975" s="34">
        <v>10</v>
      </c>
      <c r="L1975" s="34">
        <v>10</v>
      </c>
      <c r="M1975" s="34">
        <v>0</v>
      </c>
      <c r="N1975" s="45">
        <v>24.815999999999999</v>
      </c>
      <c r="O1975" s="44">
        <v>34.036000000000001</v>
      </c>
      <c r="P1975" s="26">
        <v>0.12082776470588152</v>
      </c>
      <c r="Q1975" s="26">
        <v>0.18280630588235347</v>
      </c>
      <c r="R1975" s="32" t="s">
        <v>1360</v>
      </c>
      <c r="S1975" s="32"/>
      <c r="T1975" s="22"/>
      <c r="U1975" s="36"/>
      <c r="V1975" s="47" t="s">
        <v>918</v>
      </c>
    </row>
    <row r="1976" spans="1:24" s="18" customFormat="1">
      <c r="A1976" s="25" t="s">
        <v>1359</v>
      </c>
      <c r="B1976" s="25" t="s">
        <v>1337</v>
      </c>
      <c r="C1976" s="25" t="s">
        <v>1573</v>
      </c>
      <c r="D1976" s="43">
        <v>43308</v>
      </c>
      <c r="E1976" s="25">
        <v>2018</v>
      </c>
      <c r="F1976" s="25">
        <v>7</v>
      </c>
      <c r="G1976" s="37">
        <v>27</v>
      </c>
      <c r="H1976" s="35">
        <v>0.28310185185185183</v>
      </c>
      <c r="I1976" s="44">
        <v>135.75899999999999</v>
      </c>
      <c r="J1976" s="44">
        <v>37.25</v>
      </c>
      <c r="K1976" s="34">
        <v>10</v>
      </c>
      <c r="L1976" s="34">
        <v>10</v>
      </c>
      <c r="M1976" s="34">
        <v>0</v>
      </c>
      <c r="N1976" s="45">
        <v>23.447700000000001</v>
      </c>
      <c r="O1976" s="44">
        <v>33.932699999999997</v>
      </c>
      <c r="P1976" s="26">
        <v>-4.0162689075630587E-2</v>
      </c>
      <c r="Q1976" s="26">
        <v>-6.9946489915967192E-2</v>
      </c>
      <c r="R1976" s="32" t="s">
        <v>1360</v>
      </c>
      <c r="S1976" s="32"/>
      <c r="T1976" s="22"/>
      <c r="U1976" s="36"/>
      <c r="V1976" s="47" t="s">
        <v>919</v>
      </c>
      <c r="W1976" s="22">
        <v>34.18</v>
      </c>
      <c r="X1976" s="22">
        <v>34.15</v>
      </c>
    </row>
    <row r="1977" spans="1:24" s="18" customFormat="1">
      <c r="A1977" s="1" t="s">
        <v>1408</v>
      </c>
      <c r="B1977" s="1" t="s">
        <v>1409</v>
      </c>
      <c r="C1977" s="1" t="s">
        <v>1573</v>
      </c>
      <c r="D1977" s="5">
        <v>43339.256111111114</v>
      </c>
      <c r="E1977" s="1">
        <v>2018</v>
      </c>
      <c r="F1977" s="1">
        <v>8</v>
      </c>
      <c r="G1977" s="4">
        <v>27</v>
      </c>
      <c r="H1977" s="9">
        <v>43339.631111111114</v>
      </c>
      <c r="I1977" s="13">
        <v>136.00299999999999</v>
      </c>
      <c r="J1977" s="13">
        <v>38.841999999999999</v>
      </c>
      <c r="K1977" s="33">
        <v>0</v>
      </c>
      <c r="L1977" s="33">
        <v>0</v>
      </c>
      <c r="M1977" s="33">
        <v>0</v>
      </c>
      <c r="N1977" s="40">
        <v>24.8</v>
      </c>
      <c r="O1977" s="13">
        <v>33.873103234589394</v>
      </c>
      <c r="P1977" s="38">
        <v>-0.10340355294117609</v>
      </c>
      <c r="Q1977" s="38">
        <v>-0.83306758352941124</v>
      </c>
      <c r="R1977" s="1" t="s">
        <v>1410</v>
      </c>
      <c r="S1977" s="1"/>
      <c r="T1977" s="8"/>
      <c r="U1977" s="8"/>
      <c r="V1977" s="42" t="str">
        <f>A1977&amp;" St."&amp;B1977&amp;" "&amp;K1977&amp;"m"&amp;" Bt."&amp;M1977</f>
        <v>YK1808 St.N1 0m Bt.0</v>
      </c>
      <c r="W1977" s="22">
        <v>33.852499999999999</v>
      </c>
      <c r="X1977" s="22">
        <v>33.854999999999997</v>
      </c>
    </row>
    <row r="1978" spans="1:24" s="18" customFormat="1">
      <c r="A1978" s="1" t="s">
        <v>1408</v>
      </c>
      <c r="B1978" s="1" t="s">
        <v>1409</v>
      </c>
      <c r="C1978" s="1" t="s">
        <v>1573</v>
      </c>
      <c r="D1978" s="5">
        <v>43339.256111111114</v>
      </c>
      <c r="E1978" s="1">
        <v>2018</v>
      </c>
      <c r="F1978" s="1">
        <v>8</v>
      </c>
      <c r="G1978" s="4">
        <v>27</v>
      </c>
      <c r="H1978" s="9">
        <v>43339.631111111114</v>
      </c>
      <c r="I1978" s="13">
        <v>136.00299999999999</v>
      </c>
      <c r="J1978" s="13">
        <v>38.841999999999999</v>
      </c>
      <c r="K1978" s="33">
        <v>20</v>
      </c>
      <c r="L1978" s="33">
        <v>20</v>
      </c>
      <c r="M1978" s="10">
        <v>0</v>
      </c>
      <c r="N1978" s="14">
        <v>24.655000000000001</v>
      </c>
      <c r="O1978" s="13">
        <v>33.859357712528862</v>
      </c>
      <c r="P1978" s="38">
        <v>-7.0107911764706099E-2</v>
      </c>
      <c r="Q1978" s="38">
        <v>-0.66122399411764654</v>
      </c>
      <c r="R1978" s="1" t="s">
        <v>1410</v>
      </c>
      <c r="S1978" s="1"/>
      <c r="T1978" s="8"/>
      <c r="U1978" s="8"/>
      <c r="V1978" s="42" t="str">
        <f>A1978&amp;" St."&amp;B1978&amp;" "&amp;K1978&amp;"m"&amp;" Bt."&amp;M1978</f>
        <v>YK1808 St.N1 20m Bt.0</v>
      </c>
      <c r="W1978" s="22">
        <v>33.775599999999997</v>
      </c>
      <c r="X1978" s="22">
        <v>33.903199999999998</v>
      </c>
    </row>
    <row r="1979" spans="1:24" s="18" customFormat="1">
      <c r="A1979" s="1" t="s">
        <v>1408</v>
      </c>
      <c r="B1979" s="1" t="s">
        <v>1409</v>
      </c>
      <c r="C1979" s="1" t="s">
        <v>1573</v>
      </c>
      <c r="D1979" s="5">
        <v>43339.256111111114</v>
      </c>
      <c r="E1979" s="1">
        <v>2018</v>
      </c>
      <c r="F1979" s="1">
        <v>8</v>
      </c>
      <c r="G1979" s="4">
        <v>27</v>
      </c>
      <c r="H1979" s="9">
        <v>43339.631111111114</v>
      </c>
      <c r="I1979" s="13">
        <v>136.00299999999999</v>
      </c>
      <c r="J1979" s="13">
        <v>38.841999999999999</v>
      </c>
      <c r="K1979" s="33">
        <v>50</v>
      </c>
      <c r="L1979" s="33">
        <v>50</v>
      </c>
      <c r="M1979" s="10">
        <v>0</v>
      </c>
      <c r="N1979" s="14">
        <v>20.059000000000001</v>
      </c>
      <c r="O1979" s="13">
        <v>34.16134149151938</v>
      </c>
      <c r="P1979" s="38">
        <v>6.3441729411765291E-2</v>
      </c>
      <c r="Q1979" s="38">
        <v>0.33932459529411929</v>
      </c>
      <c r="R1979" s="1" t="s">
        <v>1410</v>
      </c>
      <c r="S1979" s="1"/>
      <c r="T1979" s="8"/>
      <c r="U1979" s="8"/>
      <c r="V1979" s="42" t="str">
        <f>A1979&amp;" St."&amp;B1979&amp;" "&amp;K1979&amp;"m"&amp;" Bt."&amp;M1979</f>
        <v>YK1808 St.N1 50m Bt.0</v>
      </c>
      <c r="W1979" s="22">
        <v>33.889499999999998</v>
      </c>
      <c r="X1979" s="22">
        <v>33.895800000000001</v>
      </c>
    </row>
    <row r="1980" spans="1:24" s="18" customFormat="1">
      <c r="A1980" s="1" t="s">
        <v>1408</v>
      </c>
      <c r="B1980" s="1" t="s">
        <v>1411</v>
      </c>
      <c r="C1980" s="1" t="s">
        <v>1573</v>
      </c>
      <c r="D1980" s="5">
        <v>43340.191666666666</v>
      </c>
      <c r="E1980" s="1">
        <v>2018</v>
      </c>
      <c r="F1980" s="1">
        <v>8</v>
      </c>
      <c r="G1980" s="4">
        <v>28</v>
      </c>
      <c r="H1980" s="9">
        <v>43340.566666666666</v>
      </c>
      <c r="I1980" s="13">
        <v>135.602</v>
      </c>
      <c r="J1980" s="13">
        <v>40.171999999999997</v>
      </c>
      <c r="K1980" s="33">
        <v>0</v>
      </c>
      <c r="L1980" s="33">
        <v>0</v>
      </c>
      <c r="M1980" s="33">
        <v>0</v>
      </c>
      <c r="N1980" s="40">
        <v>21.6</v>
      </c>
      <c r="O1980" s="13">
        <v>34.110821700952137</v>
      </c>
      <c r="P1980" s="38">
        <v>2.2365270588234676E-2</v>
      </c>
      <c r="Q1980" s="38">
        <v>-0.21858451529411838</v>
      </c>
      <c r="R1980" s="1" t="s">
        <v>1410</v>
      </c>
      <c r="S1980" s="1"/>
      <c r="T1980" s="8"/>
      <c r="U1980" s="8"/>
      <c r="V1980" s="42" t="str">
        <f>A1980&amp;" St."&amp;B1980&amp;" "&amp;K1980&amp;"m"&amp;" Bt."&amp;M1980</f>
        <v>YK1808 St.N2 0m Bt.0</v>
      </c>
      <c r="W1980" s="22">
        <v>33.302799999999998</v>
      </c>
      <c r="X1980" s="22">
        <v>33.416499999999999</v>
      </c>
    </row>
    <row r="1981" spans="1:24" s="18" customFormat="1">
      <c r="A1981" s="1" t="s">
        <v>1408</v>
      </c>
      <c r="B1981" s="1" t="s">
        <v>1411</v>
      </c>
      <c r="C1981" s="1" t="s">
        <v>1573</v>
      </c>
      <c r="D1981" s="5">
        <v>43340.191666666666</v>
      </c>
      <c r="E1981" s="1">
        <v>2018</v>
      </c>
      <c r="F1981" s="1">
        <v>8</v>
      </c>
      <c r="G1981" s="4">
        <v>28</v>
      </c>
      <c r="H1981" s="9">
        <v>43340.566666666666</v>
      </c>
      <c r="I1981" s="13">
        <v>135.602</v>
      </c>
      <c r="J1981" s="13">
        <v>40.171999999999997</v>
      </c>
      <c r="K1981" s="33">
        <v>20</v>
      </c>
      <c r="L1981" s="33">
        <v>20</v>
      </c>
      <c r="M1981" s="10">
        <v>0</v>
      </c>
      <c r="N1981" s="14">
        <v>19.138999999999999</v>
      </c>
      <c r="O1981" s="13">
        <v>34.09856339906581</v>
      </c>
      <c r="P1981" s="38">
        <v>3.1415811764705648E-2</v>
      </c>
      <c r="Q1981" s="38">
        <v>-0.11484242588235283</v>
      </c>
      <c r="R1981" s="1" t="s">
        <v>1410</v>
      </c>
      <c r="S1981" s="1"/>
      <c r="T1981" s="8"/>
      <c r="U1981" s="8"/>
      <c r="V1981" s="42" t="str">
        <f>A1981&amp;" St."&amp;B1981&amp;" "&amp;K1981&amp;"m"&amp;" Bt."&amp;M1981</f>
        <v>YK1808 St.N2 20m Bt.0</v>
      </c>
      <c r="W1981" s="22">
        <v>33.0015</v>
      </c>
      <c r="X1981" s="22">
        <v>33.3825</v>
      </c>
    </row>
    <row r="1982" spans="1:24" s="18" customFormat="1">
      <c r="A1982" s="1" t="s">
        <v>1408</v>
      </c>
      <c r="B1982" s="1" t="s">
        <v>1411</v>
      </c>
      <c r="C1982" s="1" t="s">
        <v>1573</v>
      </c>
      <c r="D1982" s="5">
        <v>43340.191666666666</v>
      </c>
      <c r="E1982" s="1">
        <v>2018</v>
      </c>
      <c r="F1982" s="1">
        <v>8</v>
      </c>
      <c r="G1982" s="4">
        <v>28</v>
      </c>
      <c r="H1982" s="9">
        <v>43340.566666666666</v>
      </c>
      <c r="I1982" s="13">
        <v>135.602</v>
      </c>
      <c r="J1982" s="13">
        <v>40.171999999999997</v>
      </c>
      <c r="K1982" s="33">
        <v>50</v>
      </c>
      <c r="L1982" s="33">
        <v>50</v>
      </c>
      <c r="M1982" s="10">
        <v>0</v>
      </c>
      <c r="N1982" s="14">
        <v>7.2930000000000001</v>
      </c>
      <c r="O1982" s="13">
        <v>34.135631714505742</v>
      </c>
      <c r="P1982" s="38">
        <v>3.678355294117619E-2</v>
      </c>
      <c r="Q1982" s="38">
        <v>-1.956789647059054E-2</v>
      </c>
      <c r="R1982" s="1" t="s">
        <v>1410</v>
      </c>
      <c r="S1982" s="1"/>
      <c r="T1982" s="8"/>
      <c r="U1982" s="8"/>
      <c r="V1982" s="42" t="str">
        <f>A1982&amp;" St."&amp;B1982&amp;" "&amp;K1982&amp;"m"&amp;" Bt."&amp;M1982</f>
        <v>YK1808 St.N2 50m Bt.0</v>
      </c>
      <c r="W1982" s="22">
        <v>32.295699999999997</v>
      </c>
      <c r="X1982" s="22">
        <v>32.4636</v>
      </c>
    </row>
    <row r="1983" spans="1:24" s="18" customFormat="1">
      <c r="A1983" s="1" t="s">
        <v>1408</v>
      </c>
      <c r="B1983" s="1" t="s">
        <v>220</v>
      </c>
      <c r="C1983" s="1" t="s">
        <v>1572</v>
      </c>
      <c r="D1983" s="5">
        <v>43339.368657407409</v>
      </c>
      <c r="E1983" s="1">
        <v>2018</v>
      </c>
      <c r="F1983" s="1">
        <v>8</v>
      </c>
      <c r="G1983" s="4">
        <v>27</v>
      </c>
      <c r="H1983" s="9">
        <v>43339.743657407409</v>
      </c>
      <c r="I1983" s="13">
        <v>135.75700000000001</v>
      </c>
      <c r="J1983" s="13">
        <v>38.643999999999998</v>
      </c>
      <c r="K1983" s="33">
        <v>0</v>
      </c>
      <c r="L1983" s="33">
        <v>0</v>
      </c>
      <c r="M1983" s="33">
        <v>0</v>
      </c>
      <c r="N1983" s="40">
        <v>24.5</v>
      </c>
      <c r="O1983" s="13">
        <v>33.659942325689244</v>
      </c>
      <c r="P1983" s="38">
        <v>-9.192188235294152E-2</v>
      </c>
      <c r="Q1983" s="38">
        <v>-0.83613721882352721</v>
      </c>
      <c r="R1983" s="1" t="s">
        <v>1410</v>
      </c>
      <c r="S1983" s="1"/>
      <c r="T1983" s="8"/>
      <c r="U1983" s="8" t="s">
        <v>1626</v>
      </c>
      <c r="V1983" s="42" t="str">
        <f>A1983&amp;" St."&amp;B1983&amp;" "&amp;K1983&amp;"m"&amp;" Bt."&amp;M1983</f>
        <v>YK1808 St.MT01 0m Bt.0</v>
      </c>
      <c r="W1983" s="22">
        <v>32.975999999999999</v>
      </c>
      <c r="X1983" s="22">
        <v>32.974699999999999</v>
      </c>
    </row>
    <row r="1984" spans="1:24" s="18" customFormat="1">
      <c r="A1984" s="1" t="s">
        <v>1408</v>
      </c>
      <c r="B1984" s="1" t="s">
        <v>220</v>
      </c>
      <c r="C1984" s="1" t="s">
        <v>1572</v>
      </c>
      <c r="D1984" s="5">
        <v>43339.368657407409</v>
      </c>
      <c r="E1984" s="1">
        <v>2018</v>
      </c>
      <c r="F1984" s="1">
        <v>8</v>
      </c>
      <c r="G1984" s="4">
        <v>27</v>
      </c>
      <c r="H1984" s="9">
        <v>43339.743657407409</v>
      </c>
      <c r="I1984" s="13">
        <v>135.75700000000001</v>
      </c>
      <c r="J1984" s="13">
        <v>38.643999999999998</v>
      </c>
      <c r="K1984" s="33">
        <v>20</v>
      </c>
      <c r="L1984" s="33">
        <v>20</v>
      </c>
      <c r="M1984" s="10">
        <v>0</v>
      </c>
      <c r="N1984" s="14">
        <v>24.626999999999999</v>
      </c>
      <c r="O1984" s="13">
        <v>33.701305473077554</v>
      </c>
      <c r="P1984" s="38">
        <v>-8.2052941176470551E-2</v>
      </c>
      <c r="Q1984" s="38">
        <v>-0.72156452941176319</v>
      </c>
      <c r="R1984" s="1" t="s">
        <v>1410</v>
      </c>
      <c r="S1984" s="1"/>
      <c r="T1984" s="8"/>
      <c r="U1984" s="8"/>
      <c r="V1984" s="42" t="str">
        <f>A1984&amp;" St."&amp;B1984&amp;" "&amp;K1984&amp;"m"&amp;" Bt."&amp;M1984</f>
        <v>YK1808 St.MT01 20m Bt.0</v>
      </c>
      <c r="W1984" s="22">
        <v>33.384999999999998</v>
      </c>
      <c r="X1984" s="22">
        <v>33.384999999999998</v>
      </c>
    </row>
    <row r="1985" spans="1:24" s="18" customFormat="1">
      <c r="A1985" s="1" t="s">
        <v>1408</v>
      </c>
      <c r="B1985" s="1" t="s">
        <v>220</v>
      </c>
      <c r="C1985" s="1" t="s">
        <v>1572</v>
      </c>
      <c r="D1985" s="5">
        <v>43339.368657407409</v>
      </c>
      <c r="E1985" s="1">
        <v>2018</v>
      </c>
      <c r="F1985" s="1">
        <v>8</v>
      </c>
      <c r="G1985" s="4">
        <v>27</v>
      </c>
      <c r="H1985" s="9">
        <v>43339.743657407409</v>
      </c>
      <c r="I1985" s="13">
        <v>135.75700000000001</v>
      </c>
      <c r="J1985" s="13">
        <v>38.643999999999998</v>
      </c>
      <c r="K1985" s="33">
        <v>50</v>
      </c>
      <c r="L1985" s="33">
        <v>50</v>
      </c>
      <c r="M1985" s="10">
        <v>0</v>
      </c>
      <c r="N1985" s="14">
        <v>19.568000000000001</v>
      </c>
      <c r="O1985" s="13">
        <v>34.315688711595328</v>
      </c>
      <c r="P1985" s="38">
        <v>8.351659999999983E-2</v>
      </c>
      <c r="Q1985" s="38">
        <v>0.69937544000000251</v>
      </c>
      <c r="R1985" s="1" t="s">
        <v>1410</v>
      </c>
      <c r="S1985" s="1"/>
      <c r="T1985" s="8"/>
      <c r="U1985" s="8"/>
      <c r="V1985" s="42" t="str">
        <f>A1985&amp;" St."&amp;B1985&amp;" "&amp;K1985&amp;"m"&amp;" Bt."&amp;M1985</f>
        <v>YK1808 St.MT01 50m Bt.0</v>
      </c>
      <c r="W1985" s="22">
        <v>34.368000000000002</v>
      </c>
      <c r="X1985" s="22">
        <v>34.328000000000003</v>
      </c>
    </row>
    <row r="1986" spans="1:24" s="18" customFormat="1">
      <c r="A1986" s="1" t="s">
        <v>1408</v>
      </c>
      <c r="B1986" s="1" t="s">
        <v>222</v>
      </c>
      <c r="C1986" s="1" t="s">
        <v>1572</v>
      </c>
      <c r="D1986" s="5">
        <v>43340.355000000003</v>
      </c>
      <c r="E1986" s="1">
        <v>2018</v>
      </c>
      <c r="F1986" s="1">
        <v>8</v>
      </c>
      <c r="G1986" s="4">
        <v>28</v>
      </c>
      <c r="H1986" s="9">
        <v>43340.73</v>
      </c>
      <c r="I1986" s="13">
        <v>135.76400000000001</v>
      </c>
      <c r="J1986" s="13">
        <v>40.037999999999997</v>
      </c>
      <c r="K1986" s="33">
        <v>0</v>
      </c>
      <c r="L1986" s="33">
        <v>0</v>
      </c>
      <c r="M1986" s="33">
        <v>0</v>
      </c>
      <c r="N1986" s="40">
        <v>22.9</v>
      </c>
      <c r="O1986" s="13">
        <v>34.083912700915164</v>
      </c>
      <c r="P1986" s="38">
        <v>-9.3236588235288131E-3</v>
      </c>
      <c r="Q1986" s="38">
        <v>-0.27088415058823401</v>
      </c>
      <c r="R1986" s="1" t="s">
        <v>1410</v>
      </c>
      <c r="S1986" s="1"/>
      <c r="T1986" s="8"/>
      <c r="U1986" s="8"/>
      <c r="V1986" s="42" t="str">
        <f>A1986&amp;" St."&amp;B1986&amp;" "&amp;K1986&amp;"m"&amp;" Bt."&amp;M1986</f>
        <v>YK1808 St.MT03 0m Bt.0</v>
      </c>
      <c r="W1986" s="22">
        <v>34.392000000000003</v>
      </c>
      <c r="X1986" s="22">
        <v>34.393000000000001</v>
      </c>
    </row>
    <row r="1987" spans="1:24" s="18" customFormat="1">
      <c r="A1987" s="1" t="s">
        <v>1408</v>
      </c>
      <c r="B1987" s="1" t="s">
        <v>222</v>
      </c>
      <c r="C1987" s="1" t="s">
        <v>1572</v>
      </c>
      <c r="D1987" s="5">
        <v>43340.355000000003</v>
      </c>
      <c r="E1987" s="1">
        <v>2018</v>
      </c>
      <c r="F1987" s="1">
        <v>8</v>
      </c>
      <c r="G1987" s="4">
        <v>28</v>
      </c>
      <c r="H1987" s="9">
        <v>43340.73</v>
      </c>
      <c r="I1987" s="13">
        <v>135.76400000000001</v>
      </c>
      <c r="J1987" s="13">
        <v>40.037999999999997</v>
      </c>
      <c r="K1987" s="33">
        <v>20</v>
      </c>
      <c r="L1987" s="33">
        <v>20</v>
      </c>
      <c r="M1987" s="10">
        <v>0</v>
      </c>
      <c r="N1987" s="14">
        <v>22.42</v>
      </c>
      <c r="O1987" s="13">
        <v>34.087268123967732</v>
      </c>
      <c r="P1987" s="38">
        <v>-5.9197917647058951E-2</v>
      </c>
      <c r="Q1987" s="38">
        <v>-0.51234282117647112</v>
      </c>
      <c r="R1987" s="1" t="s">
        <v>1410</v>
      </c>
      <c r="S1987" s="1"/>
      <c r="T1987" s="8"/>
      <c r="U1987" s="8"/>
      <c r="V1987" s="42" t="str">
        <f>A1987&amp;" St."&amp;B1987&amp;" "&amp;K1987&amp;"m"&amp;" Bt."&amp;M1987</f>
        <v>YK1808 St.MT03 20m Bt.0</v>
      </c>
      <c r="W1987" s="22">
        <v>34.43</v>
      </c>
      <c r="X1987" s="22">
        <v>34.43</v>
      </c>
    </row>
    <row r="1988" spans="1:24" s="18" customFormat="1">
      <c r="A1988" s="1" t="s">
        <v>1408</v>
      </c>
      <c r="B1988" s="1" t="s">
        <v>222</v>
      </c>
      <c r="C1988" s="1" t="s">
        <v>1572</v>
      </c>
      <c r="D1988" s="5">
        <v>43340.355000000003</v>
      </c>
      <c r="E1988" s="1">
        <v>2018</v>
      </c>
      <c r="F1988" s="1">
        <v>8</v>
      </c>
      <c r="G1988" s="4">
        <v>28</v>
      </c>
      <c r="H1988" s="9">
        <v>43340.73</v>
      </c>
      <c r="I1988" s="13">
        <v>135.76400000000001</v>
      </c>
      <c r="J1988" s="13">
        <v>40.037999999999997</v>
      </c>
      <c r="K1988" s="33">
        <v>50</v>
      </c>
      <c r="L1988" s="33">
        <v>50</v>
      </c>
      <c r="M1988" s="10">
        <v>0</v>
      </c>
      <c r="N1988" s="14">
        <v>5.2770000000000001</v>
      </c>
      <c r="O1988" s="13">
        <v>33.981295727561374</v>
      </c>
      <c r="P1988" s="38">
        <v>-8.2269576470588301E-2</v>
      </c>
      <c r="Q1988" s="38">
        <v>-0.93496789176470685</v>
      </c>
      <c r="R1988" s="1" t="s">
        <v>1410</v>
      </c>
      <c r="S1988" s="1"/>
      <c r="T1988" s="8"/>
      <c r="U1988" s="8"/>
      <c r="V1988" s="42" t="str">
        <f>A1988&amp;" St."&amp;B1988&amp;" "&amp;K1988&amp;"m"&amp;" Bt."&amp;M1988</f>
        <v>YK1808 St.MT03 50m Bt.0</v>
      </c>
      <c r="W1988" s="22">
        <v>33.950000000000003</v>
      </c>
      <c r="X1988" s="22">
        <v>33.953000000000003</v>
      </c>
    </row>
    <row r="1989" spans="1:24" s="18" customFormat="1">
      <c r="A1989" s="1" t="s">
        <v>1408</v>
      </c>
      <c r="B1989" s="1" t="s">
        <v>223</v>
      </c>
      <c r="C1989" s="1" t="s">
        <v>1572</v>
      </c>
      <c r="D1989" s="5">
        <v>43340.50273148148</v>
      </c>
      <c r="E1989" s="1">
        <v>2018</v>
      </c>
      <c r="F1989" s="1">
        <v>8</v>
      </c>
      <c r="G1989" s="4">
        <v>28</v>
      </c>
      <c r="H1989" s="9">
        <v>43340.87773148148</v>
      </c>
      <c r="I1989" s="13">
        <v>135.90600000000001</v>
      </c>
      <c r="J1989" s="13">
        <v>39.835000000000001</v>
      </c>
      <c r="K1989" s="33">
        <v>0</v>
      </c>
      <c r="L1989" s="33">
        <v>0</v>
      </c>
      <c r="M1989" s="33">
        <v>0</v>
      </c>
      <c r="N1989" s="40">
        <v>22.5</v>
      </c>
      <c r="O1989" s="13">
        <v>33.938831786197092</v>
      </c>
      <c r="P1989" s="38">
        <v>-0.10475666386554661</v>
      </c>
      <c r="Q1989" s="38">
        <v>-1.0009427109243685</v>
      </c>
      <c r="R1989" s="1" t="s">
        <v>1410</v>
      </c>
      <c r="S1989" s="1"/>
      <c r="T1989" s="8"/>
      <c r="U1989" s="8"/>
      <c r="V1989" s="42" t="str">
        <f>A1989&amp;" St."&amp;B1989&amp;" "&amp;K1989&amp;"m"&amp;" Bt."&amp;M1989</f>
        <v>YK1808 St.MT04 0m Bt.0</v>
      </c>
      <c r="W1989" s="22">
        <v>33.161999999999999</v>
      </c>
      <c r="X1989" s="22">
        <v>33.386000000000003</v>
      </c>
    </row>
    <row r="1990" spans="1:24" s="22" customFormat="1">
      <c r="A1990" s="1" t="s">
        <v>1408</v>
      </c>
      <c r="B1990" s="1" t="s">
        <v>223</v>
      </c>
      <c r="C1990" s="1" t="s">
        <v>1572</v>
      </c>
      <c r="D1990" s="5">
        <v>43340.50273148148</v>
      </c>
      <c r="E1990" s="1">
        <v>2018</v>
      </c>
      <c r="F1990" s="1">
        <v>8</v>
      </c>
      <c r="G1990" s="4">
        <v>28</v>
      </c>
      <c r="H1990" s="9">
        <v>43340.87773148148</v>
      </c>
      <c r="I1990" s="13">
        <v>135.90600000000001</v>
      </c>
      <c r="J1990" s="13">
        <v>39.835000000000001</v>
      </c>
      <c r="K1990" s="33">
        <v>20</v>
      </c>
      <c r="L1990" s="33">
        <v>20</v>
      </c>
      <c r="M1990" s="10">
        <v>0</v>
      </c>
      <c r="N1990" s="14">
        <v>20.32</v>
      </c>
      <c r="O1990" s="13">
        <v>33.904390206745639</v>
      </c>
      <c r="P1990" s="38">
        <v>-0.11388629411764728</v>
      </c>
      <c r="Q1990" s="38">
        <v>-0.92637291294117574</v>
      </c>
      <c r="R1990" s="1" t="s">
        <v>1410</v>
      </c>
      <c r="S1990" s="1"/>
      <c r="T1990" s="8"/>
      <c r="U1990" s="8"/>
      <c r="V1990" s="42" t="str">
        <f>A1990&amp;" St."&amp;B1990&amp;" "&amp;K1990&amp;"m"&amp;" Bt."&amp;M1990</f>
        <v>YK1808 St.MT04 20m Bt.0</v>
      </c>
    </row>
    <row r="1991" spans="1:24" s="22" customFormat="1">
      <c r="A1991" s="1" t="s">
        <v>1408</v>
      </c>
      <c r="B1991" s="1" t="s">
        <v>223</v>
      </c>
      <c r="C1991" s="1" t="s">
        <v>1572</v>
      </c>
      <c r="D1991" s="5">
        <v>43340.50273148148</v>
      </c>
      <c r="E1991" s="1">
        <v>2018</v>
      </c>
      <c r="F1991" s="1">
        <v>8</v>
      </c>
      <c r="G1991" s="4">
        <v>28</v>
      </c>
      <c r="H1991" s="9">
        <v>43340.87773148148</v>
      </c>
      <c r="I1991" s="13">
        <v>135.90600000000001</v>
      </c>
      <c r="J1991" s="13">
        <v>39.835000000000001</v>
      </c>
      <c r="K1991" s="33">
        <v>50</v>
      </c>
      <c r="L1991" s="33">
        <v>50</v>
      </c>
      <c r="M1991" s="10">
        <v>0</v>
      </c>
      <c r="N1991" s="14">
        <v>5.9720000000000004</v>
      </c>
      <c r="O1991" s="13">
        <v>34.124490503724196</v>
      </c>
      <c r="P1991" s="38">
        <v>-4.0289647058822986E-2</v>
      </c>
      <c r="Q1991" s="38">
        <v>-0.17306991764706048</v>
      </c>
      <c r="R1991" s="1" t="s">
        <v>1410</v>
      </c>
      <c r="S1991" s="1"/>
      <c r="T1991" s="8"/>
      <c r="U1991" s="8" t="s">
        <v>1627</v>
      </c>
      <c r="V1991" s="42" t="str">
        <f>A1991&amp;" St."&amp;B1991&amp;" "&amp;K1991&amp;"m"&amp;" Bt."&amp;M1991</f>
        <v>YK1808 St.MT04 50m Bt.0</v>
      </c>
    </row>
    <row r="1992" spans="1:24" s="22" customFormat="1">
      <c r="A1992" s="1" t="s">
        <v>1408</v>
      </c>
      <c r="B1992" s="1" t="s">
        <v>1429</v>
      </c>
      <c r="C1992" s="1" t="s">
        <v>1572</v>
      </c>
      <c r="D1992" s="5">
        <v>43341.359560185185</v>
      </c>
      <c r="E1992" s="1">
        <v>2018</v>
      </c>
      <c r="F1992" s="1">
        <v>8</v>
      </c>
      <c r="G1992" s="4">
        <v>29</v>
      </c>
      <c r="H1992" s="9">
        <v>43341.734560185185</v>
      </c>
      <c r="I1992" s="13">
        <v>135.80000000000001</v>
      </c>
      <c r="J1992" s="13">
        <v>39.366</v>
      </c>
      <c r="K1992" s="33">
        <v>0</v>
      </c>
      <c r="L1992" s="33">
        <v>0</v>
      </c>
      <c r="M1992" s="33">
        <v>0</v>
      </c>
      <c r="N1992" s="40">
        <v>24.7</v>
      </c>
      <c r="O1992" s="13">
        <v>34.1359740606473</v>
      </c>
      <c r="P1992" s="38">
        <v>-6.8851764705875063E-3</v>
      </c>
      <c r="Q1992" s="38">
        <v>-0.15193686117647154</v>
      </c>
      <c r="R1992" s="1" t="s">
        <v>1410</v>
      </c>
      <c r="S1992" s="1"/>
      <c r="T1992" s="8"/>
      <c r="U1992" s="8" t="s">
        <v>1627</v>
      </c>
      <c r="V1992" s="42" t="str">
        <f>A1992&amp;" St."&amp;B1992&amp;" "&amp;K1992&amp;"m"&amp;" Bt."&amp;M1992</f>
        <v>YK1808 St.MT05 0m Bt.0</v>
      </c>
    </row>
    <row r="1993" spans="1:24" s="22" customFormat="1">
      <c r="A1993" s="1" t="s">
        <v>1408</v>
      </c>
      <c r="B1993" s="1" t="s">
        <v>1429</v>
      </c>
      <c r="C1993" s="1" t="s">
        <v>1572</v>
      </c>
      <c r="D1993" s="5">
        <v>43341.359560185185</v>
      </c>
      <c r="E1993" s="1">
        <v>2018</v>
      </c>
      <c r="F1993" s="1">
        <v>8</v>
      </c>
      <c r="G1993" s="4">
        <v>29</v>
      </c>
      <c r="H1993" s="9">
        <v>43341.734560185185</v>
      </c>
      <c r="I1993" s="13">
        <v>135.80000000000001</v>
      </c>
      <c r="J1993" s="13">
        <v>39.366</v>
      </c>
      <c r="K1993" s="33">
        <v>20</v>
      </c>
      <c r="L1993" s="33">
        <v>20</v>
      </c>
      <c r="M1993" s="10">
        <v>0</v>
      </c>
      <c r="N1993" s="14">
        <v>22.766999999999999</v>
      </c>
      <c r="O1993" s="13">
        <v>34.158607923280549</v>
      </c>
      <c r="P1993" s="38">
        <v>3.4500254117647344E-2</v>
      </c>
      <c r="Q1993" s="38">
        <v>0.20795143529411675</v>
      </c>
      <c r="R1993" s="1" t="s">
        <v>1410</v>
      </c>
      <c r="S1993" s="1"/>
      <c r="T1993" s="8"/>
      <c r="U1993" s="8" t="s">
        <v>1627</v>
      </c>
      <c r="V1993" s="42" t="str">
        <f>A1993&amp;" St."&amp;B1993&amp;" "&amp;K1993&amp;"m"&amp;" Bt."&amp;M1993</f>
        <v>YK1808 St.MT05 20m Bt.0</v>
      </c>
    </row>
    <row r="1994" spans="1:24" s="22" customFormat="1">
      <c r="A1994" s="1" t="s">
        <v>1408</v>
      </c>
      <c r="B1994" s="1" t="s">
        <v>1429</v>
      </c>
      <c r="C1994" s="1" t="s">
        <v>1572</v>
      </c>
      <c r="D1994" s="5">
        <v>43341.359560185185</v>
      </c>
      <c r="E1994" s="1">
        <v>2018</v>
      </c>
      <c r="F1994" s="1">
        <v>8</v>
      </c>
      <c r="G1994" s="4">
        <v>29</v>
      </c>
      <c r="H1994" s="9">
        <v>43341.734560185185</v>
      </c>
      <c r="I1994" s="13">
        <v>135.80000000000001</v>
      </c>
      <c r="J1994" s="13">
        <v>39.366</v>
      </c>
      <c r="K1994" s="33">
        <v>50</v>
      </c>
      <c r="L1994" s="33">
        <v>50</v>
      </c>
      <c r="M1994" s="10">
        <v>0</v>
      </c>
      <c r="N1994" s="14">
        <v>13.847</v>
      </c>
      <c r="O1994" s="13">
        <v>34.454076789068239</v>
      </c>
      <c r="P1994" s="38">
        <v>0.15651384470588248</v>
      </c>
      <c r="Q1994" s="38">
        <v>0.98546697176470666</v>
      </c>
      <c r="R1994" s="1" t="s">
        <v>1410</v>
      </c>
      <c r="S1994" s="1"/>
      <c r="T1994" s="8"/>
      <c r="U1994" s="8" t="s">
        <v>1627</v>
      </c>
      <c r="V1994" s="42" t="str">
        <f>A1994&amp;" St."&amp;B1994&amp;" "&amp;K1994&amp;"m"&amp;" Bt."&amp;M1994</f>
        <v>YK1808 St.MT05 50m Bt.0</v>
      </c>
    </row>
    <row r="1995" spans="1:24" s="22" customFormat="1">
      <c r="A1995" s="1" t="s">
        <v>1408</v>
      </c>
      <c r="B1995" s="1" t="s">
        <v>1430</v>
      </c>
      <c r="C1995" s="1" t="s">
        <v>1572</v>
      </c>
      <c r="D1995" s="5">
        <v>43341.501226851855</v>
      </c>
      <c r="E1995" s="1">
        <v>2018</v>
      </c>
      <c r="F1995" s="1">
        <v>8</v>
      </c>
      <c r="G1995" s="4">
        <v>29</v>
      </c>
      <c r="H1995" s="9">
        <v>43341.876226851855</v>
      </c>
      <c r="I1995" s="13">
        <v>135.613</v>
      </c>
      <c r="J1995" s="13">
        <v>39.201999999999998</v>
      </c>
      <c r="K1995" s="33">
        <v>0</v>
      </c>
      <c r="L1995" s="33">
        <v>0</v>
      </c>
      <c r="M1995" s="33">
        <v>0</v>
      </c>
      <c r="N1995" s="40">
        <v>25.2</v>
      </c>
      <c r="O1995" s="13">
        <v>33.817872670522306</v>
      </c>
      <c r="P1995" s="38">
        <v>-0.13320824470588177</v>
      </c>
      <c r="Q1995" s="38">
        <v>-0.99872057176470541</v>
      </c>
      <c r="R1995" s="1" t="s">
        <v>1410</v>
      </c>
      <c r="S1995" s="1"/>
      <c r="T1995" s="8"/>
      <c r="U1995" s="8" t="s">
        <v>1627</v>
      </c>
      <c r="V1995" s="42" t="str">
        <f>A1995&amp;" St."&amp;B1995&amp;" "&amp;K1995&amp;"m"&amp;" Bt."&amp;M1995</f>
        <v>YK1808 St.MT06 0m Bt.0</v>
      </c>
    </row>
    <row r="1996" spans="1:24" s="22" customFormat="1">
      <c r="A1996" s="1" t="s">
        <v>1408</v>
      </c>
      <c r="B1996" s="1" t="s">
        <v>1430</v>
      </c>
      <c r="C1996" s="1" t="s">
        <v>1572</v>
      </c>
      <c r="D1996" s="5">
        <v>43341.501226851855</v>
      </c>
      <c r="E1996" s="1">
        <v>2018</v>
      </c>
      <c r="F1996" s="1">
        <v>8</v>
      </c>
      <c r="G1996" s="4">
        <v>29</v>
      </c>
      <c r="H1996" s="9">
        <v>43341.876226851855</v>
      </c>
      <c r="I1996" s="13">
        <v>135.613</v>
      </c>
      <c r="J1996" s="13">
        <v>39.201999999999998</v>
      </c>
      <c r="K1996" s="33">
        <v>20</v>
      </c>
      <c r="L1996" s="33">
        <v>20</v>
      </c>
      <c r="M1996" s="10">
        <v>0</v>
      </c>
      <c r="N1996" s="14">
        <v>20.581</v>
      </c>
      <c r="O1996" s="13">
        <v>34.205606972739879</v>
      </c>
      <c r="P1996" s="38">
        <v>8.6418625882353162E-2</v>
      </c>
      <c r="Q1996" s="38">
        <v>0.44467182470588362</v>
      </c>
      <c r="R1996" s="1" t="s">
        <v>1410</v>
      </c>
      <c r="S1996" s="1"/>
      <c r="T1996" s="8"/>
      <c r="U1996" s="8" t="s">
        <v>1627</v>
      </c>
      <c r="V1996" s="42" t="str">
        <f>A1996&amp;" St."&amp;B1996&amp;" "&amp;K1996&amp;"m"&amp;" Bt."&amp;M1996</f>
        <v>YK1808 St.MT06 20m Bt.0</v>
      </c>
    </row>
    <row r="1997" spans="1:24" s="22" customFormat="1">
      <c r="A1997" s="1" t="s">
        <v>1408</v>
      </c>
      <c r="B1997" s="1" t="s">
        <v>1430</v>
      </c>
      <c r="C1997" s="1" t="s">
        <v>1572</v>
      </c>
      <c r="D1997" s="5">
        <v>43341.501226851855</v>
      </c>
      <c r="E1997" s="1">
        <v>2018</v>
      </c>
      <c r="F1997" s="1">
        <v>8</v>
      </c>
      <c r="G1997" s="4">
        <v>29</v>
      </c>
      <c r="H1997" s="9">
        <v>43341.876226851855</v>
      </c>
      <c r="I1997" s="13">
        <v>135.613</v>
      </c>
      <c r="J1997" s="13">
        <v>39.201999999999998</v>
      </c>
      <c r="K1997" s="33">
        <v>50</v>
      </c>
      <c r="L1997" s="33">
        <v>50</v>
      </c>
      <c r="M1997" s="10">
        <v>0</v>
      </c>
      <c r="N1997" s="14">
        <v>16.158999999999999</v>
      </c>
      <c r="O1997" s="13">
        <v>34.520188074206956</v>
      </c>
      <c r="P1997" s="38">
        <v>0.16116037647058867</v>
      </c>
      <c r="Q1997" s="38">
        <v>1.1192594011764729</v>
      </c>
      <c r="R1997" s="1" t="s">
        <v>1410</v>
      </c>
      <c r="S1997" s="1"/>
      <c r="T1997" s="7"/>
      <c r="U1997" s="8" t="s">
        <v>1627</v>
      </c>
      <c r="V1997" s="42" t="str">
        <f>A1997&amp;" St."&amp;B1997&amp;" "&amp;K1997&amp;"m"&amp;" Bt."&amp;M1997</f>
        <v>YK1808 St.MT06 50m Bt.0</v>
      </c>
    </row>
    <row r="1998" spans="1:24" s="22" customFormat="1">
      <c r="A1998" s="1" t="s">
        <v>1408</v>
      </c>
      <c r="B1998" s="1" t="s">
        <v>226</v>
      </c>
      <c r="C1998" s="1" t="s">
        <v>1572</v>
      </c>
      <c r="D1998" s="5">
        <v>43342.355925925927</v>
      </c>
      <c r="E1998" s="1">
        <v>2018</v>
      </c>
      <c r="F1998" s="1">
        <v>8</v>
      </c>
      <c r="G1998" s="4">
        <v>30</v>
      </c>
      <c r="H1998" s="9">
        <v>43342.730925925927</v>
      </c>
      <c r="I1998" s="13">
        <v>135.97499999999999</v>
      </c>
      <c r="J1998" s="13">
        <v>37.700000000000003</v>
      </c>
      <c r="K1998" s="33">
        <v>0</v>
      </c>
      <c r="L1998" s="33">
        <v>0</v>
      </c>
      <c r="M1998" s="33">
        <v>0</v>
      </c>
      <c r="N1998" s="40">
        <v>26.2</v>
      </c>
      <c r="O1998" s="13">
        <v>33.421704611300932</v>
      </c>
      <c r="P1998" s="38">
        <v>-0.22070990117647016</v>
      </c>
      <c r="Q1998" s="38">
        <v>-1.7231482929411763</v>
      </c>
      <c r="R1998" s="1" t="s">
        <v>1410</v>
      </c>
      <c r="S1998" s="1"/>
      <c r="T1998" s="7" t="s">
        <v>1628</v>
      </c>
      <c r="U1998" s="8" t="s">
        <v>1627</v>
      </c>
      <c r="V1998" s="42" t="str">
        <f>A1998&amp;" St."&amp;B1998&amp;" "&amp;K1998&amp;"m"&amp;" Bt."&amp;M1998</f>
        <v>YK1808 St.MT07 0m Bt.0</v>
      </c>
    </row>
    <row r="1999" spans="1:24" s="22" customFormat="1">
      <c r="A1999" s="1" t="s">
        <v>1408</v>
      </c>
      <c r="B1999" s="1" t="s">
        <v>226</v>
      </c>
      <c r="C1999" s="1" t="s">
        <v>1572</v>
      </c>
      <c r="D1999" s="5">
        <v>43342.355925925927</v>
      </c>
      <c r="E1999" s="1">
        <v>2018</v>
      </c>
      <c r="F1999" s="1">
        <v>8</v>
      </c>
      <c r="G1999" s="4">
        <v>30</v>
      </c>
      <c r="H1999" s="9">
        <v>43342.730925925927</v>
      </c>
      <c r="I1999" s="13">
        <v>135.97499999999999</v>
      </c>
      <c r="J1999" s="13">
        <v>37.700000000000003</v>
      </c>
      <c r="K1999" s="33">
        <v>20</v>
      </c>
      <c r="L1999" s="33">
        <v>20</v>
      </c>
      <c r="M1999" s="10">
        <v>0</v>
      </c>
      <c r="N1999" s="14">
        <v>24.152000000000001</v>
      </c>
      <c r="O1999" s="13">
        <v>33.460286384382101</v>
      </c>
      <c r="P1999" s="38">
        <v>-0.18904487058823505</v>
      </c>
      <c r="Q1999" s="38">
        <v>-1.4226111764705864</v>
      </c>
      <c r="R1999" s="1" t="s">
        <v>1410</v>
      </c>
      <c r="S1999" s="1"/>
      <c r="T1999" s="7" t="s">
        <v>1628</v>
      </c>
      <c r="U1999" s="8" t="s">
        <v>1627</v>
      </c>
      <c r="V1999" s="42" t="str">
        <f>A1999&amp;" St."&amp;B1999&amp;" "&amp;K1999&amp;"m"&amp;" Bt."&amp;M1999</f>
        <v>YK1808 St.MT07 20m Bt.0</v>
      </c>
    </row>
    <row r="2000" spans="1:24" s="22" customFormat="1">
      <c r="A2000" s="1" t="s">
        <v>1408</v>
      </c>
      <c r="B2000" s="1" t="s">
        <v>226</v>
      </c>
      <c r="C2000" s="1" t="s">
        <v>1572</v>
      </c>
      <c r="D2000" s="5">
        <v>43342.355925925927</v>
      </c>
      <c r="E2000" s="1">
        <v>2018</v>
      </c>
      <c r="F2000" s="1">
        <v>8</v>
      </c>
      <c r="G2000" s="4">
        <v>30</v>
      </c>
      <c r="H2000" s="9">
        <v>43342.730925925927</v>
      </c>
      <c r="I2000" s="13">
        <v>135.97499999999999</v>
      </c>
      <c r="J2000" s="13">
        <v>37.700000000000003</v>
      </c>
      <c r="K2000" s="33">
        <v>50</v>
      </c>
      <c r="L2000" s="33">
        <v>50</v>
      </c>
      <c r="M2000" s="10">
        <v>0</v>
      </c>
      <c r="N2000" s="14">
        <v>15.052</v>
      </c>
      <c r="O2000" s="13">
        <v>34.403019858008534</v>
      </c>
      <c r="P2000" s="38">
        <v>9.9648000000000181E-2</v>
      </c>
      <c r="Q2000" s="38">
        <v>0.85268364000000041</v>
      </c>
      <c r="R2000" s="1" t="s">
        <v>1410</v>
      </c>
      <c r="S2000" s="1"/>
      <c r="T2000" s="7"/>
      <c r="U2000" s="8" t="s">
        <v>1627</v>
      </c>
      <c r="V2000" s="42" t="str">
        <f>A2000&amp;" St."&amp;B2000&amp;" "&amp;K2000&amp;"m"&amp;" Bt."&amp;M2000</f>
        <v>YK1808 St.MT07 50m Bt.0</v>
      </c>
    </row>
    <row r="2001" spans="1:22" s="22" customFormat="1">
      <c r="A2001" s="1" t="s">
        <v>1408</v>
      </c>
      <c r="B2001" s="1" t="s">
        <v>227</v>
      </c>
      <c r="C2001" s="1" t="s">
        <v>1572</v>
      </c>
      <c r="D2001" s="5">
        <v>43342.520451388889</v>
      </c>
      <c r="E2001" s="1">
        <v>2018</v>
      </c>
      <c r="F2001" s="1">
        <v>8</v>
      </c>
      <c r="G2001" s="4">
        <v>30</v>
      </c>
      <c r="H2001" s="9">
        <v>43342.895451388889</v>
      </c>
      <c r="I2001" s="13">
        <v>135.75700000000001</v>
      </c>
      <c r="J2001" s="13">
        <v>37.881</v>
      </c>
      <c r="K2001" s="33">
        <v>0</v>
      </c>
      <c r="L2001" s="33">
        <v>0</v>
      </c>
      <c r="M2001" s="33">
        <v>0</v>
      </c>
      <c r="N2001" s="40">
        <v>25.3</v>
      </c>
      <c r="O2001" s="13">
        <v>33.459682547273601</v>
      </c>
      <c r="P2001" s="38">
        <v>-0.25801456941176459</v>
      </c>
      <c r="Q2001" s="38">
        <v>-1.8845343235294125</v>
      </c>
      <c r="R2001" s="1" t="s">
        <v>1410</v>
      </c>
      <c r="S2001" s="1"/>
      <c r="T2001" s="7"/>
      <c r="U2001" s="8" t="s">
        <v>1627</v>
      </c>
      <c r="V2001" s="42" t="str">
        <f>A2001&amp;" St."&amp;B2001&amp;" "&amp;K2001&amp;"m"&amp;" Bt."&amp;M2001</f>
        <v>YK1808 St.MT08 0m Bt.0</v>
      </c>
    </row>
    <row r="2002" spans="1:22" s="22" customFormat="1">
      <c r="A2002" s="1" t="s">
        <v>1408</v>
      </c>
      <c r="B2002" s="1" t="s">
        <v>227</v>
      </c>
      <c r="C2002" s="1" t="s">
        <v>1572</v>
      </c>
      <c r="D2002" s="5">
        <v>43342.520451388889</v>
      </c>
      <c r="E2002" s="1">
        <v>2018</v>
      </c>
      <c r="F2002" s="1">
        <v>8</v>
      </c>
      <c r="G2002" s="4">
        <v>30</v>
      </c>
      <c r="H2002" s="9">
        <v>43342.895451388889</v>
      </c>
      <c r="I2002" s="13">
        <v>135.75700000000001</v>
      </c>
      <c r="J2002" s="13">
        <v>37.881</v>
      </c>
      <c r="K2002" s="33">
        <v>20</v>
      </c>
      <c r="L2002" s="33">
        <v>20</v>
      </c>
      <c r="M2002" s="10">
        <v>0</v>
      </c>
      <c r="N2002" s="14">
        <v>24.033999999999999</v>
      </c>
      <c r="O2002" s="13">
        <v>33.61987440935733</v>
      </c>
      <c r="P2002" s="38">
        <v>-0.15012113882352929</v>
      </c>
      <c r="Q2002" s="38">
        <v>-1.0760615270588225</v>
      </c>
      <c r="R2002" s="1" t="s">
        <v>1410</v>
      </c>
      <c r="S2002" s="1"/>
      <c r="T2002" s="7"/>
      <c r="U2002" s="8" t="s">
        <v>1627</v>
      </c>
      <c r="V2002" s="42" t="str">
        <f>A2002&amp;" St."&amp;B2002&amp;" "&amp;K2002&amp;"m"&amp;" Bt."&amp;M2002</f>
        <v>YK1808 St.MT08 20m Bt.0</v>
      </c>
    </row>
    <row r="2003" spans="1:22" s="22" customFormat="1">
      <c r="A2003" s="1" t="s">
        <v>1408</v>
      </c>
      <c r="B2003" s="1" t="s">
        <v>227</v>
      </c>
      <c r="C2003" s="1" t="s">
        <v>1572</v>
      </c>
      <c r="D2003" s="5">
        <v>43342.520451388889</v>
      </c>
      <c r="E2003" s="1">
        <v>2018</v>
      </c>
      <c r="F2003" s="1">
        <v>8</v>
      </c>
      <c r="G2003" s="4">
        <v>30</v>
      </c>
      <c r="H2003" s="9">
        <v>43342.895451388889</v>
      </c>
      <c r="I2003" s="13">
        <v>135.75700000000001</v>
      </c>
      <c r="J2003" s="13">
        <v>37.881</v>
      </c>
      <c r="K2003" s="33">
        <v>50</v>
      </c>
      <c r="L2003" s="33">
        <v>50</v>
      </c>
      <c r="M2003" s="10">
        <v>0</v>
      </c>
      <c r="N2003" s="14">
        <v>14.1</v>
      </c>
      <c r="O2003" s="13">
        <v>34.373721840195053</v>
      </c>
      <c r="P2003" s="38">
        <v>0.19761037176470619</v>
      </c>
      <c r="Q2003" s="38">
        <v>0.86935114941176472</v>
      </c>
      <c r="R2003" s="1" t="s">
        <v>1410</v>
      </c>
      <c r="S2003" s="1"/>
      <c r="T2003" s="7"/>
      <c r="U2003" s="8" t="s">
        <v>1627</v>
      </c>
      <c r="V2003" s="42" t="str">
        <f>A2003&amp;" St."&amp;B2003&amp;" "&amp;K2003&amp;"m"&amp;" Bt."&amp;M2003</f>
        <v>YK1808 St.MT08 50m Bt.0</v>
      </c>
    </row>
    <row r="2004" spans="1:22" s="22" customFormat="1">
      <c r="A2004" s="1" t="s">
        <v>1408</v>
      </c>
      <c r="B2004" s="1" t="s">
        <v>230</v>
      </c>
      <c r="C2004" s="1" t="s">
        <v>1572</v>
      </c>
      <c r="D2004" s="5">
        <v>43343.365277777775</v>
      </c>
      <c r="E2004" s="1">
        <v>2018</v>
      </c>
      <c r="F2004" s="1">
        <v>8</v>
      </c>
      <c r="G2004" s="4">
        <v>31</v>
      </c>
      <c r="H2004" s="9">
        <v>43343.740277777775</v>
      </c>
      <c r="I2004" s="13">
        <v>135.76</v>
      </c>
      <c r="J2004" s="13">
        <v>37.136000000000003</v>
      </c>
      <c r="K2004" s="33">
        <v>0</v>
      </c>
      <c r="L2004" s="33">
        <v>0</v>
      </c>
      <c r="M2004" s="33">
        <v>0</v>
      </c>
      <c r="N2004" s="40">
        <v>25.4</v>
      </c>
      <c r="O2004" s="13">
        <v>33.201400468988766</v>
      </c>
      <c r="P2004" s="38">
        <v>-0.2887707576470584</v>
      </c>
      <c r="Q2004" s="38">
        <v>-2.5284198141176475</v>
      </c>
      <c r="R2004" s="1" t="s">
        <v>1410</v>
      </c>
      <c r="S2004" s="1"/>
      <c r="T2004" s="7" t="s">
        <v>1628</v>
      </c>
      <c r="U2004" s="8" t="s">
        <v>1627</v>
      </c>
      <c r="V2004" s="42" t="str">
        <f>A2004&amp;" St."&amp;B2004&amp;" "&amp;K2004&amp;"m"&amp;" Bt."&amp;M2004</f>
        <v>YK1808 St.MT09 0m Bt.0</v>
      </c>
    </row>
    <row r="2005" spans="1:22" s="22" customFormat="1">
      <c r="A2005" s="1" t="s">
        <v>1408</v>
      </c>
      <c r="B2005" s="1" t="s">
        <v>230</v>
      </c>
      <c r="C2005" s="1" t="s">
        <v>1572</v>
      </c>
      <c r="D2005" s="5">
        <v>43343.365277777775</v>
      </c>
      <c r="E2005" s="1">
        <v>2018</v>
      </c>
      <c r="F2005" s="1">
        <v>8</v>
      </c>
      <c r="G2005" s="4">
        <v>31</v>
      </c>
      <c r="H2005" s="9">
        <v>43343.740277777775</v>
      </c>
      <c r="I2005" s="13">
        <v>135.76</v>
      </c>
      <c r="J2005" s="13">
        <v>37.136000000000003</v>
      </c>
      <c r="K2005" s="33">
        <v>20</v>
      </c>
      <c r="L2005" s="33">
        <v>20</v>
      </c>
      <c r="M2005" s="10">
        <v>0</v>
      </c>
      <c r="N2005" s="14">
        <v>24.402999999999999</v>
      </c>
      <c r="O2005" s="13">
        <v>33.848048031436953</v>
      </c>
      <c r="P2005" s="38">
        <v>-3.4150447058823197E-2</v>
      </c>
      <c r="Q2005" s="38">
        <v>-0.74883551764705913</v>
      </c>
      <c r="R2005" s="1" t="s">
        <v>1410</v>
      </c>
      <c r="S2005" s="1"/>
      <c r="T2005" s="7"/>
      <c r="U2005" s="8" t="s">
        <v>1627</v>
      </c>
      <c r="V2005" s="42" t="str">
        <f>A2005&amp;" St."&amp;B2005&amp;" "&amp;K2005&amp;"m"&amp;" Bt."&amp;M2005</f>
        <v>YK1808 St.MT09 20m Bt.0</v>
      </c>
    </row>
    <row r="2006" spans="1:22" s="22" customFormat="1">
      <c r="A2006" s="1" t="s">
        <v>1408</v>
      </c>
      <c r="B2006" s="1" t="s">
        <v>230</v>
      </c>
      <c r="C2006" s="1" t="s">
        <v>1572</v>
      </c>
      <c r="D2006" s="5">
        <v>43343.365277777775</v>
      </c>
      <c r="E2006" s="1">
        <v>2018</v>
      </c>
      <c r="F2006" s="1">
        <v>8</v>
      </c>
      <c r="G2006" s="4">
        <v>31</v>
      </c>
      <c r="H2006" s="9">
        <v>43343.740277777775</v>
      </c>
      <c r="I2006" s="13">
        <v>135.76</v>
      </c>
      <c r="J2006" s="13">
        <v>37.136000000000003</v>
      </c>
      <c r="K2006" s="33">
        <v>50</v>
      </c>
      <c r="L2006" s="33">
        <v>50</v>
      </c>
      <c r="M2006" s="10">
        <v>0</v>
      </c>
      <c r="N2006" s="14">
        <v>12.868</v>
      </c>
      <c r="O2006" s="13">
        <v>34.379764082928858</v>
      </c>
      <c r="P2006" s="38">
        <v>5.4991960000000173E-2</v>
      </c>
      <c r="Q2006" s="38">
        <v>0.59847329999999843</v>
      </c>
      <c r="R2006" s="1" t="s">
        <v>1410</v>
      </c>
      <c r="S2006" s="1"/>
      <c r="T2006" s="7"/>
      <c r="U2006" s="8" t="s">
        <v>1627</v>
      </c>
      <c r="V2006" s="42" t="str">
        <f>A2006&amp;" St."&amp;B2006&amp;" "&amp;K2006&amp;"m"&amp;" Bt."&amp;M2006</f>
        <v>YK1808 St.MT09 50m Bt.0</v>
      </c>
    </row>
    <row r="2007" spans="1:22" s="22" customFormat="1">
      <c r="A2007" s="1" t="s">
        <v>1408</v>
      </c>
      <c r="B2007" s="1" t="s">
        <v>119</v>
      </c>
      <c r="C2007" s="1" t="s">
        <v>1572</v>
      </c>
      <c r="D2007" s="5">
        <v>43343.490972222222</v>
      </c>
      <c r="E2007" s="1">
        <v>2018</v>
      </c>
      <c r="F2007" s="1">
        <v>8</v>
      </c>
      <c r="G2007" s="4">
        <v>31</v>
      </c>
      <c r="H2007" s="9">
        <v>43343.865972222222</v>
      </c>
      <c r="I2007" s="13">
        <v>135.95699999999999</v>
      </c>
      <c r="J2007" s="13">
        <v>37.298000000000002</v>
      </c>
      <c r="K2007" s="33">
        <v>0</v>
      </c>
      <c r="L2007" s="33">
        <v>0</v>
      </c>
      <c r="M2007" s="33">
        <v>0</v>
      </c>
      <c r="N2007" s="40">
        <v>26.1</v>
      </c>
      <c r="O2007" s="13">
        <v>32.566520188603342</v>
      </c>
      <c r="P2007" s="38">
        <v>-0.65725087999999965</v>
      </c>
      <c r="Q2007" s="38">
        <v>-4.3860501999999997</v>
      </c>
      <c r="R2007" s="1" t="s">
        <v>1410</v>
      </c>
      <c r="S2007" s="1"/>
      <c r="T2007" s="7" t="s">
        <v>1629</v>
      </c>
      <c r="U2007" s="17" t="s">
        <v>1630</v>
      </c>
      <c r="V2007" s="42" t="str">
        <f>A2007&amp;" St."&amp;B2007&amp;" "&amp;K2007&amp;"m"&amp;" Bt."&amp;M2007</f>
        <v>YK1808 St.MT10 0m Bt.0</v>
      </c>
    </row>
    <row r="2008" spans="1:22" s="22" customFormat="1">
      <c r="A2008" s="1" t="s">
        <v>1408</v>
      </c>
      <c r="B2008" s="1" t="s">
        <v>119</v>
      </c>
      <c r="C2008" s="1" t="s">
        <v>1572</v>
      </c>
      <c r="D2008" s="5">
        <v>43343.490972222222</v>
      </c>
      <c r="E2008" s="1">
        <v>2018</v>
      </c>
      <c r="F2008" s="1">
        <v>8</v>
      </c>
      <c r="G2008" s="4">
        <v>31</v>
      </c>
      <c r="H2008" s="9">
        <v>43343.865972222222</v>
      </c>
      <c r="I2008" s="13">
        <v>135.95699999999999</v>
      </c>
      <c r="J2008" s="13">
        <v>37.298000000000002</v>
      </c>
      <c r="K2008" s="33">
        <v>20</v>
      </c>
      <c r="L2008" s="33">
        <v>20</v>
      </c>
      <c r="M2008" s="10">
        <v>0</v>
      </c>
      <c r="N2008" s="14">
        <v>22.364000000000001</v>
      </c>
      <c r="O2008" s="13">
        <v>33.971092664051582</v>
      </c>
      <c r="P2008" s="38">
        <v>-0.14085943999999939</v>
      </c>
      <c r="Q2008" s="38">
        <v>-0.57839799999999819</v>
      </c>
      <c r="R2008" s="1" t="s">
        <v>1410</v>
      </c>
      <c r="S2008" s="1"/>
      <c r="T2008" s="7"/>
      <c r="U2008" s="8" t="s">
        <v>1627</v>
      </c>
      <c r="V2008" s="42" t="str">
        <f>A2008&amp;" St."&amp;B2008&amp;" "&amp;K2008&amp;"m"&amp;" Bt."&amp;M2008</f>
        <v>YK1808 St.MT10 20m Bt.0</v>
      </c>
    </row>
    <row r="2009" spans="1:22" s="22" customFormat="1">
      <c r="A2009" s="1" t="s">
        <v>1408</v>
      </c>
      <c r="B2009" s="1" t="s">
        <v>119</v>
      </c>
      <c r="C2009" s="1" t="s">
        <v>1572</v>
      </c>
      <c r="D2009" s="5">
        <v>43343.490972222222</v>
      </c>
      <c r="E2009" s="1">
        <v>2018</v>
      </c>
      <c r="F2009" s="1">
        <v>8</v>
      </c>
      <c r="G2009" s="4">
        <v>31</v>
      </c>
      <c r="H2009" s="9">
        <v>43343.865972222222</v>
      </c>
      <c r="I2009" s="13">
        <v>135.95699999999999</v>
      </c>
      <c r="J2009" s="13">
        <v>37.298000000000002</v>
      </c>
      <c r="K2009" s="33">
        <v>50</v>
      </c>
      <c r="L2009" s="33">
        <v>50</v>
      </c>
      <c r="M2009" s="10">
        <v>0</v>
      </c>
      <c r="N2009" s="14">
        <v>13.96</v>
      </c>
      <c r="O2009" s="13">
        <v>34.419834020522337</v>
      </c>
      <c r="P2009" s="38">
        <v>3.6466399999999677E-2</v>
      </c>
      <c r="Q2009" s="38">
        <v>0.64549958333333279</v>
      </c>
      <c r="R2009" s="1" t="s">
        <v>1410</v>
      </c>
      <c r="S2009" s="1"/>
      <c r="T2009" s="7"/>
      <c r="U2009" s="8" t="s">
        <v>1627</v>
      </c>
      <c r="V2009" s="42" t="str">
        <f>A2009&amp;" St."&amp;B2009&amp;" "&amp;K2009&amp;"m"&amp;" Bt."&amp;M2009</f>
        <v>YK1808 St.MT10 50m Bt.0</v>
      </c>
    </row>
    <row r="2010" spans="1:22" s="22" customFormat="1">
      <c r="A2010" s="1" t="s">
        <v>1562</v>
      </c>
      <c r="B2010" s="1" t="s">
        <v>1409</v>
      </c>
      <c r="C2010" s="1" t="s">
        <v>1573</v>
      </c>
      <c r="D2010" s="5">
        <v>43701</v>
      </c>
      <c r="E2010" s="1">
        <v>2019</v>
      </c>
      <c r="F2010" s="1">
        <v>8</v>
      </c>
      <c r="G2010" s="4">
        <v>24</v>
      </c>
      <c r="H2010" s="9">
        <v>0.57422453703703702</v>
      </c>
      <c r="I2010" s="13">
        <v>135.99916666666667</v>
      </c>
      <c r="J2010" s="13">
        <v>38.090166666666669</v>
      </c>
      <c r="K2010" s="10">
        <v>0</v>
      </c>
      <c r="L2010" s="10">
        <v>0</v>
      </c>
      <c r="M2010" s="33">
        <v>0</v>
      </c>
      <c r="N2010" s="14">
        <v>26.64</v>
      </c>
      <c r="O2010" s="13">
        <v>33.538594026685857</v>
      </c>
      <c r="P2010" s="41">
        <v>-0.11596990941176522</v>
      </c>
      <c r="Q2010" s="41">
        <v>-0.84398090117647229</v>
      </c>
      <c r="R2010" s="1" t="s">
        <v>1564</v>
      </c>
      <c r="S2010" s="1"/>
      <c r="T2010" s="8"/>
      <c r="U2010" s="8"/>
      <c r="V2010" s="8" t="str">
        <f>A2010&amp;" St."&amp;B2010&amp;" "&amp;K2010&amp;"m"&amp;" Bt."&amp;M2010</f>
        <v>YK1907 St.N1 0m Bt.0</v>
      </c>
    </row>
    <row r="2011" spans="1:22" s="22" customFormat="1">
      <c r="A2011" s="1" t="s">
        <v>1562</v>
      </c>
      <c r="B2011" s="1" t="s">
        <v>1555</v>
      </c>
      <c r="C2011" s="1" t="s">
        <v>1573</v>
      </c>
      <c r="D2011" s="5">
        <v>43701</v>
      </c>
      <c r="E2011" s="1">
        <v>2019</v>
      </c>
      <c r="F2011" s="1">
        <v>8</v>
      </c>
      <c r="G2011" s="4">
        <v>24</v>
      </c>
      <c r="H2011" s="9">
        <v>0.73532407407407396</v>
      </c>
      <c r="I2011" s="13">
        <v>136.00066666666666</v>
      </c>
      <c r="J2011" s="13">
        <v>37.902999999999999</v>
      </c>
      <c r="K2011" s="10">
        <v>0</v>
      </c>
      <c r="L2011" s="10">
        <v>0</v>
      </c>
      <c r="M2011" s="33">
        <v>0</v>
      </c>
      <c r="N2011" s="14">
        <v>25.88</v>
      </c>
      <c r="O2011" s="13">
        <v>33.540241731316968</v>
      </c>
      <c r="P2011" s="41">
        <v>-8.4442128235294067E-2</v>
      </c>
      <c r="Q2011" s="41">
        <v>-0.71207536352941325</v>
      </c>
      <c r="R2011" s="1" t="s">
        <v>1564</v>
      </c>
      <c r="S2011" s="1"/>
      <c r="T2011" s="8"/>
      <c r="U2011" s="8"/>
      <c r="V2011" s="8" t="str">
        <f>A2011&amp;" St."&amp;B2011&amp;" "&amp;K2011&amp;"m"&amp;" Bt."&amp;M2011</f>
        <v>YK1907 St.MT1 0m Bt.0</v>
      </c>
    </row>
    <row r="2012" spans="1:22" s="22" customFormat="1">
      <c r="A2012" s="1" t="s">
        <v>1562</v>
      </c>
      <c r="B2012" s="1" t="s">
        <v>1556</v>
      </c>
      <c r="C2012" s="1" t="s">
        <v>1573</v>
      </c>
      <c r="D2012" s="5">
        <v>43701</v>
      </c>
      <c r="E2012" s="1">
        <v>2019</v>
      </c>
      <c r="F2012" s="1">
        <v>8</v>
      </c>
      <c r="G2012" s="4">
        <v>24</v>
      </c>
      <c r="H2012" s="9">
        <v>0.90020833333333339</v>
      </c>
      <c r="I2012" s="13">
        <v>135.59950000000001</v>
      </c>
      <c r="J2012" s="13">
        <v>37.850666666666669</v>
      </c>
      <c r="K2012" s="10">
        <v>0</v>
      </c>
      <c r="L2012" s="10">
        <v>0</v>
      </c>
      <c r="M2012" s="33">
        <v>0</v>
      </c>
      <c r="N2012" s="14">
        <v>26.18</v>
      </c>
      <c r="O2012" s="13">
        <v>33.559679236311482</v>
      </c>
      <c r="P2012" s="41">
        <v>-3.8864187058824218E-2</v>
      </c>
      <c r="Q2012" s="41">
        <v>-0.577996005882353</v>
      </c>
      <c r="R2012" s="1" t="s">
        <v>1564</v>
      </c>
      <c r="S2012" s="1"/>
      <c r="T2012" s="8"/>
      <c r="U2012" s="8"/>
      <c r="V2012" s="8" t="str">
        <f>A2012&amp;" St."&amp;B2012&amp;" "&amp;K2012&amp;"m"&amp;" Bt."&amp;M2012</f>
        <v>YK1907 St.MT2 0m Bt.0</v>
      </c>
    </row>
    <row r="2013" spans="1:22" s="22" customFormat="1">
      <c r="A2013" s="1" t="s">
        <v>1562</v>
      </c>
      <c r="B2013" s="1" t="s">
        <v>1411</v>
      </c>
      <c r="C2013" s="1" t="s">
        <v>1573</v>
      </c>
      <c r="D2013" s="5">
        <v>43702</v>
      </c>
      <c r="E2013" s="1">
        <v>2019</v>
      </c>
      <c r="F2013" s="1">
        <v>8</v>
      </c>
      <c r="G2013" s="4">
        <v>25</v>
      </c>
      <c r="H2013" s="9">
        <v>0.61842592592592593</v>
      </c>
      <c r="I2013" s="13">
        <v>136.00133333333332</v>
      </c>
      <c r="J2013" s="13">
        <v>39.591000000000001</v>
      </c>
      <c r="K2013" s="10">
        <v>0</v>
      </c>
      <c r="L2013" s="10">
        <v>0</v>
      </c>
      <c r="M2013" s="33">
        <v>0</v>
      </c>
      <c r="N2013" s="14">
        <v>26.42</v>
      </c>
      <c r="O2013" s="13">
        <v>33.897460930799575</v>
      </c>
      <c r="P2013" s="41">
        <v>-5.5940722352941563E-2</v>
      </c>
      <c r="Q2013" s="41">
        <v>-0.42743281529411803</v>
      </c>
      <c r="R2013" s="1" t="s">
        <v>1564</v>
      </c>
      <c r="S2013" s="1"/>
      <c r="T2013" s="8"/>
      <c r="U2013" s="8"/>
      <c r="V2013" s="8" t="str">
        <f>A2013&amp;" St."&amp;B2013&amp;" "&amp;K2013&amp;"m"&amp;" Bt."&amp;M2013</f>
        <v>YK1907 St.N2 0m Bt.0</v>
      </c>
    </row>
    <row r="2014" spans="1:22" s="22" customFormat="1">
      <c r="A2014" s="1" t="s">
        <v>1562</v>
      </c>
      <c r="B2014" s="1" t="s">
        <v>101</v>
      </c>
      <c r="C2014" s="1" t="s">
        <v>1573</v>
      </c>
      <c r="D2014" s="5">
        <v>43702</v>
      </c>
      <c r="E2014" s="1">
        <v>2019</v>
      </c>
      <c r="F2014" s="1">
        <v>8</v>
      </c>
      <c r="G2014" s="4">
        <v>25</v>
      </c>
      <c r="H2014" s="9">
        <v>0.7381712962962963</v>
      </c>
      <c r="I2014" s="13">
        <v>135.79949999999999</v>
      </c>
      <c r="J2014" s="13">
        <v>39.417499999999997</v>
      </c>
      <c r="K2014" s="10">
        <v>0</v>
      </c>
      <c r="L2014" s="10">
        <v>0</v>
      </c>
      <c r="M2014" s="33">
        <v>0</v>
      </c>
      <c r="N2014" s="14">
        <v>26.41</v>
      </c>
      <c r="O2014" s="13">
        <v>33.681221693122879</v>
      </c>
      <c r="P2014" s="41">
        <v>-8.1233441176471022E-2</v>
      </c>
      <c r="Q2014" s="41">
        <v>-0.69333633764705915</v>
      </c>
      <c r="R2014" s="1" t="s">
        <v>1564</v>
      </c>
      <c r="S2014" s="1"/>
      <c r="T2014" s="8"/>
      <c r="U2014" s="8"/>
      <c r="V2014" s="8" t="str">
        <f>A2014&amp;" St."&amp;B2014&amp;" "&amp;K2014&amp;"m"&amp;" Bt."&amp;M2014</f>
        <v>YK1907 St.MT3 0m Bt.0</v>
      </c>
    </row>
    <row r="2015" spans="1:22" s="22" customFormat="1">
      <c r="A2015" s="1" t="s">
        <v>1562</v>
      </c>
      <c r="B2015" s="1" t="s">
        <v>1557</v>
      </c>
      <c r="C2015" s="1" t="s">
        <v>1573</v>
      </c>
      <c r="D2015" s="5">
        <v>43702</v>
      </c>
      <c r="E2015" s="1">
        <v>2019</v>
      </c>
      <c r="F2015" s="1">
        <v>8</v>
      </c>
      <c r="G2015" s="4">
        <v>25</v>
      </c>
      <c r="H2015" s="9">
        <v>0.87078703703703697</v>
      </c>
      <c r="I2015" s="13">
        <v>135.59950000000001</v>
      </c>
      <c r="J2015" s="13">
        <v>39.417333333333332</v>
      </c>
      <c r="K2015" s="10">
        <v>0</v>
      </c>
      <c r="L2015" s="10">
        <v>0</v>
      </c>
      <c r="M2015" s="33">
        <v>0</v>
      </c>
      <c r="N2015" s="14">
        <v>25.42</v>
      </c>
      <c r="O2015" s="13">
        <v>33.912184297616811</v>
      </c>
      <c r="P2015" s="41">
        <v>-9.3715720000000502E-2</v>
      </c>
      <c r="Q2015" s="41">
        <v>-1.1108143999999989</v>
      </c>
      <c r="R2015" s="1" t="s">
        <v>1564</v>
      </c>
      <c r="S2015" s="1"/>
      <c r="T2015" s="8"/>
      <c r="U2015" s="8"/>
      <c r="V2015" s="8" t="str">
        <f>A2015&amp;" St."&amp;B2015&amp;" "&amp;K2015&amp;"m"&amp;" Bt."&amp;M2015</f>
        <v>YK1907 St.MT4 0m Bt.0</v>
      </c>
    </row>
    <row r="2016" spans="1:22" s="22" customFormat="1">
      <c r="A2016" s="1" t="s">
        <v>1562</v>
      </c>
      <c r="B2016" s="1" t="s">
        <v>1418</v>
      </c>
      <c r="C2016" s="1" t="s">
        <v>1573</v>
      </c>
      <c r="D2016" s="5">
        <v>43703</v>
      </c>
      <c r="E2016" s="1">
        <v>2019</v>
      </c>
      <c r="F2016" s="1">
        <v>8</v>
      </c>
      <c r="G2016" s="4">
        <v>26</v>
      </c>
      <c r="H2016" s="9">
        <v>0.56295138888888896</v>
      </c>
      <c r="I2016" s="13">
        <v>136.00066666666666</v>
      </c>
      <c r="J2016" s="13">
        <v>40.174833333333332</v>
      </c>
      <c r="K2016" s="10">
        <v>0</v>
      </c>
      <c r="L2016" s="10">
        <v>0</v>
      </c>
      <c r="M2016" s="33">
        <v>0</v>
      </c>
      <c r="N2016" s="14">
        <v>24.8</v>
      </c>
      <c r="O2016" s="13">
        <v>33.891642881409396</v>
      </c>
      <c r="P2016" s="41">
        <v>-0.19070557882352901</v>
      </c>
      <c r="Q2016" s="41">
        <v>-1.4992423223529401</v>
      </c>
      <c r="R2016" s="1" t="s">
        <v>1564</v>
      </c>
      <c r="S2016" s="1"/>
      <c r="T2016" s="8" t="s">
        <v>1646</v>
      </c>
      <c r="U2016" s="8"/>
      <c r="V2016" s="8" t="str">
        <f>A2016&amp;" St."&amp;B2016&amp;" "&amp;K2016&amp;"m"&amp;" Bt."&amp;M2016</f>
        <v>YK1907 St.N3 0m Bt.0</v>
      </c>
    </row>
    <row r="2017" spans="1:22" s="22" customFormat="1">
      <c r="A2017" s="1" t="s">
        <v>1562</v>
      </c>
      <c r="B2017" s="1" t="s">
        <v>1558</v>
      </c>
      <c r="C2017" s="1" t="s">
        <v>1573</v>
      </c>
      <c r="D2017" s="5">
        <v>43703</v>
      </c>
      <c r="E2017" s="1">
        <v>2019</v>
      </c>
      <c r="F2017" s="1">
        <v>8</v>
      </c>
      <c r="G2017" s="4">
        <v>26</v>
      </c>
      <c r="H2017" s="9">
        <v>0.73644675925925929</v>
      </c>
      <c r="I2017" s="13">
        <v>135.80133333333333</v>
      </c>
      <c r="J2017" s="13">
        <v>40.000500000000002</v>
      </c>
      <c r="K2017" s="10">
        <v>0</v>
      </c>
      <c r="L2017" s="10">
        <v>0</v>
      </c>
      <c r="M2017" s="33">
        <v>0</v>
      </c>
      <c r="N2017" s="14">
        <v>25.32</v>
      </c>
      <c r="O2017" s="13">
        <v>34.03301096008456</v>
      </c>
      <c r="P2017" s="41">
        <v>-8.6860797647059229E-2</v>
      </c>
      <c r="Q2017" s="41">
        <v>-0.84166758470588121</v>
      </c>
      <c r="R2017" s="1" t="s">
        <v>1564</v>
      </c>
      <c r="S2017" s="1"/>
      <c r="T2017" s="8"/>
      <c r="U2017" s="8"/>
      <c r="V2017" s="8" t="str">
        <f>A2017&amp;" St."&amp;B2017&amp;" "&amp;K2017&amp;"m"&amp;" Bt."&amp;M2017</f>
        <v>YK1907 St.MT5 0m Bt.0</v>
      </c>
    </row>
    <row r="2018" spans="1:22" s="22" customFormat="1">
      <c r="A2018" s="1" t="s">
        <v>1562</v>
      </c>
      <c r="B2018" s="1" t="s">
        <v>109</v>
      </c>
      <c r="C2018" s="1" t="s">
        <v>1573</v>
      </c>
      <c r="D2018" s="5">
        <v>43703</v>
      </c>
      <c r="E2018" s="1">
        <v>2019</v>
      </c>
      <c r="F2018" s="1">
        <v>8</v>
      </c>
      <c r="G2018" s="4">
        <v>26</v>
      </c>
      <c r="H2018" s="9">
        <v>0.86694444444444441</v>
      </c>
      <c r="I2018" s="13">
        <v>135.60116666666667</v>
      </c>
      <c r="J2018" s="13">
        <v>39.948999999999998</v>
      </c>
      <c r="K2018" s="10">
        <v>0</v>
      </c>
      <c r="L2018" s="10">
        <v>0</v>
      </c>
      <c r="M2018" s="33">
        <v>0</v>
      </c>
      <c r="N2018" s="14">
        <v>25.5</v>
      </c>
      <c r="O2018" s="13">
        <v>34.009195480788897</v>
      </c>
      <c r="P2018" s="41">
        <v>-4.5208636470588814E-2</v>
      </c>
      <c r="Q2018" s="41">
        <v>-0.48546334705882366</v>
      </c>
      <c r="R2018" s="1" t="s">
        <v>1564</v>
      </c>
      <c r="S2018" s="1"/>
      <c r="T2018" s="8"/>
      <c r="U2018" s="8"/>
      <c r="V2018" s="8" t="str">
        <f>A2018&amp;" St."&amp;B2018&amp;" "&amp;K2018&amp;"m"&amp;" Bt."&amp;M2018</f>
        <v>YK1907 St.MT6 0m Bt.0</v>
      </c>
    </row>
    <row r="2019" spans="1:22" s="22" customFormat="1">
      <c r="A2019" s="1" t="s">
        <v>1562</v>
      </c>
      <c r="B2019" s="1" t="s">
        <v>1419</v>
      </c>
      <c r="C2019" s="1" t="s">
        <v>1573</v>
      </c>
      <c r="D2019" s="5">
        <v>43704</v>
      </c>
      <c r="E2019" s="1">
        <v>2019</v>
      </c>
      <c r="F2019" s="1">
        <v>8</v>
      </c>
      <c r="G2019" s="4">
        <v>27</v>
      </c>
      <c r="H2019" s="9">
        <v>0.56412037037037044</v>
      </c>
      <c r="I2019" s="13">
        <v>136.00183333333334</v>
      </c>
      <c r="J2019" s="13">
        <v>38.493000000000002</v>
      </c>
      <c r="K2019" s="10">
        <v>0</v>
      </c>
      <c r="L2019" s="10">
        <v>0</v>
      </c>
      <c r="M2019" s="33">
        <v>0</v>
      </c>
      <c r="N2019" s="14">
        <v>26.3</v>
      </c>
      <c r="O2019" s="13">
        <v>33.547284953189745</v>
      </c>
      <c r="P2019" s="41">
        <v>-0.1219497352941179</v>
      </c>
      <c r="Q2019" s="41">
        <v>-1.0396944494117673</v>
      </c>
      <c r="R2019" s="1" t="s">
        <v>1564</v>
      </c>
      <c r="S2019" s="1"/>
      <c r="T2019" s="8"/>
      <c r="U2019" s="8"/>
      <c r="V2019" s="8" t="str">
        <f>A2019&amp;" St."&amp;B2019&amp;" "&amp;K2019&amp;"m"&amp;" Bt."&amp;M2019</f>
        <v>YK1907 St.N4 0m Bt.0</v>
      </c>
    </row>
    <row r="2020" spans="1:22" s="22" customFormat="1">
      <c r="A2020" s="1" t="s">
        <v>1562</v>
      </c>
      <c r="B2020" s="1" t="s">
        <v>113</v>
      </c>
      <c r="C2020" s="1" t="s">
        <v>1573</v>
      </c>
      <c r="D2020" s="5">
        <v>43704</v>
      </c>
      <c r="E2020" s="1">
        <v>2019</v>
      </c>
      <c r="F2020" s="1">
        <v>8</v>
      </c>
      <c r="G2020" s="4">
        <v>27</v>
      </c>
      <c r="H2020" s="9">
        <v>0.73335648148148147</v>
      </c>
      <c r="I2020" s="13">
        <v>135.79883333333333</v>
      </c>
      <c r="J2020" s="13">
        <v>38.50033333333333</v>
      </c>
      <c r="K2020" s="10">
        <v>0</v>
      </c>
      <c r="L2020" s="10">
        <v>0</v>
      </c>
      <c r="M2020" s="33">
        <v>0</v>
      </c>
      <c r="N2020" s="14">
        <v>26.2</v>
      </c>
      <c r="O2020" s="13">
        <v>33.476793469007319</v>
      </c>
      <c r="P2020" s="41">
        <v>-0.13815117411764755</v>
      </c>
      <c r="Q2020" s="41">
        <v>-1.1814926117647069</v>
      </c>
      <c r="R2020" s="1" t="s">
        <v>1564</v>
      </c>
      <c r="S2020" s="1"/>
      <c r="T2020" s="8"/>
      <c r="U2020" s="8"/>
      <c r="V2020" s="8" t="str">
        <f>A2020&amp;" St."&amp;B2020&amp;" "&amp;K2020&amp;"m"&amp;" Bt."&amp;M2020</f>
        <v>YK1907 St.MT7 0m Bt.0</v>
      </c>
    </row>
    <row r="2021" spans="1:22" s="22" customFormat="1">
      <c r="A2021" s="1" t="s">
        <v>1562</v>
      </c>
      <c r="B2021" s="1" t="s">
        <v>114</v>
      </c>
      <c r="C2021" s="1" t="s">
        <v>1573</v>
      </c>
      <c r="D2021" s="5">
        <v>43704</v>
      </c>
      <c r="E2021" s="1">
        <v>2019</v>
      </c>
      <c r="F2021" s="1">
        <v>8</v>
      </c>
      <c r="G2021" s="4">
        <v>27</v>
      </c>
      <c r="H2021" s="9">
        <v>0.85612268518518519</v>
      </c>
      <c r="I2021" s="13">
        <v>135.59933333333333</v>
      </c>
      <c r="J2021" s="13">
        <v>38.50033333333333</v>
      </c>
      <c r="K2021" s="10">
        <v>0</v>
      </c>
      <c r="L2021" s="10">
        <v>0</v>
      </c>
      <c r="M2021" s="33">
        <v>0</v>
      </c>
      <c r="N2021" s="14">
        <v>26.19</v>
      </c>
      <c r="O2021" s="13">
        <v>33.598385534249111</v>
      </c>
      <c r="P2021" s="41">
        <v>-0.13028944941176501</v>
      </c>
      <c r="Q2021" s="41">
        <v>-0.91328036470588181</v>
      </c>
      <c r="R2021" s="1" t="s">
        <v>1564</v>
      </c>
      <c r="S2021" s="1"/>
      <c r="T2021" s="8"/>
      <c r="U2021" s="8"/>
      <c r="V2021" s="8" t="str">
        <f>A2021&amp;" St."&amp;B2021&amp;" "&amp;K2021&amp;"m"&amp;" Bt."&amp;M2021</f>
        <v>YK1907 St.MT8 0m Bt.0</v>
      </c>
    </row>
    <row r="2022" spans="1:22" s="22" customFormat="1">
      <c r="A2022" s="1" t="s">
        <v>1562</v>
      </c>
      <c r="B2022" s="1" t="s">
        <v>1563</v>
      </c>
      <c r="C2022" s="1" t="s">
        <v>1573</v>
      </c>
      <c r="D2022" s="5">
        <v>43705</v>
      </c>
      <c r="E2022" s="1">
        <v>2019</v>
      </c>
      <c r="F2022" s="1">
        <v>8</v>
      </c>
      <c r="G2022" s="4">
        <v>28</v>
      </c>
      <c r="H2022" s="9">
        <v>0.75637731481481485</v>
      </c>
      <c r="I2022" s="13">
        <v>135.99833333333333</v>
      </c>
      <c r="J2022" s="13">
        <v>37.342666666666666</v>
      </c>
      <c r="K2022" s="10">
        <v>0</v>
      </c>
      <c r="L2022" s="10">
        <v>0</v>
      </c>
      <c r="M2022" s="33">
        <v>0</v>
      </c>
      <c r="N2022" s="14">
        <v>26.1</v>
      </c>
      <c r="O2022" s="13">
        <v>33.890781950404659</v>
      </c>
      <c r="P2022" s="41">
        <v>-6.6046155294117614E-2</v>
      </c>
      <c r="Q2022" s="41">
        <v>-0.36219955764705958</v>
      </c>
      <c r="R2022" s="1" t="s">
        <v>1564</v>
      </c>
      <c r="S2022" s="1"/>
      <c r="T2022" s="8"/>
      <c r="U2022" s="8"/>
      <c r="V2022" s="8" t="str">
        <f>A2022&amp;" St."&amp;B2022&amp;" "&amp;K2022&amp;"m"&amp;" Bt."&amp;M2022</f>
        <v>YK1907 St.N5_MT9 0m Bt.0</v>
      </c>
    </row>
    <row r="2023" spans="1:22" s="22" customFormat="1">
      <c r="A2023" s="1" t="s">
        <v>1562</v>
      </c>
      <c r="B2023" s="1" t="s">
        <v>119</v>
      </c>
      <c r="C2023" s="1" t="s">
        <v>1573</v>
      </c>
      <c r="D2023" s="5">
        <v>43705</v>
      </c>
      <c r="E2023" s="1">
        <v>2019</v>
      </c>
      <c r="F2023" s="1">
        <v>8</v>
      </c>
      <c r="G2023" s="4">
        <v>28</v>
      </c>
      <c r="H2023" s="9">
        <v>0.95571759259259259</v>
      </c>
      <c r="I2023" s="13">
        <v>136.00183333333334</v>
      </c>
      <c r="J2023" s="13">
        <v>37.001333333333335</v>
      </c>
      <c r="K2023" s="10">
        <v>0</v>
      </c>
      <c r="L2023" s="10">
        <v>0</v>
      </c>
      <c r="M2023" s="33">
        <v>0</v>
      </c>
      <c r="N2023" s="14">
        <v>25.8</v>
      </c>
      <c r="O2023" s="13">
        <v>34.099870498634523</v>
      </c>
      <c r="P2023" s="41">
        <v>-6.3293741176470686E-2</v>
      </c>
      <c r="Q2023" s="41">
        <v>-0.41603357058823498</v>
      </c>
      <c r="R2023" s="1" t="s">
        <v>1564</v>
      </c>
      <c r="S2023" s="1"/>
      <c r="T2023" s="8"/>
      <c r="U2023" s="8"/>
      <c r="V2023" s="8" t="str">
        <f>A2023&amp;" St."&amp;B2023&amp;" "&amp;K2023&amp;"m"&amp;" Bt."&amp;M2023</f>
        <v>YK1907 St.MT10 0m Bt.0</v>
      </c>
    </row>
  </sheetData>
  <autoFilter ref="A1:V2023" xr:uid="{0253FD36-6E03-42A4-9659-F22DA23DE40C}">
    <sortState xmlns:xlrd2="http://schemas.microsoft.com/office/spreadsheetml/2017/richdata2" ref="A2:V2023">
      <sortCondition ref="C1:C2023"/>
    </sortState>
  </autoFilter>
  <phoneticPr fontId="3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53E6-1C68-5F44-8460-C800BB4F3BEA}">
  <dimension ref="A1:X948"/>
  <sheetViews>
    <sheetView workbookViewId="0">
      <pane ySplit="1" topLeftCell="A979" activePane="bottomLeft" state="frozen"/>
      <selection pane="bottomLeft" activeCell="P92" sqref="P92"/>
    </sheetView>
  </sheetViews>
  <sheetFormatPr baseColWidth="10" defaultColWidth="12.83203125" defaultRowHeight="14"/>
  <cols>
    <col min="1" max="1" width="12.6640625" style="1" bestFit="1" customWidth="1"/>
    <col min="2" max="2" width="9.1640625" style="1" bestFit="1" customWidth="1"/>
    <col min="3" max="3" width="13.5" style="1" bestFit="1" customWidth="1"/>
    <col min="4" max="4" width="10.1640625" style="5" bestFit="1" customWidth="1"/>
    <col min="5" max="5" width="5.6640625" style="1" bestFit="1" customWidth="1"/>
    <col min="6" max="6" width="6.5" style="1" bestFit="1" customWidth="1"/>
    <col min="7" max="7" width="4.5" style="4" bestFit="1" customWidth="1"/>
    <col min="8" max="8" width="5.6640625" style="9" bestFit="1" customWidth="1"/>
    <col min="9" max="9" width="12.6640625" style="13" bestFit="1" customWidth="1"/>
    <col min="10" max="10" width="11.6640625" style="13" bestFit="1" customWidth="1"/>
    <col min="11" max="11" width="7.6640625" style="10" bestFit="1" customWidth="1"/>
    <col min="12" max="12" width="7.6640625" style="10" customWidth="1"/>
    <col min="13" max="13" width="7.5" style="10" customWidth="1"/>
    <col min="14" max="14" width="15" style="14" bestFit="1" customWidth="1"/>
    <col min="15" max="15" width="8" style="13" bestFit="1" customWidth="1"/>
    <col min="16" max="17" width="10.5" style="8" bestFit="1" customWidth="1"/>
    <col min="18" max="18" width="16.1640625" style="1" bestFit="1" customWidth="1"/>
    <col min="19" max="19" width="10.83203125" style="1" bestFit="1" customWidth="1"/>
    <col min="20" max="20" width="60.33203125" style="8" bestFit="1" customWidth="1"/>
    <col min="21" max="21" width="35.33203125" style="8" customWidth="1"/>
    <col min="22" max="22" width="24.33203125" style="8" customWidth="1"/>
    <col min="23" max="23" width="12.83203125" style="8"/>
    <col min="24" max="24" width="13" style="8" customWidth="1"/>
    <col min="25" max="16384" width="12.83203125" style="8"/>
  </cols>
  <sheetData>
    <row r="1" spans="1:24" s="1" customFormat="1">
      <c r="A1" s="1" t="s">
        <v>167</v>
      </c>
      <c r="B1" s="1" t="s">
        <v>0</v>
      </c>
      <c r="C1" s="1" t="s">
        <v>1566</v>
      </c>
      <c r="D1" s="5" t="s">
        <v>8</v>
      </c>
      <c r="E1" s="1" t="s">
        <v>279</v>
      </c>
      <c r="F1" s="1" t="s">
        <v>280</v>
      </c>
      <c r="G1" s="4" t="s">
        <v>281</v>
      </c>
      <c r="H1" s="9" t="s">
        <v>291</v>
      </c>
      <c r="I1" s="3" t="s">
        <v>11</v>
      </c>
      <c r="J1" s="3" t="s">
        <v>10</v>
      </c>
      <c r="K1" s="4" t="s">
        <v>9</v>
      </c>
      <c r="L1" s="4" t="s">
        <v>1819</v>
      </c>
      <c r="M1" s="4" t="s">
        <v>295</v>
      </c>
      <c r="N1" s="2" t="s">
        <v>3</v>
      </c>
      <c r="O1" s="3" t="s">
        <v>1</v>
      </c>
      <c r="P1" s="1" t="s">
        <v>12</v>
      </c>
      <c r="Q1" s="1" t="s">
        <v>2</v>
      </c>
      <c r="R1" s="1" t="s">
        <v>283</v>
      </c>
      <c r="S1" s="1" t="s">
        <v>1818</v>
      </c>
      <c r="T1" s="1" t="s">
        <v>282</v>
      </c>
      <c r="U1" s="1" t="s">
        <v>1600</v>
      </c>
      <c r="V1" s="1" t="s">
        <v>1601</v>
      </c>
    </row>
    <row r="2" spans="1:24" s="18" customFormat="1">
      <c r="A2" s="32" t="s">
        <v>178</v>
      </c>
      <c r="B2" s="32" t="s">
        <v>49</v>
      </c>
      <c r="C2" s="32" t="s">
        <v>1582</v>
      </c>
      <c r="D2" s="31">
        <v>42912</v>
      </c>
      <c r="E2" s="25">
        <f>YEAR(D2)</f>
        <v>2017</v>
      </c>
      <c r="F2" s="25">
        <f>MONTH(D2)</f>
        <v>6</v>
      </c>
      <c r="G2" s="37">
        <f>DAY(D2)</f>
        <v>26</v>
      </c>
      <c r="H2" s="35" t="s">
        <v>292</v>
      </c>
      <c r="I2" s="28">
        <v>127.18116999999999</v>
      </c>
      <c r="J2" s="28">
        <v>26.782</v>
      </c>
      <c r="K2" s="33">
        <v>10</v>
      </c>
      <c r="L2" s="33">
        <v>10</v>
      </c>
      <c r="M2" s="33" t="s">
        <v>292</v>
      </c>
      <c r="N2" s="27">
        <v>27.416599999999999</v>
      </c>
      <c r="O2" s="30">
        <v>34.229799999999997</v>
      </c>
      <c r="P2" s="26">
        <v>5.4736442105263183E-2</v>
      </c>
      <c r="Q2" s="26">
        <v>0.40583944421052465</v>
      </c>
      <c r="R2" s="32" t="s">
        <v>284</v>
      </c>
      <c r="S2" s="32"/>
      <c r="T2" s="22"/>
      <c r="U2" s="36"/>
      <c r="V2" s="22"/>
      <c r="W2" s="22"/>
      <c r="X2" s="22"/>
    </row>
    <row r="3" spans="1:24" s="18" customFormat="1">
      <c r="A3" s="32" t="s">
        <v>178</v>
      </c>
      <c r="B3" s="32" t="s">
        <v>49</v>
      </c>
      <c r="C3" s="32" t="s">
        <v>1582</v>
      </c>
      <c r="D3" s="31">
        <v>42912</v>
      </c>
      <c r="E3" s="25">
        <f>YEAR(D3)</f>
        <v>2017</v>
      </c>
      <c r="F3" s="25">
        <f>MONTH(D3)</f>
        <v>6</v>
      </c>
      <c r="G3" s="37">
        <f>DAY(D3)</f>
        <v>26</v>
      </c>
      <c r="H3" s="35" t="s">
        <v>292</v>
      </c>
      <c r="I3" s="28">
        <v>127.18116999999999</v>
      </c>
      <c r="J3" s="28">
        <v>26.782</v>
      </c>
      <c r="K3" s="33">
        <v>20</v>
      </c>
      <c r="L3" s="33">
        <v>20</v>
      </c>
      <c r="M3" s="33" t="s">
        <v>292</v>
      </c>
      <c r="N3" s="27">
        <v>27.217400000000001</v>
      </c>
      <c r="O3" s="30">
        <v>34.2834</v>
      </c>
      <c r="P3" s="26">
        <v>7.668248421052648E-2</v>
      </c>
      <c r="Q3" s="26">
        <v>0.48027746175438679</v>
      </c>
      <c r="R3" s="32" t="s">
        <v>284</v>
      </c>
      <c r="S3" s="32"/>
      <c r="T3" s="22"/>
      <c r="U3" s="36"/>
      <c r="V3" s="22"/>
      <c r="W3" s="22"/>
      <c r="X3" s="22"/>
    </row>
    <row r="4" spans="1:24" s="18" customFormat="1">
      <c r="A4" s="32" t="s">
        <v>178</v>
      </c>
      <c r="B4" s="32" t="s">
        <v>49</v>
      </c>
      <c r="C4" s="32" t="s">
        <v>1582</v>
      </c>
      <c r="D4" s="31">
        <v>42912</v>
      </c>
      <c r="E4" s="25">
        <f>YEAR(D4)</f>
        <v>2017</v>
      </c>
      <c r="F4" s="25">
        <f>MONTH(D4)</f>
        <v>6</v>
      </c>
      <c r="G4" s="37">
        <f>DAY(D4)</f>
        <v>26</v>
      </c>
      <c r="H4" s="35" t="s">
        <v>292</v>
      </c>
      <c r="I4" s="28">
        <v>127.18116999999999</v>
      </c>
      <c r="J4" s="28">
        <v>26.782</v>
      </c>
      <c r="K4" s="33">
        <v>30</v>
      </c>
      <c r="L4" s="33">
        <v>30</v>
      </c>
      <c r="M4" s="33" t="s">
        <v>292</v>
      </c>
      <c r="N4" s="27">
        <v>26.680700000000002</v>
      </c>
      <c r="O4" s="30">
        <v>34.345999999999997</v>
      </c>
      <c r="P4" s="26">
        <v>6.3167326315789474E-2</v>
      </c>
      <c r="Q4" s="26">
        <v>0.62056475929824551</v>
      </c>
      <c r="R4" s="32" t="s">
        <v>284</v>
      </c>
      <c r="S4" s="32"/>
      <c r="T4" s="22"/>
      <c r="U4" s="36"/>
      <c r="V4" s="22"/>
      <c r="W4" s="22"/>
      <c r="X4" s="22"/>
    </row>
    <row r="5" spans="1:24" s="18" customFormat="1">
      <c r="A5" s="32"/>
      <c r="B5" s="32"/>
      <c r="C5" s="32"/>
      <c r="D5" s="31"/>
      <c r="E5" s="25"/>
      <c r="F5" s="25"/>
      <c r="G5" s="37"/>
      <c r="H5" s="35"/>
      <c r="I5" s="28"/>
      <c r="J5" s="28"/>
      <c r="K5" s="33"/>
      <c r="L5" s="33"/>
      <c r="M5" s="33"/>
      <c r="N5" s="27"/>
      <c r="O5" s="30"/>
      <c r="P5" s="26"/>
      <c r="Q5" s="26"/>
      <c r="R5" s="32"/>
      <c r="S5" s="32"/>
      <c r="T5" s="22"/>
      <c r="U5" s="36"/>
      <c r="V5" s="22"/>
      <c r="W5" s="22"/>
      <c r="X5" s="22"/>
    </row>
    <row r="6" spans="1:24" s="18" customFormat="1">
      <c r="A6" s="32" t="s">
        <v>178</v>
      </c>
      <c r="B6" s="32" t="s">
        <v>51</v>
      </c>
      <c r="C6" s="32" t="s">
        <v>1582</v>
      </c>
      <c r="D6" s="31">
        <v>42908</v>
      </c>
      <c r="E6" s="25">
        <f t="shared" ref="E6:E26" si="0">YEAR(D6)</f>
        <v>2017</v>
      </c>
      <c r="F6" s="25">
        <f t="shared" ref="F6:F26" si="1">MONTH(D6)</f>
        <v>6</v>
      </c>
      <c r="G6" s="37">
        <f t="shared" ref="G6:G26" si="2">DAY(D6)</f>
        <v>22</v>
      </c>
      <c r="H6" s="35" t="s">
        <v>292</v>
      </c>
      <c r="I6" s="28">
        <v>126.0445</v>
      </c>
      <c r="J6" s="28">
        <v>26.533829999999998</v>
      </c>
      <c r="K6" s="33">
        <v>10</v>
      </c>
      <c r="L6" s="33">
        <v>10</v>
      </c>
      <c r="M6" s="33" t="s">
        <v>292</v>
      </c>
      <c r="N6" s="27">
        <v>28.55</v>
      </c>
      <c r="O6" s="30">
        <v>34.096200000000003</v>
      </c>
      <c r="P6" s="26">
        <v>2.9411610526315801E-2</v>
      </c>
      <c r="Q6" s="26">
        <v>0.13740529438596738</v>
      </c>
      <c r="R6" s="32" t="s">
        <v>284</v>
      </c>
      <c r="S6" s="32"/>
      <c r="T6" s="22"/>
      <c r="U6" s="36"/>
      <c r="V6" s="22"/>
      <c r="W6" s="22"/>
      <c r="X6" s="22"/>
    </row>
    <row r="7" spans="1:24" s="18" customFormat="1">
      <c r="A7" s="32" t="s">
        <v>178</v>
      </c>
      <c r="B7" s="32" t="s">
        <v>51</v>
      </c>
      <c r="C7" s="32" t="s">
        <v>1582</v>
      </c>
      <c r="D7" s="31">
        <v>42908</v>
      </c>
      <c r="E7" s="25">
        <f t="shared" si="0"/>
        <v>2017</v>
      </c>
      <c r="F7" s="25">
        <f t="shared" si="1"/>
        <v>6</v>
      </c>
      <c r="G7" s="37">
        <f t="shared" si="2"/>
        <v>22</v>
      </c>
      <c r="H7" s="35" t="s">
        <v>292</v>
      </c>
      <c r="I7" s="28">
        <v>126.0445</v>
      </c>
      <c r="J7" s="28">
        <v>26.533829999999998</v>
      </c>
      <c r="K7" s="33">
        <v>20</v>
      </c>
      <c r="L7" s="33">
        <v>20</v>
      </c>
      <c r="M7" s="33" t="s">
        <v>292</v>
      </c>
      <c r="N7" s="27">
        <v>28.421099999999999</v>
      </c>
      <c r="O7" s="30">
        <v>34.100299999999997</v>
      </c>
      <c r="P7" s="26">
        <v>-1.1616547368421326E-2</v>
      </c>
      <c r="Q7" s="26">
        <v>0.14814981192982479</v>
      </c>
      <c r="R7" s="32" t="s">
        <v>284</v>
      </c>
      <c r="S7" s="32"/>
      <c r="T7" s="22"/>
      <c r="U7" s="36"/>
      <c r="V7" s="22"/>
      <c r="W7" s="22"/>
      <c r="X7" s="22"/>
    </row>
    <row r="8" spans="1:24" s="18" customFormat="1">
      <c r="A8" s="32" t="s">
        <v>178</v>
      </c>
      <c r="B8" s="32" t="s">
        <v>51</v>
      </c>
      <c r="C8" s="32" t="s">
        <v>1582</v>
      </c>
      <c r="D8" s="31">
        <v>42908</v>
      </c>
      <c r="E8" s="25">
        <f t="shared" si="0"/>
        <v>2017</v>
      </c>
      <c r="F8" s="25">
        <f t="shared" si="1"/>
        <v>6</v>
      </c>
      <c r="G8" s="37">
        <f t="shared" si="2"/>
        <v>22</v>
      </c>
      <c r="H8" s="35" t="s">
        <v>292</v>
      </c>
      <c r="I8" s="28">
        <v>126.0445</v>
      </c>
      <c r="J8" s="28">
        <v>26.533829999999998</v>
      </c>
      <c r="K8" s="33">
        <v>30</v>
      </c>
      <c r="L8" s="33">
        <v>30</v>
      </c>
      <c r="M8" s="33" t="s">
        <v>292</v>
      </c>
      <c r="N8" s="27">
        <v>27.4603</v>
      </c>
      <c r="O8" s="30">
        <v>34.281399999999998</v>
      </c>
      <c r="P8" s="26">
        <v>7.4526494736842031E-2</v>
      </c>
      <c r="Q8" s="26">
        <v>0.6116081294736837</v>
      </c>
      <c r="R8" s="32" t="s">
        <v>284</v>
      </c>
      <c r="S8" s="32"/>
      <c r="T8" s="22"/>
      <c r="U8" s="36"/>
      <c r="V8" s="22"/>
      <c r="W8" s="22"/>
      <c r="X8" s="22"/>
    </row>
    <row r="9" spans="1:24" s="18" customFormat="1">
      <c r="A9" s="32"/>
      <c r="B9" s="32"/>
      <c r="C9" s="32"/>
      <c r="D9" s="31"/>
      <c r="E9" s="25"/>
      <c r="F9" s="25"/>
      <c r="G9" s="37"/>
      <c r="H9" s="35"/>
      <c r="I9" s="28"/>
      <c r="J9" s="28"/>
      <c r="K9" s="33"/>
      <c r="L9" s="33"/>
      <c r="M9" s="33"/>
      <c r="N9" s="27"/>
      <c r="O9" s="30"/>
      <c r="P9" s="26"/>
      <c r="Q9" s="26"/>
      <c r="R9" s="32"/>
      <c r="S9" s="32"/>
      <c r="T9" s="22"/>
      <c r="U9" s="36"/>
      <c r="V9" s="22"/>
      <c r="W9" s="22"/>
      <c r="X9" s="22"/>
    </row>
    <row r="10" spans="1:24" s="18" customFormat="1">
      <c r="A10" s="32" t="s">
        <v>178</v>
      </c>
      <c r="B10" s="32" t="s">
        <v>54</v>
      </c>
      <c r="C10" s="32" t="s">
        <v>1582</v>
      </c>
      <c r="D10" s="31">
        <v>42906</v>
      </c>
      <c r="E10" s="25">
        <f t="shared" si="0"/>
        <v>2017</v>
      </c>
      <c r="F10" s="25">
        <f t="shared" si="1"/>
        <v>6</v>
      </c>
      <c r="G10" s="37">
        <f t="shared" si="2"/>
        <v>20</v>
      </c>
      <c r="H10" s="35" t="s">
        <v>292</v>
      </c>
      <c r="I10" s="28">
        <v>125.44117</v>
      </c>
      <c r="J10" s="28">
        <v>26.013829999999999</v>
      </c>
      <c r="K10" s="33">
        <v>10</v>
      </c>
      <c r="L10" s="33">
        <v>10</v>
      </c>
      <c r="M10" s="33" t="s">
        <v>292</v>
      </c>
      <c r="N10" s="27">
        <v>28.1722</v>
      </c>
      <c r="O10" s="30">
        <v>33.812100000000001</v>
      </c>
      <c r="P10" s="26">
        <v>-8.7703275294117811E-2</v>
      </c>
      <c r="Q10" s="26">
        <v>-0.35107905882352863</v>
      </c>
      <c r="R10" s="32" t="s">
        <v>284</v>
      </c>
      <c r="S10" s="32"/>
      <c r="T10" s="22"/>
      <c r="U10" s="36"/>
      <c r="V10" s="22"/>
      <c r="W10" s="22"/>
      <c r="X10" s="22"/>
    </row>
    <row r="11" spans="1:24" s="18" customFormat="1">
      <c r="A11" s="32" t="s">
        <v>178</v>
      </c>
      <c r="B11" s="32" t="s">
        <v>54</v>
      </c>
      <c r="C11" s="32" t="s">
        <v>1582</v>
      </c>
      <c r="D11" s="31">
        <v>42906</v>
      </c>
      <c r="E11" s="25">
        <f t="shared" si="0"/>
        <v>2017</v>
      </c>
      <c r="F11" s="25">
        <f t="shared" si="1"/>
        <v>6</v>
      </c>
      <c r="G11" s="37">
        <f t="shared" si="2"/>
        <v>20</v>
      </c>
      <c r="H11" s="35" t="s">
        <v>292</v>
      </c>
      <c r="I11" s="28">
        <v>125.44117</v>
      </c>
      <c r="J11" s="28">
        <v>26.013829999999999</v>
      </c>
      <c r="K11" s="33">
        <v>20</v>
      </c>
      <c r="L11" s="33">
        <v>20</v>
      </c>
      <c r="M11" s="33" t="s">
        <v>292</v>
      </c>
      <c r="N11" s="27">
        <v>28.206299999999999</v>
      </c>
      <c r="O11" s="30">
        <v>34.112400000000001</v>
      </c>
      <c r="P11" s="26">
        <v>5.9821585882352757E-2</v>
      </c>
      <c r="Q11" s="26">
        <v>0.28136477647058911</v>
      </c>
      <c r="R11" s="32" t="s">
        <v>284</v>
      </c>
      <c r="S11" s="32"/>
      <c r="T11" s="22"/>
      <c r="U11" s="36"/>
      <c r="V11" s="22"/>
      <c r="W11" s="22"/>
      <c r="X11" s="22"/>
    </row>
    <row r="12" spans="1:24" s="18" customFormat="1">
      <c r="A12" s="32" t="s">
        <v>178</v>
      </c>
      <c r="B12" s="32" t="s">
        <v>54</v>
      </c>
      <c r="C12" s="32" t="s">
        <v>1582</v>
      </c>
      <c r="D12" s="31">
        <v>42906</v>
      </c>
      <c r="E12" s="25">
        <f t="shared" si="0"/>
        <v>2017</v>
      </c>
      <c r="F12" s="25">
        <f t="shared" si="1"/>
        <v>6</v>
      </c>
      <c r="G12" s="37">
        <f t="shared" si="2"/>
        <v>20</v>
      </c>
      <c r="H12" s="35" t="s">
        <v>292</v>
      </c>
      <c r="I12" s="28">
        <v>125.44117</v>
      </c>
      <c r="J12" s="28">
        <v>26.013829999999999</v>
      </c>
      <c r="K12" s="33">
        <v>30</v>
      </c>
      <c r="L12" s="33">
        <v>30</v>
      </c>
      <c r="M12" s="33" t="s">
        <v>292</v>
      </c>
      <c r="N12" s="27">
        <v>28.167400000000001</v>
      </c>
      <c r="O12" s="30">
        <v>34.265999999999998</v>
      </c>
      <c r="P12" s="26">
        <v>0.16773804705882345</v>
      </c>
      <c r="Q12" s="26">
        <v>0.99635181176470766</v>
      </c>
      <c r="R12" s="32" t="s">
        <v>284</v>
      </c>
      <c r="S12" s="32"/>
      <c r="T12" s="22"/>
      <c r="U12" s="36"/>
      <c r="V12" s="22"/>
      <c r="W12" s="22"/>
      <c r="X12" s="22"/>
    </row>
    <row r="13" spans="1:24" s="18" customFormat="1">
      <c r="A13" s="32"/>
      <c r="B13" s="32"/>
      <c r="C13" s="32"/>
      <c r="D13" s="31"/>
      <c r="E13" s="25"/>
      <c r="F13" s="25"/>
      <c r="G13" s="37"/>
      <c r="H13" s="35"/>
      <c r="I13" s="28"/>
      <c r="J13" s="28"/>
      <c r="K13" s="33"/>
      <c r="L13" s="33"/>
      <c r="M13" s="33"/>
      <c r="N13" s="27"/>
      <c r="O13" s="30"/>
      <c r="P13" s="26"/>
      <c r="Q13" s="26"/>
      <c r="R13" s="32"/>
      <c r="S13" s="32"/>
      <c r="T13" s="22"/>
      <c r="U13" s="36"/>
      <c r="V13" s="22"/>
      <c r="W13" s="22"/>
      <c r="X13" s="22"/>
    </row>
    <row r="14" spans="1:24" s="18" customFormat="1">
      <c r="A14" s="32" t="s">
        <v>179</v>
      </c>
      <c r="B14" s="32" t="s">
        <v>60</v>
      </c>
      <c r="C14" s="32" t="s">
        <v>1583</v>
      </c>
      <c r="D14" s="31">
        <v>42922</v>
      </c>
      <c r="E14" s="25">
        <f t="shared" si="0"/>
        <v>2017</v>
      </c>
      <c r="F14" s="25">
        <f t="shared" si="1"/>
        <v>7</v>
      </c>
      <c r="G14" s="37">
        <f t="shared" si="2"/>
        <v>6</v>
      </c>
      <c r="H14" s="35" t="s">
        <v>292</v>
      </c>
      <c r="I14" s="28">
        <v>133.21782999999999</v>
      </c>
      <c r="J14" s="28">
        <v>30.533329999999999</v>
      </c>
      <c r="K14" s="33">
        <v>10</v>
      </c>
      <c r="L14" s="33">
        <v>10</v>
      </c>
      <c r="M14" s="33" t="s">
        <v>292</v>
      </c>
      <c r="N14" s="27">
        <v>28.033899999999999</v>
      </c>
      <c r="O14" s="30">
        <v>34.128500000000003</v>
      </c>
      <c r="P14" s="26">
        <v>4.7517647058823442E-2</v>
      </c>
      <c r="Q14" s="26">
        <v>0.34183529411764901</v>
      </c>
      <c r="R14" s="32" t="s">
        <v>284</v>
      </c>
      <c r="S14" s="32"/>
      <c r="T14" s="22"/>
      <c r="U14" s="36"/>
      <c r="V14" s="22"/>
      <c r="W14" s="22"/>
      <c r="X14" s="22"/>
    </row>
    <row r="15" spans="1:24" s="18" customFormat="1">
      <c r="A15" s="32" t="s">
        <v>179</v>
      </c>
      <c r="B15" s="32" t="s">
        <v>60</v>
      </c>
      <c r="C15" s="32" t="s">
        <v>1583</v>
      </c>
      <c r="D15" s="31">
        <v>42922</v>
      </c>
      <c r="E15" s="25">
        <f t="shared" si="0"/>
        <v>2017</v>
      </c>
      <c r="F15" s="25">
        <f t="shared" si="1"/>
        <v>7</v>
      </c>
      <c r="G15" s="37">
        <f t="shared" si="2"/>
        <v>6</v>
      </c>
      <c r="H15" s="35" t="s">
        <v>292</v>
      </c>
      <c r="I15" s="28">
        <v>133.21782999999999</v>
      </c>
      <c r="J15" s="28">
        <v>30.533329999999999</v>
      </c>
      <c r="K15" s="33">
        <v>20</v>
      </c>
      <c r="L15" s="33">
        <v>20</v>
      </c>
      <c r="M15" s="33" t="s">
        <v>292</v>
      </c>
      <c r="N15" s="27">
        <v>27.523800000000001</v>
      </c>
      <c r="O15" s="30">
        <v>34.319499999999998</v>
      </c>
      <c r="P15" s="26">
        <v>0.19188235294117639</v>
      </c>
      <c r="Q15" s="26">
        <v>1.1177647058823545</v>
      </c>
      <c r="R15" s="32" t="s">
        <v>284</v>
      </c>
      <c r="S15" s="32"/>
      <c r="T15" s="22"/>
      <c r="U15" s="36"/>
      <c r="V15" s="22"/>
      <c r="W15" s="22"/>
      <c r="X15" s="22"/>
    </row>
    <row r="16" spans="1:24" s="18" customFormat="1">
      <c r="A16" s="32" t="s">
        <v>179</v>
      </c>
      <c r="B16" s="32" t="s">
        <v>60</v>
      </c>
      <c r="C16" s="32" t="s">
        <v>1583</v>
      </c>
      <c r="D16" s="31">
        <v>42922</v>
      </c>
      <c r="E16" s="25">
        <f t="shared" si="0"/>
        <v>2017</v>
      </c>
      <c r="F16" s="25">
        <f t="shared" si="1"/>
        <v>7</v>
      </c>
      <c r="G16" s="37">
        <f t="shared" si="2"/>
        <v>6</v>
      </c>
      <c r="H16" s="35" t="s">
        <v>292</v>
      </c>
      <c r="I16" s="28">
        <v>133.21782999999999</v>
      </c>
      <c r="J16" s="28">
        <v>30.533329999999999</v>
      </c>
      <c r="K16" s="33">
        <v>30</v>
      </c>
      <c r="L16" s="33">
        <v>30</v>
      </c>
      <c r="M16" s="33" t="s">
        <v>292</v>
      </c>
      <c r="N16" s="27">
        <v>24.9679</v>
      </c>
      <c r="O16" s="30">
        <v>34.755800000000001</v>
      </c>
      <c r="P16" s="26">
        <v>0.30664705882352927</v>
      </c>
      <c r="Q16" s="26">
        <v>1.7422941176470594</v>
      </c>
      <c r="R16" s="32" t="s">
        <v>284</v>
      </c>
      <c r="S16" s="32"/>
      <c r="T16" s="22"/>
      <c r="U16" s="36"/>
      <c r="V16" s="22"/>
      <c r="W16" s="22"/>
      <c r="X16" s="22"/>
    </row>
    <row r="17" spans="1:24" s="18" customFormat="1">
      <c r="A17" s="32"/>
      <c r="B17" s="32"/>
      <c r="C17" s="32"/>
      <c r="D17" s="31"/>
      <c r="E17" s="25"/>
      <c r="F17" s="25"/>
      <c r="G17" s="37"/>
      <c r="H17" s="35"/>
      <c r="I17" s="28"/>
      <c r="J17" s="28"/>
      <c r="K17" s="33"/>
      <c r="L17" s="33"/>
      <c r="M17" s="33"/>
      <c r="N17" s="27"/>
      <c r="O17" s="30"/>
      <c r="P17" s="26"/>
      <c r="Q17" s="26"/>
      <c r="R17" s="32"/>
      <c r="S17" s="32"/>
      <c r="T17" s="22"/>
      <c r="U17" s="36"/>
      <c r="V17" s="22"/>
      <c r="W17" s="22"/>
      <c r="X17" s="22"/>
    </row>
    <row r="18" spans="1:24" s="18" customFormat="1">
      <c r="A18" s="32" t="s">
        <v>179</v>
      </c>
      <c r="B18" s="32" t="s">
        <v>63</v>
      </c>
      <c r="C18" s="32" t="s">
        <v>1583</v>
      </c>
      <c r="D18" s="31">
        <v>42925</v>
      </c>
      <c r="E18" s="25">
        <f t="shared" si="0"/>
        <v>2017</v>
      </c>
      <c r="F18" s="25">
        <f t="shared" si="1"/>
        <v>7</v>
      </c>
      <c r="G18" s="37">
        <f t="shared" si="2"/>
        <v>9</v>
      </c>
      <c r="H18" s="35" t="s">
        <v>292</v>
      </c>
      <c r="I18" s="28">
        <v>132.44732999999999</v>
      </c>
      <c r="J18" s="28">
        <v>32.300170000000001</v>
      </c>
      <c r="K18" s="33">
        <v>10</v>
      </c>
      <c r="L18" s="33">
        <v>10</v>
      </c>
      <c r="M18" s="33" t="s">
        <v>292</v>
      </c>
      <c r="N18" s="27">
        <v>25.670300000000001</v>
      </c>
      <c r="O18" s="30">
        <v>34.045099999999998</v>
      </c>
      <c r="P18" s="26">
        <v>6.1235294117646832E-2</v>
      </c>
      <c r="Q18" s="26">
        <v>0.11607058823529393</v>
      </c>
      <c r="R18" s="32" t="s">
        <v>284</v>
      </c>
      <c r="S18" s="32"/>
      <c r="T18" s="22"/>
      <c r="U18" s="36"/>
      <c r="V18" s="22"/>
      <c r="W18" s="22"/>
      <c r="X18" s="22"/>
    </row>
    <row r="19" spans="1:24" s="18" customFormat="1">
      <c r="A19" s="32" t="s">
        <v>179</v>
      </c>
      <c r="B19" s="32" t="s">
        <v>63</v>
      </c>
      <c r="C19" s="32" t="s">
        <v>1583</v>
      </c>
      <c r="D19" s="31">
        <v>42925</v>
      </c>
      <c r="E19" s="25">
        <f t="shared" si="0"/>
        <v>2017</v>
      </c>
      <c r="F19" s="25">
        <f t="shared" si="1"/>
        <v>7</v>
      </c>
      <c r="G19" s="37">
        <f t="shared" si="2"/>
        <v>9</v>
      </c>
      <c r="H19" s="35" t="s">
        <v>292</v>
      </c>
      <c r="I19" s="28">
        <v>132.44732999999999</v>
      </c>
      <c r="J19" s="28">
        <v>32.300170000000001</v>
      </c>
      <c r="K19" s="33">
        <v>20</v>
      </c>
      <c r="L19" s="33">
        <v>20</v>
      </c>
      <c r="M19" s="33" t="s">
        <v>292</v>
      </c>
      <c r="N19" s="27">
        <v>24.0245</v>
      </c>
      <c r="O19" s="30">
        <v>34.264000000000003</v>
      </c>
      <c r="P19" s="26">
        <v>6.9199999999999706E-2</v>
      </c>
      <c r="Q19" s="26">
        <v>0.72180000000000177</v>
      </c>
      <c r="R19" s="32" t="s">
        <v>284</v>
      </c>
      <c r="S19" s="32"/>
      <c r="T19" s="22"/>
      <c r="U19" s="36"/>
      <c r="V19" s="22"/>
      <c r="W19" s="22"/>
      <c r="X19" s="22"/>
    </row>
    <row r="20" spans="1:24" s="18" customFormat="1">
      <c r="A20" s="32" t="s">
        <v>179</v>
      </c>
      <c r="B20" s="32" t="s">
        <v>63</v>
      </c>
      <c r="C20" s="32" t="s">
        <v>1583</v>
      </c>
      <c r="D20" s="31">
        <v>42925</v>
      </c>
      <c r="E20" s="25">
        <f t="shared" si="0"/>
        <v>2017</v>
      </c>
      <c r="F20" s="25">
        <f t="shared" si="1"/>
        <v>7</v>
      </c>
      <c r="G20" s="37">
        <f t="shared" si="2"/>
        <v>9</v>
      </c>
      <c r="H20" s="35" t="s">
        <v>292</v>
      </c>
      <c r="I20" s="28">
        <v>132.44732999999999</v>
      </c>
      <c r="J20" s="28">
        <v>32.300170000000001</v>
      </c>
      <c r="K20" s="33">
        <v>30</v>
      </c>
      <c r="L20" s="33">
        <v>30</v>
      </c>
      <c r="M20" s="33" t="s">
        <v>292</v>
      </c>
      <c r="N20" s="27">
        <v>22.110299999999999</v>
      </c>
      <c r="O20" s="30">
        <v>34.535899999999998</v>
      </c>
      <c r="P20" s="26">
        <v>0.1876074166666668</v>
      </c>
      <c r="Q20" s="26">
        <v>1.400079400000001</v>
      </c>
      <c r="R20" s="32" t="s">
        <v>284</v>
      </c>
      <c r="S20" s="32"/>
      <c r="T20" s="22"/>
      <c r="U20" s="36"/>
      <c r="V20" s="22"/>
      <c r="W20" s="22"/>
      <c r="X20" s="22"/>
    </row>
    <row r="21" spans="1:24" s="18" customFormat="1">
      <c r="A21" s="32"/>
      <c r="B21" s="32"/>
      <c r="C21" s="32"/>
      <c r="D21" s="31"/>
      <c r="E21" s="25"/>
      <c r="F21" s="25"/>
      <c r="G21" s="37"/>
      <c r="H21" s="35"/>
      <c r="I21" s="28"/>
      <c r="J21" s="28"/>
      <c r="K21" s="33"/>
      <c r="L21" s="33"/>
      <c r="M21" s="33"/>
      <c r="N21" s="27"/>
      <c r="O21" s="30"/>
      <c r="P21" s="26"/>
      <c r="Q21" s="26"/>
      <c r="R21" s="32"/>
      <c r="S21" s="32"/>
      <c r="T21" s="22"/>
      <c r="U21" s="36"/>
      <c r="V21" s="22"/>
      <c r="W21" s="22"/>
      <c r="X21" s="22"/>
    </row>
    <row r="22" spans="1:24" s="18" customFormat="1">
      <c r="A22" s="32" t="s">
        <v>180</v>
      </c>
      <c r="B22" s="32">
        <v>37</v>
      </c>
      <c r="C22" s="32" t="s">
        <v>1573</v>
      </c>
      <c r="D22" s="31">
        <v>42947</v>
      </c>
      <c r="E22" s="25">
        <f t="shared" si="0"/>
        <v>2017</v>
      </c>
      <c r="F22" s="25">
        <f t="shared" si="1"/>
        <v>7</v>
      </c>
      <c r="G22" s="37">
        <f t="shared" si="2"/>
        <v>31</v>
      </c>
      <c r="H22" s="35" t="s">
        <v>292</v>
      </c>
      <c r="I22" s="28">
        <v>135.29465999999999</v>
      </c>
      <c r="J22" s="28">
        <v>37.296329999999998</v>
      </c>
      <c r="K22" s="33">
        <v>10</v>
      </c>
      <c r="L22" s="33">
        <v>10</v>
      </c>
      <c r="M22" s="33" t="s">
        <v>292</v>
      </c>
      <c r="N22" s="27">
        <v>26.383400000000002</v>
      </c>
      <c r="O22" s="30">
        <v>33.924700000000001</v>
      </c>
      <c r="P22" s="26">
        <v>-5.4947192941176226E-2</v>
      </c>
      <c r="Q22" s="26">
        <v>-0.3568303847058818</v>
      </c>
      <c r="R22" s="32" t="s">
        <v>284</v>
      </c>
      <c r="S22" s="32">
        <v>1</v>
      </c>
      <c r="T22" s="22"/>
      <c r="U22" s="36"/>
      <c r="V22" s="22"/>
      <c r="W22" s="22"/>
      <c r="X22" s="22"/>
    </row>
    <row r="23" spans="1:24" s="18" customFormat="1">
      <c r="A23" s="32" t="s">
        <v>180</v>
      </c>
      <c r="B23" s="32">
        <v>37</v>
      </c>
      <c r="C23" s="32" t="s">
        <v>1573</v>
      </c>
      <c r="D23" s="31">
        <v>42947</v>
      </c>
      <c r="E23" s="25">
        <f t="shared" si="0"/>
        <v>2017</v>
      </c>
      <c r="F23" s="25">
        <f t="shared" si="1"/>
        <v>7</v>
      </c>
      <c r="G23" s="37">
        <f t="shared" si="2"/>
        <v>31</v>
      </c>
      <c r="H23" s="35" t="s">
        <v>292</v>
      </c>
      <c r="I23" s="28">
        <v>135.29465999999999</v>
      </c>
      <c r="J23" s="28">
        <v>37.296329999999998</v>
      </c>
      <c r="K23" s="33">
        <v>50</v>
      </c>
      <c r="L23" s="33">
        <v>50</v>
      </c>
      <c r="M23" s="33" t="s">
        <v>292</v>
      </c>
      <c r="N23" s="27">
        <v>17.1769</v>
      </c>
      <c r="O23" s="30">
        <v>34.601799999999997</v>
      </c>
      <c r="P23" s="26">
        <v>0.17740122588235341</v>
      </c>
      <c r="Q23" s="26">
        <v>1.0253188494117644</v>
      </c>
      <c r="R23" s="32" t="s">
        <v>284</v>
      </c>
      <c r="S23" s="32">
        <v>1</v>
      </c>
      <c r="T23" s="22"/>
      <c r="U23" s="36"/>
      <c r="V23" s="22"/>
      <c r="W23" s="22"/>
      <c r="X23" s="22"/>
    </row>
    <row r="24" spans="1:24" s="18" customFormat="1">
      <c r="A24" s="32" t="s">
        <v>180</v>
      </c>
      <c r="B24" s="32">
        <v>37</v>
      </c>
      <c r="C24" s="32" t="s">
        <v>1573</v>
      </c>
      <c r="D24" s="31">
        <v>42947</v>
      </c>
      <c r="E24" s="25">
        <f t="shared" si="0"/>
        <v>2017</v>
      </c>
      <c r="F24" s="25">
        <f t="shared" si="1"/>
        <v>7</v>
      </c>
      <c r="G24" s="37">
        <f t="shared" si="2"/>
        <v>31</v>
      </c>
      <c r="H24" s="35" t="s">
        <v>292</v>
      </c>
      <c r="I24" s="28">
        <v>135.29465999999999</v>
      </c>
      <c r="J24" s="28">
        <v>37.296329999999998</v>
      </c>
      <c r="K24" s="33">
        <v>100</v>
      </c>
      <c r="L24" s="33">
        <v>100</v>
      </c>
      <c r="M24" s="33" t="s">
        <v>292</v>
      </c>
      <c r="N24" s="27">
        <v>12.387700000000001</v>
      </c>
      <c r="O24" s="30">
        <v>34.395699999999998</v>
      </c>
      <c r="P24" s="26">
        <v>0.15708328117647063</v>
      </c>
      <c r="Q24" s="26">
        <v>0.70784994588235328</v>
      </c>
      <c r="R24" s="32" t="s">
        <v>284</v>
      </c>
      <c r="S24" s="32">
        <v>1</v>
      </c>
      <c r="T24" s="22"/>
      <c r="U24" s="36"/>
      <c r="V24" s="22"/>
      <c r="W24" s="22"/>
      <c r="X24" s="22"/>
    </row>
    <row r="25" spans="1:24" s="18" customFormat="1">
      <c r="A25" s="32" t="s">
        <v>180</v>
      </c>
      <c r="B25" s="32">
        <v>37</v>
      </c>
      <c r="C25" s="32" t="s">
        <v>1573</v>
      </c>
      <c r="D25" s="31">
        <v>42947</v>
      </c>
      <c r="E25" s="25">
        <f t="shared" si="0"/>
        <v>2017</v>
      </c>
      <c r="F25" s="25">
        <f t="shared" si="1"/>
        <v>7</v>
      </c>
      <c r="G25" s="37">
        <f t="shared" si="2"/>
        <v>31</v>
      </c>
      <c r="H25" s="35" t="s">
        <v>292</v>
      </c>
      <c r="I25" s="28">
        <v>135.29465999999999</v>
      </c>
      <c r="J25" s="28">
        <v>37.296329999999998</v>
      </c>
      <c r="K25" s="33">
        <v>150</v>
      </c>
      <c r="L25" s="33">
        <v>150</v>
      </c>
      <c r="M25" s="33" t="s">
        <v>292</v>
      </c>
      <c r="N25" s="27">
        <v>6.1839000000000004</v>
      </c>
      <c r="O25" s="30">
        <v>34.050400000000003</v>
      </c>
      <c r="P25" s="26">
        <v>2.9812440000000162E-2</v>
      </c>
      <c r="Q25" s="26">
        <v>-0.2591254799999998</v>
      </c>
      <c r="R25" s="32" t="s">
        <v>284</v>
      </c>
      <c r="S25" s="32">
        <v>1</v>
      </c>
      <c r="T25" s="22"/>
      <c r="U25" s="36"/>
      <c r="V25" s="22"/>
      <c r="W25" s="22"/>
      <c r="X25" s="22"/>
    </row>
    <row r="26" spans="1:24" s="18" customFormat="1">
      <c r="A26" s="32" t="s">
        <v>180</v>
      </c>
      <c r="B26" s="32">
        <v>37</v>
      </c>
      <c r="C26" s="32" t="s">
        <v>1573</v>
      </c>
      <c r="D26" s="31">
        <v>42947</v>
      </c>
      <c r="E26" s="25">
        <f t="shared" si="0"/>
        <v>2017</v>
      </c>
      <c r="F26" s="25">
        <f t="shared" si="1"/>
        <v>7</v>
      </c>
      <c r="G26" s="37">
        <f t="shared" si="2"/>
        <v>31</v>
      </c>
      <c r="H26" s="35" t="s">
        <v>292</v>
      </c>
      <c r="I26" s="28">
        <v>135.29465999999999</v>
      </c>
      <c r="J26" s="28">
        <v>37.296329999999998</v>
      </c>
      <c r="K26" s="33">
        <v>200</v>
      </c>
      <c r="L26" s="33">
        <v>200</v>
      </c>
      <c r="M26" s="33" t="s">
        <v>292</v>
      </c>
      <c r="N26" s="27">
        <v>2.2143000000000002</v>
      </c>
      <c r="O26" s="30">
        <v>33.985100000000003</v>
      </c>
      <c r="P26" s="26">
        <v>-3.6446811764700993E-3</v>
      </c>
      <c r="Q26" s="26">
        <v>-0.7489870058823529</v>
      </c>
      <c r="R26" s="32" t="s">
        <v>284</v>
      </c>
      <c r="S26" s="32">
        <v>1</v>
      </c>
      <c r="T26" s="22"/>
      <c r="U26" s="36"/>
      <c r="V26" s="22"/>
      <c r="W26" s="22"/>
      <c r="X26" s="22"/>
    </row>
    <row r="27" spans="1:24" s="18" customFormat="1">
      <c r="A27" s="32"/>
      <c r="B27" s="32"/>
      <c r="C27" s="32"/>
      <c r="D27" s="31"/>
      <c r="E27" s="25"/>
      <c r="F27" s="25"/>
      <c r="G27" s="37"/>
      <c r="H27" s="35"/>
      <c r="I27" s="28"/>
      <c r="J27" s="28"/>
      <c r="K27" s="33"/>
      <c r="L27" s="33"/>
      <c r="M27" s="33"/>
      <c r="N27" s="27"/>
      <c r="O27" s="30"/>
      <c r="P27" s="26"/>
      <c r="Q27" s="26"/>
      <c r="R27" s="32"/>
      <c r="S27" s="32"/>
      <c r="T27" s="22"/>
      <c r="U27" s="36"/>
      <c r="V27" s="22"/>
      <c r="W27" s="22"/>
      <c r="X27" s="22"/>
    </row>
    <row r="28" spans="1:24">
      <c r="A28" s="32" t="s">
        <v>141</v>
      </c>
      <c r="B28" s="32">
        <v>16</v>
      </c>
      <c r="C28" s="32" t="s">
        <v>1570</v>
      </c>
      <c r="D28" s="31">
        <v>42289</v>
      </c>
      <c r="E28" s="1">
        <f t="shared" ref="E28:E78" si="3">YEAR(D28)</f>
        <v>2015</v>
      </c>
      <c r="F28" s="1">
        <f t="shared" ref="F28:F78" si="4">MONTH(D28)</f>
        <v>10</v>
      </c>
      <c r="G28" s="4">
        <f t="shared" ref="G28:G78" si="5">DAY(D28)</f>
        <v>12</v>
      </c>
      <c r="H28" s="9">
        <v>0.99722222222222223</v>
      </c>
      <c r="I28" s="28">
        <v>125.25521666666667</v>
      </c>
      <c r="J28" s="28">
        <v>31.754016666666665</v>
      </c>
      <c r="K28" s="33">
        <v>0</v>
      </c>
      <c r="L28" s="33">
        <v>0</v>
      </c>
      <c r="M28" s="33">
        <v>0</v>
      </c>
      <c r="N28" s="27">
        <v>22.3</v>
      </c>
      <c r="O28" s="30">
        <v>31.178149427791102</v>
      </c>
      <c r="P28" s="38">
        <v>-0.5</v>
      </c>
      <c r="Q28" s="38">
        <v>-4.04</v>
      </c>
      <c r="R28" s="32" t="s">
        <v>285</v>
      </c>
      <c r="S28" s="32">
        <v>1</v>
      </c>
    </row>
    <row r="29" spans="1:24">
      <c r="A29" s="32" t="s">
        <v>141</v>
      </c>
      <c r="B29" s="32">
        <v>16</v>
      </c>
      <c r="C29" s="32" t="s">
        <v>1570</v>
      </c>
      <c r="D29" s="31">
        <v>42289</v>
      </c>
      <c r="E29" s="1">
        <f t="shared" si="3"/>
        <v>2015</v>
      </c>
      <c r="F29" s="1">
        <f t="shared" si="4"/>
        <v>10</v>
      </c>
      <c r="G29" s="4">
        <f t="shared" si="5"/>
        <v>12</v>
      </c>
      <c r="H29" s="9">
        <v>0.99722222222222223</v>
      </c>
      <c r="I29" s="28">
        <v>125.25521666666667</v>
      </c>
      <c r="J29" s="28">
        <v>31.754016666666665</v>
      </c>
      <c r="K29" s="33">
        <v>10</v>
      </c>
      <c r="L29" s="33">
        <v>10</v>
      </c>
      <c r="M29" s="33" t="s">
        <v>292</v>
      </c>
      <c r="N29" s="27">
        <v>22.464600000000001</v>
      </c>
      <c r="O29" s="30">
        <v>31.1572</v>
      </c>
      <c r="P29" s="38">
        <v>-0.51</v>
      </c>
      <c r="Q29" s="38">
        <v>-3.99</v>
      </c>
      <c r="R29" s="32" t="s">
        <v>285</v>
      </c>
      <c r="S29" s="32">
        <v>1</v>
      </c>
    </row>
    <row r="30" spans="1:24">
      <c r="A30" s="32" t="s">
        <v>141</v>
      </c>
      <c r="B30" s="32">
        <v>16</v>
      </c>
      <c r="C30" s="32" t="s">
        <v>1570</v>
      </c>
      <c r="D30" s="31">
        <v>42289</v>
      </c>
      <c r="E30" s="1">
        <f t="shared" si="3"/>
        <v>2015</v>
      </c>
      <c r="F30" s="1">
        <f t="shared" si="4"/>
        <v>10</v>
      </c>
      <c r="G30" s="4">
        <f t="shared" si="5"/>
        <v>12</v>
      </c>
      <c r="H30" s="9">
        <v>0.99722222222222223</v>
      </c>
      <c r="I30" s="28">
        <v>125.25521666666667</v>
      </c>
      <c r="J30" s="28">
        <v>31.754016666666665</v>
      </c>
      <c r="K30" s="33">
        <v>20</v>
      </c>
      <c r="L30" s="33">
        <v>20</v>
      </c>
      <c r="M30" s="33" t="s">
        <v>292</v>
      </c>
      <c r="N30" s="27">
        <v>22.513000000000002</v>
      </c>
      <c r="O30" s="30">
        <v>31.287099999999999</v>
      </c>
      <c r="P30" s="38">
        <v>-0.5</v>
      </c>
      <c r="Q30" s="38">
        <v>-3.97</v>
      </c>
      <c r="R30" s="32" t="s">
        <v>285</v>
      </c>
      <c r="S30" s="32">
        <v>1</v>
      </c>
    </row>
    <row r="31" spans="1:24">
      <c r="A31" s="32" t="s">
        <v>141</v>
      </c>
      <c r="B31" s="32">
        <v>16</v>
      </c>
      <c r="C31" s="32" t="s">
        <v>1570</v>
      </c>
      <c r="D31" s="31">
        <v>42289</v>
      </c>
      <c r="E31" s="1">
        <f t="shared" si="3"/>
        <v>2015</v>
      </c>
      <c r="F31" s="1">
        <f t="shared" si="4"/>
        <v>10</v>
      </c>
      <c r="G31" s="4">
        <f t="shared" si="5"/>
        <v>12</v>
      </c>
      <c r="H31" s="9">
        <v>0.99722222222222223</v>
      </c>
      <c r="I31" s="28">
        <v>125.25521666666667</v>
      </c>
      <c r="J31" s="28">
        <v>31.754016666666665</v>
      </c>
      <c r="K31" s="33">
        <v>30</v>
      </c>
      <c r="L31" s="33">
        <v>30</v>
      </c>
      <c r="M31" s="33" t="s">
        <v>292</v>
      </c>
      <c r="N31" s="27">
        <v>22.820399999999999</v>
      </c>
      <c r="O31" s="30">
        <v>31.843499999999999</v>
      </c>
      <c r="P31" s="38">
        <v>-0.34</v>
      </c>
      <c r="Q31" s="38">
        <v>-3.05</v>
      </c>
      <c r="R31" s="32" t="s">
        <v>285</v>
      </c>
      <c r="S31" s="32">
        <v>1</v>
      </c>
    </row>
    <row r="32" spans="1:24">
      <c r="A32" s="32" t="s">
        <v>141</v>
      </c>
      <c r="B32" s="32">
        <v>16</v>
      </c>
      <c r="C32" s="32" t="s">
        <v>1570</v>
      </c>
      <c r="D32" s="31">
        <v>42289</v>
      </c>
      <c r="E32" s="1">
        <f t="shared" si="3"/>
        <v>2015</v>
      </c>
      <c r="F32" s="1">
        <f t="shared" si="4"/>
        <v>10</v>
      </c>
      <c r="G32" s="4">
        <f t="shared" si="5"/>
        <v>12</v>
      </c>
      <c r="H32" s="9">
        <v>0.99722222222222223</v>
      </c>
      <c r="I32" s="28">
        <v>125.25521666666667</v>
      </c>
      <c r="J32" s="28">
        <v>31.754016666666665</v>
      </c>
      <c r="K32" s="33">
        <v>43</v>
      </c>
      <c r="L32" s="33">
        <v>43</v>
      </c>
      <c r="M32" s="33" t="s">
        <v>292</v>
      </c>
      <c r="N32" s="27">
        <v>22.667100000000001</v>
      </c>
      <c r="O32" s="30">
        <v>31.988900000000001</v>
      </c>
      <c r="P32" s="38">
        <v>-0.28999999999999998</v>
      </c>
      <c r="Q32" s="38">
        <v>-2.74</v>
      </c>
      <c r="R32" s="32" t="s">
        <v>285</v>
      </c>
      <c r="S32" s="32">
        <v>1</v>
      </c>
    </row>
    <row r="33" spans="1:19">
      <c r="A33" s="32"/>
      <c r="B33" s="32"/>
      <c r="C33" s="32"/>
      <c r="D33" s="31"/>
      <c r="I33" s="28"/>
      <c r="J33" s="28"/>
      <c r="K33" s="33"/>
      <c r="L33" s="33"/>
      <c r="M33" s="33"/>
      <c r="N33" s="27"/>
      <c r="O33" s="30"/>
      <c r="P33" s="38"/>
      <c r="Q33" s="38"/>
      <c r="R33" s="32"/>
      <c r="S33" s="32"/>
    </row>
    <row r="34" spans="1:19">
      <c r="A34" s="32" t="s">
        <v>141</v>
      </c>
      <c r="B34" s="32">
        <v>24</v>
      </c>
      <c r="C34" s="32" t="s">
        <v>1570</v>
      </c>
      <c r="D34" s="31">
        <v>42290</v>
      </c>
      <c r="E34" s="1">
        <f t="shared" si="3"/>
        <v>2015</v>
      </c>
      <c r="F34" s="1">
        <f t="shared" si="4"/>
        <v>10</v>
      </c>
      <c r="G34" s="4">
        <f t="shared" si="5"/>
        <v>13</v>
      </c>
      <c r="H34" s="9">
        <v>0.65</v>
      </c>
      <c r="I34" s="28">
        <v>127.25136666666667</v>
      </c>
      <c r="J34" s="28">
        <v>31.750166666666665</v>
      </c>
      <c r="K34" s="33">
        <v>0</v>
      </c>
      <c r="L34" s="33">
        <v>0</v>
      </c>
      <c r="M34" s="33">
        <v>0</v>
      </c>
      <c r="N34" s="27">
        <v>24.1</v>
      </c>
      <c r="O34" s="30">
        <v>34.13547244601142</v>
      </c>
      <c r="P34" s="38">
        <v>0.25</v>
      </c>
      <c r="Q34" s="38">
        <v>0.85</v>
      </c>
      <c r="R34" s="32" t="s">
        <v>285</v>
      </c>
      <c r="S34" s="32">
        <v>1</v>
      </c>
    </row>
    <row r="35" spans="1:19">
      <c r="A35" s="32" t="s">
        <v>141</v>
      </c>
      <c r="B35" s="32">
        <v>24</v>
      </c>
      <c r="C35" s="32" t="s">
        <v>1570</v>
      </c>
      <c r="D35" s="31">
        <v>42290</v>
      </c>
      <c r="E35" s="1">
        <f t="shared" si="3"/>
        <v>2015</v>
      </c>
      <c r="F35" s="1">
        <f t="shared" si="4"/>
        <v>10</v>
      </c>
      <c r="G35" s="4">
        <f t="shared" si="5"/>
        <v>13</v>
      </c>
      <c r="H35" s="9">
        <v>0.65</v>
      </c>
      <c r="I35" s="28">
        <v>127.25136666666667</v>
      </c>
      <c r="J35" s="28">
        <v>31.750166666666665</v>
      </c>
      <c r="K35" s="33">
        <v>10</v>
      </c>
      <c r="L35" s="33">
        <v>10</v>
      </c>
      <c r="M35" s="33" t="s">
        <v>292</v>
      </c>
      <c r="N35" s="27">
        <v>24.9053</v>
      </c>
      <c r="O35" s="30">
        <v>34.120400000000004</v>
      </c>
      <c r="P35" s="38">
        <v>0.26</v>
      </c>
      <c r="Q35" s="38">
        <v>0.86</v>
      </c>
      <c r="R35" s="32" t="s">
        <v>285</v>
      </c>
      <c r="S35" s="32">
        <v>1</v>
      </c>
    </row>
    <row r="36" spans="1:19">
      <c r="A36" s="32" t="s">
        <v>141</v>
      </c>
      <c r="B36" s="32">
        <v>24</v>
      </c>
      <c r="C36" s="32" t="s">
        <v>1570</v>
      </c>
      <c r="D36" s="31">
        <v>42290</v>
      </c>
      <c r="E36" s="1">
        <f t="shared" si="3"/>
        <v>2015</v>
      </c>
      <c r="F36" s="1">
        <f t="shared" si="4"/>
        <v>10</v>
      </c>
      <c r="G36" s="4">
        <f t="shared" si="5"/>
        <v>13</v>
      </c>
      <c r="H36" s="9">
        <v>0.65</v>
      </c>
      <c r="I36" s="28">
        <v>127.25136666666667</v>
      </c>
      <c r="J36" s="28">
        <v>31.750166666666665</v>
      </c>
      <c r="K36" s="33">
        <v>20</v>
      </c>
      <c r="L36" s="33">
        <v>20</v>
      </c>
      <c r="M36" s="33" t="s">
        <v>292</v>
      </c>
      <c r="N36" s="27">
        <v>24.906700000000001</v>
      </c>
      <c r="O36" s="30">
        <v>34.1205</v>
      </c>
      <c r="P36" s="38">
        <v>0.24</v>
      </c>
      <c r="Q36" s="38">
        <v>0.75</v>
      </c>
      <c r="R36" s="32" t="s">
        <v>285</v>
      </c>
      <c r="S36" s="32">
        <v>1</v>
      </c>
    </row>
    <row r="37" spans="1:19">
      <c r="A37" s="32" t="s">
        <v>141</v>
      </c>
      <c r="B37" s="32">
        <v>24</v>
      </c>
      <c r="C37" s="32" t="s">
        <v>1570</v>
      </c>
      <c r="D37" s="31">
        <v>42290</v>
      </c>
      <c r="E37" s="1">
        <f t="shared" si="3"/>
        <v>2015</v>
      </c>
      <c r="F37" s="1">
        <f t="shared" si="4"/>
        <v>10</v>
      </c>
      <c r="G37" s="4">
        <f t="shared" si="5"/>
        <v>13</v>
      </c>
      <c r="H37" s="9">
        <v>0.65</v>
      </c>
      <c r="I37" s="28">
        <v>127.25136666666667</v>
      </c>
      <c r="J37" s="28">
        <v>31.750166666666665</v>
      </c>
      <c r="K37" s="33">
        <v>30</v>
      </c>
      <c r="L37" s="33">
        <v>30</v>
      </c>
      <c r="M37" s="33" t="s">
        <v>292</v>
      </c>
      <c r="N37" s="27">
        <v>24.909300000000002</v>
      </c>
      <c r="O37" s="30">
        <v>34.125</v>
      </c>
      <c r="P37" s="38">
        <v>0.27</v>
      </c>
      <c r="Q37" s="38">
        <v>1</v>
      </c>
      <c r="R37" s="32" t="s">
        <v>285</v>
      </c>
      <c r="S37" s="32">
        <v>1</v>
      </c>
    </row>
    <row r="38" spans="1:19">
      <c r="A38" s="32" t="s">
        <v>141</v>
      </c>
      <c r="B38" s="32">
        <v>24</v>
      </c>
      <c r="C38" s="32" t="s">
        <v>1570</v>
      </c>
      <c r="D38" s="31">
        <v>42290</v>
      </c>
      <c r="E38" s="1">
        <f t="shared" si="3"/>
        <v>2015</v>
      </c>
      <c r="F38" s="1">
        <f t="shared" si="4"/>
        <v>10</v>
      </c>
      <c r="G38" s="4">
        <f t="shared" si="5"/>
        <v>13</v>
      </c>
      <c r="H38" s="9">
        <v>0.65</v>
      </c>
      <c r="I38" s="28">
        <v>127.25136666666667</v>
      </c>
      <c r="J38" s="28">
        <v>31.750166666666665</v>
      </c>
      <c r="K38" s="33">
        <v>50</v>
      </c>
      <c r="L38" s="33">
        <v>50</v>
      </c>
      <c r="M38" s="33" t="s">
        <v>292</v>
      </c>
      <c r="N38" s="27">
        <v>24.874400000000001</v>
      </c>
      <c r="O38" s="30">
        <v>34.168100000000003</v>
      </c>
      <c r="P38" s="38">
        <v>0.23</v>
      </c>
      <c r="Q38" s="38">
        <v>0.92</v>
      </c>
      <c r="R38" s="32" t="s">
        <v>285</v>
      </c>
      <c r="S38" s="32">
        <v>1</v>
      </c>
    </row>
    <row r="39" spans="1:19">
      <c r="A39" s="32" t="s">
        <v>141</v>
      </c>
      <c r="B39" s="32">
        <v>24</v>
      </c>
      <c r="C39" s="32" t="s">
        <v>1570</v>
      </c>
      <c r="D39" s="31">
        <v>42290</v>
      </c>
      <c r="E39" s="1">
        <f t="shared" si="3"/>
        <v>2015</v>
      </c>
      <c r="F39" s="1">
        <f t="shared" si="4"/>
        <v>10</v>
      </c>
      <c r="G39" s="4">
        <f t="shared" si="5"/>
        <v>13</v>
      </c>
      <c r="H39" s="9">
        <v>0.65</v>
      </c>
      <c r="I39" s="28">
        <v>127.25136666666667</v>
      </c>
      <c r="J39" s="28">
        <v>31.750166666666665</v>
      </c>
      <c r="K39" s="33">
        <v>75</v>
      </c>
      <c r="L39" s="33">
        <v>75</v>
      </c>
      <c r="M39" s="33" t="s">
        <v>292</v>
      </c>
      <c r="N39" s="27">
        <v>18.909700000000001</v>
      </c>
      <c r="O39" s="30">
        <v>34.446100000000001</v>
      </c>
      <c r="P39" s="38">
        <v>0.31</v>
      </c>
      <c r="Q39" s="38">
        <v>1.55</v>
      </c>
      <c r="R39" s="32" t="s">
        <v>285</v>
      </c>
      <c r="S39" s="32">
        <v>1</v>
      </c>
    </row>
    <row r="40" spans="1:19">
      <c r="A40" s="32" t="s">
        <v>141</v>
      </c>
      <c r="B40" s="32">
        <v>24</v>
      </c>
      <c r="C40" s="32" t="s">
        <v>1570</v>
      </c>
      <c r="D40" s="31">
        <v>42290</v>
      </c>
      <c r="E40" s="1">
        <f t="shared" si="3"/>
        <v>2015</v>
      </c>
      <c r="F40" s="1">
        <f t="shared" si="4"/>
        <v>10</v>
      </c>
      <c r="G40" s="4">
        <f t="shared" si="5"/>
        <v>13</v>
      </c>
      <c r="H40" s="9">
        <v>0.65</v>
      </c>
      <c r="I40" s="28">
        <v>127.25136666666667</v>
      </c>
      <c r="J40" s="28">
        <v>31.750166666666665</v>
      </c>
      <c r="K40" s="33">
        <v>100</v>
      </c>
      <c r="L40" s="33">
        <v>100</v>
      </c>
      <c r="M40" s="33" t="s">
        <v>292</v>
      </c>
      <c r="N40" s="27">
        <v>16.4177</v>
      </c>
      <c r="O40" s="30">
        <v>34.591200000000001</v>
      </c>
      <c r="P40" s="38">
        <v>0.33</v>
      </c>
      <c r="Q40" s="38">
        <v>1.6</v>
      </c>
      <c r="R40" s="32" t="s">
        <v>285</v>
      </c>
      <c r="S40" s="32">
        <v>1</v>
      </c>
    </row>
    <row r="41" spans="1:19">
      <c r="A41" s="32" t="s">
        <v>141</v>
      </c>
      <c r="B41" s="32">
        <v>24</v>
      </c>
      <c r="C41" s="32" t="s">
        <v>1570</v>
      </c>
      <c r="D41" s="31">
        <v>42290</v>
      </c>
      <c r="E41" s="1">
        <f t="shared" si="3"/>
        <v>2015</v>
      </c>
      <c r="F41" s="1">
        <f t="shared" si="4"/>
        <v>10</v>
      </c>
      <c r="G41" s="4">
        <f t="shared" si="5"/>
        <v>13</v>
      </c>
      <c r="H41" s="9">
        <v>0.65</v>
      </c>
      <c r="I41" s="28">
        <v>127.25136666666667</v>
      </c>
      <c r="J41" s="28">
        <v>31.750166666666665</v>
      </c>
      <c r="K41" s="33">
        <v>120</v>
      </c>
      <c r="L41" s="33">
        <v>120</v>
      </c>
      <c r="M41" s="33" t="s">
        <v>292</v>
      </c>
      <c r="N41" s="27">
        <v>16.311399999999999</v>
      </c>
      <c r="O41" s="30">
        <v>34.590400000000002</v>
      </c>
      <c r="P41" s="38">
        <v>0.25</v>
      </c>
      <c r="Q41" s="38">
        <v>1.17</v>
      </c>
      <c r="R41" s="32" t="s">
        <v>285</v>
      </c>
      <c r="S41" s="32">
        <v>1</v>
      </c>
    </row>
    <row r="42" spans="1:19">
      <c r="A42" s="32"/>
      <c r="B42" s="32"/>
      <c r="C42" s="32"/>
      <c r="D42" s="31"/>
      <c r="I42" s="28"/>
      <c r="J42" s="28"/>
      <c r="K42" s="33"/>
      <c r="L42" s="33"/>
      <c r="M42" s="33"/>
      <c r="N42" s="27"/>
      <c r="O42" s="30"/>
      <c r="P42" s="38"/>
      <c r="Q42" s="38"/>
      <c r="R42" s="32"/>
      <c r="S42" s="32"/>
    </row>
    <row r="43" spans="1:19">
      <c r="A43" s="32"/>
      <c r="B43" s="32"/>
      <c r="C43" s="32"/>
      <c r="D43" s="31"/>
      <c r="I43" s="28"/>
      <c r="J43" s="28"/>
      <c r="K43" s="33"/>
      <c r="L43" s="33"/>
      <c r="M43" s="33"/>
      <c r="N43" s="27"/>
      <c r="O43" s="30"/>
      <c r="P43" s="38"/>
      <c r="Q43" s="38"/>
      <c r="R43" s="32"/>
      <c r="S43" s="32"/>
    </row>
    <row r="44" spans="1:19">
      <c r="A44" s="32" t="s">
        <v>141</v>
      </c>
      <c r="B44" s="32">
        <v>30</v>
      </c>
      <c r="C44" s="32" t="s">
        <v>1570</v>
      </c>
      <c r="D44" s="31">
        <v>42291</v>
      </c>
      <c r="E44" s="1">
        <f t="shared" si="3"/>
        <v>2015</v>
      </c>
      <c r="F44" s="1">
        <f t="shared" si="4"/>
        <v>10</v>
      </c>
      <c r="G44" s="4">
        <f t="shared" si="5"/>
        <v>14</v>
      </c>
      <c r="H44" s="9">
        <v>0.22013888888888888</v>
      </c>
      <c r="I44" s="28">
        <v>128.75041666666667</v>
      </c>
      <c r="J44" s="28">
        <v>31.749216666666666</v>
      </c>
      <c r="K44" s="33">
        <v>0</v>
      </c>
      <c r="L44" s="33">
        <v>0</v>
      </c>
      <c r="M44" s="33">
        <v>0</v>
      </c>
      <c r="N44" s="27">
        <v>23.1</v>
      </c>
      <c r="O44" s="30">
        <v>33.866393872126942</v>
      </c>
      <c r="P44" s="38">
        <v>0.22</v>
      </c>
      <c r="Q44" s="38">
        <v>0.44</v>
      </c>
      <c r="R44" s="32" t="s">
        <v>285</v>
      </c>
      <c r="S44" s="32">
        <v>1</v>
      </c>
    </row>
    <row r="45" spans="1:19">
      <c r="A45" s="32" t="s">
        <v>141</v>
      </c>
      <c r="B45" s="32">
        <v>30</v>
      </c>
      <c r="C45" s="32" t="s">
        <v>1570</v>
      </c>
      <c r="D45" s="31">
        <v>42291</v>
      </c>
      <c r="E45" s="1">
        <f t="shared" si="3"/>
        <v>2015</v>
      </c>
      <c r="F45" s="1">
        <f t="shared" si="4"/>
        <v>10</v>
      </c>
      <c r="G45" s="4">
        <f t="shared" si="5"/>
        <v>14</v>
      </c>
      <c r="H45" s="9">
        <v>0.22013888888888888</v>
      </c>
      <c r="I45" s="28">
        <v>128.75041666666667</v>
      </c>
      <c r="J45" s="28">
        <v>31.749216666666666</v>
      </c>
      <c r="K45" s="33">
        <v>10</v>
      </c>
      <c r="L45" s="33">
        <v>10</v>
      </c>
      <c r="M45" s="33" t="s">
        <v>292</v>
      </c>
      <c r="N45" s="27">
        <v>23.775300000000001</v>
      </c>
      <c r="O45" s="30">
        <v>33.849000000000004</v>
      </c>
      <c r="P45" s="38">
        <v>0.14000000000000001</v>
      </c>
      <c r="Q45" s="38">
        <v>0.28999999999999998</v>
      </c>
      <c r="R45" s="32" t="s">
        <v>285</v>
      </c>
      <c r="S45" s="32">
        <v>1</v>
      </c>
    </row>
    <row r="46" spans="1:19">
      <c r="A46" s="32" t="s">
        <v>141</v>
      </c>
      <c r="B46" s="32">
        <v>30</v>
      </c>
      <c r="C46" s="32" t="s">
        <v>1570</v>
      </c>
      <c r="D46" s="31">
        <v>42291</v>
      </c>
      <c r="E46" s="1">
        <f t="shared" si="3"/>
        <v>2015</v>
      </c>
      <c r="F46" s="1">
        <f t="shared" si="4"/>
        <v>10</v>
      </c>
      <c r="G46" s="4">
        <f t="shared" si="5"/>
        <v>14</v>
      </c>
      <c r="H46" s="9">
        <v>0.22013888888888888</v>
      </c>
      <c r="I46" s="28">
        <v>128.75041666666667</v>
      </c>
      <c r="J46" s="28">
        <v>31.749216666666666</v>
      </c>
      <c r="K46" s="33">
        <v>20</v>
      </c>
      <c r="L46" s="33">
        <v>20</v>
      </c>
      <c r="M46" s="33" t="s">
        <v>292</v>
      </c>
      <c r="N46" s="27">
        <v>23.764500000000002</v>
      </c>
      <c r="O46" s="30">
        <v>33.847500000000004</v>
      </c>
      <c r="P46" s="38">
        <v>0.13</v>
      </c>
      <c r="Q46" s="38">
        <v>0.19</v>
      </c>
      <c r="R46" s="32" t="s">
        <v>285</v>
      </c>
      <c r="S46" s="32">
        <v>1</v>
      </c>
    </row>
    <row r="47" spans="1:19">
      <c r="A47" s="32" t="s">
        <v>141</v>
      </c>
      <c r="B47" s="32">
        <v>30</v>
      </c>
      <c r="C47" s="32" t="s">
        <v>1570</v>
      </c>
      <c r="D47" s="31">
        <v>42291</v>
      </c>
      <c r="E47" s="1">
        <f t="shared" si="3"/>
        <v>2015</v>
      </c>
      <c r="F47" s="1">
        <f t="shared" si="4"/>
        <v>10</v>
      </c>
      <c r="G47" s="4">
        <f t="shared" si="5"/>
        <v>14</v>
      </c>
      <c r="H47" s="9">
        <v>0.22013888888888888</v>
      </c>
      <c r="I47" s="28">
        <v>128.75041666666667</v>
      </c>
      <c r="J47" s="28">
        <v>31.749216666666666</v>
      </c>
      <c r="K47" s="33">
        <v>30</v>
      </c>
      <c r="L47" s="33">
        <v>30</v>
      </c>
      <c r="M47" s="33" t="s">
        <v>292</v>
      </c>
      <c r="N47" s="27">
        <v>23.779599999999999</v>
      </c>
      <c r="O47" s="30">
        <v>33.849699999999999</v>
      </c>
      <c r="P47" s="38">
        <v>0.17</v>
      </c>
      <c r="Q47" s="38">
        <v>0.42</v>
      </c>
      <c r="R47" s="32" t="s">
        <v>285</v>
      </c>
      <c r="S47" s="32">
        <v>1</v>
      </c>
    </row>
    <row r="48" spans="1:19">
      <c r="A48" s="32" t="s">
        <v>141</v>
      </c>
      <c r="B48" s="32">
        <v>30</v>
      </c>
      <c r="C48" s="32" t="s">
        <v>1570</v>
      </c>
      <c r="D48" s="31">
        <v>42291</v>
      </c>
      <c r="E48" s="1">
        <f t="shared" si="3"/>
        <v>2015</v>
      </c>
      <c r="F48" s="1">
        <f t="shared" si="4"/>
        <v>10</v>
      </c>
      <c r="G48" s="4">
        <f t="shared" si="5"/>
        <v>14</v>
      </c>
      <c r="H48" s="9">
        <v>0.22013888888888888</v>
      </c>
      <c r="I48" s="28">
        <v>128.75041666666667</v>
      </c>
      <c r="J48" s="28">
        <v>31.749216666666666</v>
      </c>
      <c r="K48" s="33">
        <v>50</v>
      </c>
      <c r="L48" s="33">
        <v>50</v>
      </c>
      <c r="M48" s="33" t="s">
        <v>292</v>
      </c>
      <c r="N48" s="27">
        <v>23.769400000000001</v>
      </c>
      <c r="O48" s="30">
        <v>33.844999999999999</v>
      </c>
      <c r="P48" s="38">
        <v>0.1</v>
      </c>
      <c r="Q48" s="38">
        <v>0.13</v>
      </c>
      <c r="R48" s="32" t="s">
        <v>285</v>
      </c>
      <c r="S48" s="32">
        <v>1</v>
      </c>
    </row>
    <row r="49" spans="1:19">
      <c r="A49" s="32" t="s">
        <v>141</v>
      </c>
      <c r="B49" s="32">
        <v>30</v>
      </c>
      <c r="C49" s="32" t="s">
        <v>1570</v>
      </c>
      <c r="D49" s="31">
        <v>42291</v>
      </c>
      <c r="E49" s="1">
        <f t="shared" si="3"/>
        <v>2015</v>
      </c>
      <c r="F49" s="1">
        <f t="shared" si="4"/>
        <v>10</v>
      </c>
      <c r="G49" s="4">
        <f t="shared" si="5"/>
        <v>14</v>
      </c>
      <c r="H49" s="9">
        <v>0.22013888888888888</v>
      </c>
      <c r="I49" s="28">
        <v>128.75041666666667</v>
      </c>
      <c r="J49" s="28">
        <v>31.749216666666666</v>
      </c>
      <c r="K49" s="33">
        <v>75</v>
      </c>
      <c r="L49" s="33">
        <v>75</v>
      </c>
      <c r="M49" s="33" t="s">
        <v>292</v>
      </c>
      <c r="N49" s="27">
        <v>23.5365</v>
      </c>
      <c r="O49" s="30">
        <v>34.024900000000002</v>
      </c>
      <c r="P49" s="38">
        <v>0.21</v>
      </c>
      <c r="Q49" s="38">
        <v>0.74</v>
      </c>
      <c r="R49" s="32" t="s">
        <v>285</v>
      </c>
      <c r="S49" s="32">
        <v>1</v>
      </c>
    </row>
    <row r="50" spans="1:19">
      <c r="A50" s="32" t="s">
        <v>141</v>
      </c>
      <c r="B50" s="32">
        <v>30</v>
      </c>
      <c r="C50" s="32" t="s">
        <v>1570</v>
      </c>
      <c r="D50" s="31">
        <v>42291</v>
      </c>
      <c r="E50" s="1">
        <f t="shared" si="3"/>
        <v>2015</v>
      </c>
      <c r="F50" s="1">
        <f t="shared" si="4"/>
        <v>10</v>
      </c>
      <c r="G50" s="4">
        <f t="shared" si="5"/>
        <v>14</v>
      </c>
      <c r="H50" s="9">
        <v>0.22013888888888888</v>
      </c>
      <c r="I50" s="28">
        <v>128.75041666666667</v>
      </c>
      <c r="J50" s="28">
        <v>31.749216666666666</v>
      </c>
      <c r="K50" s="33">
        <v>100</v>
      </c>
      <c r="L50" s="33">
        <v>100</v>
      </c>
      <c r="M50" s="33" t="s">
        <v>292</v>
      </c>
      <c r="N50" s="27">
        <v>21.157599999999999</v>
      </c>
      <c r="O50" s="30">
        <v>34.574199999999998</v>
      </c>
      <c r="P50" s="38">
        <v>0.34</v>
      </c>
      <c r="Q50" s="38">
        <v>1.56</v>
      </c>
      <c r="R50" s="32" t="s">
        <v>285</v>
      </c>
      <c r="S50" s="32">
        <v>1</v>
      </c>
    </row>
    <row r="51" spans="1:19">
      <c r="A51" s="32" t="s">
        <v>141</v>
      </c>
      <c r="B51" s="32">
        <v>30</v>
      </c>
      <c r="C51" s="32" t="s">
        <v>1570</v>
      </c>
      <c r="D51" s="31">
        <v>42291</v>
      </c>
      <c r="E51" s="1">
        <f t="shared" si="3"/>
        <v>2015</v>
      </c>
      <c r="F51" s="1">
        <f t="shared" si="4"/>
        <v>10</v>
      </c>
      <c r="G51" s="4">
        <f t="shared" si="5"/>
        <v>14</v>
      </c>
      <c r="H51" s="9">
        <v>0.22013888888888888</v>
      </c>
      <c r="I51" s="28">
        <v>128.75041666666667</v>
      </c>
      <c r="J51" s="28">
        <v>31.749216666666666</v>
      </c>
      <c r="K51" s="33">
        <v>125</v>
      </c>
      <c r="L51" s="33">
        <v>125</v>
      </c>
      <c r="M51" s="33" t="s">
        <v>292</v>
      </c>
      <c r="N51" s="27">
        <v>19.277000000000001</v>
      </c>
      <c r="O51" s="30">
        <v>34.624499999999998</v>
      </c>
      <c r="P51" s="38">
        <v>0.26</v>
      </c>
      <c r="Q51" s="38">
        <v>1.42</v>
      </c>
      <c r="R51" s="32" t="s">
        <v>285</v>
      </c>
      <c r="S51" s="32">
        <v>1</v>
      </c>
    </row>
    <row r="52" spans="1:19">
      <c r="A52" s="32" t="s">
        <v>141</v>
      </c>
      <c r="B52" s="32">
        <v>30</v>
      </c>
      <c r="C52" s="32" t="s">
        <v>1570</v>
      </c>
      <c r="D52" s="31">
        <v>42291</v>
      </c>
      <c r="E52" s="1">
        <f t="shared" si="3"/>
        <v>2015</v>
      </c>
      <c r="F52" s="1">
        <f t="shared" si="4"/>
        <v>10</v>
      </c>
      <c r="G52" s="4">
        <f t="shared" si="5"/>
        <v>14</v>
      </c>
      <c r="H52" s="9">
        <v>0.22013888888888888</v>
      </c>
      <c r="I52" s="28">
        <v>128.75041666666667</v>
      </c>
      <c r="J52" s="28">
        <v>31.749216666666666</v>
      </c>
      <c r="K52" s="33">
        <v>150</v>
      </c>
      <c r="L52" s="33">
        <v>150</v>
      </c>
      <c r="M52" s="33" t="s">
        <v>292</v>
      </c>
      <c r="N52" s="27">
        <v>18.799800000000001</v>
      </c>
      <c r="O52" s="30">
        <v>34.641599999999997</v>
      </c>
      <c r="P52" s="38">
        <v>0.25</v>
      </c>
      <c r="Q52" s="38">
        <v>1.28</v>
      </c>
      <c r="R52" s="32" t="s">
        <v>285</v>
      </c>
      <c r="S52" s="32">
        <v>1</v>
      </c>
    </row>
    <row r="53" spans="1:19">
      <c r="A53" s="32" t="s">
        <v>141</v>
      </c>
      <c r="B53" s="32">
        <v>30</v>
      </c>
      <c r="C53" s="32" t="s">
        <v>1570</v>
      </c>
      <c r="D53" s="31">
        <v>42291</v>
      </c>
      <c r="E53" s="1">
        <f t="shared" si="3"/>
        <v>2015</v>
      </c>
      <c r="F53" s="1">
        <f t="shared" si="4"/>
        <v>10</v>
      </c>
      <c r="G53" s="4">
        <f t="shared" si="5"/>
        <v>14</v>
      </c>
      <c r="H53" s="9">
        <v>0.22013888888888888</v>
      </c>
      <c r="I53" s="28">
        <v>128.75041666666667</v>
      </c>
      <c r="J53" s="28">
        <v>31.749216666666666</v>
      </c>
      <c r="K53" s="33">
        <v>200</v>
      </c>
      <c r="L53" s="33">
        <v>200</v>
      </c>
      <c r="M53" s="33" t="s">
        <v>292</v>
      </c>
      <c r="N53" s="27">
        <v>15.347899999999999</v>
      </c>
      <c r="O53" s="30">
        <v>34.569000000000003</v>
      </c>
      <c r="P53" s="38">
        <v>0.27</v>
      </c>
      <c r="Q53" s="38">
        <v>1.0900000000000001</v>
      </c>
      <c r="R53" s="32" t="s">
        <v>285</v>
      </c>
      <c r="S53" s="32">
        <v>1</v>
      </c>
    </row>
    <row r="54" spans="1:19">
      <c r="A54" s="32" t="s">
        <v>141</v>
      </c>
      <c r="B54" s="32">
        <v>30</v>
      </c>
      <c r="C54" s="32" t="s">
        <v>1570</v>
      </c>
      <c r="D54" s="31">
        <v>42291</v>
      </c>
      <c r="E54" s="1">
        <f t="shared" si="3"/>
        <v>2015</v>
      </c>
      <c r="F54" s="1">
        <f t="shared" si="4"/>
        <v>10</v>
      </c>
      <c r="G54" s="4">
        <f t="shared" si="5"/>
        <v>14</v>
      </c>
      <c r="H54" s="9">
        <v>0.22013888888888888</v>
      </c>
      <c r="I54" s="28">
        <v>128.75041666666667</v>
      </c>
      <c r="J54" s="28">
        <v>31.749216666666666</v>
      </c>
      <c r="K54" s="33">
        <v>300</v>
      </c>
      <c r="L54" s="33">
        <v>300</v>
      </c>
      <c r="M54" s="33" t="s">
        <v>292</v>
      </c>
      <c r="N54" s="27">
        <v>10.8988</v>
      </c>
      <c r="O54" s="30">
        <v>34.383400000000002</v>
      </c>
      <c r="P54" s="38">
        <v>0.21</v>
      </c>
      <c r="Q54" s="38">
        <v>0.31</v>
      </c>
      <c r="R54" s="32" t="s">
        <v>285</v>
      </c>
      <c r="S54" s="32">
        <v>1</v>
      </c>
    </row>
    <row r="55" spans="1:19">
      <c r="A55" s="32" t="s">
        <v>141</v>
      </c>
      <c r="B55" s="32">
        <v>30</v>
      </c>
      <c r="C55" s="32" t="s">
        <v>1570</v>
      </c>
      <c r="D55" s="31">
        <v>42291</v>
      </c>
      <c r="E55" s="1">
        <f t="shared" si="3"/>
        <v>2015</v>
      </c>
      <c r="F55" s="1">
        <f t="shared" si="4"/>
        <v>10</v>
      </c>
      <c r="G55" s="4">
        <f t="shared" si="5"/>
        <v>14</v>
      </c>
      <c r="H55" s="9">
        <v>0.22013888888888888</v>
      </c>
      <c r="I55" s="28">
        <v>128.75041666666667</v>
      </c>
      <c r="J55" s="28">
        <v>31.749216666666666</v>
      </c>
      <c r="K55" s="33">
        <v>500</v>
      </c>
      <c r="L55" s="33">
        <v>500</v>
      </c>
      <c r="M55" s="33" t="s">
        <v>292</v>
      </c>
      <c r="N55" s="27">
        <v>7.2949999999999999</v>
      </c>
      <c r="O55" s="30">
        <v>34.3399</v>
      </c>
      <c r="P55" s="38">
        <v>0.06</v>
      </c>
      <c r="Q55" s="38">
        <v>-0.72</v>
      </c>
      <c r="R55" s="32" t="s">
        <v>285</v>
      </c>
      <c r="S55" s="32">
        <v>1</v>
      </c>
    </row>
    <row r="56" spans="1:19">
      <c r="A56" s="32"/>
      <c r="B56" s="32"/>
      <c r="C56" s="32"/>
      <c r="D56" s="31"/>
      <c r="I56" s="28"/>
      <c r="J56" s="28"/>
      <c r="K56" s="33"/>
      <c r="L56" s="33"/>
      <c r="M56" s="33"/>
      <c r="N56" s="27"/>
      <c r="O56" s="30"/>
      <c r="P56" s="38"/>
      <c r="Q56" s="38"/>
      <c r="R56" s="32"/>
      <c r="S56" s="32"/>
    </row>
    <row r="57" spans="1:19">
      <c r="A57" s="32" t="s">
        <v>142</v>
      </c>
      <c r="B57" s="32" t="s">
        <v>183</v>
      </c>
      <c r="C57" s="32" t="s">
        <v>1570</v>
      </c>
      <c r="D57" s="31">
        <v>42440</v>
      </c>
      <c r="E57" s="1">
        <f t="shared" si="3"/>
        <v>2016</v>
      </c>
      <c r="F57" s="1">
        <f t="shared" si="4"/>
        <v>3</v>
      </c>
      <c r="G57" s="4">
        <f t="shared" si="5"/>
        <v>11</v>
      </c>
      <c r="H57" s="9">
        <v>4.6527777777777779E-2</v>
      </c>
      <c r="I57" s="28">
        <v>127.23175000000001</v>
      </c>
      <c r="J57" s="28">
        <v>31.747033333333334</v>
      </c>
      <c r="K57" s="33">
        <v>0</v>
      </c>
      <c r="L57" s="33">
        <v>0</v>
      </c>
      <c r="M57" s="33">
        <v>0</v>
      </c>
      <c r="N57" s="27">
        <v>15.5</v>
      </c>
      <c r="O57" s="30">
        <v>34.576365674671749</v>
      </c>
      <c r="P57" s="38">
        <v>0.20699999999999999</v>
      </c>
      <c r="Q57" s="38">
        <v>1.34</v>
      </c>
      <c r="R57" s="32" t="s">
        <v>285</v>
      </c>
      <c r="S57" s="32">
        <v>1</v>
      </c>
    </row>
    <row r="58" spans="1:19">
      <c r="A58" s="32" t="s">
        <v>142</v>
      </c>
      <c r="B58" s="32" t="s">
        <v>183</v>
      </c>
      <c r="C58" s="32" t="s">
        <v>1570</v>
      </c>
      <c r="D58" s="31">
        <v>42440</v>
      </c>
      <c r="E58" s="1">
        <f t="shared" si="3"/>
        <v>2016</v>
      </c>
      <c r="F58" s="1">
        <f t="shared" si="4"/>
        <v>3</v>
      </c>
      <c r="G58" s="4">
        <f t="shared" si="5"/>
        <v>11</v>
      </c>
      <c r="H58" s="9">
        <v>4.6527777777777779E-2</v>
      </c>
      <c r="I58" s="28">
        <v>127.23175000000001</v>
      </c>
      <c r="J58" s="28">
        <v>31.747033333333334</v>
      </c>
      <c r="K58" s="33">
        <v>10.215</v>
      </c>
      <c r="L58" s="33">
        <v>10</v>
      </c>
      <c r="M58" s="33">
        <v>0</v>
      </c>
      <c r="N58" s="27">
        <v>15.934799999999999</v>
      </c>
      <c r="O58" s="30">
        <v>34.5505</v>
      </c>
      <c r="P58" s="38">
        <v>0.19400000000000001</v>
      </c>
      <c r="Q58" s="38">
        <v>1.357</v>
      </c>
      <c r="R58" s="32" t="s">
        <v>285</v>
      </c>
      <c r="S58" s="32">
        <v>1</v>
      </c>
    </row>
    <row r="59" spans="1:19">
      <c r="A59" s="32" t="s">
        <v>142</v>
      </c>
      <c r="B59" s="32" t="s">
        <v>183</v>
      </c>
      <c r="C59" s="32" t="s">
        <v>1570</v>
      </c>
      <c r="D59" s="31">
        <v>42440</v>
      </c>
      <c r="E59" s="1">
        <f t="shared" si="3"/>
        <v>2016</v>
      </c>
      <c r="F59" s="1">
        <f t="shared" si="4"/>
        <v>3</v>
      </c>
      <c r="G59" s="4">
        <f t="shared" si="5"/>
        <v>11</v>
      </c>
      <c r="H59" s="9">
        <v>4.6527777777777779E-2</v>
      </c>
      <c r="I59" s="28">
        <v>127.23175000000001</v>
      </c>
      <c r="J59" s="28">
        <v>31.747033333333334</v>
      </c>
      <c r="K59" s="33">
        <v>21.05</v>
      </c>
      <c r="L59" s="33">
        <v>20</v>
      </c>
      <c r="M59" s="33">
        <v>0</v>
      </c>
      <c r="N59" s="27">
        <v>15.932600000000001</v>
      </c>
      <c r="O59" s="30">
        <v>34.5505</v>
      </c>
      <c r="P59" s="38">
        <v>0.217</v>
      </c>
      <c r="Q59" s="38">
        <v>1.389</v>
      </c>
      <c r="R59" s="32" t="s">
        <v>285</v>
      </c>
      <c r="S59" s="32">
        <v>1</v>
      </c>
    </row>
    <row r="60" spans="1:19">
      <c r="A60" s="32" t="s">
        <v>142</v>
      </c>
      <c r="B60" s="32" t="s">
        <v>183</v>
      </c>
      <c r="C60" s="32" t="s">
        <v>1570</v>
      </c>
      <c r="D60" s="31">
        <v>42440</v>
      </c>
      <c r="E60" s="1">
        <f t="shared" si="3"/>
        <v>2016</v>
      </c>
      <c r="F60" s="1">
        <f t="shared" si="4"/>
        <v>3</v>
      </c>
      <c r="G60" s="4">
        <f t="shared" si="5"/>
        <v>11</v>
      </c>
      <c r="H60" s="9">
        <v>4.6527777777777779E-2</v>
      </c>
      <c r="I60" s="28">
        <v>127.23175000000001</v>
      </c>
      <c r="J60" s="28">
        <v>31.747033333333334</v>
      </c>
      <c r="K60" s="33">
        <v>30.423999999999999</v>
      </c>
      <c r="L60" s="33">
        <v>30</v>
      </c>
      <c r="M60" s="33">
        <v>0</v>
      </c>
      <c r="N60" s="27">
        <v>15.952199999999999</v>
      </c>
      <c r="O60" s="30">
        <v>34.5505</v>
      </c>
      <c r="P60" s="38">
        <v>0.17299999999999999</v>
      </c>
      <c r="Q60" s="38">
        <v>1.29</v>
      </c>
      <c r="R60" s="32" t="s">
        <v>285</v>
      </c>
      <c r="S60" s="32">
        <v>1</v>
      </c>
    </row>
    <row r="61" spans="1:19">
      <c r="A61" s="32" t="s">
        <v>142</v>
      </c>
      <c r="B61" s="32" t="s">
        <v>183</v>
      </c>
      <c r="C61" s="32" t="s">
        <v>1570</v>
      </c>
      <c r="D61" s="31">
        <v>42440</v>
      </c>
      <c r="E61" s="1">
        <f t="shared" si="3"/>
        <v>2016</v>
      </c>
      <c r="F61" s="1">
        <f t="shared" si="4"/>
        <v>3</v>
      </c>
      <c r="G61" s="4">
        <f t="shared" si="5"/>
        <v>11</v>
      </c>
      <c r="H61" s="9">
        <v>4.6527777777777779E-2</v>
      </c>
      <c r="I61" s="28">
        <v>127.23175000000001</v>
      </c>
      <c r="J61" s="28">
        <v>31.747033333333334</v>
      </c>
      <c r="K61" s="33">
        <v>50.087000000000003</v>
      </c>
      <c r="L61" s="33">
        <v>50</v>
      </c>
      <c r="M61" s="33">
        <v>0</v>
      </c>
      <c r="N61" s="27">
        <v>15.9567</v>
      </c>
      <c r="O61" s="30">
        <v>34.5503</v>
      </c>
      <c r="P61" s="38">
        <v>0.17</v>
      </c>
      <c r="Q61" s="38">
        <v>1.1539999999999999</v>
      </c>
      <c r="R61" s="32" t="s">
        <v>285</v>
      </c>
      <c r="S61" s="32">
        <v>1</v>
      </c>
    </row>
    <row r="62" spans="1:19">
      <c r="A62" s="32" t="s">
        <v>142</v>
      </c>
      <c r="B62" s="32" t="s">
        <v>183</v>
      </c>
      <c r="C62" s="32" t="s">
        <v>1570</v>
      </c>
      <c r="D62" s="31">
        <v>42440</v>
      </c>
      <c r="E62" s="1">
        <f t="shared" si="3"/>
        <v>2016</v>
      </c>
      <c r="F62" s="1">
        <f t="shared" si="4"/>
        <v>3</v>
      </c>
      <c r="G62" s="4">
        <f t="shared" si="5"/>
        <v>11</v>
      </c>
      <c r="H62" s="9">
        <v>4.6527777777777779E-2</v>
      </c>
      <c r="I62" s="28">
        <v>127.23175000000001</v>
      </c>
      <c r="J62" s="28">
        <v>31.747033333333334</v>
      </c>
      <c r="K62" s="33">
        <v>76.055000000000007</v>
      </c>
      <c r="L62" s="33">
        <v>75</v>
      </c>
      <c r="M62" s="33">
        <v>0</v>
      </c>
      <c r="N62" s="27">
        <v>15.9537</v>
      </c>
      <c r="O62" s="30">
        <v>34.550699999999999</v>
      </c>
      <c r="P62" s="38">
        <v>0.22800000000000001</v>
      </c>
      <c r="Q62" s="38">
        <v>1.306</v>
      </c>
      <c r="R62" s="32" t="s">
        <v>285</v>
      </c>
      <c r="S62" s="32">
        <v>1</v>
      </c>
    </row>
    <row r="63" spans="1:19">
      <c r="A63" s="32" t="s">
        <v>142</v>
      </c>
      <c r="B63" s="32" t="s">
        <v>183</v>
      </c>
      <c r="C63" s="32" t="s">
        <v>1570</v>
      </c>
      <c r="D63" s="31">
        <v>42440</v>
      </c>
      <c r="E63" s="1">
        <f t="shared" si="3"/>
        <v>2016</v>
      </c>
      <c r="F63" s="1">
        <f t="shared" si="4"/>
        <v>3</v>
      </c>
      <c r="G63" s="4">
        <f t="shared" si="5"/>
        <v>11</v>
      </c>
      <c r="H63" s="9">
        <v>4.6527777777777779E-2</v>
      </c>
      <c r="I63" s="28">
        <v>127.23175000000001</v>
      </c>
      <c r="J63" s="28">
        <v>31.747033333333334</v>
      </c>
      <c r="K63" s="33">
        <v>100.181</v>
      </c>
      <c r="L63" s="33">
        <v>100</v>
      </c>
      <c r="M63" s="33">
        <v>0</v>
      </c>
      <c r="N63" s="27">
        <v>15.9575</v>
      </c>
      <c r="O63" s="30">
        <v>34.551000000000002</v>
      </c>
      <c r="P63" s="38">
        <v>0.17199999999999999</v>
      </c>
      <c r="Q63" s="38">
        <v>1.256</v>
      </c>
      <c r="R63" s="32" t="s">
        <v>285</v>
      </c>
      <c r="S63" s="32">
        <v>1</v>
      </c>
    </row>
    <row r="64" spans="1:19">
      <c r="A64" s="32" t="s">
        <v>142</v>
      </c>
      <c r="B64" s="32" t="s">
        <v>183</v>
      </c>
      <c r="C64" s="32" t="s">
        <v>1570</v>
      </c>
      <c r="D64" s="31">
        <v>42440</v>
      </c>
      <c r="E64" s="1">
        <f t="shared" si="3"/>
        <v>2016</v>
      </c>
      <c r="F64" s="1">
        <f t="shared" si="4"/>
        <v>3</v>
      </c>
      <c r="G64" s="4">
        <f t="shared" si="5"/>
        <v>11</v>
      </c>
      <c r="H64" s="9">
        <v>4.6527777777777779E-2</v>
      </c>
      <c r="I64" s="28">
        <v>127.23175000000001</v>
      </c>
      <c r="J64" s="28">
        <v>31.747033333333334</v>
      </c>
      <c r="K64" s="33">
        <v>121.348</v>
      </c>
      <c r="L64" s="33">
        <v>121</v>
      </c>
      <c r="M64" s="33">
        <v>0</v>
      </c>
      <c r="N64" s="27">
        <v>15.9612</v>
      </c>
      <c r="O64" s="30">
        <v>34.550699999999999</v>
      </c>
      <c r="P64" s="38">
        <v>0.20399999999999999</v>
      </c>
      <c r="Q64" s="38">
        <v>1.1679999999999999</v>
      </c>
      <c r="R64" s="32" t="s">
        <v>285</v>
      </c>
      <c r="S64" s="32">
        <v>1</v>
      </c>
    </row>
    <row r="65" spans="1:19">
      <c r="A65" s="32"/>
      <c r="B65" s="32"/>
      <c r="C65" s="32"/>
      <c r="D65" s="31"/>
      <c r="I65" s="28"/>
      <c r="J65" s="28"/>
      <c r="K65" s="33"/>
      <c r="L65" s="33"/>
      <c r="M65" s="33"/>
      <c r="N65" s="27"/>
      <c r="O65" s="30"/>
      <c r="P65" s="38"/>
      <c r="Q65" s="38"/>
      <c r="R65" s="32"/>
      <c r="S65" s="32"/>
    </row>
    <row r="66" spans="1:19">
      <c r="A66" s="32" t="s">
        <v>142</v>
      </c>
      <c r="B66" s="32" t="s">
        <v>185</v>
      </c>
      <c r="C66" s="32" t="s">
        <v>1570</v>
      </c>
      <c r="D66" s="31">
        <v>42442</v>
      </c>
      <c r="E66" s="1">
        <f>YEAR(D66)</f>
        <v>2016</v>
      </c>
      <c r="F66" s="1">
        <f>MONTH(D66)</f>
        <v>3</v>
      </c>
      <c r="G66" s="4">
        <f>DAY(D66)</f>
        <v>13</v>
      </c>
      <c r="H66" s="9">
        <v>0.54375000000000007</v>
      </c>
      <c r="I66" s="28">
        <v>128.75146666666666</v>
      </c>
      <c r="J66" s="28">
        <v>31.749316666666665</v>
      </c>
      <c r="K66" s="33">
        <v>0</v>
      </c>
      <c r="L66" s="33">
        <v>0</v>
      </c>
      <c r="M66" s="33">
        <v>0</v>
      </c>
      <c r="N66" s="27">
        <v>18.399999999999999</v>
      </c>
      <c r="O66" s="30">
        <v>34.829992553037435</v>
      </c>
      <c r="P66" s="38">
        <v>0.30698568470588228</v>
      </c>
      <c r="Q66" s="38">
        <v>1.8155211399999995</v>
      </c>
      <c r="R66" s="32" t="s">
        <v>285</v>
      </c>
      <c r="S66" s="32"/>
    </row>
    <row r="67" spans="1:19">
      <c r="A67" s="32" t="s">
        <v>142</v>
      </c>
      <c r="B67" s="32" t="s">
        <v>184</v>
      </c>
      <c r="C67" s="32" t="s">
        <v>1570</v>
      </c>
      <c r="D67" s="31">
        <v>42442</v>
      </c>
      <c r="E67" s="1">
        <f t="shared" si="3"/>
        <v>2016</v>
      </c>
      <c r="F67" s="1">
        <f t="shared" si="4"/>
        <v>3</v>
      </c>
      <c r="G67" s="4">
        <f t="shared" si="5"/>
        <v>13</v>
      </c>
      <c r="H67" s="9">
        <v>0.54375000000000007</v>
      </c>
      <c r="I67" s="28">
        <v>128.75146666666666</v>
      </c>
      <c r="J67" s="28">
        <v>31.749316666666665</v>
      </c>
      <c r="K67" s="33">
        <v>0</v>
      </c>
      <c r="L67" s="33">
        <v>0</v>
      </c>
      <c r="M67" s="33">
        <v>0</v>
      </c>
      <c r="N67" s="27">
        <v>18.399999999999999</v>
      </c>
      <c r="O67" s="30">
        <v>34.829992553037435</v>
      </c>
      <c r="P67" s="38">
        <v>0.31448590117647068</v>
      </c>
      <c r="Q67" s="38">
        <v>2.0096952200000011</v>
      </c>
      <c r="R67" s="32" t="s">
        <v>285</v>
      </c>
      <c r="S67" s="32">
        <v>1</v>
      </c>
    </row>
    <row r="68" spans="1:19">
      <c r="A68" s="32" t="s">
        <v>142</v>
      </c>
      <c r="B68" s="32" t="s">
        <v>184</v>
      </c>
      <c r="C68" s="32" t="s">
        <v>1570</v>
      </c>
      <c r="D68" s="31">
        <v>42442</v>
      </c>
      <c r="E68" s="1">
        <f t="shared" si="3"/>
        <v>2016</v>
      </c>
      <c r="F68" s="1">
        <f t="shared" si="4"/>
        <v>3</v>
      </c>
      <c r="G68" s="4">
        <f t="shared" si="5"/>
        <v>13</v>
      </c>
      <c r="H68" s="9">
        <v>0.54375000000000007</v>
      </c>
      <c r="I68" s="28">
        <v>128.75146666666666</v>
      </c>
      <c r="J68" s="28">
        <v>31.749316666666665</v>
      </c>
      <c r="K68" s="33">
        <v>10.692</v>
      </c>
      <c r="L68" s="33">
        <v>10</v>
      </c>
      <c r="M68" s="33">
        <v>0</v>
      </c>
      <c r="N68" s="27">
        <v>18.541</v>
      </c>
      <c r="O68" s="30">
        <v>34.8155</v>
      </c>
      <c r="P68" s="38">
        <v>0.29603488941176459</v>
      </c>
      <c r="Q68" s="38">
        <v>1.8495799000000019</v>
      </c>
      <c r="R68" s="32" t="s">
        <v>285</v>
      </c>
      <c r="S68" s="32">
        <v>1</v>
      </c>
    </row>
    <row r="69" spans="1:19">
      <c r="A69" s="32" t="s">
        <v>142</v>
      </c>
      <c r="B69" s="32" t="s">
        <v>184</v>
      </c>
      <c r="C69" s="32" t="s">
        <v>1570</v>
      </c>
      <c r="D69" s="31">
        <v>42442</v>
      </c>
      <c r="E69" s="1">
        <f t="shared" si="3"/>
        <v>2016</v>
      </c>
      <c r="F69" s="1">
        <f t="shared" si="4"/>
        <v>3</v>
      </c>
      <c r="G69" s="4">
        <f t="shared" si="5"/>
        <v>13</v>
      </c>
      <c r="H69" s="9">
        <v>0.54375000000000007</v>
      </c>
      <c r="I69" s="28">
        <v>128.75146666666666</v>
      </c>
      <c r="J69" s="28">
        <v>31.749316666666665</v>
      </c>
      <c r="K69" s="33">
        <v>20.2</v>
      </c>
      <c r="L69" s="33">
        <v>20</v>
      </c>
      <c r="M69" s="33">
        <v>0</v>
      </c>
      <c r="N69" s="27">
        <v>18.542200000000001</v>
      </c>
      <c r="O69" s="30">
        <v>34.814399999999999</v>
      </c>
      <c r="P69" s="38">
        <v>0.31730147764705885</v>
      </c>
      <c r="Q69" s="38">
        <v>1.8775707200000014</v>
      </c>
      <c r="R69" s="32" t="s">
        <v>285</v>
      </c>
      <c r="S69" s="32">
        <v>1</v>
      </c>
    </row>
    <row r="70" spans="1:19">
      <c r="A70" s="32" t="s">
        <v>142</v>
      </c>
      <c r="B70" s="32" t="s">
        <v>184</v>
      </c>
      <c r="C70" s="32" t="s">
        <v>1570</v>
      </c>
      <c r="D70" s="31">
        <v>42442</v>
      </c>
      <c r="E70" s="1">
        <f t="shared" si="3"/>
        <v>2016</v>
      </c>
      <c r="F70" s="1">
        <f t="shared" si="4"/>
        <v>3</v>
      </c>
      <c r="G70" s="4">
        <f t="shared" si="5"/>
        <v>13</v>
      </c>
      <c r="H70" s="9">
        <v>0.54375000000000007</v>
      </c>
      <c r="I70" s="28">
        <v>128.75146666666666</v>
      </c>
      <c r="J70" s="28">
        <v>31.749316666666665</v>
      </c>
      <c r="K70" s="33">
        <v>30.483000000000001</v>
      </c>
      <c r="L70" s="33">
        <v>30</v>
      </c>
      <c r="M70" s="33">
        <v>0</v>
      </c>
      <c r="N70" s="27">
        <v>18.546800000000001</v>
      </c>
      <c r="O70" s="30">
        <v>34.815199999999997</v>
      </c>
      <c r="P70" s="38">
        <v>0.32064422588235275</v>
      </c>
      <c r="Q70" s="38">
        <v>1.9646750200000014</v>
      </c>
      <c r="R70" s="32" t="s">
        <v>285</v>
      </c>
      <c r="S70" s="32">
        <v>1</v>
      </c>
    </row>
    <row r="71" spans="1:19">
      <c r="A71" s="32" t="s">
        <v>142</v>
      </c>
      <c r="B71" s="32" t="s">
        <v>184</v>
      </c>
      <c r="C71" s="32" t="s">
        <v>1570</v>
      </c>
      <c r="D71" s="31">
        <v>42442</v>
      </c>
      <c r="E71" s="1">
        <f t="shared" si="3"/>
        <v>2016</v>
      </c>
      <c r="F71" s="1">
        <f t="shared" si="4"/>
        <v>3</v>
      </c>
      <c r="G71" s="4">
        <f t="shared" si="5"/>
        <v>13</v>
      </c>
      <c r="H71" s="9">
        <v>0.54375000000000007</v>
      </c>
      <c r="I71" s="28">
        <v>128.75146666666666</v>
      </c>
      <c r="J71" s="28">
        <v>31.749316666666665</v>
      </c>
      <c r="K71" s="33">
        <v>50.575000000000003</v>
      </c>
      <c r="L71" s="33">
        <v>50</v>
      </c>
      <c r="M71" s="33">
        <v>0</v>
      </c>
      <c r="N71" s="27">
        <v>18.4574</v>
      </c>
      <c r="O71" s="30">
        <v>34.8035</v>
      </c>
      <c r="P71" s="38">
        <v>0.33967033411764702</v>
      </c>
      <c r="Q71" s="38">
        <v>1.9539093200000028</v>
      </c>
      <c r="R71" s="32" t="s">
        <v>285</v>
      </c>
      <c r="S71" s="32">
        <v>1</v>
      </c>
    </row>
    <row r="72" spans="1:19">
      <c r="A72" s="32" t="s">
        <v>142</v>
      </c>
      <c r="B72" s="32" t="s">
        <v>184</v>
      </c>
      <c r="C72" s="32" t="s">
        <v>1570</v>
      </c>
      <c r="D72" s="31">
        <v>42442</v>
      </c>
      <c r="E72" s="1">
        <f t="shared" si="3"/>
        <v>2016</v>
      </c>
      <c r="F72" s="1">
        <f t="shared" si="4"/>
        <v>3</v>
      </c>
      <c r="G72" s="4">
        <f t="shared" si="5"/>
        <v>13</v>
      </c>
      <c r="H72" s="9">
        <v>0.54375000000000007</v>
      </c>
      <c r="I72" s="28">
        <v>128.75146666666666</v>
      </c>
      <c r="J72" s="28">
        <v>31.749316666666665</v>
      </c>
      <c r="K72" s="33">
        <v>74.472999999999999</v>
      </c>
      <c r="L72" s="33">
        <v>75</v>
      </c>
      <c r="M72" s="33">
        <v>0</v>
      </c>
      <c r="N72" s="27">
        <v>18.376000000000001</v>
      </c>
      <c r="O72" s="30">
        <v>34.793700000000001</v>
      </c>
      <c r="P72" s="38">
        <v>0.31347948235294099</v>
      </c>
      <c r="Q72" s="38">
        <v>1.8765920200000004</v>
      </c>
      <c r="R72" s="32" t="s">
        <v>285</v>
      </c>
      <c r="S72" s="32">
        <v>1</v>
      </c>
    </row>
    <row r="73" spans="1:19">
      <c r="A73" s="32" t="s">
        <v>142</v>
      </c>
      <c r="B73" s="32" t="s">
        <v>184</v>
      </c>
      <c r="C73" s="32" t="s">
        <v>1570</v>
      </c>
      <c r="D73" s="31">
        <v>42442</v>
      </c>
      <c r="E73" s="1">
        <f t="shared" si="3"/>
        <v>2016</v>
      </c>
      <c r="F73" s="1">
        <f t="shared" si="4"/>
        <v>3</v>
      </c>
      <c r="G73" s="4">
        <f t="shared" si="5"/>
        <v>13</v>
      </c>
      <c r="H73" s="9">
        <v>0.54375000000000007</v>
      </c>
      <c r="I73" s="28">
        <v>128.75146666666666</v>
      </c>
      <c r="J73" s="28">
        <v>31.749316666666665</v>
      </c>
      <c r="K73" s="33">
        <v>99.483999999999995</v>
      </c>
      <c r="L73" s="33">
        <v>100</v>
      </c>
      <c r="M73" s="33">
        <v>0</v>
      </c>
      <c r="N73" s="27">
        <v>17.684999999999999</v>
      </c>
      <c r="O73" s="30">
        <v>34.737099999999998</v>
      </c>
      <c r="P73" s="38">
        <v>0.33963439058823486</v>
      </c>
      <c r="Q73" s="38">
        <v>1.4267815000000006</v>
      </c>
      <c r="R73" s="32" t="s">
        <v>285</v>
      </c>
      <c r="S73" s="32">
        <v>1</v>
      </c>
    </row>
    <row r="74" spans="1:19">
      <c r="A74" s="32" t="s">
        <v>142</v>
      </c>
      <c r="B74" s="32" t="s">
        <v>184</v>
      </c>
      <c r="C74" s="32" t="s">
        <v>1570</v>
      </c>
      <c r="D74" s="31">
        <v>42442</v>
      </c>
      <c r="E74" s="1">
        <f t="shared" si="3"/>
        <v>2016</v>
      </c>
      <c r="F74" s="1">
        <f t="shared" si="4"/>
        <v>3</v>
      </c>
      <c r="G74" s="4">
        <f t="shared" si="5"/>
        <v>13</v>
      </c>
      <c r="H74" s="9">
        <v>0.54375000000000007</v>
      </c>
      <c r="I74" s="28">
        <v>128.75146666666666</v>
      </c>
      <c r="J74" s="28">
        <v>31.749316666666665</v>
      </c>
      <c r="K74" s="33">
        <v>124.413</v>
      </c>
      <c r="L74" s="33">
        <v>125</v>
      </c>
      <c r="M74" s="33">
        <v>0</v>
      </c>
      <c r="N74" s="27">
        <v>17.193999999999999</v>
      </c>
      <c r="O74" s="30">
        <v>34.707700000000003</v>
      </c>
      <c r="P74" s="38">
        <v>0.27479226352941177</v>
      </c>
      <c r="Q74" s="38">
        <v>1.5080136</v>
      </c>
      <c r="R74" s="32" t="s">
        <v>285</v>
      </c>
      <c r="S74" s="32">
        <v>1</v>
      </c>
    </row>
    <row r="75" spans="1:19">
      <c r="A75" s="32" t="s">
        <v>142</v>
      </c>
      <c r="B75" s="32" t="s">
        <v>184</v>
      </c>
      <c r="C75" s="32" t="s">
        <v>1570</v>
      </c>
      <c r="D75" s="31">
        <v>42442</v>
      </c>
      <c r="E75" s="1">
        <f t="shared" si="3"/>
        <v>2016</v>
      </c>
      <c r="F75" s="1">
        <f t="shared" si="4"/>
        <v>3</v>
      </c>
      <c r="G75" s="4">
        <f t="shared" si="5"/>
        <v>13</v>
      </c>
      <c r="H75" s="9">
        <v>0.54375000000000007</v>
      </c>
      <c r="I75" s="28">
        <v>128.75146666666666</v>
      </c>
      <c r="J75" s="28">
        <v>31.749316666666665</v>
      </c>
      <c r="K75" s="33">
        <v>148.767</v>
      </c>
      <c r="L75" s="33">
        <v>150</v>
      </c>
      <c r="M75" s="33">
        <v>0</v>
      </c>
      <c r="N75" s="27">
        <v>16.540099999999999</v>
      </c>
      <c r="O75" s="30">
        <v>34.658799999999999</v>
      </c>
      <c r="P75" s="38">
        <v>0.24982349176470531</v>
      </c>
      <c r="Q75" s="38">
        <v>1.3897866400000005</v>
      </c>
      <c r="R75" s="32" t="s">
        <v>285</v>
      </c>
      <c r="S75" s="32">
        <v>1</v>
      </c>
    </row>
    <row r="76" spans="1:19">
      <c r="A76" s="32" t="s">
        <v>142</v>
      </c>
      <c r="B76" s="32" t="s">
        <v>184</v>
      </c>
      <c r="C76" s="32" t="s">
        <v>1570</v>
      </c>
      <c r="D76" s="31">
        <v>42442</v>
      </c>
      <c r="E76" s="1">
        <f t="shared" si="3"/>
        <v>2016</v>
      </c>
      <c r="F76" s="1">
        <f t="shared" si="4"/>
        <v>3</v>
      </c>
      <c r="G76" s="4">
        <f t="shared" si="5"/>
        <v>13</v>
      </c>
      <c r="H76" s="9">
        <v>0.54375000000000007</v>
      </c>
      <c r="I76" s="28">
        <v>128.75146666666666</v>
      </c>
      <c r="J76" s="28">
        <v>31.749316666666665</v>
      </c>
      <c r="K76" s="33">
        <v>198.77799999999999</v>
      </c>
      <c r="L76" s="33">
        <v>200</v>
      </c>
      <c r="M76" s="33">
        <v>0</v>
      </c>
      <c r="N76" s="27">
        <v>15.404299999999999</v>
      </c>
      <c r="O76" s="30">
        <v>34.580399999999997</v>
      </c>
      <c r="P76" s="38">
        <v>0.2146707200000002</v>
      </c>
      <c r="Q76" s="38">
        <v>1.0574201200000015</v>
      </c>
      <c r="R76" s="32" t="s">
        <v>285</v>
      </c>
      <c r="S76" s="32">
        <v>1</v>
      </c>
    </row>
    <row r="77" spans="1:19">
      <c r="A77" s="32" t="s">
        <v>142</v>
      </c>
      <c r="B77" s="32" t="s">
        <v>184</v>
      </c>
      <c r="C77" s="32" t="s">
        <v>1570</v>
      </c>
      <c r="D77" s="31">
        <v>42442</v>
      </c>
      <c r="E77" s="1">
        <f t="shared" si="3"/>
        <v>2016</v>
      </c>
      <c r="F77" s="1">
        <f t="shared" si="4"/>
        <v>3</v>
      </c>
      <c r="G77" s="4">
        <f t="shared" si="5"/>
        <v>13</v>
      </c>
      <c r="H77" s="9">
        <v>0.54375000000000007</v>
      </c>
      <c r="I77" s="28">
        <v>128.75146666666666</v>
      </c>
      <c r="J77" s="28">
        <v>31.749316666666665</v>
      </c>
      <c r="K77" s="33">
        <v>297.94299999999998</v>
      </c>
      <c r="L77" s="33">
        <v>300</v>
      </c>
      <c r="M77" s="33">
        <v>0</v>
      </c>
      <c r="N77" s="27">
        <v>11.181699999999999</v>
      </c>
      <c r="O77" s="30">
        <v>34.377800000000001</v>
      </c>
      <c r="P77" s="38">
        <v>6.1179868235293977E-2</v>
      </c>
      <c r="Q77" s="38">
        <v>-5.7123439999999803E-2</v>
      </c>
      <c r="R77" s="32" t="s">
        <v>285</v>
      </c>
      <c r="S77" s="32">
        <v>1</v>
      </c>
    </row>
    <row r="78" spans="1:19">
      <c r="A78" s="32" t="s">
        <v>142</v>
      </c>
      <c r="B78" s="32" t="s">
        <v>184</v>
      </c>
      <c r="C78" s="32" t="s">
        <v>1570</v>
      </c>
      <c r="D78" s="31">
        <v>42442</v>
      </c>
      <c r="E78" s="1">
        <f t="shared" si="3"/>
        <v>2016</v>
      </c>
      <c r="F78" s="1">
        <f t="shared" si="4"/>
        <v>3</v>
      </c>
      <c r="G78" s="4">
        <f t="shared" si="5"/>
        <v>13</v>
      </c>
      <c r="H78" s="9">
        <v>0.54375000000000007</v>
      </c>
      <c r="I78" s="28">
        <v>128.75146666666666</v>
      </c>
      <c r="J78" s="28">
        <v>31.749316666666665</v>
      </c>
      <c r="K78" s="33">
        <v>496.36399999999998</v>
      </c>
      <c r="L78" s="33">
        <v>500</v>
      </c>
      <c r="M78" s="33">
        <v>0</v>
      </c>
      <c r="N78" s="27">
        <v>7.4847999999999999</v>
      </c>
      <c r="O78" s="30">
        <v>34.3367</v>
      </c>
      <c r="P78" s="38">
        <v>-5.2186023529411596E-2</v>
      </c>
      <c r="Q78" s="38">
        <v>-1.0829967799999993</v>
      </c>
      <c r="R78" s="32" t="s">
        <v>285</v>
      </c>
      <c r="S78" s="32">
        <v>1</v>
      </c>
    </row>
    <row r="79" spans="1:19">
      <c r="A79" s="32"/>
      <c r="B79" s="32"/>
      <c r="C79" s="32"/>
      <c r="D79" s="31"/>
      <c r="I79" s="28"/>
      <c r="J79" s="28"/>
      <c r="K79" s="33"/>
      <c r="L79" s="33"/>
      <c r="M79" s="33"/>
      <c r="N79" s="27"/>
      <c r="O79" s="30"/>
      <c r="P79" s="38"/>
      <c r="Q79" s="38"/>
      <c r="R79" s="32"/>
      <c r="S79" s="32"/>
    </row>
    <row r="80" spans="1:19">
      <c r="A80" s="32" t="s">
        <v>142</v>
      </c>
      <c r="B80" s="32" t="s">
        <v>186</v>
      </c>
      <c r="C80" s="32" t="s">
        <v>1570</v>
      </c>
      <c r="D80" s="31">
        <v>42442</v>
      </c>
      <c r="E80" s="1">
        <f t="shared" ref="E80:E91" si="6">YEAR(D80)</f>
        <v>2016</v>
      </c>
      <c r="F80" s="1">
        <f t="shared" ref="F80:F91" si="7">MONTH(D80)</f>
        <v>3</v>
      </c>
      <c r="G80" s="4">
        <f t="shared" ref="G80:G91" si="8">DAY(D80)</f>
        <v>13</v>
      </c>
      <c r="H80" s="9">
        <v>0.875</v>
      </c>
      <c r="I80" s="28">
        <v>129.24870000000001</v>
      </c>
      <c r="J80" s="28">
        <v>31.750183333333332</v>
      </c>
      <c r="K80" s="33">
        <v>0</v>
      </c>
      <c r="L80" s="33">
        <v>0</v>
      </c>
      <c r="M80" s="33">
        <v>0</v>
      </c>
      <c r="N80" s="27">
        <v>18.5</v>
      </c>
      <c r="O80" s="30">
        <v>34.829189243318851</v>
      </c>
      <c r="P80" s="38">
        <v>0.29810763294117648</v>
      </c>
      <c r="Q80" s="38">
        <v>1.771479639999999</v>
      </c>
      <c r="R80" s="32" t="s">
        <v>285</v>
      </c>
      <c r="S80" s="32">
        <v>1</v>
      </c>
    </row>
    <row r="81" spans="1:22">
      <c r="A81" s="32" t="s">
        <v>142</v>
      </c>
      <c r="B81" s="32" t="s">
        <v>186</v>
      </c>
      <c r="C81" s="32" t="s">
        <v>1570</v>
      </c>
      <c r="D81" s="31">
        <v>42442</v>
      </c>
      <c r="E81" s="1">
        <f t="shared" si="6"/>
        <v>2016</v>
      </c>
      <c r="F81" s="1">
        <f t="shared" si="7"/>
        <v>3</v>
      </c>
      <c r="G81" s="4">
        <f t="shared" si="8"/>
        <v>13</v>
      </c>
      <c r="H81" s="9">
        <v>0.875</v>
      </c>
      <c r="I81" s="28">
        <v>129.24870000000001</v>
      </c>
      <c r="J81" s="28">
        <v>31.750183333333332</v>
      </c>
      <c r="K81" s="33">
        <v>10.087999999999999</v>
      </c>
      <c r="L81" s="33">
        <v>10</v>
      </c>
      <c r="M81" s="33">
        <v>0</v>
      </c>
      <c r="N81" s="27">
        <v>18.543199999999999</v>
      </c>
      <c r="O81" s="30">
        <v>34.816600000000001</v>
      </c>
      <c r="P81" s="38">
        <v>0.25582606117647044</v>
      </c>
      <c r="Q81" s="38">
        <v>1.79751306</v>
      </c>
      <c r="R81" s="32" t="s">
        <v>285</v>
      </c>
      <c r="S81" s="32">
        <v>1</v>
      </c>
    </row>
    <row r="82" spans="1:22">
      <c r="A82" s="32" t="s">
        <v>142</v>
      </c>
      <c r="B82" s="32" t="s">
        <v>186</v>
      </c>
      <c r="C82" s="32" t="s">
        <v>1570</v>
      </c>
      <c r="D82" s="31">
        <v>42442</v>
      </c>
      <c r="E82" s="1">
        <f t="shared" si="6"/>
        <v>2016</v>
      </c>
      <c r="F82" s="1">
        <f t="shared" si="7"/>
        <v>3</v>
      </c>
      <c r="G82" s="4">
        <f t="shared" si="8"/>
        <v>13</v>
      </c>
      <c r="H82" s="9">
        <v>0.875</v>
      </c>
      <c r="I82" s="28">
        <v>129.24870000000001</v>
      </c>
      <c r="J82" s="28">
        <v>31.750183333333332</v>
      </c>
      <c r="K82" s="33">
        <v>20.074000000000002</v>
      </c>
      <c r="L82" s="33">
        <v>20</v>
      </c>
      <c r="M82" s="33">
        <v>0</v>
      </c>
      <c r="N82" s="27">
        <v>18.5489</v>
      </c>
      <c r="O82" s="30">
        <v>34.818600000000004</v>
      </c>
      <c r="P82" s="38">
        <v>0.33470833529411781</v>
      </c>
      <c r="Q82" s="38">
        <v>1.8614192329411772</v>
      </c>
      <c r="R82" s="32" t="s">
        <v>285</v>
      </c>
      <c r="S82" s="32">
        <v>1</v>
      </c>
    </row>
    <row r="83" spans="1:22">
      <c r="A83" s="32" t="s">
        <v>142</v>
      </c>
      <c r="B83" s="32" t="s">
        <v>186</v>
      </c>
      <c r="C83" s="32" t="s">
        <v>1570</v>
      </c>
      <c r="D83" s="31">
        <v>42442</v>
      </c>
      <c r="E83" s="1">
        <f t="shared" si="6"/>
        <v>2016</v>
      </c>
      <c r="F83" s="1">
        <f t="shared" si="7"/>
        <v>3</v>
      </c>
      <c r="G83" s="4">
        <f t="shared" si="8"/>
        <v>13</v>
      </c>
      <c r="H83" s="9">
        <v>0.875</v>
      </c>
      <c r="I83" s="28">
        <v>129.24870000000001</v>
      </c>
      <c r="J83" s="28">
        <v>31.750183333333332</v>
      </c>
      <c r="K83" s="33">
        <v>29.855</v>
      </c>
      <c r="L83" s="33">
        <v>30</v>
      </c>
      <c r="M83" s="33">
        <v>0</v>
      </c>
      <c r="N83" s="27">
        <v>18.543500000000002</v>
      </c>
      <c r="O83" s="30">
        <v>34.82</v>
      </c>
      <c r="P83" s="38">
        <v>0.31946680235294123</v>
      </c>
      <c r="Q83" s="38">
        <v>1.9494437435294127</v>
      </c>
      <c r="R83" s="32" t="s">
        <v>285</v>
      </c>
      <c r="S83" s="32">
        <v>1</v>
      </c>
    </row>
    <row r="84" spans="1:22">
      <c r="A84" s="32" t="s">
        <v>142</v>
      </c>
      <c r="B84" s="32" t="s">
        <v>186</v>
      </c>
      <c r="C84" s="32" t="s">
        <v>1570</v>
      </c>
      <c r="D84" s="31">
        <v>42442</v>
      </c>
      <c r="E84" s="1">
        <f t="shared" si="6"/>
        <v>2016</v>
      </c>
      <c r="F84" s="1">
        <f t="shared" si="7"/>
        <v>3</v>
      </c>
      <c r="G84" s="4">
        <f t="shared" si="8"/>
        <v>13</v>
      </c>
      <c r="H84" s="9">
        <v>0.875</v>
      </c>
      <c r="I84" s="28">
        <v>129.24870000000001</v>
      </c>
      <c r="J84" s="28">
        <v>31.750183333333332</v>
      </c>
      <c r="K84" s="33">
        <v>50.44</v>
      </c>
      <c r="L84" s="33">
        <v>50</v>
      </c>
      <c r="M84" s="33">
        <v>0</v>
      </c>
      <c r="N84" s="27">
        <v>18.531300000000002</v>
      </c>
      <c r="O84" s="30">
        <v>34.819800000000001</v>
      </c>
      <c r="P84" s="38">
        <v>0.31156422941176487</v>
      </c>
      <c r="Q84" s="38">
        <v>1.9790542941176454</v>
      </c>
      <c r="R84" s="32" t="s">
        <v>285</v>
      </c>
      <c r="S84" s="32">
        <v>1</v>
      </c>
    </row>
    <row r="85" spans="1:22">
      <c r="A85" s="32" t="s">
        <v>142</v>
      </c>
      <c r="B85" s="32" t="s">
        <v>186</v>
      </c>
      <c r="C85" s="32" t="s">
        <v>1570</v>
      </c>
      <c r="D85" s="31">
        <v>42442</v>
      </c>
      <c r="E85" s="1">
        <f t="shared" si="6"/>
        <v>2016</v>
      </c>
      <c r="F85" s="1">
        <f t="shared" si="7"/>
        <v>3</v>
      </c>
      <c r="G85" s="4">
        <f t="shared" si="8"/>
        <v>13</v>
      </c>
      <c r="H85" s="9">
        <v>0.875</v>
      </c>
      <c r="I85" s="28">
        <v>129.24870000000001</v>
      </c>
      <c r="J85" s="28">
        <v>31.750183333333332</v>
      </c>
      <c r="K85" s="33">
        <v>74.688999999999993</v>
      </c>
      <c r="L85" s="33">
        <v>75</v>
      </c>
      <c r="M85" s="33">
        <v>0</v>
      </c>
      <c r="N85" s="27">
        <v>18.086400000000001</v>
      </c>
      <c r="O85" s="30">
        <v>34.773600000000002</v>
      </c>
      <c r="P85" s="38">
        <v>0.29734199647058857</v>
      </c>
      <c r="Q85" s="38">
        <v>1.8236219647058807</v>
      </c>
      <c r="R85" s="32" t="s">
        <v>285</v>
      </c>
      <c r="S85" s="32">
        <v>1</v>
      </c>
    </row>
    <row r="86" spans="1:22">
      <c r="A86" s="32" t="s">
        <v>142</v>
      </c>
      <c r="B86" s="32" t="s">
        <v>186</v>
      </c>
      <c r="C86" s="32" t="s">
        <v>1570</v>
      </c>
      <c r="D86" s="31">
        <v>42442</v>
      </c>
      <c r="E86" s="1">
        <f t="shared" si="6"/>
        <v>2016</v>
      </c>
      <c r="F86" s="1">
        <f t="shared" si="7"/>
        <v>3</v>
      </c>
      <c r="G86" s="4">
        <f t="shared" si="8"/>
        <v>13</v>
      </c>
      <c r="H86" s="9">
        <v>0.875</v>
      </c>
      <c r="I86" s="28">
        <v>129.24870000000001</v>
      </c>
      <c r="J86" s="28">
        <v>31.750183333333332</v>
      </c>
      <c r="K86" s="33">
        <v>99.641000000000005</v>
      </c>
      <c r="L86" s="33">
        <v>100</v>
      </c>
      <c r="M86" s="33">
        <v>0</v>
      </c>
      <c r="N86" s="27">
        <v>17.481100000000001</v>
      </c>
      <c r="O86" s="30">
        <v>34.731999999999999</v>
      </c>
      <c r="P86" s="38">
        <v>0.25682182352941219</v>
      </c>
      <c r="Q86" s="38">
        <v>1.610755775294118</v>
      </c>
      <c r="R86" s="32" t="s">
        <v>285</v>
      </c>
      <c r="S86" s="32">
        <v>1</v>
      </c>
    </row>
    <row r="87" spans="1:22">
      <c r="A87" s="32" t="s">
        <v>142</v>
      </c>
      <c r="B87" s="32" t="s">
        <v>186</v>
      </c>
      <c r="C87" s="32" t="s">
        <v>1570</v>
      </c>
      <c r="D87" s="31">
        <v>42442</v>
      </c>
      <c r="E87" s="1">
        <f t="shared" si="6"/>
        <v>2016</v>
      </c>
      <c r="F87" s="1">
        <f t="shared" si="7"/>
        <v>3</v>
      </c>
      <c r="G87" s="4">
        <f t="shared" si="8"/>
        <v>13</v>
      </c>
      <c r="H87" s="9">
        <v>0.875</v>
      </c>
      <c r="I87" s="28">
        <v>129.24870000000001</v>
      </c>
      <c r="J87" s="28">
        <v>31.750183333333332</v>
      </c>
      <c r="K87" s="33">
        <v>124.83199999999999</v>
      </c>
      <c r="L87" s="33">
        <v>125</v>
      </c>
      <c r="M87" s="33">
        <v>0</v>
      </c>
      <c r="N87" s="27">
        <v>17.2486</v>
      </c>
      <c r="O87" s="30">
        <v>34.718499999999999</v>
      </c>
      <c r="P87" s="38">
        <v>0.25625821058823517</v>
      </c>
      <c r="Q87" s="38">
        <v>1.5817563458823543</v>
      </c>
      <c r="R87" s="32" t="s">
        <v>285</v>
      </c>
      <c r="S87" s="32">
        <v>1</v>
      </c>
    </row>
    <row r="88" spans="1:22">
      <c r="A88" s="32" t="s">
        <v>142</v>
      </c>
      <c r="B88" s="32" t="s">
        <v>186</v>
      </c>
      <c r="C88" s="32" t="s">
        <v>1570</v>
      </c>
      <c r="D88" s="31">
        <v>42442</v>
      </c>
      <c r="E88" s="1">
        <f t="shared" si="6"/>
        <v>2016</v>
      </c>
      <c r="F88" s="1">
        <f t="shared" si="7"/>
        <v>3</v>
      </c>
      <c r="G88" s="4">
        <f t="shared" si="8"/>
        <v>13</v>
      </c>
      <c r="H88" s="9">
        <v>0.875</v>
      </c>
      <c r="I88" s="28">
        <v>129.24870000000001</v>
      </c>
      <c r="J88" s="28">
        <v>31.750183333333332</v>
      </c>
      <c r="K88" s="33">
        <v>149.58199999999999</v>
      </c>
      <c r="L88" s="33">
        <v>150</v>
      </c>
      <c r="M88" s="33">
        <v>0</v>
      </c>
      <c r="N88" s="27">
        <v>16.678899999999999</v>
      </c>
      <c r="O88" s="30">
        <v>34.692500000000003</v>
      </c>
      <c r="P88" s="38">
        <v>0.26201425764705899</v>
      </c>
      <c r="Q88" s="38">
        <v>1.5609897564705886</v>
      </c>
      <c r="R88" s="32" t="s">
        <v>285</v>
      </c>
      <c r="S88" s="32">
        <v>1</v>
      </c>
    </row>
    <row r="89" spans="1:22">
      <c r="A89" s="32" t="s">
        <v>142</v>
      </c>
      <c r="B89" s="32" t="s">
        <v>186</v>
      </c>
      <c r="C89" s="32" t="s">
        <v>1570</v>
      </c>
      <c r="D89" s="31">
        <v>42442</v>
      </c>
      <c r="E89" s="1">
        <f t="shared" si="6"/>
        <v>2016</v>
      </c>
      <c r="F89" s="1">
        <f t="shared" si="7"/>
        <v>3</v>
      </c>
      <c r="G89" s="4">
        <f t="shared" si="8"/>
        <v>13</v>
      </c>
      <c r="H89" s="9">
        <v>0.875</v>
      </c>
      <c r="I89" s="28">
        <v>129.24870000000001</v>
      </c>
      <c r="J89" s="28">
        <v>31.750183333333332</v>
      </c>
      <c r="K89" s="33">
        <v>199.298</v>
      </c>
      <c r="L89" s="33">
        <v>200</v>
      </c>
      <c r="M89" s="33">
        <v>0</v>
      </c>
      <c r="N89" s="27">
        <v>14.639099999999999</v>
      </c>
      <c r="O89" s="30">
        <v>34.566899999999997</v>
      </c>
      <c r="P89" s="38">
        <v>0.143763465882353</v>
      </c>
      <c r="Q89" s="38">
        <v>0.88555095882353108</v>
      </c>
      <c r="R89" s="32" t="s">
        <v>285</v>
      </c>
      <c r="S89" s="32">
        <v>1</v>
      </c>
    </row>
    <row r="90" spans="1:22">
      <c r="A90" s="32" t="s">
        <v>142</v>
      </c>
      <c r="B90" s="32" t="s">
        <v>186</v>
      </c>
      <c r="C90" s="32" t="s">
        <v>1570</v>
      </c>
      <c r="D90" s="31">
        <v>42442</v>
      </c>
      <c r="E90" s="1">
        <f t="shared" si="6"/>
        <v>2016</v>
      </c>
      <c r="F90" s="1">
        <f t="shared" si="7"/>
        <v>3</v>
      </c>
      <c r="G90" s="4">
        <f t="shared" si="8"/>
        <v>13</v>
      </c>
      <c r="H90" s="9">
        <v>0.875</v>
      </c>
      <c r="I90" s="28">
        <v>129.24870000000001</v>
      </c>
      <c r="J90" s="28">
        <v>31.750183333333332</v>
      </c>
      <c r="K90" s="33">
        <v>298.29199999999997</v>
      </c>
      <c r="L90" s="33">
        <v>300</v>
      </c>
      <c r="M90" s="33">
        <v>0</v>
      </c>
      <c r="N90" s="27">
        <v>11.428699999999999</v>
      </c>
      <c r="O90" s="30">
        <v>34.396000000000001</v>
      </c>
      <c r="P90" s="38">
        <v>-3.1716270588235673E-3</v>
      </c>
      <c r="Q90" s="38">
        <v>-0.11355145058823624</v>
      </c>
      <c r="R90" s="32" t="s">
        <v>285</v>
      </c>
      <c r="S90" s="32">
        <v>1</v>
      </c>
    </row>
    <row r="91" spans="1:22">
      <c r="A91" s="32" t="s">
        <v>142</v>
      </c>
      <c r="B91" s="32" t="s">
        <v>186</v>
      </c>
      <c r="C91" s="32" t="s">
        <v>1570</v>
      </c>
      <c r="D91" s="31">
        <v>42442</v>
      </c>
      <c r="E91" s="1">
        <f t="shared" si="6"/>
        <v>2016</v>
      </c>
      <c r="F91" s="1">
        <f t="shared" si="7"/>
        <v>3</v>
      </c>
      <c r="G91" s="4">
        <f t="shared" si="8"/>
        <v>13</v>
      </c>
      <c r="H91" s="9">
        <v>0.875</v>
      </c>
      <c r="I91" s="28">
        <v>129.24870000000001</v>
      </c>
      <c r="J91" s="28">
        <v>31.750183333333332</v>
      </c>
      <c r="K91" s="33">
        <v>496.70800000000003</v>
      </c>
      <c r="L91" s="33">
        <v>500</v>
      </c>
      <c r="M91" s="33">
        <v>0</v>
      </c>
      <c r="N91" s="27">
        <v>7.6375999999999999</v>
      </c>
      <c r="O91" s="30">
        <v>34.337400000000002</v>
      </c>
      <c r="P91" s="38">
        <v>-0.1003648800000001</v>
      </c>
      <c r="Q91" s="38">
        <v>-1.0405185000000001</v>
      </c>
      <c r="R91" s="32" t="s">
        <v>285</v>
      </c>
      <c r="S91" s="32">
        <v>1</v>
      </c>
    </row>
    <row r="92" spans="1:22">
      <c r="A92" s="32"/>
      <c r="B92" s="32"/>
      <c r="C92" s="32"/>
      <c r="D92" s="31"/>
      <c r="I92" s="28"/>
      <c r="J92" s="28"/>
      <c r="K92" s="33"/>
      <c r="L92" s="33"/>
      <c r="M92" s="33"/>
      <c r="N92" s="27"/>
      <c r="O92" s="30"/>
      <c r="P92" s="38"/>
      <c r="Q92" s="38"/>
      <c r="R92" s="32"/>
      <c r="S92" s="32"/>
    </row>
    <row r="93" spans="1:22">
      <c r="A93" s="32" t="s">
        <v>144</v>
      </c>
      <c r="B93" s="32" t="s">
        <v>217</v>
      </c>
      <c r="C93" s="32" t="s">
        <v>1570</v>
      </c>
      <c r="D93" s="31">
        <v>42568</v>
      </c>
      <c r="E93" s="1">
        <f t="shared" ref="E93:E139" si="9">YEAR(D93)</f>
        <v>2016</v>
      </c>
      <c r="F93" s="1">
        <f t="shared" ref="F93:F139" si="10">MONTH(D93)</f>
        <v>7</v>
      </c>
      <c r="G93" s="4">
        <f t="shared" ref="G93:G139" si="11">DAY(D93)</f>
        <v>17</v>
      </c>
      <c r="H93" s="9">
        <v>0.50069444444444444</v>
      </c>
      <c r="I93" s="28">
        <v>127.24850000000001</v>
      </c>
      <c r="J93" s="28">
        <v>31.750133333333334</v>
      </c>
      <c r="K93" s="33">
        <v>0</v>
      </c>
      <c r="L93" s="33">
        <v>0</v>
      </c>
      <c r="M93" s="33">
        <v>0</v>
      </c>
      <c r="N93" s="27">
        <v>27.5</v>
      </c>
      <c r="O93" s="30">
        <v>29.625048222731387</v>
      </c>
      <c r="P93" s="38">
        <v>-0.95422917647058814</v>
      </c>
      <c r="Q93" s="38">
        <v>-6.1224372799999989</v>
      </c>
      <c r="R93" s="32" t="s">
        <v>285</v>
      </c>
      <c r="S93" s="32">
        <v>1</v>
      </c>
      <c r="V93" s="8" t="s">
        <v>306</v>
      </c>
    </row>
    <row r="94" spans="1:22">
      <c r="A94" s="32" t="s">
        <v>144</v>
      </c>
      <c r="B94" s="32" t="s">
        <v>217</v>
      </c>
      <c r="C94" s="32" t="s">
        <v>1570</v>
      </c>
      <c r="D94" s="31">
        <v>42568</v>
      </c>
      <c r="E94" s="1">
        <f t="shared" si="9"/>
        <v>2016</v>
      </c>
      <c r="F94" s="1">
        <f t="shared" si="10"/>
        <v>7</v>
      </c>
      <c r="G94" s="4">
        <f t="shared" si="11"/>
        <v>17</v>
      </c>
      <c r="H94" s="9">
        <v>0.50069444444444444</v>
      </c>
      <c r="I94" s="28">
        <v>127.24850000000001</v>
      </c>
      <c r="J94" s="28">
        <v>31.750133333333334</v>
      </c>
      <c r="K94" s="33">
        <v>9</v>
      </c>
      <c r="L94" s="33">
        <v>10</v>
      </c>
      <c r="M94" s="33">
        <v>0</v>
      </c>
      <c r="N94" s="27">
        <v>27.64</v>
      </c>
      <c r="O94" s="30">
        <v>29.619499999999999</v>
      </c>
      <c r="P94" s="38">
        <v>-0.77262929411764691</v>
      </c>
      <c r="Q94" s="38">
        <v>-4.9557804799999987</v>
      </c>
      <c r="R94" s="32" t="s">
        <v>285</v>
      </c>
      <c r="S94" s="32">
        <v>1</v>
      </c>
      <c r="V94" s="8" t="s">
        <v>307</v>
      </c>
    </row>
    <row r="95" spans="1:22">
      <c r="A95" s="32" t="s">
        <v>144</v>
      </c>
      <c r="B95" s="32" t="s">
        <v>217</v>
      </c>
      <c r="C95" s="32" t="s">
        <v>1570</v>
      </c>
      <c r="D95" s="31">
        <v>42568</v>
      </c>
      <c r="E95" s="1">
        <f t="shared" si="9"/>
        <v>2016</v>
      </c>
      <c r="F95" s="1">
        <f t="shared" si="10"/>
        <v>7</v>
      </c>
      <c r="G95" s="4">
        <f t="shared" si="11"/>
        <v>17</v>
      </c>
      <c r="H95" s="9">
        <v>0.50069444444444444</v>
      </c>
      <c r="I95" s="28">
        <v>127.24850000000001</v>
      </c>
      <c r="J95" s="28">
        <v>31.750133333333334</v>
      </c>
      <c r="K95" s="33">
        <v>20</v>
      </c>
      <c r="L95" s="33">
        <v>20</v>
      </c>
      <c r="M95" s="33">
        <v>0</v>
      </c>
      <c r="N95" s="27">
        <v>24.606000000000002</v>
      </c>
      <c r="O95" s="30">
        <v>32.615400000000001</v>
      </c>
      <c r="P95" s="38">
        <v>-0.17539776470588264</v>
      </c>
      <c r="Q95" s="38">
        <v>-0.852468</v>
      </c>
      <c r="R95" s="32" t="s">
        <v>285</v>
      </c>
      <c r="S95" s="32">
        <v>1</v>
      </c>
      <c r="V95" s="8" t="s">
        <v>308</v>
      </c>
    </row>
    <row r="96" spans="1:22">
      <c r="A96" s="32" t="s">
        <v>144</v>
      </c>
      <c r="B96" s="32" t="s">
        <v>217</v>
      </c>
      <c r="C96" s="32" t="s">
        <v>1570</v>
      </c>
      <c r="D96" s="31">
        <v>42568</v>
      </c>
      <c r="E96" s="1">
        <f t="shared" si="9"/>
        <v>2016</v>
      </c>
      <c r="F96" s="1">
        <f t="shared" si="10"/>
        <v>7</v>
      </c>
      <c r="G96" s="4">
        <f t="shared" si="11"/>
        <v>17</v>
      </c>
      <c r="H96" s="9">
        <v>0.50069444444444444</v>
      </c>
      <c r="I96" s="28">
        <v>127.24850000000001</v>
      </c>
      <c r="J96" s="28">
        <v>31.750133333333334</v>
      </c>
      <c r="K96" s="33">
        <v>30</v>
      </c>
      <c r="L96" s="33">
        <v>30</v>
      </c>
      <c r="M96" s="33">
        <v>0</v>
      </c>
      <c r="N96" s="27">
        <v>20.616</v>
      </c>
      <c r="O96" s="30">
        <v>33.034300000000002</v>
      </c>
      <c r="P96" s="38">
        <v>-9.5710882352941562E-2</v>
      </c>
      <c r="Q96" s="38">
        <v>-0.45589306666666651</v>
      </c>
      <c r="R96" s="32" t="s">
        <v>285</v>
      </c>
      <c r="S96" s="32">
        <v>1</v>
      </c>
      <c r="V96" s="8" t="s">
        <v>309</v>
      </c>
    </row>
    <row r="97" spans="1:22">
      <c r="A97" s="32" t="s">
        <v>144</v>
      </c>
      <c r="B97" s="32" t="s">
        <v>217</v>
      </c>
      <c r="C97" s="32" t="s">
        <v>1570</v>
      </c>
      <c r="D97" s="31">
        <v>42568</v>
      </c>
      <c r="E97" s="1">
        <f t="shared" si="9"/>
        <v>2016</v>
      </c>
      <c r="F97" s="1">
        <f t="shared" si="10"/>
        <v>7</v>
      </c>
      <c r="G97" s="4">
        <f t="shared" si="11"/>
        <v>17</v>
      </c>
      <c r="H97" s="9">
        <v>0.50069444444444444</v>
      </c>
      <c r="I97" s="28">
        <v>127.24850000000001</v>
      </c>
      <c r="J97" s="28">
        <v>31.750133333333334</v>
      </c>
      <c r="K97" s="33">
        <v>34</v>
      </c>
      <c r="L97" s="33">
        <v>34</v>
      </c>
      <c r="M97" s="33">
        <v>0</v>
      </c>
      <c r="N97" s="27">
        <v>19.88</v>
      </c>
      <c r="O97" s="30">
        <v>33.325099999999999</v>
      </c>
      <c r="P97" s="38">
        <v>-4.7557000000000293E-2</v>
      </c>
      <c r="Q97" s="38">
        <v>-0.25178896000000073</v>
      </c>
      <c r="R97" s="32" t="s">
        <v>285</v>
      </c>
      <c r="S97" s="32">
        <v>1</v>
      </c>
      <c r="V97" s="8" t="s">
        <v>310</v>
      </c>
    </row>
    <row r="98" spans="1:22">
      <c r="A98" s="32" t="s">
        <v>144</v>
      </c>
      <c r="B98" s="32" t="s">
        <v>217</v>
      </c>
      <c r="C98" s="32" t="s">
        <v>1570</v>
      </c>
      <c r="D98" s="31">
        <v>42568</v>
      </c>
      <c r="E98" s="1">
        <f t="shared" si="9"/>
        <v>2016</v>
      </c>
      <c r="F98" s="1">
        <f t="shared" si="10"/>
        <v>7</v>
      </c>
      <c r="G98" s="4">
        <f t="shared" si="11"/>
        <v>17</v>
      </c>
      <c r="H98" s="9">
        <v>0.50069444444444444</v>
      </c>
      <c r="I98" s="28">
        <v>127.24850000000001</v>
      </c>
      <c r="J98" s="28">
        <v>31.750133333333334</v>
      </c>
      <c r="K98" s="33">
        <v>49</v>
      </c>
      <c r="L98" s="33">
        <v>50</v>
      </c>
      <c r="M98" s="33">
        <v>0</v>
      </c>
      <c r="N98" s="27">
        <v>18.831</v>
      </c>
      <c r="O98" s="30">
        <v>34.232100000000003</v>
      </c>
      <c r="P98" s="38">
        <v>0.18786288235294091</v>
      </c>
      <c r="Q98" s="38">
        <v>1.0937703999999986</v>
      </c>
      <c r="R98" s="32" t="s">
        <v>285</v>
      </c>
      <c r="S98" s="32">
        <v>1</v>
      </c>
      <c r="V98" s="8" t="s">
        <v>311</v>
      </c>
    </row>
    <row r="99" spans="1:22">
      <c r="A99" s="32" t="s">
        <v>144</v>
      </c>
      <c r="B99" s="32" t="s">
        <v>217</v>
      </c>
      <c r="C99" s="32" t="s">
        <v>1570</v>
      </c>
      <c r="D99" s="31">
        <v>42568</v>
      </c>
      <c r="E99" s="1">
        <f t="shared" si="9"/>
        <v>2016</v>
      </c>
      <c r="F99" s="1">
        <f t="shared" si="10"/>
        <v>7</v>
      </c>
      <c r="G99" s="4">
        <f t="shared" si="11"/>
        <v>17</v>
      </c>
      <c r="H99" s="9">
        <v>0.50069444444444444</v>
      </c>
      <c r="I99" s="28">
        <v>127.24850000000001</v>
      </c>
      <c r="J99" s="28">
        <v>31.750133333333334</v>
      </c>
      <c r="K99" s="33">
        <v>74</v>
      </c>
      <c r="L99" s="33">
        <v>75</v>
      </c>
      <c r="M99" s="33">
        <v>0</v>
      </c>
      <c r="N99" s="27">
        <v>18.548999999999999</v>
      </c>
      <c r="O99" s="30">
        <v>34.548200000000001</v>
      </c>
      <c r="P99" s="38">
        <v>0.19641076470588281</v>
      </c>
      <c r="Q99" s="38">
        <v>1.3708784000000005</v>
      </c>
      <c r="R99" s="32" t="s">
        <v>285</v>
      </c>
      <c r="S99" s="32">
        <v>1</v>
      </c>
      <c r="V99" s="8" t="s">
        <v>312</v>
      </c>
    </row>
    <row r="100" spans="1:22">
      <c r="A100" s="32" t="s">
        <v>144</v>
      </c>
      <c r="B100" s="32" t="s">
        <v>217</v>
      </c>
      <c r="C100" s="32" t="s">
        <v>1570</v>
      </c>
      <c r="D100" s="31">
        <v>42568</v>
      </c>
      <c r="E100" s="1">
        <f t="shared" si="9"/>
        <v>2016</v>
      </c>
      <c r="F100" s="1">
        <f t="shared" si="10"/>
        <v>7</v>
      </c>
      <c r="G100" s="4">
        <f t="shared" si="11"/>
        <v>17</v>
      </c>
      <c r="H100" s="9">
        <v>0.50069444444444444</v>
      </c>
      <c r="I100" s="28">
        <v>127.24850000000001</v>
      </c>
      <c r="J100" s="28">
        <v>31.750133333333334</v>
      </c>
      <c r="K100" s="33">
        <v>101</v>
      </c>
      <c r="L100" s="33">
        <v>100</v>
      </c>
      <c r="M100" s="33">
        <v>0</v>
      </c>
      <c r="N100" s="27">
        <v>15.941000000000001</v>
      </c>
      <c r="O100" s="30">
        <v>34.582799999999999</v>
      </c>
      <c r="P100" s="38">
        <v>0.23849264705882378</v>
      </c>
      <c r="Q100" s="38">
        <v>1.1390771199999996</v>
      </c>
      <c r="R100" s="32" t="s">
        <v>285</v>
      </c>
      <c r="S100" s="32">
        <v>1</v>
      </c>
      <c r="V100" s="8" t="s">
        <v>313</v>
      </c>
    </row>
    <row r="101" spans="1:22">
      <c r="A101" s="32" t="s">
        <v>144</v>
      </c>
      <c r="B101" s="32" t="s">
        <v>217</v>
      </c>
      <c r="C101" s="32" t="s">
        <v>1570</v>
      </c>
      <c r="D101" s="31">
        <v>42568</v>
      </c>
      <c r="E101" s="1">
        <f t="shared" si="9"/>
        <v>2016</v>
      </c>
      <c r="F101" s="1">
        <f t="shared" si="10"/>
        <v>7</v>
      </c>
      <c r="G101" s="4">
        <f t="shared" si="11"/>
        <v>17</v>
      </c>
      <c r="H101" s="9">
        <v>0.50069444444444444</v>
      </c>
      <c r="I101" s="28">
        <v>127.24850000000001</v>
      </c>
      <c r="J101" s="28">
        <v>31.750133333333334</v>
      </c>
      <c r="K101" s="33">
        <v>120</v>
      </c>
      <c r="L101" s="33">
        <v>120</v>
      </c>
      <c r="M101" s="33">
        <v>0</v>
      </c>
      <c r="N101" s="27">
        <v>15.929</v>
      </c>
      <c r="O101" s="30">
        <v>34.583799999999997</v>
      </c>
      <c r="P101" s="38">
        <v>0.22820352941176436</v>
      </c>
      <c r="Q101" s="38">
        <v>1.0365384000000013</v>
      </c>
      <c r="R101" s="32" t="s">
        <v>285</v>
      </c>
      <c r="S101" s="32">
        <v>1</v>
      </c>
      <c r="V101" s="8" t="s">
        <v>314</v>
      </c>
    </row>
    <row r="102" spans="1:22">
      <c r="A102" s="32"/>
      <c r="B102" s="32"/>
      <c r="C102" s="32"/>
      <c r="D102" s="31"/>
      <c r="I102" s="28"/>
      <c r="J102" s="28"/>
      <c r="K102" s="33"/>
      <c r="L102" s="33"/>
      <c r="M102" s="33"/>
      <c r="N102" s="27"/>
      <c r="O102" s="30"/>
      <c r="P102" s="38"/>
      <c r="Q102" s="38"/>
      <c r="R102" s="32"/>
      <c r="S102" s="32"/>
    </row>
    <row r="103" spans="1:22">
      <c r="A103" s="32" t="s">
        <v>144</v>
      </c>
      <c r="B103" s="32" t="s">
        <v>218</v>
      </c>
      <c r="C103" s="32" t="s">
        <v>1570</v>
      </c>
      <c r="D103" s="31">
        <v>42569</v>
      </c>
      <c r="E103" s="1">
        <f t="shared" si="9"/>
        <v>2016</v>
      </c>
      <c r="F103" s="1">
        <f t="shared" si="10"/>
        <v>7</v>
      </c>
      <c r="G103" s="4">
        <f t="shared" si="11"/>
        <v>18</v>
      </c>
      <c r="H103" s="9">
        <v>0.50486111111111109</v>
      </c>
      <c r="I103" s="28">
        <v>128.74966666666666</v>
      </c>
      <c r="J103" s="28">
        <v>31.749500000000001</v>
      </c>
      <c r="K103" s="33">
        <v>0</v>
      </c>
      <c r="L103" s="33">
        <v>0</v>
      </c>
      <c r="M103" s="33">
        <v>0</v>
      </c>
      <c r="N103" s="27">
        <v>28.1</v>
      </c>
      <c r="O103" s="30">
        <v>33.253115754809336</v>
      </c>
      <c r="P103" s="38">
        <v>-0.10417769411764732</v>
      </c>
      <c r="Q103" s="38">
        <v>-0.74443785411764729</v>
      </c>
      <c r="R103" s="32" t="s">
        <v>285</v>
      </c>
      <c r="S103" s="32">
        <v>1</v>
      </c>
      <c r="V103" s="8" t="s">
        <v>317</v>
      </c>
    </row>
    <row r="104" spans="1:22">
      <c r="A104" s="32" t="s">
        <v>144</v>
      </c>
      <c r="B104" s="32" t="s">
        <v>218</v>
      </c>
      <c r="C104" s="32" t="s">
        <v>1570</v>
      </c>
      <c r="D104" s="31">
        <v>42569</v>
      </c>
      <c r="E104" s="1">
        <f t="shared" si="9"/>
        <v>2016</v>
      </c>
      <c r="F104" s="1">
        <f t="shared" si="10"/>
        <v>7</v>
      </c>
      <c r="G104" s="4">
        <f t="shared" si="11"/>
        <v>18</v>
      </c>
      <c r="H104" s="9">
        <v>0.50486111111111109</v>
      </c>
      <c r="I104" s="28">
        <v>128.74966666666666</v>
      </c>
      <c r="J104" s="28">
        <v>31.749500000000001</v>
      </c>
      <c r="K104" s="33">
        <v>10</v>
      </c>
      <c r="L104" s="33">
        <v>10</v>
      </c>
      <c r="M104" s="33">
        <v>0</v>
      </c>
      <c r="N104" s="27">
        <v>27.585999999999999</v>
      </c>
      <c r="O104" s="30">
        <v>33.283000000000001</v>
      </c>
      <c r="P104" s="38">
        <v>-0.1218127764705883</v>
      </c>
      <c r="Q104" s="38">
        <v>-0.57816885647058847</v>
      </c>
      <c r="R104" s="32" t="s">
        <v>285</v>
      </c>
      <c r="S104" s="32">
        <v>1</v>
      </c>
      <c r="V104" s="8" t="s">
        <v>318</v>
      </c>
    </row>
    <row r="105" spans="1:22">
      <c r="A105" s="32" t="s">
        <v>144</v>
      </c>
      <c r="B105" s="32" t="s">
        <v>218</v>
      </c>
      <c r="C105" s="32" t="s">
        <v>1570</v>
      </c>
      <c r="D105" s="31">
        <v>42569</v>
      </c>
      <c r="E105" s="1">
        <f t="shared" si="9"/>
        <v>2016</v>
      </c>
      <c r="F105" s="1">
        <f t="shared" si="10"/>
        <v>7</v>
      </c>
      <c r="G105" s="4">
        <f t="shared" si="11"/>
        <v>18</v>
      </c>
      <c r="H105" s="9">
        <v>0.50486111111111109</v>
      </c>
      <c r="I105" s="28">
        <v>128.74966666666666</v>
      </c>
      <c r="J105" s="28">
        <v>31.749500000000001</v>
      </c>
      <c r="K105" s="33">
        <v>20</v>
      </c>
      <c r="L105" s="33">
        <v>20</v>
      </c>
      <c r="M105" s="33">
        <v>0</v>
      </c>
      <c r="N105" s="27">
        <v>27.225000000000001</v>
      </c>
      <c r="O105" s="30">
        <v>33.553100000000001</v>
      </c>
      <c r="P105" s="38">
        <v>0.10737082117647057</v>
      </c>
      <c r="Q105" s="38">
        <v>0.48761646117647217</v>
      </c>
      <c r="R105" s="32" t="s">
        <v>285</v>
      </c>
      <c r="S105" s="32">
        <v>1</v>
      </c>
      <c r="V105" s="8" t="s">
        <v>319</v>
      </c>
    </row>
    <row r="106" spans="1:22">
      <c r="A106" s="32" t="s">
        <v>144</v>
      </c>
      <c r="B106" s="32" t="s">
        <v>218</v>
      </c>
      <c r="C106" s="32" t="s">
        <v>1570</v>
      </c>
      <c r="D106" s="31">
        <v>42569</v>
      </c>
      <c r="E106" s="1">
        <f t="shared" si="9"/>
        <v>2016</v>
      </c>
      <c r="F106" s="1">
        <f t="shared" si="10"/>
        <v>7</v>
      </c>
      <c r="G106" s="4">
        <f t="shared" si="11"/>
        <v>18</v>
      </c>
      <c r="H106" s="9">
        <v>0.50486111111111109</v>
      </c>
      <c r="I106" s="28">
        <v>128.74966666666666</v>
      </c>
      <c r="J106" s="28">
        <v>31.749500000000001</v>
      </c>
      <c r="K106" s="33">
        <v>29</v>
      </c>
      <c r="L106" s="33">
        <v>30</v>
      </c>
      <c r="M106" s="33">
        <v>0</v>
      </c>
      <c r="N106" s="27">
        <v>24.827000000000002</v>
      </c>
      <c r="O106" s="30">
        <v>34.395200000000003</v>
      </c>
      <c r="P106" s="38">
        <v>0.25955191882352935</v>
      </c>
      <c r="Q106" s="38">
        <v>1.2534316988235297</v>
      </c>
      <c r="R106" s="32" t="s">
        <v>285</v>
      </c>
      <c r="S106" s="32">
        <v>1</v>
      </c>
      <c r="V106" s="8" t="s">
        <v>320</v>
      </c>
    </row>
    <row r="107" spans="1:22">
      <c r="A107" s="32" t="s">
        <v>144</v>
      </c>
      <c r="B107" s="32" t="s">
        <v>218</v>
      </c>
      <c r="C107" s="32" t="s">
        <v>1570</v>
      </c>
      <c r="D107" s="31">
        <v>42569</v>
      </c>
      <c r="E107" s="1">
        <f t="shared" si="9"/>
        <v>2016</v>
      </c>
      <c r="F107" s="1">
        <f t="shared" si="10"/>
        <v>7</v>
      </c>
      <c r="G107" s="4">
        <f t="shared" si="11"/>
        <v>18</v>
      </c>
      <c r="H107" s="9">
        <v>0.50486111111111109</v>
      </c>
      <c r="I107" s="28">
        <v>128.74966666666666</v>
      </c>
      <c r="J107" s="28">
        <v>31.749500000000001</v>
      </c>
      <c r="K107" s="33">
        <v>50</v>
      </c>
      <c r="L107" s="33">
        <v>50</v>
      </c>
      <c r="M107" s="33">
        <v>0</v>
      </c>
      <c r="N107" s="27">
        <v>22.803999999999998</v>
      </c>
      <c r="O107" s="30">
        <v>34.578800000000001</v>
      </c>
      <c r="P107" s="38">
        <v>0.253621216470588</v>
      </c>
      <c r="Q107" s="38">
        <v>1.5053782964705889</v>
      </c>
      <c r="R107" s="32" t="s">
        <v>285</v>
      </c>
      <c r="S107" s="32">
        <v>1</v>
      </c>
      <c r="V107" s="8" t="s">
        <v>321</v>
      </c>
    </row>
    <row r="108" spans="1:22">
      <c r="A108" s="32" t="s">
        <v>144</v>
      </c>
      <c r="B108" s="32" t="s">
        <v>218</v>
      </c>
      <c r="C108" s="32" t="s">
        <v>1570</v>
      </c>
      <c r="D108" s="31">
        <v>42569</v>
      </c>
      <c r="E108" s="1">
        <f t="shared" si="9"/>
        <v>2016</v>
      </c>
      <c r="F108" s="1">
        <f t="shared" si="10"/>
        <v>7</v>
      </c>
      <c r="G108" s="4">
        <f t="shared" si="11"/>
        <v>18</v>
      </c>
      <c r="H108" s="9">
        <v>0.50486111111111109</v>
      </c>
      <c r="I108" s="28">
        <v>128.74966666666666</v>
      </c>
      <c r="J108" s="28">
        <v>31.749500000000001</v>
      </c>
      <c r="K108" s="33">
        <v>59</v>
      </c>
      <c r="L108" s="33">
        <v>60</v>
      </c>
      <c r="M108" s="33">
        <v>0</v>
      </c>
      <c r="N108" s="27">
        <v>21.681999999999999</v>
      </c>
      <c r="O108" s="30">
        <v>34.644599999999997</v>
      </c>
      <c r="P108" s="38">
        <v>0.25220799411764672</v>
      </c>
      <c r="Q108" s="38">
        <v>1.5406688941176476</v>
      </c>
      <c r="R108" s="32" t="s">
        <v>285</v>
      </c>
      <c r="S108" s="32">
        <v>1</v>
      </c>
      <c r="V108" s="8" t="s">
        <v>322</v>
      </c>
    </row>
    <row r="109" spans="1:22">
      <c r="A109" s="32" t="s">
        <v>144</v>
      </c>
      <c r="B109" s="32" t="s">
        <v>218</v>
      </c>
      <c r="C109" s="32" t="s">
        <v>1570</v>
      </c>
      <c r="D109" s="31">
        <v>42569</v>
      </c>
      <c r="E109" s="1">
        <f t="shared" si="9"/>
        <v>2016</v>
      </c>
      <c r="F109" s="1">
        <f t="shared" si="10"/>
        <v>7</v>
      </c>
      <c r="G109" s="4">
        <f t="shared" si="11"/>
        <v>18</v>
      </c>
      <c r="H109" s="9">
        <v>0.50486111111111109</v>
      </c>
      <c r="I109" s="28">
        <v>128.74966666666666</v>
      </c>
      <c r="J109" s="28">
        <v>31.749500000000001</v>
      </c>
      <c r="K109" s="33">
        <v>75</v>
      </c>
      <c r="L109" s="33">
        <v>75</v>
      </c>
      <c r="M109" s="33">
        <v>0</v>
      </c>
      <c r="N109" s="27">
        <v>20.356000000000002</v>
      </c>
      <c r="O109" s="30">
        <v>34.701500000000003</v>
      </c>
      <c r="P109" s="38">
        <v>0.18413174470588212</v>
      </c>
      <c r="Q109" s="38">
        <v>1.378906804705883</v>
      </c>
      <c r="R109" s="32" t="s">
        <v>285</v>
      </c>
      <c r="S109" s="32">
        <v>1</v>
      </c>
      <c r="V109" s="8" t="s">
        <v>323</v>
      </c>
    </row>
    <row r="110" spans="1:22">
      <c r="A110" s="32" t="s">
        <v>144</v>
      </c>
      <c r="B110" s="32" t="s">
        <v>218</v>
      </c>
      <c r="C110" s="32" t="s">
        <v>1570</v>
      </c>
      <c r="D110" s="31">
        <v>42569</v>
      </c>
      <c r="E110" s="1">
        <f t="shared" si="9"/>
        <v>2016</v>
      </c>
      <c r="F110" s="1">
        <f t="shared" si="10"/>
        <v>7</v>
      </c>
      <c r="G110" s="4">
        <f t="shared" si="11"/>
        <v>18</v>
      </c>
      <c r="H110" s="9">
        <v>0.50486111111111109</v>
      </c>
      <c r="I110" s="28">
        <v>128.74966666666666</v>
      </c>
      <c r="J110" s="28">
        <v>31.749500000000001</v>
      </c>
      <c r="K110" s="33">
        <v>100</v>
      </c>
      <c r="L110" s="33">
        <v>100</v>
      </c>
      <c r="M110" s="33">
        <v>0</v>
      </c>
      <c r="N110" s="27">
        <v>19.012</v>
      </c>
      <c r="O110" s="30">
        <v>34.7136</v>
      </c>
      <c r="P110" s="38">
        <v>0.17943308235294086</v>
      </c>
      <c r="Q110" s="38">
        <v>1.3012080156862762</v>
      </c>
      <c r="R110" s="32" t="s">
        <v>285</v>
      </c>
      <c r="S110" s="32">
        <v>1</v>
      </c>
      <c r="V110" s="8" t="s">
        <v>324</v>
      </c>
    </row>
    <row r="111" spans="1:22">
      <c r="A111" s="32" t="s">
        <v>144</v>
      </c>
      <c r="B111" s="32" t="s">
        <v>218</v>
      </c>
      <c r="C111" s="32" t="s">
        <v>1570</v>
      </c>
      <c r="D111" s="31">
        <v>42569</v>
      </c>
      <c r="E111" s="1">
        <f t="shared" si="9"/>
        <v>2016</v>
      </c>
      <c r="F111" s="1">
        <f t="shared" si="10"/>
        <v>7</v>
      </c>
      <c r="G111" s="4">
        <f t="shared" si="11"/>
        <v>18</v>
      </c>
      <c r="H111" s="9">
        <v>0.50486111111111109</v>
      </c>
      <c r="I111" s="28">
        <v>128.74966666666666</v>
      </c>
      <c r="J111" s="28">
        <v>31.749500000000001</v>
      </c>
      <c r="K111" s="33">
        <v>124</v>
      </c>
      <c r="L111" s="33">
        <v>125</v>
      </c>
      <c r="M111" s="33">
        <v>0</v>
      </c>
      <c r="N111" s="27">
        <v>17.698</v>
      </c>
      <c r="O111" s="30">
        <v>34.657899999999998</v>
      </c>
      <c r="P111" s="38">
        <v>0.20841018</v>
      </c>
      <c r="Q111" s="38">
        <v>1.1747288000000022</v>
      </c>
      <c r="R111" s="32" t="s">
        <v>285</v>
      </c>
      <c r="S111" s="32">
        <v>1</v>
      </c>
      <c r="V111" s="8" t="s">
        <v>325</v>
      </c>
    </row>
    <row r="112" spans="1:22">
      <c r="A112" s="32" t="s">
        <v>144</v>
      </c>
      <c r="B112" s="32" t="s">
        <v>218</v>
      </c>
      <c r="C112" s="32" t="s">
        <v>1570</v>
      </c>
      <c r="D112" s="31">
        <v>42569</v>
      </c>
      <c r="E112" s="1">
        <f t="shared" si="9"/>
        <v>2016</v>
      </c>
      <c r="F112" s="1">
        <f t="shared" si="10"/>
        <v>7</v>
      </c>
      <c r="G112" s="4">
        <f t="shared" si="11"/>
        <v>18</v>
      </c>
      <c r="H112" s="9">
        <v>0.50486111111111109</v>
      </c>
      <c r="I112" s="28">
        <v>128.74966666666666</v>
      </c>
      <c r="J112" s="28">
        <v>31.749500000000001</v>
      </c>
      <c r="K112" s="33">
        <v>150</v>
      </c>
      <c r="L112" s="33">
        <v>150</v>
      </c>
      <c r="M112" s="33">
        <v>0</v>
      </c>
      <c r="N112" s="27">
        <v>16.384</v>
      </c>
      <c r="O112" s="30">
        <v>34.6068</v>
      </c>
      <c r="P112" s="38">
        <v>0.17291051764705845</v>
      </c>
      <c r="Q112" s="38">
        <v>0.91674595764705913</v>
      </c>
      <c r="R112" s="32" t="s">
        <v>285</v>
      </c>
      <c r="S112" s="32">
        <v>1</v>
      </c>
      <c r="V112" s="8" t="s">
        <v>326</v>
      </c>
    </row>
    <row r="113" spans="1:22">
      <c r="A113" s="32" t="s">
        <v>144</v>
      </c>
      <c r="B113" s="32" t="s">
        <v>218</v>
      </c>
      <c r="C113" s="32" t="s">
        <v>1570</v>
      </c>
      <c r="D113" s="31">
        <v>42569</v>
      </c>
      <c r="E113" s="1">
        <f t="shared" si="9"/>
        <v>2016</v>
      </c>
      <c r="F113" s="1">
        <f t="shared" si="10"/>
        <v>7</v>
      </c>
      <c r="G113" s="4">
        <f t="shared" si="11"/>
        <v>18</v>
      </c>
      <c r="H113" s="9">
        <v>0.50486111111111109</v>
      </c>
      <c r="I113" s="28">
        <v>128.74966666666666</v>
      </c>
      <c r="J113" s="28">
        <v>31.749500000000001</v>
      </c>
      <c r="K113" s="33">
        <v>198</v>
      </c>
      <c r="L113" s="33">
        <v>200</v>
      </c>
      <c r="M113" s="33">
        <v>0</v>
      </c>
      <c r="N113" s="27">
        <v>14.891</v>
      </c>
      <c r="O113" s="30">
        <v>34.557299999999998</v>
      </c>
      <c r="P113" s="38">
        <v>0.18504973529411739</v>
      </c>
      <c r="Q113" s="38">
        <v>0.62527991529411864</v>
      </c>
      <c r="R113" s="32" t="s">
        <v>285</v>
      </c>
      <c r="S113" s="32">
        <v>1</v>
      </c>
      <c r="V113" s="8" t="s">
        <v>327</v>
      </c>
    </row>
    <row r="114" spans="1:22">
      <c r="A114" s="32" t="s">
        <v>144</v>
      </c>
      <c r="B114" s="32" t="s">
        <v>218</v>
      </c>
      <c r="C114" s="32" t="s">
        <v>1570</v>
      </c>
      <c r="D114" s="31">
        <v>42569</v>
      </c>
      <c r="E114" s="1">
        <f t="shared" si="9"/>
        <v>2016</v>
      </c>
      <c r="F114" s="1">
        <f t="shared" si="10"/>
        <v>7</v>
      </c>
      <c r="G114" s="4">
        <f t="shared" si="11"/>
        <v>18</v>
      </c>
      <c r="H114" s="9">
        <v>0.50486111111111109</v>
      </c>
      <c r="I114" s="28">
        <v>128.74966666666666</v>
      </c>
      <c r="J114" s="28">
        <v>31.749500000000001</v>
      </c>
      <c r="K114" s="33">
        <v>298</v>
      </c>
      <c r="L114" s="33">
        <v>300</v>
      </c>
      <c r="M114" s="33">
        <v>0</v>
      </c>
      <c r="N114" s="27">
        <v>11.2</v>
      </c>
      <c r="O114" s="30">
        <v>34.389600000000002</v>
      </c>
      <c r="P114" s="38">
        <v>9.9188729411763266E-3</v>
      </c>
      <c r="Q114" s="38">
        <v>-0.34372852705882195</v>
      </c>
      <c r="R114" s="32" t="s">
        <v>285</v>
      </c>
      <c r="S114" s="32">
        <v>1</v>
      </c>
      <c r="V114" s="8" t="s">
        <v>328</v>
      </c>
    </row>
    <row r="115" spans="1:22">
      <c r="A115" s="32" t="s">
        <v>144</v>
      </c>
      <c r="B115" s="32" t="s">
        <v>218</v>
      </c>
      <c r="C115" s="32" t="s">
        <v>1570</v>
      </c>
      <c r="D115" s="31">
        <v>42569</v>
      </c>
      <c r="E115" s="1">
        <f t="shared" si="9"/>
        <v>2016</v>
      </c>
      <c r="F115" s="1">
        <f t="shared" si="10"/>
        <v>7</v>
      </c>
      <c r="G115" s="4">
        <f t="shared" si="11"/>
        <v>18</v>
      </c>
      <c r="H115" s="9">
        <v>0.50486111111111109</v>
      </c>
      <c r="I115" s="28">
        <v>128.74966666666666</v>
      </c>
      <c r="J115" s="28">
        <v>31.749500000000001</v>
      </c>
      <c r="K115" s="33">
        <v>496</v>
      </c>
      <c r="L115" s="33">
        <v>500</v>
      </c>
      <c r="M115" s="33">
        <v>0</v>
      </c>
      <c r="N115" s="27">
        <v>7.327</v>
      </c>
      <c r="O115" s="30">
        <v>34.343400000000003</v>
      </c>
      <c r="P115" s="38">
        <v>-0.12147456941176493</v>
      </c>
      <c r="Q115" s="38">
        <v>-1.2278472094117623</v>
      </c>
      <c r="R115" s="32" t="s">
        <v>285</v>
      </c>
      <c r="S115" s="32">
        <v>1</v>
      </c>
      <c r="V115" s="8" t="s">
        <v>329</v>
      </c>
    </row>
    <row r="116" spans="1:22">
      <c r="A116" s="32"/>
      <c r="B116" s="32"/>
      <c r="C116" s="32"/>
      <c r="D116" s="31"/>
      <c r="I116" s="28"/>
      <c r="J116" s="28"/>
      <c r="K116" s="33"/>
      <c r="L116" s="33"/>
      <c r="M116" s="33"/>
      <c r="N116" s="27"/>
      <c r="O116" s="30"/>
      <c r="P116" s="38"/>
      <c r="Q116" s="38"/>
      <c r="R116" s="32"/>
      <c r="S116" s="32"/>
    </row>
    <row r="117" spans="1:22">
      <c r="A117" s="32" t="s">
        <v>145</v>
      </c>
      <c r="B117" s="32" t="s">
        <v>219</v>
      </c>
      <c r="C117" s="32" t="s">
        <v>1573</v>
      </c>
      <c r="D117" s="31">
        <v>42607</v>
      </c>
      <c r="E117" s="1">
        <f t="shared" si="9"/>
        <v>2016</v>
      </c>
      <c r="F117" s="1">
        <f t="shared" si="10"/>
        <v>8</v>
      </c>
      <c r="G117" s="4">
        <f t="shared" si="11"/>
        <v>25</v>
      </c>
      <c r="H117" s="9">
        <v>0.71752314814814822</v>
      </c>
      <c r="I117" s="28">
        <v>136.00183333333334</v>
      </c>
      <c r="J117" s="28">
        <v>39.597833333333334</v>
      </c>
      <c r="K117" s="33">
        <v>0</v>
      </c>
      <c r="L117" s="33">
        <v>0</v>
      </c>
      <c r="M117" s="33">
        <v>0</v>
      </c>
      <c r="N117" s="27">
        <v>27.5</v>
      </c>
      <c r="O117" s="30">
        <v>32.577734854957214</v>
      </c>
      <c r="P117" s="38">
        <v>-0.31289360705882374</v>
      </c>
      <c r="Q117" s="38">
        <v>-2.2894935376470587</v>
      </c>
      <c r="R117" s="32" t="s">
        <v>285</v>
      </c>
      <c r="S117" s="32">
        <v>1</v>
      </c>
      <c r="V117" s="8" t="s">
        <v>347</v>
      </c>
    </row>
    <row r="118" spans="1:22">
      <c r="A118" s="32" t="s">
        <v>145</v>
      </c>
      <c r="B118" s="32" t="s">
        <v>219</v>
      </c>
      <c r="C118" s="32" t="s">
        <v>1572</v>
      </c>
      <c r="D118" s="31">
        <v>42607</v>
      </c>
      <c r="E118" s="1">
        <f t="shared" si="9"/>
        <v>2016</v>
      </c>
      <c r="F118" s="1">
        <f t="shared" si="10"/>
        <v>8</v>
      </c>
      <c r="G118" s="4">
        <f t="shared" si="11"/>
        <v>25</v>
      </c>
      <c r="H118" s="9">
        <v>0.71752314814814822</v>
      </c>
      <c r="I118" s="28">
        <v>136.00183333333334</v>
      </c>
      <c r="J118" s="28">
        <v>39.597833333333334</v>
      </c>
      <c r="K118" s="33">
        <v>9.8620000000000001</v>
      </c>
      <c r="L118" s="33">
        <v>10</v>
      </c>
      <c r="M118" s="33">
        <v>0</v>
      </c>
      <c r="N118" s="27">
        <v>26.664000000000001</v>
      </c>
      <c r="O118" s="30">
        <v>33.399700000000003</v>
      </c>
      <c r="P118" s="38">
        <v>-0.14649832823529452</v>
      </c>
      <c r="Q118" s="38">
        <v>-1.3611561505882337</v>
      </c>
      <c r="R118" s="32" t="s">
        <v>285</v>
      </c>
      <c r="S118" s="32">
        <v>1</v>
      </c>
      <c r="V118" s="8" t="s">
        <v>348</v>
      </c>
    </row>
    <row r="119" spans="1:22">
      <c r="A119" s="32" t="s">
        <v>145</v>
      </c>
      <c r="B119" s="32" t="s">
        <v>219</v>
      </c>
      <c r="C119" s="32" t="s">
        <v>1572</v>
      </c>
      <c r="D119" s="31">
        <v>42607</v>
      </c>
      <c r="E119" s="1">
        <f t="shared" si="9"/>
        <v>2016</v>
      </c>
      <c r="F119" s="1">
        <f t="shared" si="10"/>
        <v>8</v>
      </c>
      <c r="G119" s="4">
        <f t="shared" si="11"/>
        <v>25</v>
      </c>
      <c r="H119" s="9">
        <v>0.71752314814814822</v>
      </c>
      <c r="I119" s="28">
        <v>136.00183333333334</v>
      </c>
      <c r="J119" s="28">
        <v>39.597833333333334</v>
      </c>
      <c r="K119" s="33">
        <v>19.722999999999999</v>
      </c>
      <c r="L119" s="33">
        <v>20</v>
      </c>
      <c r="M119" s="33">
        <v>0</v>
      </c>
      <c r="N119" s="27">
        <v>22.602799999999998</v>
      </c>
      <c r="O119" s="30">
        <v>33.598399999999998</v>
      </c>
      <c r="P119" s="38">
        <v>-9.8679549411764711E-2</v>
      </c>
      <c r="Q119" s="38">
        <v>-0.8517731635294119</v>
      </c>
      <c r="R119" s="32" t="s">
        <v>285</v>
      </c>
      <c r="S119" s="32">
        <v>1</v>
      </c>
      <c r="V119" s="8" t="s">
        <v>349</v>
      </c>
    </row>
    <row r="120" spans="1:22">
      <c r="A120" s="32" t="s">
        <v>145</v>
      </c>
      <c r="B120" s="32" t="s">
        <v>219</v>
      </c>
      <c r="C120" s="32" t="s">
        <v>1572</v>
      </c>
      <c r="D120" s="31">
        <v>42607</v>
      </c>
      <c r="E120" s="1">
        <f t="shared" si="9"/>
        <v>2016</v>
      </c>
      <c r="F120" s="1">
        <f t="shared" si="10"/>
        <v>8</v>
      </c>
      <c r="G120" s="4">
        <f t="shared" si="11"/>
        <v>25</v>
      </c>
      <c r="H120" s="9">
        <v>0.71752314814814822</v>
      </c>
      <c r="I120" s="28">
        <v>136.00183333333334</v>
      </c>
      <c r="J120" s="28">
        <v>39.597833333333334</v>
      </c>
      <c r="K120" s="33">
        <v>49.601999999999997</v>
      </c>
      <c r="L120" s="33">
        <v>50</v>
      </c>
      <c r="M120" s="33">
        <v>0</v>
      </c>
      <c r="N120" s="27">
        <v>9.0289999999999999</v>
      </c>
      <c r="O120" s="30">
        <v>33.980499999999999</v>
      </c>
      <c r="P120" s="38">
        <v>-2.4670830588235493E-2</v>
      </c>
      <c r="Q120" s="38">
        <v>-0.45503357647059062</v>
      </c>
      <c r="R120" s="32" t="s">
        <v>285</v>
      </c>
      <c r="S120" s="32">
        <v>1</v>
      </c>
      <c r="V120" s="8" t="s">
        <v>350</v>
      </c>
    </row>
    <row r="121" spans="1:22">
      <c r="A121" s="32" t="s">
        <v>145</v>
      </c>
      <c r="B121" s="32" t="s">
        <v>219</v>
      </c>
      <c r="C121" s="32" t="s">
        <v>1572</v>
      </c>
      <c r="D121" s="31">
        <v>42607</v>
      </c>
      <c r="E121" s="1">
        <f t="shared" si="9"/>
        <v>2016</v>
      </c>
      <c r="F121" s="1">
        <f t="shared" si="10"/>
        <v>8</v>
      </c>
      <c r="G121" s="4">
        <f t="shared" si="11"/>
        <v>25</v>
      </c>
      <c r="H121" s="9">
        <v>0.71752314814814822</v>
      </c>
      <c r="I121" s="28">
        <v>136.00183333333334</v>
      </c>
      <c r="J121" s="28">
        <v>39.597833333333334</v>
      </c>
      <c r="K121" s="33">
        <v>74.543000000000006</v>
      </c>
      <c r="L121" s="33">
        <v>75</v>
      </c>
      <c r="M121" s="33">
        <v>0</v>
      </c>
      <c r="N121" s="27">
        <v>6.2435</v>
      </c>
      <c r="O121" s="30">
        <v>34.046100000000003</v>
      </c>
      <c r="P121" s="38">
        <v>-4.2793117647059731E-3</v>
      </c>
      <c r="Q121" s="38">
        <v>-0.29069510941176446</v>
      </c>
      <c r="R121" s="32" t="s">
        <v>285</v>
      </c>
      <c r="S121" s="32">
        <v>1</v>
      </c>
      <c r="V121" s="8" t="s">
        <v>351</v>
      </c>
    </row>
    <row r="122" spans="1:22">
      <c r="A122" s="32" t="s">
        <v>145</v>
      </c>
      <c r="B122" s="32" t="s">
        <v>219</v>
      </c>
      <c r="C122" s="32" t="s">
        <v>1572</v>
      </c>
      <c r="D122" s="31">
        <v>42607</v>
      </c>
      <c r="E122" s="1">
        <f t="shared" si="9"/>
        <v>2016</v>
      </c>
      <c r="F122" s="1">
        <f t="shared" si="10"/>
        <v>8</v>
      </c>
      <c r="G122" s="4">
        <f t="shared" si="11"/>
        <v>25</v>
      </c>
      <c r="H122" s="9">
        <v>0.71752314814814822</v>
      </c>
      <c r="I122" s="28">
        <v>136.00183333333334</v>
      </c>
      <c r="J122" s="28">
        <v>39.597833333333334</v>
      </c>
      <c r="K122" s="33">
        <v>99.655000000000001</v>
      </c>
      <c r="L122" s="33">
        <v>100</v>
      </c>
      <c r="M122" s="33">
        <v>0</v>
      </c>
      <c r="N122" s="27">
        <v>4.6445999999999996</v>
      </c>
      <c r="O122" s="30">
        <v>34.027500000000003</v>
      </c>
      <c r="P122" s="38">
        <v>-5.916129411769333E-4</v>
      </c>
      <c r="Q122" s="38">
        <v>-0.48898934235294078</v>
      </c>
      <c r="R122" s="32" t="s">
        <v>285</v>
      </c>
      <c r="S122" s="32">
        <v>1</v>
      </c>
      <c r="V122" s="8" t="s">
        <v>352</v>
      </c>
    </row>
    <row r="123" spans="1:22">
      <c r="A123" s="32" t="s">
        <v>145</v>
      </c>
      <c r="B123" s="32" t="s">
        <v>219</v>
      </c>
      <c r="C123" s="32" t="s">
        <v>1572</v>
      </c>
      <c r="D123" s="31">
        <v>42607</v>
      </c>
      <c r="E123" s="1">
        <f t="shared" si="9"/>
        <v>2016</v>
      </c>
      <c r="F123" s="1">
        <f t="shared" si="10"/>
        <v>8</v>
      </c>
      <c r="G123" s="4">
        <f t="shared" si="11"/>
        <v>25</v>
      </c>
      <c r="H123" s="9">
        <v>0.71752314814814822</v>
      </c>
      <c r="I123" s="28">
        <v>136.00183333333334</v>
      </c>
      <c r="J123" s="28">
        <v>39.597833333333334</v>
      </c>
      <c r="K123" s="33">
        <v>124.075</v>
      </c>
      <c r="L123" s="33">
        <v>125</v>
      </c>
      <c r="M123" s="33">
        <v>0</v>
      </c>
      <c r="N123" s="27">
        <v>3.4967000000000001</v>
      </c>
      <c r="O123" s="30">
        <v>34.015300000000003</v>
      </c>
      <c r="P123" s="38">
        <v>-3.01781176470588E-2</v>
      </c>
      <c r="Q123" s="38">
        <v>-0.64543463411764623</v>
      </c>
      <c r="R123" s="32" t="s">
        <v>285</v>
      </c>
      <c r="S123" s="32">
        <v>1</v>
      </c>
      <c r="V123" s="8" t="s">
        <v>353</v>
      </c>
    </row>
    <row r="124" spans="1:22">
      <c r="A124" s="32" t="s">
        <v>145</v>
      </c>
      <c r="B124" s="32" t="s">
        <v>219</v>
      </c>
      <c r="C124" s="32" t="s">
        <v>1572</v>
      </c>
      <c r="D124" s="31">
        <v>42607</v>
      </c>
      <c r="E124" s="1">
        <f t="shared" si="9"/>
        <v>2016</v>
      </c>
      <c r="F124" s="1">
        <f t="shared" si="10"/>
        <v>8</v>
      </c>
      <c r="G124" s="4">
        <f t="shared" si="11"/>
        <v>25</v>
      </c>
      <c r="H124" s="9">
        <v>0.71752314814814822</v>
      </c>
      <c r="I124" s="28">
        <v>136.00183333333334</v>
      </c>
      <c r="J124" s="28">
        <v>39.597833333333334</v>
      </c>
      <c r="K124" s="33">
        <v>149.39699999999999</v>
      </c>
      <c r="L124" s="33">
        <v>150</v>
      </c>
      <c r="M124" s="33">
        <v>0</v>
      </c>
      <c r="N124" s="27">
        <v>2.5634999999999999</v>
      </c>
      <c r="O124" s="30">
        <v>34.001199999999997</v>
      </c>
      <c r="P124" s="38">
        <v>-4.0650858823529479E-2</v>
      </c>
      <c r="Q124" s="38">
        <v>-0.69465751372548912</v>
      </c>
      <c r="R124" s="32" t="s">
        <v>285</v>
      </c>
      <c r="S124" s="32">
        <v>1</v>
      </c>
      <c r="V124" s="8" t="s">
        <v>354</v>
      </c>
    </row>
    <row r="125" spans="1:22">
      <c r="A125" s="32" t="s">
        <v>145</v>
      </c>
      <c r="B125" s="32" t="s">
        <v>219</v>
      </c>
      <c r="C125" s="32" t="s">
        <v>1572</v>
      </c>
      <c r="D125" s="31">
        <v>42607</v>
      </c>
      <c r="E125" s="1">
        <f t="shared" si="9"/>
        <v>2016</v>
      </c>
      <c r="F125" s="1">
        <f t="shared" si="10"/>
        <v>8</v>
      </c>
      <c r="G125" s="4">
        <f t="shared" si="11"/>
        <v>25</v>
      </c>
      <c r="H125" s="9">
        <v>0.71752314814814822</v>
      </c>
      <c r="I125" s="28">
        <v>136.00183333333334</v>
      </c>
      <c r="J125" s="28">
        <v>39.597833333333334</v>
      </c>
      <c r="K125" s="33">
        <v>199.94800000000001</v>
      </c>
      <c r="L125" s="33">
        <v>200</v>
      </c>
      <c r="M125" s="33">
        <v>0</v>
      </c>
      <c r="N125" s="27">
        <v>1.7184999999999999</v>
      </c>
      <c r="O125" s="30">
        <v>34.025100000000002</v>
      </c>
      <c r="P125" s="38">
        <v>-2.816444000000029E-2</v>
      </c>
      <c r="Q125" s="38">
        <v>-0.68472613999999954</v>
      </c>
      <c r="R125" s="32" t="s">
        <v>285</v>
      </c>
      <c r="S125" s="32">
        <v>1</v>
      </c>
      <c r="V125" s="8" t="s">
        <v>355</v>
      </c>
    </row>
    <row r="126" spans="1:22">
      <c r="A126" s="32"/>
      <c r="B126" s="32"/>
      <c r="C126" s="32"/>
      <c r="D126" s="31"/>
      <c r="I126" s="28"/>
      <c r="J126" s="28"/>
      <c r="K126" s="33"/>
      <c r="L126" s="33"/>
      <c r="M126" s="33"/>
      <c r="N126" s="27"/>
      <c r="O126" s="30"/>
      <c r="P126" s="38"/>
      <c r="Q126" s="38"/>
      <c r="R126" s="32"/>
      <c r="S126" s="32"/>
    </row>
    <row r="127" spans="1:22">
      <c r="A127" s="32" t="s">
        <v>145</v>
      </c>
      <c r="B127" s="32" t="s">
        <v>220</v>
      </c>
      <c r="C127" s="32" t="s">
        <v>1572</v>
      </c>
      <c r="D127" s="31">
        <v>42607</v>
      </c>
      <c r="E127" s="1">
        <f t="shared" si="9"/>
        <v>2016</v>
      </c>
      <c r="F127" s="1">
        <f t="shared" si="10"/>
        <v>8</v>
      </c>
      <c r="G127" s="4">
        <f t="shared" si="11"/>
        <v>25</v>
      </c>
      <c r="H127" s="9">
        <v>0.84280092592592604</v>
      </c>
      <c r="I127" s="28">
        <v>135.78983333333332</v>
      </c>
      <c r="J127" s="28">
        <v>39.324833333333331</v>
      </c>
      <c r="K127" s="33">
        <v>0</v>
      </c>
      <c r="L127" s="33">
        <v>0</v>
      </c>
      <c r="M127" s="33">
        <v>0</v>
      </c>
      <c r="N127" s="27">
        <v>26.5</v>
      </c>
      <c r="O127" s="30">
        <v>33.274036154514022</v>
      </c>
      <c r="P127" s="38">
        <v>-0.13150492117647072</v>
      </c>
      <c r="Q127" s="38">
        <v>-0.93618015294117551</v>
      </c>
      <c r="R127" s="32" t="s">
        <v>285</v>
      </c>
      <c r="S127" s="32">
        <v>1</v>
      </c>
      <c r="V127" s="8" t="s">
        <v>356</v>
      </c>
    </row>
    <row r="128" spans="1:22">
      <c r="A128" s="32" t="s">
        <v>145</v>
      </c>
      <c r="B128" s="32" t="s">
        <v>220</v>
      </c>
      <c r="C128" s="32" t="s">
        <v>1572</v>
      </c>
      <c r="D128" s="31">
        <v>42607</v>
      </c>
      <c r="E128" s="1">
        <f t="shared" si="9"/>
        <v>2016</v>
      </c>
      <c r="F128" s="1">
        <f t="shared" si="10"/>
        <v>8</v>
      </c>
      <c r="G128" s="4">
        <f t="shared" si="11"/>
        <v>25</v>
      </c>
      <c r="H128" s="9">
        <v>0.84280092592592604</v>
      </c>
      <c r="I128" s="28">
        <v>135.78983333333332</v>
      </c>
      <c r="J128" s="28">
        <v>39.324833333333331</v>
      </c>
      <c r="K128" s="33">
        <v>9.8320000000000007</v>
      </c>
      <c r="L128" s="33">
        <v>10</v>
      </c>
      <c r="M128" s="33">
        <v>0</v>
      </c>
      <c r="N128" s="27">
        <v>26.6401</v>
      </c>
      <c r="O128" s="30">
        <v>33.270000000000003</v>
      </c>
      <c r="P128" s="38">
        <v>-0.15606936235294167</v>
      </c>
      <c r="Q128" s="38">
        <v>-1.4030399658823516</v>
      </c>
      <c r="R128" s="32" t="s">
        <v>285</v>
      </c>
      <c r="S128" s="32">
        <v>1</v>
      </c>
      <c r="V128" s="8" t="s">
        <v>357</v>
      </c>
    </row>
    <row r="129" spans="1:22">
      <c r="A129" s="32" t="s">
        <v>145</v>
      </c>
      <c r="B129" s="32" t="s">
        <v>220</v>
      </c>
      <c r="C129" s="32" t="s">
        <v>1572</v>
      </c>
      <c r="D129" s="31">
        <v>42607</v>
      </c>
      <c r="E129" s="1">
        <f t="shared" si="9"/>
        <v>2016</v>
      </c>
      <c r="F129" s="1">
        <f t="shared" si="10"/>
        <v>8</v>
      </c>
      <c r="G129" s="4">
        <f t="shared" si="11"/>
        <v>25</v>
      </c>
      <c r="H129" s="9">
        <v>0.84280092592592604</v>
      </c>
      <c r="I129" s="28">
        <v>135.78983333333332</v>
      </c>
      <c r="J129" s="28">
        <v>39.324833333333331</v>
      </c>
      <c r="K129" s="33">
        <v>19.649000000000001</v>
      </c>
      <c r="L129" s="33">
        <v>20</v>
      </c>
      <c r="M129" s="33">
        <v>0</v>
      </c>
      <c r="N129" s="27">
        <v>25.1099</v>
      </c>
      <c r="O129" s="30">
        <v>33.481000000000002</v>
      </c>
      <c r="P129" s="38">
        <v>-1.6070243529411776E-2</v>
      </c>
      <c r="Q129" s="38">
        <v>-0.11878895882352936</v>
      </c>
      <c r="R129" s="32" t="s">
        <v>285</v>
      </c>
      <c r="S129" s="32">
        <v>1</v>
      </c>
      <c r="V129" s="8" t="s">
        <v>358</v>
      </c>
    </row>
    <row r="130" spans="1:22">
      <c r="A130" s="32" t="s">
        <v>145</v>
      </c>
      <c r="B130" s="32" t="s">
        <v>220</v>
      </c>
      <c r="C130" s="32" t="s">
        <v>1572</v>
      </c>
      <c r="D130" s="31">
        <v>42607</v>
      </c>
      <c r="E130" s="1">
        <f t="shared" si="9"/>
        <v>2016</v>
      </c>
      <c r="F130" s="1">
        <f t="shared" si="10"/>
        <v>8</v>
      </c>
      <c r="G130" s="4">
        <f t="shared" si="11"/>
        <v>25</v>
      </c>
      <c r="H130" s="9">
        <v>0.84280092592592604</v>
      </c>
      <c r="I130" s="28">
        <v>135.78983333333332</v>
      </c>
      <c r="J130" s="28">
        <v>39.324833333333331</v>
      </c>
      <c r="K130" s="33">
        <v>29.753</v>
      </c>
      <c r="L130" s="33">
        <v>30</v>
      </c>
      <c r="M130" s="33">
        <v>0</v>
      </c>
      <c r="N130" s="27">
        <v>18.506399999999999</v>
      </c>
      <c r="O130" s="30">
        <v>33.612499999999997</v>
      </c>
      <c r="P130" s="38">
        <v>0.17837095529411728</v>
      </c>
      <c r="Q130" s="38">
        <v>1.0506448282352938</v>
      </c>
      <c r="R130" s="32" t="s">
        <v>285</v>
      </c>
      <c r="S130" s="32">
        <v>1</v>
      </c>
      <c r="V130" s="8" t="s">
        <v>359</v>
      </c>
    </row>
    <row r="131" spans="1:22">
      <c r="A131" s="32" t="s">
        <v>145</v>
      </c>
      <c r="B131" s="32" t="s">
        <v>220</v>
      </c>
      <c r="C131" s="32" t="s">
        <v>1572</v>
      </c>
      <c r="D131" s="31">
        <v>42607</v>
      </c>
      <c r="E131" s="1">
        <f t="shared" si="9"/>
        <v>2016</v>
      </c>
      <c r="F131" s="1">
        <f t="shared" si="10"/>
        <v>8</v>
      </c>
      <c r="G131" s="4">
        <f t="shared" si="11"/>
        <v>25</v>
      </c>
      <c r="H131" s="9">
        <v>0.84280092592592604</v>
      </c>
      <c r="I131" s="28">
        <v>135.78983333333332</v>
      </c>
      <c r="J131" s="28">
        <v>39.324833333333331</v>
      </c>
      <c r="K131" s="33">
        <v>50.146999999999998</v>
      </c>
      <c r="L131" s="33">
        <v>50</v>
      </c>
      <c r="M131" s="33">
        <v>0</v>
      </c>
      <c r="N131" s="27">
        <v>16.080300000000001</v>
      </c>
      <c r="O131" s="30">
        <v>34.348399999999998</v>
      </c>
      <c r="P131" s="38">
        <v>0.25691651411764727</v>
      </c>
      <c r="Q131" s="38">
        <v>1.4539058752941152</v>
      </c>
      <c r="R131" s="32" t="s">
        <v>285</v>
      </c>
      <c r="S131" s="32">
        <v>1</v>
      </c>
      <c r="V131" s="8" t="s">
        <v>360</v>
      </c>
    </row>
    <row r="132" spans="1:22">
      <c r="A132" s="32" t="s">
        <v>145</v>
      </c>
      <c r="B132" s="32" t="s">
        <v>220</v>
      </c>
      <c r="C132" s="32" t="s">
        <v>1572</v>
      </c>
      <c r="D132" s="31">
        <v>42607</v>
      </c>
      <c r="E132" s="1">
        <f t="shared" si="9"/>
        <v>2016</v>
      </c>
      <c r="F132" s="1">
        <f t="shared" si="10"/>
        <v>8</v>
      </c>
      <c r="G132" s="4">
        <f t="shared" si="11"/>
        <v>25</v>
      </c>
      <c r="H132" s="9">
        <v>0.84280092592592604</v>
      </c>
      <c r="I132" s="28">
        <v>135.78983333333332</v>
      </c>
      <c r="J132" s="28">
        <v>39.324833333333331</v>
      </c>
      <c r="K132" s="33">
        <v>74.509</v>
      </c>
      <c r="L132" s="33">
        <v>75</v>
      </c>
      <c r="M132" s="33">
        <v>0</v>
      </c>
      <c r="N132" s="27">
        <v>11.9437</v>
      </c>
      <c r="O132" s="30">
        <v>34.114199999999997</v>
      </c>
      <c r="P132" s="38">
        <v>0.12611952941176474</v>
      </c>
      <c r="Q132" s="38">
        <v>0.18531151999999906</v>
      </c>
      <c r="R132" s="32" t="s">
        <v>285</v>
      </c>
      <c r="S132" s="32">
        <v>1</v>
      </c>
      <c r="V132" s="8" t="s">
        <v>361</v>
      </c>
    </row>
    <row r="133" spans="1:22">
      <c r="A133" s="32" t="s">
        <v>145</v>
      </c>
      <c r="B133" s="32" t="s">
        <v>220</v>
      </c>
      <c r="C133" s="32" t="s">
        <v>1572</v>
      </c>
      <c r="D133" s="31">
        <v>42607</v>
      </c>
      <c r="E133" s="1">
        <f t="shared" si="9"/>
        <v>2016</v>
      </c>
      <c r="F133" s="1">
        <f t="shared" si="10"/>
        <v>8</v>
      </c>
      <c r="G133" s="4">
        <f t="shared" si="11"/>
        <v>25</v>
      </c>
      <c r="H133" s="9">
        <v>0.84280092592592604</v>
      </c>
      <c r="I133" s="28">
        <v>135.78983333333332</v>
      </c>
      <c r="J133" s="28">
        <v>39.324833333333331</v>
      </c>
      <c r="K133" s="33">
        <v>99.727000000000004</v>
      </c>
      <c r="L133" s="33">
        <v>100</v>
      </c>
      <c r="M133" s="33">
        <v>0</v>
      </c>
      <c r="N133" s="27">
        <v>8.0280000000000005</v>
      </c>
      <c r="O133" s="30">
        <v>34.053100000000001</v>
      </c>
      <c r="P133" s="38">
        <v>4.8502235294117346E-2</v>
      </c>
      <c r="Q133" s="38">
        <v>-0.13846625999999951</v>
      </c>
      <c r="R133" s="32" t="s">
        <v>285</v>
      </c>
      <c r="S133" s="32">
        <v>1</v>
      </c>
      <c r="V133" s="8" t="s">
        <v>362</v>
      </c>
    </row>
    <row r="134" spans="1:22">
      <c r="A134" s="32" t="s">
        <v>145</v>
      </c>
      <c r="B134" s="32" t="s">
        <v>220</v>
      </c>
      <c r="C134" s="32" t="s">
        <v>1572</v>
      </c>
      <c r="D134" s="31">
        <v>42607</v>
      </c>
      <c r="E134" s="1">
        <f t="shared" si="9"/>
        <v>2016</v>
      </c>
      <c r="F134" s="1">
        <f t="shared" si="10"/>
        <v>8</v>
      </c>
      <c r="G134" s="4">
        <f t="shared" si="11"/>
        <v>25</v>
      </c>
      <c r="H134" s="9">
        <v>0.84280092592592604</v>
      </c>
      <c r="I134" s="28">
        <v>135.78983333333332</v>
      </c>
      <c r="J134" s="28">
        <v>39.324833333333331</v>
      </c>
      <c r="K134" s="33">
        <v>124.70399999999999</v>
      </c>
      <c r="L134" s="33">
        <v>125</v>
      </c>
      <c r="M134" s="33">
        <v>0</v>
      </c>
      <c r="N134" s="27">
        <v>5.0716999999999999</v>
      </c>
      <c r="O134" s="30">
        <v>34.0244</v>
      </c>
      <c r="P134" s="38">
        <v>1.0363941176470437E-2</v>
      </c>
      <c r="Q134" s="38">
        <v>-0.64272964000000066</v>
      </c>
      <c r="R134" s="32" t="s">
        <v>285</v>
      </c>
      <c r="S134" s="32">
        <v>1</v>
      </c>
      <c r="V134" s="8" t="s">
        <v>363</v>
      </c>
    </row>
    <row r="135" spans="1:22">
      <c r="A135" s="32" t="s">
        <v>145</v>
      </c>
      <c r="B135" s="32" t="s">
        <v>220</v>
      </c>
      <c r="C135" s="32" t="s">
        <v>1572</v>
      </c>
      <c r="D135" s="31">
        <v>42607</v>
      </c>
      <c r="E135" s="1">
        <f t="shared" si="9"/>
        <v>2016</v>
      </c>
      <c r="F135" s="1">
        <f t="shared" si="10"/>
        <v>8</v>
      </c>
      <c r="G135" s="4">
        <f t="shared" si="11"/>
        <v>25</v>
      </c>
      <c r="H135" s="9">
        <v>0.84280092592592604</v>
      </c>
      <c r="I135" s="28">
        <v>135.78983333333332</v>
      </c>
      <c r="J135" s="28">
        <v>39.324833333333331</v>
      </c>
      <c r="K135" s="33">
        <v>148.66399999999999</v>
      </c>
      <c r="L135" s="33">
        <v>150</v>
      </c>
      <c r="M135" s="33">
        <v>0</v>
      </c>
      <c r="N135" s="27">
        <v>3.0871</v>
      </c>
      <c r="O135" s="30">
        <v>33.948900000000002</v>
      </c>
      <c r="P135" s="38">
        <v>-4.5478852941176484E-2</v>
      </c>
      <c r="Q135" s="38">
        <v>-0.96689978000000032</v>
      </c>
      <c r="R135" s="32" t="s">
        <v>285</v>
      </c>
      <c r="S135" s="32">
        <v>1</v>
      </c>
      <c r="V135" s="8" t="s">
        <v>364</v>
      </c>
    </row>
    <row r="136" spans="1:22">
      <c r="A136" s="32" t="s">
        <v>145</v>
      </c>
      <c r="B136" s="32" t="s">
        <v>220</v>
      </c>
      <c r="C136" s="32" t="s">
        <v>1572</v>
      </c>
      <c r="D136" s="31">
        <v>42607</v>
      </c>
      <c r="E136" s="1">
        <f t="shared" si="9"/>
        <v>2016</v>
      </c>
      <c r="F136" s="1">
        <f t="shared" si="10"/>
        <v>8</v>
      </c>
      <c r="G136" s="4">
        <f t="shared" si="11"/>
        <v>25</v>
      </c>
      <c r="H136" s="9">
        <v>0.84280092592592604</v>
      </c>
      <c r="I136" s="28">
        <v>135.78983333333332</v>
      </c>
      <c r="J136" s="28">
        <v>39.324833333333331</v>
      </c>
      <c r="K136" s="33">
        <v>198.98400000000001</v>
      </c>
      <c r="L136" s="33">
        <v>200</v>
      </c>
      <c r="M136" s="33">
        <v>0</v>
      </c>
      <c r="N136" s="27">
        <v>2.165</v>
      </c>
      <c r="O136" s="30">
        <v>33.966700000000003</v>
      </c>
      <c r="P136" s="38">
        <v>-1.4031470588238282E-3</v>
      </c>
      <c r="Q136" s="38">
        <v>-0.9642340400000009</v>
      </c>
      <c r="R136" s="32" t="s">
        <v>285</v>
      </c>
      <c r="S136" s="32">
        <v>1</v>
      </c>
      <c r="V136" s="8" t="s">
        <v>365</v>
      </c>
    </row>
    <row r="137" spans="1:22">
      <c r="A137" s="32"/>
      <c r="B137" s="32"/>
      <c r="C137" s="32"/>
      <c r="D137" s="31"/>
      <c r="I137" s="28"/>
      <c r="J137" s="28"/>
      <c r="K137" s="33"/>
      <c r="L137" s="33"/>
      <c r="M137" s="33"/>
      <c r="N137" s="27"/>
      <c r="O137" s="30"/>
      <c r="P137" s="38"/>
      <c r="Q137" s="38"/>
      <c r="R137" s="32"/>
      <c r="S137" s="32"/>
    </row>
    <row r="138" spans="1:22">
      <c r="A138" s="32" t="s">
        <v>145</v>
      </c>
      <c r="B138" s="32" t="s">
        <v>221</v>
      </c>
      <c r="C138" s="32" t="s">
        <v>1572</v>
      </c>
      <c r="D138" s="31">
        <v>42608</v>
      </c>
      <c r="E138" s="1">
        <f t="shared" si="9"/>
        <v>2016</v>
      </c>
      <c r="F138" s="1">
        <f t="shared" si="10"/>
        <v>8</v>
      </c>
      <c r="G138" s="4">
        <f t="shared" si="11"/>
        <v>26</v>
      </c>
      <c r="H138" s="9">
        <v>8.50462962962963E-2</v>
      </c>
      <c r="I138" s="28">
        <v>136.06283333333334</v>
      </c>
      <c r="J138" s="28">
        <v>39.172333333333334</v>
      </c>
      <c r="K138" s="33">
        <v>0</v>
      </c>
      <c r="L138" s="33">
        <v>0</v>
      </c>
      <c r="M138" s="33">
        <v>0</v>
      </c>
      <c r="N138" s="27">
        <v>26.8</v>
      </c>
      <c r="O138" s="30">
        <v>32.832276460665803</v>
      </c>
      <c r="P138" s="38">
        <v>-0.2180109411764708</v>
      </c>
      <c r="Q138" s="38">
        <v>-1.8543834800000001</v>
      </c>
      <c r="R138" s="32" t="s">
        <v>285</v>
      </c>
      <c r="S138" s="32">
        <v>1</v>
      </c>
      <c r="V138" s="8" t="s">
        <v>366</v>
      </c>
    </row>
    <row r="139" spans="1:22">
      <c r="A139" s="32" t="s">
        <v>145</v>
      </c>
      <c r="B139" s="32" t="s">
        <v>221</v>
      </c>
      <c r="C139" s="32" t="s">
        <v>1572</v>
      </c>
      <c r="D139" s="31">
        <v>42608</v>
      </c>
      <c r="E139" s="1">
        <f t="shared" si="9"/>
        <v>2016</v>
      </c>
      <c r="F139" s="1">
        <f t="shared" si="10"/>
        <v>8</v>
      </c>
      <c r="G139" s="4">
        <f t="shared" si="11"/>
        <v>26</v>
      </c>
      <c r="H139" s="9">
        <v>8.50462962962963E-2</v>
      </c>
      <c r="I139" s="28">
        <v>136.06283333333334</v>
      </c>
      <c r="J139" s="28">
        <v>39.172333333333334</v>
      </c>
      <c r="K139" s="33">
        <v>9.9540000000000006</v>
      </c>
      <c r="L139" s="33">
        <v>10</v>
      </c>
      <c r="M139" s="33">
        <v>0</v>
      </c>
      <c r="N139" s="27">
        <v>27.035699999999999</v>
      </c>
      <c r="O139" s="30">
        <v>33.040700000000001</v>
      </c>
      <c r="P139" s="38">
        <v>-8.4897352941175619E-3</v>
      </c>
      <c r="Q139" s="38">
        <v>-0.52122498000000128</v>
      </c>
      <c r="R139" s="32" t="s">
        <v>285</v>
      </c>
      <c r="S139" s="32">
        <v>1</v>
      </c>
      <c r="V139" s="8" t="s">
        <v>367</v>
      </c>
    </row>
    <row r="140" spans="1:22">
      <c r="A140" s="32" t="s">
        <v>145</v>
      </c>
      <c r="B140" s="32" t="s">
        <v>221</v>
      </c>
      <c r="C140" s="32" t="s">
        <v>1572</v>
      </c>
      <c r="D140" s="31">
        <v>42608</v>
      </c>
      <c r="E140" s="1">
        <f t="shared" ref="E140:E210" si="12">YEAR(D140)</f>
        <v>2016</v>
      </c>
      <c r="F140" s="1">
        <f t="shared" ref="F140:F210" si="13">MONTH(D140)</f>
        <v>8</v>
      </c>
      <c r="G140" s="4">
        <f t="shared" ref="G140:G210" si="14">DAY(D140)</f>
        <v>26</v>
      </c>
      <c r="H140" s="9">
        <v>8.50462962962963E-2</v>
      </c>
      <c r="I140" s="28">
        <v>136.06283333333334</v>
      </c>
      <c r="J140" s="28">
        <v>39.172333333333334</v>
      </c>
      <c r="K140" s="33">
        <v>20.574000000000002</v>
      </c>
      <c r="L140" s="33">
        <v>20</v>
      </c>
      <c r="M140" s="33">
        <v>0</v>
      </c>
      <c r="N140" s="27">
        <v>26.3658</v>
      </c>
      <c r="O140" s="30">
        <v>33.505499999999998</v>
      </c>
      <c r="P140" s="38">
        <v>3.5131088235294206E-2</v>
      </c>
      <c r="Q140" s="38">
        <v>-0.39187312000000141</v>
      </c>
      <c r="R140" s="32" t="s">
        <v>285</v>
      </c>
      <c r="S140" s="32">
        <v>1</v>
      </c>
      <c r="V140" s="8" t="s">
        <v>368</v>
      </c>
    </row>
    <row r="141" spans="1:22">
      <c r="A141" s="32" t="s">
        <v>145</v>
      </c>
      <c r="B141" s="32" t="s">
        <v>221</v>
      </c>
      <c r="C141" s="32" t="s">
        <v>1572</v>
      </c>
      <c r="D141" s="31">
        <v>42608</v>
      </c>
      <c r="E141" s="1">
        <f t="shared" si="12"/>
        <v>2016</v>
      </c>
      <c r="F141" s="1">
        <f t="shared" si="13"/>
        <v>8</v>
      </c>
      <c r="G141" s="4">
        <f t="shared" si="14"/>
        <v>26</v>
      </c>
      <c r="H141" s="9">
        <v>8.50462962962963E-2</v>
      </c>
      <c r="I141" s="28">
        <v>136.06283333333334</v>
      </c>
      <c r="J141" s="28">
        <v>39.172333333333334</v>
      </c>
      <c r="K141" s="33">
        <v>30.312000000000001</v>
      </c>
      <c r="L141" s="33">
        <v>30</v>
      </c>
      <c r="M141" s="33">
        <v>0</v>
      </c>
      <c r="N141" s="27">
        <v>19.2745</v>
      </c>
      <c r="O141" s="30">
        <v>33.877400000000002</v>
      </c>
      <c r="P141" s="38">
        <v>6.0756127450980246E-2</v>
      </c>
      <c r="Q141" s="38">
        <v>-0.28634366666666722</v>
      </c>
      <c r="R141" s="32" t="s">
        <v>285</v>
      </c>
      <c r="S141" s="32">
        <v>1</v>
      </c>
      <c r="V141" s="8" t="s">
        <v>369</v>
      </c>
    </row>
    <row r="142" spans="1:22">
      <c r="A142" s="32" t="s">
        <v>145</v>
      </c>
      <c r="B142" s="32" t="s">
        <v>221</v>
      </c>
      <c r="C142" s="32" t="s">
        <v>1572</v>
      </c>
      <c r="D142" s="31">
        <v>42608</v>
      </c>
      <c r="E142" s="1">
        <f t="shared" si="12"/>
        <v>2016</v>
      </c>
      <c r="F142" s="1">
        <f t="shared" si="13"/>
        <v>8</v>
      </c>
      <c r="G142" s="4">
        <f t="shared" si="14"/>
        <v>26</v>
      </c>
      <c r="H142" s="9">
        <v>8.50462962962963E-2</v>
      </c>
      <c r="I142" s="28">
        <v>136.06283333333334</v>
      </c>
      <c r="J142" s="28">
        <v>39.172333333333334</v>
      </c>
      <c r="K142" s="33">
        <v>50.344000000000001</v>
      </c>
      <c r="L142" s="33">
        <v>50</v>
      </c>
      <c r="M142" s="33">
        <v>0</v>
      </c>
      <c r="N142" s="27">
        <v>10.0219</v>
      </c>
      <c r="O142" s="30">
        <v>34.020400000000002</v>
      </c>
      <c r="P142" s="38">
        <v>9.7899999999984111E-4</v>
      </c>
      <c r="Q142" s="38">
        <v>-0.67002173999999926</v>
      </c>
      <c r="R142" s="32" t="s">
        <v>285</v>
      </c>
      <c r="S142" s="32">
        <v>1</v>
      </c>
      <c r="V142" s="8" t="s">
        <v>370</v>
      </c>
    </row>
    <row r="143" spans="1:22">
      <c r="A143" s="32" t="s">
        <v>145</v>
      </c>
      <c r="B143" s="32" t="s">
        <v>221</v>
      </c>
      <c r="C143" s="32" t="s">
        <v>1572</v>
      </c>
      <c r="D143" s="31">
        <v>42608</v>
      </c>
      <c r="E143" s="1">
        <f t="shared" si="12"/>
        <v>2016</v>
      </c>
      <c r="F143" s="1">
        <f t="shared" si="13"/>
        <v>8</v>
      </c>
      <c r="G143" s="4">
        <f t="shared" si="14"/>
        <v>26</v>
      </c>
      <c r="H143" s="9">
        <v>8.50462962962963E-2</v>
      </c>
      <c r="I143" s="28">
        <v>136.06283333333334</v>
      </c>
      <c r="J143" s="28">
        <v>39.172333333333334</v>
      </c>
      <c r="K143" s="33">
        <v>74.924999999999997</v>
      </c>
      <c r="L143" s="33">
        <v>75</v>
      </c>
      <c r="M143" s="33">
        <v>0</v>
      </c>
      <c r="N143" s="27">
        <v>6.4603999999999999</v>
      </c>
      <c r="O143" s="30">
        <v>34.033299999999997</v>
      </c>
      <c r="P143" s="38">
        <v>-2.1489794117647287E-2</v>
      </c>
      <c r="Q143" s="38">
        <v>-0.65833171999999962</v>
      </c>
      <c r="R143" s="32" t="s">
        <v>285</v>
      </c>
      <c r="S143" s="32">
        <v>1</v>
      </c>
      <c r="V143" s="8" t="s">
        <v>371</v>
      </c>
    </row>
    <row r="144" spans="1:22">
      <c r="A144" s="32" t="s">
        <v>145</v>
      </c>
      <c r="B144" s="32" t="s">
        <v>221</v>
      </c>
      <c r="C144" s="32" t="s">
        <v>1572</v>
      </c>
      <c r="D144" s="31">
        <v>42608</v>
      </c>
      <c r="E144" s="1">
        <f t="shared" si="12"/>
        <v>2016</v>
      </c>
      <c r="F144" s="1">
        <f t="shared" si="13"/>
        <v>8</v>
      </c>
      <c r="G144" s="4">
        <f t="shared" si="14"/>
        <v>26</v>
      </c>
      <c r="H144" s="9">
        <v>8.50462962962963E-2</v>
      </c>
      <c r="I144" s="28">
        <v>136.06283333333334</v>
      </c>
      <c r="J144" s="28">
        <v>39.172333333333334</v>
      </c>
      <c r="K144" s="33">
        <v>99.924999999999997</v>
      </c>
      <c r="L144" s="33">
        <v>100</v>
      </c>
      <c r="M144" s="33">
        <v>0</v>
      </c>
      <c r="N144" s="27">
        <v>4.3117999999999999</v>
      </c>
      <c r="O144" s="30">
        <v>34.0032</v>
      </c>
      <c r="P144" s="38">
        <v>-3.3376588235294324E-2</v>
      </c>
      <c r="Q144" s="38">
        <v>-0.86087026000000222</v>
      </c>
      <c r="R144" s="32" t="s">
        <v>285</v>
      </c>
      <c r="S144" s="32">
        <v>1</v>
      </c>
      <c r="V144" s="8" t="s">
        <v>372</v>
      </c>
    </row>
    <row r="145" spans="1:22">
      <c r="A145" s="32" t="s">
        <v>145</v>
      </c>
      <c r="B145" s="32" t="s">
        <v>221</v>
      </c>
      <c r="C145" s="32" t="s">
        <v>1572</v>
      </c>
      <c r="D145" s="31">
        <v>42608</v>
      </c>
      <c r="E145" s="1">
        <f t="shared" si="12"/>
        <v>2016</v>
      </c>
      <c r="F145" s="1">
        <f t="shared" si="13"/>
        <v>8</v>
      </c>
      <c r="G145" s="4">
        <f t="shared" si="14"/>
        <v>26</v>
      </c>
      <c r="H145" s="9">
        <v>8.50462962962963E-2</v>
      </c>
      <c r="I145" s="28">
        <v>136.06283333333334</v>
      </c>
      <c r="J145" s="28">
        <v>39.172333333333334</v>
      </c>
      <c r="K145" s="33">
        <v>149.53299999999999</v>
      </c>
      <c r="L145" s="33">
        <v>150</v>
      </c>
      <c r="M145" s="33">
        <v>0</v>
      </c>
      <c r="N145" s="27">
        <v>2.2158000000000002</v>
      </c>
      <c r="O145" s="30">
        <v>34.0304</v>
      </c>
      <c r="P145" s="38">
        <v>3.1659617647058713E-2</v>
      </c>
      <c r="Q145" s="38">
        <v>-0.58355252000000135</v>
      </c>
      <c r="R145" s="32" t="s">
        <v>285</v>
      </c>
      <c r="S145" s="32">
        <v>1</v>
      </c>
      <c r="V145" s="8" t="s">
        <v>373</v>
      </c>
    </row>
    <row r="146" spans="1:22">
      <c r="A146" s="32" t="s">
        <v>145</v>
      </c>
      <c r="B146" s="32" t="s">
        <v>221</v>
      </c>
      <c r="C146" s="32" t="s">
        <v>1572</v>
      </c>
      <c r="D146" s="31">
        <v>42608</v>
      </c>
      <c r="E146" s="1">
        <f t="shared" si="12"/>
        <v>2016</v>
      </c>
      <c r="F146" s="1">
        <f t="shared" si="13"/>
        <v>8</v>
      </c>
      <c r="G146" s="4">
        <f t="shared" si="14"/>
        <v>26</v>
      </c>
      <c r="H146" s="6">
        <v>8.50462962962963E-2</v>
      </c>
      <c r="I146" s="28">
        <v>136.06283333333334</v>
      </c>
      <c r="J146" s="28">
        <v>39.172333333333334</v>
      </c>
      <c r="K146" s="33">
        <v>199.12100000000001</v>
      </c>
      <c r="L146" s="33">
        <v>200</v>
      </c>
      <c r="M146" s="33">
        <v>0</v>
      </c>
      <c r="N146" s="27">
        <v>1.4518</v>
      </c>
      <c r="O146" s="30">
        <v>34.033700000000003</v>
      </c>
      <c r="P146" s="38">
        <v>-1.7981764705881087E-3</v>
      </c>
      <c r="Q146" s="38">
        <v>-0.80374726000000152</v>
      </c>
      <c r="R146" s="32" t="s">
        <v>285</v>
      </c>
      <c r="S146" s="32">
        <v>1</v>
      </c>
      <c r="V146" s="8" t="s">
        <v>374</v>
      </c>
    </row>
    <row r="147" spans="1:22">
      <c r="A147" s="32"/>
      <c r="B147" s="32"/>
      <c r="C147" s="32"/>
      <c r="D147" s="31"/>
      <c r="H147" s="6"/>
      <c r="I147" s="28"/>
      <c r="J147" s="28"/>
      <c r="K147" s="33"/>
      <c r="L147" s="33"/>
      <c r="M147" s="33"/>
      <c r="N147" s="27"/>
      <c r="O147" s="30"/>
      <c r="P147" s="38"/>
      <c r="Q147" s="38"/>
      <c r="R147" s="32"/>
      <c r="S147" s="32"/>
    </row>
    <row r="148" spans="1:22">
      <c r="A148" s="32" t="s">
        <v>145</v>
      </c>
      <c r="B148" s="32" t="s">
        <v>222</v>
      </c>
      <c r="C148" s="32" t="s">
        <v>1572</v>
      </c>
      <c r="D148" s="31">
        <v>42608</v>
      </c>
      <c r="E148" s="1">
        <f t="shared" si="12"/>
        <v>2016</v>
      </c>
      <c r="F148" s="1">
        <f t="shared" si="13"/>
        <v>8</v>
      </c>
      <c r="G148" s="4">
        <f t="shared" si="14"/>
        <v>26</v>
      </c>
      <c r="H148" s="6">
        <v>0.7154166666666667</v>
      </c>
      <c r="I148" s="28">
        <v>135.60249999999999</v>
      </c>
      <c r="J148" s="28">
        <v>40.166833333333336</v>
      </c>
      <c r="K148" s="33">
        <v>0</v>
      </c>
      <c r="L148" s="33">
        <v>0</v>
      </c>
      <c r="M148" s="33">
        <v>0</v>
      </c>
      <c r="N148" s="27">
        <v>25.6</v>
      </c>
      <c r="O148" s="30">
        <v>33.316941647368076</v>
      </c>
      <c r="P148" s="38">
        <v>-0.1471809705882352</v>
      </c>
      <c r="Q148" s="38">
        <v>-1.6336694400000003</v>
      </c>
      <c r="R148" s="32" t="s">
        <v>285</v>
      </c>
      <c r="S148" s="32">
        <v>1</v>
      </c>
      <c r="V148" s="8" t="s">
        <v>375</v>
      </c>
    </row>
    <row r="149" spans="1:22">
      <c r="A149" s="32" t="s">
        <v>145</v>
      </c>
      <c r="B149" s="32" t="s">
        <v>222</v>
      </c>
      <c r="C149" s="32" t="s">
        <v>1572</v>
      </c>
      <c r="D149" s="31">
        <v>42608</v>
      </c>
      <c r="E149" s="1">
        <f t="shared" si="12"/>
        <v>2016</v>
      </c>
      <c r="F149" s="1">
        <f t="shared" si="13"/>
        <v>8</v>
      </c>
      <c r="G149" s="4">
        <f t="shared" si="14"/>
        <v>26</v>
      </c>
      <c r="H149" s="6">
        <v>0.7154166666666667</v>
      </c>
      <c r="I149" s="28">
        <v>135.60249999999999</v>
      </c>
      <c r="J149" s="28">
        <v>40.166833333333336</v>
      </c>
      <c r="K149" s="33">
        <v>10.221</v>
      </c>
      <c r="L149" s="33">
        <v>10</v>
      </c>
      <c r="M149" s="33">
        <v>0</v>
      </c>
      <c r="N149" s="27">
        <v>25.7927</v>
      </c>
      <c r="O149" s="30">
        <v>33.237499999999997</v>
      </c>
      <c r="P149" s="38">
        <v>-0.18206897058823546</v>
      </c>
      <c r="Q149" s="38">
        <v>-1.5473804447058832</v>
      </c>
      <c r="R149" s="32" t="s">
        <v>285</v>
      </c>
      <c r="S149" s="32">
        <v>1</v>
      </c>
      <c r="V149" s="8" t="s">
        <v>376</v>
      </c>
    </row>
    <row r="150" spans="1:22">
      <c r="A150" s="32" t="s">
        <v>145</v>
      </c>
      <c r="B150" s="32" t="s">
        <v>222</v>
      </c>
      <c r="C150" s="32" t="s">
        <v>1572</v>
      </c>
      <c r="D150" s="31">
        <v>42608</v>
      </c>
      <c r="E150" s="1">
        <f t="shared" si="12"/>
        <v>2016</v>
      </c>
      <c r="F150" s="1">
        <f t="shared" si="13"/>
        <v>8</v>
      </c>
      <c r="G150" s="4">
        <f t="shared" si="14"/>
        <v>26</v>
      </c>
      <c r="H150" s="6">
        <v>0.7154166666666667</v>
      </c>
      <c r="I150" s="28">
        <v>135.60249999999999</v>
      </c>
      <c r="J150" s="28">
        <v>40.166833333333336</v>
      </c>
      <c r="K150" s="33">
        <v>19.827999999999999</v>
      </c>
      <c r="L150" s="33">
        <v>20</v>
      </c>
      <c r="M150" s="33">
        <v>0</v>
      </c>
      <c r="N150" s="27">
        <v>21.0776</v>
      </c>
      <c r="O150" s="30">
        <v>33.798400000000001</v>
      </c>
      <c r="P150" s="38">
        <v>-5.8831764705882694E-2</v>
      </c>
      <c r="Q150" s="38">
        <v>-0.81018843764706006</v>
      </c>
      <c r="R150" s="32" t="s">
        <v>285</v>
      </c>
      <c r="S150" s="32">
        <v>1</v>
      </c>
      <c r="V150" s="8" t="s">
        <v>377</v>
      </c>
    </row>
    <row r="151" spans="1:22">
      <c r="A151" s="32" t="s">
        <v>145</v>
      </c>
      <c r="B151" s="32" t="s">
        <v>222</v>
      </c>
      <c r="C151" s="32" t="s">
        <v>1572</v>
      </c>
      <c r="D151" s="31">
        <v>42608</v>
      </c>
      <c r="E151" s="1">
        <f t="shared" si="12"/>
        <v>2016</v>
      </c>
      <c r="F151" s="1">
        <f t="shared" si="13"/>
        <v>8</v>
      </c>
      <c r="G151" s="4">
        <f t="shared" si="14"/>
        <v>26</v>
      </c>
      <c r="H151" s="6">
        <v>0.7154166666666667</v>
      </c>
      <c r="I151" s="28">
        <v>135.60249999999999</v>
      </c>
      <c r="J151" s="28">
        <v>40.166833333333336</v>
      </c>
      <c r="K151" s="33">
        <v>29.538</v>
      </c>
      <c r="L151" s="33">
        <v>30</v>
      </c>
      <c r="M151" s="33">
        <v>0</v>
      </c>
      <c r="N151" s="27">
        <v>14.518700000000001</v>
      </c>
      <c r="O151" s="30">
        <v>33.882100000000001</v>
      </c>
      <c r="P151" s="38">
        <v>3.0294117647033936E-4</v>
      </c>
      <c r="Q151" s="38">
        <v>-0.80687747058823511</v>
      </c>
      <c r="R151" s="32" t="s">
        <v>285</v>
      </c>
      <c r="S151" s="32">
        <v>1</v>
      </c>
      <c r="V151" s="8" t="s">
        <v>378</v>
      </c>
    </row>
    <row r="152" spans="1:22">
      <c r="A152" s="32" t="s">
        <v>145</v>
      </c>
      <c r="B152" s="32" t="s">
        <v>222</v>
      </c>
      <c r="C152" s="32" t="s">
        <v>1572</v>
      </c>
      <c r="D152" s="31">
        <v>42608</v>
      </c>
      <c r="E152" s="1">
        <f t="shared" si="12"/>
        <v>2016</v>
      </c>
      <c r="F152" s="1">
        <f t="shared" si="13"/>
        <v>8</v>
      </c>
      <c r="G152" s="4">
        <f t="shared" si="14"/>
        <v>26</v>
      </c>
      <c r="H152" s="6">
        <v>0.7154166666666667</v>
      </c>
      <c r="I152" s="28">
        <v>135.60249999999999</v>
      </c>
      <c r="J152" s="28">
        <v>40.166833333333336</v>
      </c>
      <c r="K152" s="33">
        <v>50.506</v>
      </c>
      <c r="L152" s="33">
        <v>50</v>
      </c>
      <c r="M152" s="33">
        <v>0</v>
      </c>
      <c r="N152" s="27">
        <v>7.97</v>
      </c>
      <c r="O152" s="30">
        <v>34.043500000000002</v>
      </c>
      <c r="P152" s="38">
        <v>5.923414705882335E-2</v>
      </c>
      <c r="Q152" s="38">
        <v>-0.3032643835294131</v>
      </c>
      <c r="R152" s="32" t="s">
        <v>285</v>
      </c>
      <c r="S152" s="32">
        <v>1</v>
      </c>
      <c r="V152" s="8" t="s">
        <v>379</v>
      </c>
    </row>
    <row r="153" spans="1:22">
      <c r="A153" s="32" t="s">
        <v>145</v>
      </c>
      <c r="B153" s="32" t="s">
        <v>222</v>
      </c>
      <c r="C153" s="32" t="s">
        <v>1572</v>
      </c>
      <c r="D153" s="31">
        <v>42608</v>
      </c>
      <c r="E153" s="1">
        <f t="shared" si="12"/>
        <v>2016</v>
      </c>
      <c r="F153" s="1">
        <f t="shared" si="13"/>
        <v>8</v>
      </c>
      <c r="G153" s="4">
        <f t="shared" si="14"/>
        <v>26</v>
      </c>
      <c r="H153" s="6">
        <v>0.7154166666666667</v>
      </c>
      <c r="I153" s="28">
        <v>135.60249999999999</v>
      </c>
      <c r="J153" s="28">
        <v>40.166833333333336</v>
      </c>
      <c r="K153" s="33">
        <v>74.313999999999993</v>
      </c>
      <c r="L153" s="33">
        <v>75</v>
      </c>
      <c r="M153" s="33">
        <v>0</v>
      </c>
      <c r="N153" s="27">
        <v>4.4757999999999996</v>
      </c>
      <c r="O153" s="30">
        <v>33.985999999999997</v>
      </c>
      <c r="P153" s="38">
        <v>3.5544352941176527E-2</v>
      </c>
      <c r="Q153" s="38">
        <v>-0.63257293647058788</v>
      </c>
      <c r="R153" s="32" t="s">
        <v>285</v>
      </c>
      <c r="S153" s="32">
        <v>1</v>
      </c>
      <c r="V153" s="8" t="s">
        <v>380</v>
      </c>
    </row>
    <row r="154" spans="1:22">
      <c r="A154" s="32" t="s">
        <v>145</v>
      </c>
      <c r="B154" s="32" t="s">
        <v>222</v>
      </c>
      <c r="C154" s="32" t="s">
        <v>1572</v>
      </c>
      <c r="D154" s="31">
        <v>42608</v>
      </c>
      <c r="E154" s="1">
        <f t="shared" si="12"/>
        <v>2016</v>
      </c>
      <c r="F154" s="1">
        <f t="shared" si="13"/>
        <v>8</v>
      </c>
      <c r="G154" s="4">
        <f t="shared" si="14"/>
        <v>26</v>
      </c>
      <c r="H154" s="6">
        <v>0.7154166666666667</v>
      </c>
      <c r="I154" s="28">
        <v>135.60249999999999</v>
      </c>
      <c r="J154" s="28">
        <v>40.166833333333336</v>
      </c>
      <c r="K154" s="33">
        <v>99.204999999999998</v>
      </c>
      <c r="L154" s="33">
        <v>100</v>
      </c>
      <c r="M154" s="33">
        <v>0</v>
      </c>
      <c r="N154" s="27">
        <v>3.3815</v>
      </c>
      <c r="O154" s="30">
        <v>33.984999999999999</v>
      </c>
      <c r="P154" s="38">
        <v>-6.6639411764706225E-3</v>
      </c>
      <c r="Q154" s="38">
        <v>-0.71124012941176673</v>
      </c>
      <c r="R154" s="32" t="s">
        <v>285</v>
      </c>
      <c r="S154" s="32">
        <v>1</v>
      </c>
      <c r="V154" s="8" t="s">
        <v>381</v>
      </c>
    </row>
    <row r="155" spans="1:22">
      <c r="A155" s="32" t="s">
        <v>145</v>
      </c>
      <c r="B155" s="32" t="s">
        <v>222</v>
      </c>
      <c r="C155" s="32" t="s">
        <v>1572</v>
      </c>
      <c r="D155" s="31">
        <v>42608</v>
      </c>
      <c r="E155" s="1">
        <f t="shared" si="12"/>
        <v>2016</v>
      </c>
      <c r="F155" s="1">
        <f t="shared" si="13"/>
        <v>8</v>
      </c>
      <c r="G155" s="4">
        <f t="shared" si="14"/>
        <v>26</v>
      </c>
      <c r="H155" s="6">
        <v>0.7154166666666667</v>
      </c>
      <c r="I155" s="28">
        <v>135.60249999999999</v>
      </c>
      <c r="J155" s="28">
        <v>40.166833333333336</v>
      </c>
      <c r="K155" s="33">
        <v>124.43</v>
      </c>
      <c r="L155" s="33">
        <v>125</v>
      </c>
      <c r="M155" s="33">
        <v>0</v>
      </c>
      <c r="N155" s="27">
        <v>2.4228000000000001</v>
      </c>
      <c r="O155" s="30">
        <v>33.983400000000003</v>
      </c>
      <c r="P155" s="38">
        <v>-7.7652352941175451E-3</v>
      </c>
      <c r="Q155" s="38">
        <v>-0.76225440235294073</v>
      </c>
      <c r="R155" s="32" t="s">
        <v>285</v>
      </c>
      <c r="S155" s="32">
        <v>1</v>
      </c>
      <c r="V155" s="8" t="s">
        <v>382</v>
      </c>
    </row>
    <row r="156" spans="1:22">
      <c r="A156" s="32" t="s">
        <v>145</v>
      </c>
      <c r="B156" s="32" t="s">
        <v>222</v>
      </c>
      <c r="C156" s="32" t="s">
        <v>1572</v>
      </c>
      <c r="D156" s="31">
        <v>42608</v>
      </c>
      <c r="E156" s="1">
        <f t="shared" si="12"/>
        <v>2016</v>
      </c>
      <c r="F156" s="1">
        <f t="shared" si="13"/>
        <v>8</v>
      </c>
      <c r="G156" s="4">
        <f t="shared" si="14"/>
        <v>26</v>
      </c>
      <c r="H156" s="6">
        <v>0.7154166666666667</v>
      </c>
      <c r="I156" s="28">
        <v>135.60249999999999</v>
      </c>
      <c r="J156" s="28">
        <v>40.166833333333336</v>
      </c>
      <c r="K156" s="33">
        <v>149.80500000000001</v>
      </c>
      <c r="L156" s="33">
        <v>150</v>
      </c>
      <c r="M156" s="33">
        <v>0</v>
      </c>
      <c r="N156" s="27">
        <v>2.0973000000000002</v>
      </c>
      <c r="O156" s="30">
        <v>34.013199999999998</v>
      </c>
      <c r="P156" s="38">
        <v>-1.3594911764706064E-2</v>
      </c>
      <c r="Q156" s="38">
        <v>-0.76470013411764803</v>
      </c>
      <c r="R156" s="32" t="s">
        <v>285</v>
      </c>
      <c r="S156" s="32">
        <v>1</v>
      </c>
      <c r="V156" s="8" t="s">
        <v>383</v>
      </c>
    </row>
    <row r="157" spans="1:22">
      <c r="A157" s="32" t="s">
        <v>145</v>
      </c>
      <c r="B157" s="32" t="s">
        <v>222</v>
      </c>
      <c r="C157" s="32" t="s">
        <v>1572</v>
      </c>
      <c r="D157" s="31">
        <v>42608</v>
      </c>
      <c r="E157" s="1">
        <f t="shared" si="12"/>
        <v>2016</v>
      </c>
      <c r="F157" s="1">
        <f t="shared" si="13"/>
        <v>8</v>
      </c>
      <c r="G157" s="4">
        <f t="shared" si="14"/>
        <v>26</v>
      </c>
      <c r="H157" s="6">
        <v>0.7154166666666667</v>
      </c>
      <c r="I157" s="28">
        <v>135.60249999999999</v>
      </c>
      <c r="J157" s="28">
        <v>40.166833333333336</v>
      </c>
      <c r="K157" s="33">
        <v>200.227</v>
      </c>
      <c r="L157" s="33">
        <v>200</v>
      </c>
      <c r="M157" s="33">
        <v>0</v>
      </c>
      <c r="N157" s="27">
        <v>1.4492</v>
      </c>
      <c r="O157" s="30">
        <v>34.035400000000003</v>
      </c>
      <c r="P157" s="38">
        <v>-4.6442205882352594E-2</v>
      </c>
      <c r="Q157" s="38">
        <v>-0.74386911372548958</v>
      </c>
      <c r="R157" s="32" t="s">
        <v>285</v>
      </c>
      <c r="S157" s="32">
        <v>1</v>
      </c>
      <c r="V157" s="8" t="s">
        <v>384</v>
      </c>
    </row>
    <row r="158" spans="1:22">
      <c r="A158" s="32"/>
      <c r="B158" s="32"/>
      <c r="C158" s="32"/>
      <c r="D158" s="31"/>
      <c r="H158" s="6"/>
      <c r="I158" s="28"/>
      <c r="J158" s="28"/>
      <c r="K158" s="33"/>
      <c r="L158" s="33"/>
      <c r="M158" s="33"/>
      <c r="N158" s="27"/>
      <c r="O158" s="30"/>
      <c r="P158" s="38"/>
      <c r="Q158" s="38"/>
      <c r="R158" s="32"/>
      <c r="S158" s="32"/>
    </row>
    <row r="159" spans="1:22">
      <c r="A159" s="32" t="s">
        <v>145</v>
      </c>
      <c r="B159" s="32" t="s">
        <v>223</v>
      </c>
      <c r="C159" s="32" t="s">
        <v>1572</v>
      </c>
      <c r="D159" s="31">
        <v>42609</v>
      </c>
      <c r="E159" s="1">
        <f t="shared" si="12"/>
        <v>2016</v>
      </c>
      <c r="F159" s="1">
        <f t="shared" si="13"/>
        <v>8</v>
      </c>
      <c r="G159" s="4">
        <f t="shared" si="14"/>
        <v>27</v>
      </c>
      <c r="H159" s="6">
        <v>4.0856481481481481E-3</v>
      </c>
      <c r="I159" s="28">
        <v>135.63216666666668</v>
      </c>
      <c r="J159" s="28">
        <v>39.911666666666669</v>
      </c>
      <c r="K159" s="33">
        <v>0</v>
      </c>
      <c r="L159" s="33">
        <v>0</v>
      </c>
      <c r="M159" s="33">
        <v>0</v>
      </c>
      <c r="N159" s="27">
        <v>25.4</v>
      </c>
      <c r="O159" s="30">
        <v>33.146245197654679</v>
      </c>
      <c r="P159" s="38">
        <v>-0.20281400000000005</v>
      </c>
      <c r="Q159" s="38">
        <v>-1.7839819199999996</v>
      </c>
      <c r="R159" s="32" t="s">
        <v>285</v>
      </c>
      <c r="S159" s="32">
        <v>1</v>
      </c>
      <c r="V159" s="8" t="s">
        <v>385</v>
      </c>
    </row>
    <row r="160" spans="1:22">
      <c r="A160" s="32" t="s">
        <v>145</v>
      </c>
      <c r="B160" s="32" t="s">
        <v>223</v>
      </c>
      <c r="C160" s="32" t="s">
        <v>1572</v>
      </c>
      <c r="D160" s="31">
        <v>42609</v>
      </c>
      <c r="E160" s="1">
        <f t="shared" si="12"/>
        <v>2016</v>
      </c>
      <c r="F160" s="1">
        <f t="shared" si="13"/>
        <v>8</v>
      </c>
      <c r="G160" s="4">
        <f t="shared" si="14"/>
        <v>27</v>
      </c>
      <c r="H160" s="6">
        <v>4.0856481481481481E-3</v>
      </c>
      <c r="I160" s="28">
        <v>135.63216666666668</v>
      </c>
      <c r="J160" s="28">
        <v>39.911666666666669</v>
      </c>
      <c r="K160" s="33">
        <v>10.516</v>
      </c>
      <c r="L160" s="33">
        <v>10</v>
      </c>
      <c r="M160" s="33">
        <v>0</v>
      </c>
      <c r="N160" s="27">
        <v>25.704499999999999</v>
      </c>
      <c r="O160" s="30">
        <v>32.974400000000003</v>
      </c>
      <c r="P160" s="38">
        <v>-0.23281229411764714</v>
      </c>
      <c r="Q160" s="38">
        <v>-1.8873602329411767</v>
      </c>
      <c r="R160" s="32" t="s">
        <v>285</v>
      </c>
      <c r="S160" s="32">
        <v>1</v>
      </c>
      <c r="V160" s="8" t="s">
        <v>386</v>
      </c>
    </row>
    <row r="161" spans="1:22">
      <c r="A161" s="32" t="s">
        <v>145</v>
      </c>
      <c r="B161" s="32" t="s">
        <v>223</v>
      </c>
      <c r="C161" s="32" t="s">
        <v>1572</v>
      </c>
      <c r="D161" s="31">
        <v>42609</v>
      </c>
      <c r="E161" s="1">
        <f t="shared" si="12"/>
        <v>2016</v>
      </c>
      <c r="F161" s="1">
        <f t="shared" si="13"/>
        <v>8</v>
      </c>
      <c r="G161" s="4">
        <f t="shared" si="14"/>
        <v>27</v>
      </c>
      <c r="H161" s="6">
        <v>4.0856481481481481E-3</v>
      </c>
      <c r="I161" s="28">
        <v>135.63216666666668</v>
      </c>
      <c r="J161" s="28">
        <v>39.911666666666669</v>
      </c>
      <c r="K161" s="33">
        <v>19.802</v>
      </c>
      <c r="L161" s="33">
        <v>20</v>
      </c>
      <c r="M161" s="33">
        <v>0</v>
      </c>
      <c r="N161" s="27">
        <v>23.212499999999999</v>
      </c>
      <c r="O161" s="30">
        <v>33.709099999999999</v>
      </c>
      <c r="P161" s="38">
        <v>-6.0328088235293897E-2</v>
      </c>
      <c r="Q161" s="38">
        <v>-0.86814766588235415</v>
      </c>
      <c r="R161" s="32" t="s">
        <v>285</v>
      </c>
      <c r="S161" s="32">
        <v>1</v>
      </c>
      <c r="V161" s="8" t="s">
        <v>387</v>
      </c>
    </row>
    <row r="162" spans="1:22">
      <c r="A162" s="32" t="s">
        <v>145</v>
      </c>
      <c r="B162" s="32" t="s">
        <v>223</v>
      </c>
      <c r="C162" s="32" t="s">
        <v>1572</v>
      </c>
      <c r="D162" s="31">
        <v>42609</v>
      </c>
      <c r="E162" s="1">
        <f t="shared" si="12"/>
        <v>2016</v>
      </c>
      <c r="F162" s="1">
        <f t="shared" si="13"/>
        <v>8</v>
      </c>
      <c r="G162" s="4">
        <f t="shared" si="14"/>
        <v>27</v>
      </c>
      <c r="H162" s="6">
        <v>4.0856481481481481E-3</v>
      </c>
      <c r="I162" s="28">
        <v>135.63216666666668</v>
      </c>
      <c r="J162" s="28">
        <v>39.911666666666669</v>
      </c>
      <c r="K162" s="33">
        <v>30.053999999999998</v>
      </c>
      <c r="L162" s="33">
        <v>30</v>
      </c>
      <c r="M162" s="33">
        <v>0</v>
      </c>
      <c r="N162" s="27">
        <v>16.9252</v>
      </c>
      <c r="O162" s="30">
        <v>33.935400000000001</v>
      </c>
      <c r="P162" s="38">
        <v>4.1541617647058882E-2</v>
      </c>
      <c r="Q162" s="38">
        <v>-0.16900293882352813</v>
      </c>
      <c r="R162" s="32" t="s">
        <v>285</v>
      </c>
      <c r="S162" s="32">
        <v>1</v>
      </c>
      <c r="V162" s="8" t="s">
        <v>388</v>
      </c>
    </row>
    <row r="163" spans="1:22">
      <c r="A163" s="32" t="s">
        <v>145</v>
      </c>
      <c r="B163" s="32" t="s">
        <v>223</v>
      </c>
      <c r="C163" s="32" t="s">
        <v>1572</v>
      </c>
      <c r="D163" s="31">
        <v>42609</v>
      </c>
      <c r="E163" s="1">
        <f t="shared" si="12"/>
        <v>2016</v>
      </c>
      <c r="F163" s="1">
        <f t="shared" si="13"/>
        <v>8</v>
      </c>
      <c r="G163" s="4">
        <f t="shared" si="14"/>
        <v>27</v>
      </c>
      <c r="H163" s="6">
        <v>4.0856481481481481E-3</v>
      </c>
      <c r="I163" s="28">
        <v>135.63216666666668</v>
      </c>
      <c r="J163" s="28">
        <v>39.911666666666669</v>
      </c>
      <c r="K163" s="33">
        <v>49.646999999999998</v>
      </c>
      <c r="L163" s="33">
        <v>50</v>
      </c>
      <c r="M163" s="33">
        <v>0</v>
      </c>
      <c r="N163" s="27">
        <v>11.0589</v>
      </c>
      <c r="O163" s="30">
        <v>34.136899999999997</v>
      </c>
      <c r="P163" s="38">
        <v>6.5063823529411868E-2</v>
      </c>
      <c r="Q163" s="38">
        <v>4.1999108235293292E-2</v>
      </c>
      <c r="R163" s="32" t="s">
        <v>285</v>
      </c>
      <c r="S163" s="32">
        <v>1</v>
      </c>
      <c r="V163" s="8" t="s">
        <v>389</v>
      </c>
    </row>
    <row r="164" spans="1:22">
      <c r="A164" s="32" t="s">
        <v>145</v>
      </c>
      <c r="B164" s="32" t="s">
        <v>223</v>
      </c>
      <c r="C164" s="32" t="s">
        <v>1572</v>
      </c>
      <c r="D164" s="31">
        <v>42609</v>
      </c>
      <c r="E164" s="1">
        <f t="shared" si="12"/>
        <v>2016</v>
      </c>
      <c r="F164" s="1">
        <f t="shared" si="13"/>
        <v>8</v>
      </c>
      <c r="G164" s="4">
        <f t="shared" si="14"/>
        <v>27</v>
      </c>
      <c r="H164" s="6">
        <v>4.0856481481481481E-3</v>
      </c>
      <c r="I164" s="28">
        <v>135.63216666666668</v>
      </c>
      <c r="J164" s="28">
        <v>39.911666666666669</v>
      </c>
      <c r="K164" s="33">
        <v>74.484999999999999</v>
      </c>
      <c r="L164" s="33">
        <v>75</v>
      </c>
      <c r="M164" s="33">
        <v>0</v>
      </c>
      <c r="N164" s="27">
        <v>7.5019</v>
      </c>
      <c r="O164" s="30">
        <v>34.079700000000003</v>
      </c>
      <c r="P164" s="38">
        <v>6.6201029411764756E-2</v>
      </c>
      <c r="Q164" s="38">
        <v>-0.10276052470588048</v>
      </c>
      <c r="R164" s="32" t="s">
        <v>285</v>
      </c>
      <c r="S164" s="32">
        <v>1</v>
      </c>
      <c r="V164" s="8" t="s">
        <v>390</v>
      </c>
    </row>
    <row r="165" spans="1:22">
      <c r="A165" s="32" t="s">
        <v>145</v>
      </c>
      <c r="B165" s="32" t="s">
        <v>223</v>
      </c>
      <c r="C165" s="32" t="s">
        <v>1572</v>
      </c>
      <c r="D165" s="31">
        <v>42609</v>
      </c>
      <c r="E165" s="1">
        <f t="shared" si="12"/>
        <v>2016</v>
      </c>
      <c r="F165" s="1">
        <f t="shared" si="13"/>
        <v>8</v>
      </c>
      <c r="G165" s="4">
        <f t="shared" si="14"/>
        <v>27</v>
      </c>
      <c r="H165" s="6">
        <v>4.0856481481481481E-3</v>
      </c>
      <c r="I165" s="28">
        <v>135.63216666666668</v>
      </c>
      <c r="J165" s="28">
        <v>39.911666666666669</v>
      </c>
      <c r="K165" s="33">
        <v>99.087000000000003</v>
      </c>
      <c r="L165" s="33">
        <v>100</v>
      </c>
      <c r="M165" s="33">
        <v>0</v>
      </c>
      <c r="N165" s="27">
        <v>4.0963000000000003</v>
      </c>
      <c r="O165" s="30">
        <v>33.932099999999998</v>
      </c>
      <c r="P165" s="38">
        <v>-2.348035294117623E-2</v>
      </c>
      <c r="Q165" s="38">
        <v>-0.7498152776470608</v>
      </c>
      <c r="R165" s="32" t="s">
        <v>285</v>
      </c>
      <c r="S165" s="32">
        <v>1</v>
      </c>
      <c r="V165" s="8" t="s">
        <v>452</v>
      </c>
    </row>
    <row r="166" spans="1:22">
      <c r="A166" s="32" t="s">
        <v>145</v>
      </c>
      <c r="B166" s="32" t="s">
        <v>223</v>
      </c>
      <c r="C166" s="32" t="s">
        <v>1572</v>
      </c>
      <c r="D166" s="31">
        <v>42609</v>
      </c>
      <c r="E166" s="1">
        <f t="shared" si="12"/>
        <v>2016</v>
      </c>
      <c r="F166" s="1">
        <f t="shared" si="13"/>
        <v>8</v>
      </c>
      <c r="G166" s="4">
        <f t="shared" si="14"/>
        <v>27</v>
      </c>
      <c r="H166" s="6">
        <v>4.0856481481481481E-3</v>
      </c>
      <c r="I166" s="28">
        <v>135.63216666666668</v>
      </c>
      <c r="J166" s="28">
        <v>39.911666666666669</v>
      </c>
      <c r="K166" s="33">
        <v>149.80099999999999</v>
      </c>
      <c r="L166" s="33">
        <v>150</v>
      </c>
      <c r="M166" s="33">
        <v>0</v>
      </c>
      <c r="N166" s="27">
        <v>2.1505999999999998</v>
      </c>
      <c r="O166" s="30">
        <v>34.005899999999997</v>
      </c>
      <c r="P166" s="38">
        <v>-3.0818323529411495E-2</v>
      </c>
      <c r="Q166" s="38">
        <v>-0.92395830117646849</v>
      </c>
      <c r="R166" s="32" t="s">
        <v>285</v>
      </c>
      <c r="S166" s="32">
        <v>1</v>
      </c>
      <c r="V166" s="8" t="s">
        <v>392</v>
      </c>
    </row>
    <row r="167" spans="1:22">
      <c r="A167" s="32" t="s">
        <v>145</v>
      </c>
      <c r="B167" s="32" t="s">
        <v>223</v>
      </c>
      <c r="C167" s="32" t="s">
        <v>1572</v>
      </c>
      <c r="D167" s="31">
        <v>42609</v>
      </c>
      <c r="E167" s="1">
        <f t="shared" si="12"/>
        <v>2016</v>
      </c>
      <c r="F167" s="1">
        <f t="shared" si="13"/>
        <v>8</v>
      </c>
      <c r="G167" s="4">
        <f t="shared" si="14"/>
        <v>27</v>
      </c>
      <c r="H167" s="6">
        <v>4.0856481481481481E-3</v>
      </c>
      <c r="I167" s="28">
        <v>135.63216666666668</v>
      </c>
      <c r="J167" s="28">
        <v>39.911666666666669</v>
      </c>
      <c r="K167" s="33">
        <v>198.86799999999999</v>
      </c>
      <c r="L167" s="33">
        <v>200</v>
      </c>
      <c r="M167" s="33">
        <v>0</v>
      </c>
      <c r="N167" s="27">
        <v>1.4632000000000001</v>
      </c>
      <c r="O167" s="30">
        <v>34.011899999999997</v>
      </c>
      <c r="P167" s="38">
        <v>-1.1294294117647041E-2</v>
      </c>
      <c r="Q167" s="38">
        <v>-0.84432204470588168</v>
      </c>
      <c r="R167" s="32" t="s">
        <v>285</v>
      </c>
      <c r="S167" s="32">
        <v>1</v>
      </c>
      <c r="V167" s="8" t="s">
        <v>393</v>
      </c>
    </row>
    <row r="168" spans="1:22">
      <c r="A168" s="32"/>
      <c r="B168" s="32"/>
      <c r="C168" s="32"/>
      <c r="D168" s="31"/>
      <c r="H168" s="6"/>
      <c r="I168" s="28"/>
      <c r="J168" s="28"/>
      <c r="K168" s="33"/>
      <c r="L168" s="33"/>
      <c r="M168" s="33"/>
      <c r="N168" s="27"/>
      <c r="O168" s="30"/>
      <c r="P168" s="38"/>
      <c r="Q168" s="38"/>
      <c r="R168" s="32"/>
      <c r="S168" s="32"/>
    </row>
    <row r="169" spans="1:22">
      <c r="A169" s="32" t="s">
        <v>145</v>
      </c>
      <c r="B169" s="32" t="s">
        <v>224</v>
      </c>
      <c r="C169" s="32" t="s">
        <v>1572</v>
      </c>
      <c r="D169" s="31">
        <v>42609</v>
      </c>
      <c r="E169" s="1">
        <f t="shared" si="12"/>
        <v>2016</v>
      </c>
      <c r="F169" s="1">
        <f t="shared" si="13"/>
        <v>8</v>
      </c>
      <c r="G169" s="4">
        <f t="shared" si="14"/>
        <v>27</v>
      </c>
      <c r="H169" s="6">
        <v>0.57893518518518516</v>
      </c>
      <c r="I169" s="28">
        <v>135.999</v>
      </c>
      <c r="J169" s="28">
        <v>38.493000000000002</v>
      </c>
      <c r="K169" s="33">
        <v>0</v>
      </c>
      <c r="L169" s="33">
        <v>0</v>
      </c>
      <c r="M169" s="33">
        <v>0</v>
      </c>
      <c r="N169" s="27">
        <v>25.9</v>
      </c>
      <c r="O169" s="30">
        <v>33.263529399628936</v>
      </c>
      <c r="P169" s="38">
        <v>-9.2502764705882257E-2</v>
      </c>
      <c r="Q169" s="38">
        <v>-1.203602348235294</v>
      </c>
      <c r="R169" s="32" t="s">
        <v>285</v>
      </c>
      <c r="S169" s="32">
        <v>1</v>
      </c>
      <c r="V169" s="8" t="s">
        <v>394</v>
      </c>
    </row>
    <row r="170" spans="1:22">
      <c r="A170" s="32" t="s">
        <v>145</v>
      </c>
      <c r="B170" s="32" t="s">
        <v>224</v>
      </c>
      <c r="C170" s="32" t="s">
        <v>1572</v>
      </c>
      <c r="D170" s="31">
        <v>42609</v>
      </c>
      <c r="E170" s="1">
        <f t="shared" si="12"/>
        <v>2016</v>
      </c>
      <c r="F170" s="1">
        <f t="shared" si="13"/>
        <v>8</v>
      </c>
      <c r="G170" s="4">
        <f t="shared" si="14"/>
        <v>27</v>
      </c>
      <c r="H170" s="6">
        <v>0.57893518518518516</v>
      </c>
      <c r="I170" s="28">
        <v>135.999</v>
      </c>
      <c r="J170" s="28">
        <v>38.493000000000002</v>
      </c>
      <c r="K170" s="33">
        <v>10.042999999999999</v>
      </c>
      <c r="L170" s="33">
        <v>10</v>
      </c>
      <c r="M170" s="33">
        <v>0</v>
      </c>
      <c r="N170" s="27">
        <v>26.692499999999999</v>
      </c>
      <c r="O170" s="30">
        <v>33.243299999999998</v>
      </c>
      <c r="P170" s="38">
        <v>-5.588473529411786E-2</v>
      </c>
      <c r="Q170" s="38">
        <v>-0.95569513176470533</v>
      </c>
      <c r="R170" s="32" t="s">
        <v>285</v>
      </c>
      <c r="S170" s="32">
        <v>1</v>
      </c>
      <c r="V170" s="8" t="s">
        <v>395</v>
      </c>
    </row>
    <row r="171" spans="1:22">
      <c r="A171" s="32" t="s">
        <v>145</v>
      </c>
      <c r="B171" s="32" t="s">
        <v>224</v>
      </c>
      <c r="C171" s="32" t="s">
        <v>1572</v>
      </c>
      <c r="D171" s="31">
        <v>42609</v>
      </c>
      <c r="E171" s="1">
        <f t="shared" si="12"/>
        <v>2016</v>
      </c>
      <c r="F171" s="1">
        <f t="shared" si="13"/>
        <v>8</v>
      </c>
      <c r="G171" s="4">
        <f t="shared" si="14"/>
        <v>27</v>
      </c>
      <c r="H171" s="6">
        <v>0.57893518518518516</v>
      </c>
      <c r="I171" s="28">
        <v>135.999</v>
      </c>
      <c r="J171" s="28">
        <v>38.493000000000002</v>
      </c>
      <c r="K171" s="33">
        <v>20.568999999999999</v>
      </c>
      <c r="L171" s="33">
        <v>20</v>
      </c>
      <c r="M171" s="33">
        <v>0</v>
      </c>
      <c r="N171" s="27">
        <v>23.182300000000001</v>
      </c>
      <c r="O171" s="30">
        <v>34.105499999999999</v>
      </c>
      <c r="P171" s="38">
        <v>0.16469729411764722</v>
      </c>
      <c r="Q171" s="38">
        <v>0.6240630047058815</v>
      </c>
      <c r="R171" s="32" t="s">
        <v>285</v>
      </c>
      <c r="S171" s="32">
        <v>1</v>
      </c>
      <c r="V171" s="8" t="s">
        <v>396</v>
      </c>
    </row>
    <row r="172" spans="1:22">
      <c r="A172" s="32" t="s">
        <v>145</v>
      </c>
      <c r="B172" s="32" t="s">
        <v>224</v>
      </c>
      <c r="C172" s="32" t="s">
        <v>1572</v>
      </c>
      <c r="D172" s="31">
        <v>42609</v>
      </c>
      <c r="E172" s="1">
        <f t="shared" si="12"/>
        <v>2016</v>
      </c>
      <c r="F172" s="1">
        <f t="shared" si="13"/>
        <v>8</v>
      </c>
      <c r="G172" s="4">
        <f t="shared" si="14"/>
        <v>27</v>
      </c>
      <c r="H172" s="6">
        <v>0.57893518518518516</v>
      </c>
      <c r="I172" s="28">
        <v>135.999</v>
      </c>
      <c r="J172" s="28">
        <v>38.493000000000002</v>
      </c>
      <c r="K172" s="33">
        <v>30.227</v>
      </c>
      <c r="L172" s="33">
        <v>30</v>
      </c>
      <c r="M172" s="33">
        <v>0</v>
      </c>
      <c r="N172" s="27">
        <v>17.568899999999999</v>
      </c>
      <c r="O172" s="30">
        <v>34.340899999999998</v>
      </c>
      <c r="P172" s="38">
        <v>0.20477482352941179</v>
      </c>
      <c r="Q172" s="38">
        <v>0.99415298117646955</v>
      </c>
      <c r="R172" s="32" t="s">
        <v>285</v>
      </c>
      <c r="S172" s="32">
        <v>1</v>
      </c>
      <c r="V172" s="8" t="s">
        <v>397</v>
      </c>
    </row>
    <row r="173" spans="1:22">
      <c r="A173" s="32" t="s">
        <v>145</v>
      </c>
      <c r="B173" s="32" t="s">
        <v>224</v>
      </c>
      <c r="C173" s="32" t="s">
        <v>1572</v>
      </c>
      <c r="D173" s="31">
        <v>42609</v>
      </c>
      <c r="E173" s="1">
        <f t="shared" si="12"/>
        <v>2016</v>
      </c>
      <c r="F173" s="1">
        <f t="shared" si="13"/>
        <v>8</v>
      </c>
      <c r="G173" s="4">
        <f t="shared" si="14"/>
        <v>27</v>
      </c>
      <c r="H173" s="6">
        <v>0.57893518518518516</v>
      </c>
      <c r="I173" s="28">
        <v>135.999</v>
      </c>
      <c r="J173" s="28">
        <v>38.493000000000002</v>
      </c>
      <c r="K173" s="33">
        <v>50.494999999999997</v>
      </c>
      <c r="L173" s="33">
        <v>50</v>
      </c>
      <c r="M173" s="33">
        <v>0</v>
      </c>
      <c r="N173" s="27">
        <v>14.292299999999999</v>
      </c>
      <c r="O173" s="30">
        <v>34.403399999999998</v>
      </c>
      <c r="P173" s="38">
        <v>0.13777544117647067</v>
      </c>
      <c r="Q173" s="38">
        <v>0.89241284705882329</v>
      </c>
      <c r="R173" s="32" t="s">
        <v>285</v>
      </c>
      <c r="S173" s="32">
        <v>1</v>
      </c>
      <c r="V173" s="8" t="s">
        <v>398</v>
      </c>
    </row>
    <row r="174" spans="1:22">
      <c r="A174" s="32" t="s">
        <v>145</v>
      </c>
      <c r="B174" s="32" t="s">
        <v>224</v>
      </c>
      <c r="C174" s="32" t="s">
        <v>1572</v>
      </c>
      <c r="D174" s="31">
        <v>42609</v>
      </c>
      <c r="E174" s="1">
        <f t="shared" si="12"/>
        <v>2016</v>
      </c>
      <c r="F174" s="1">
        <f t="shared" si="13"/>
        <v>8</v>
      </c>
      <c r="G174" s="4">
        <f t="shared" si="14"/>
        <v>27</v>
      </c>
      <c r="H174" s="6">
        <v>0.57893518518518516</v>
      </c>
      <c r="I174" s="28">
        <v>135.999</v>
      </c>
      <c r="J174" s="28">
        <v>38.493000000000002</v>
      </c>
      <c r="K174" s="33">
        <v>75.091999999999999</v>
      </c>
      <c r="L174" s="33">
        <v>75</v>
      </c>
      <c r="M174" s="33">
        <v>0</v>
      </c>
      <c r="N174" s="27">
        <v>10.562200000000001</v>
      </c>
      <c r="O174" s="30">
        <v>34.199100000000001</v>
      </c>
      <c r="P174" s="38">
        <v>0.1380499423529411</v>
      </c>
      <c r="Q174" s="38">
        <v>0.57166667058823428</v>
      </c>
      <c r="R174" s="32" t="s">
        <v>285</v>
      </c>
      <c r="S174" s="32">
        <v>1</v>
      </c>
      <c r="V174" s="8" t="s">
        <v>399</v>
      </c>
    </row>
    <row r="175" spans="1:22">
      <c r="A175" s="32" t="s">
        <v>145</v>
      </c>
      <c r="B175" s="32" t="s">
        <v>224</v>
      </c>
      <c r="C175" s="32" t="s">
        <v>1572</v>
      </c>
      <c r="D175" s="31">
        <v>42609</v>
      </c>
      <c r="E175" s="1">
        <f t="shared" si="12"/>
        <v>2016</v>
      </c>
      <c r="F175" s="1">
        <f t="shared" si="13"/>
        <v>8</v>
      </c>
      <c r="G175" s="4">
        <f t="shared" si="14"/>
        <v>27</v>
      </c>
      <c r="H175" s="6">
        <v>0.57893518518518516</v>
      </c>
      <c r="I175" s="28">
        <v>135.999</v>
      </c>
      <c r="J175" s="28">
        <v>38.493000000000002</v>
      </c>
      <c r="K175" s="33">
        <v>99.98</v>
      </c>
      <c r="L175" s="33">
        <v>100</v>
      </c>
      <c r="M175" s="33">
        <v>0</v>
      </c>
      <c r="N175" s="27">
        <v>7.0903999999999998</v>
      </c>
      <c r="O175" s="30">
        <v>34.071100000000001</v>
      </c>
      <c r="P175" s="38">
        <v>6.4068518823529264E-2</v>
      </c>
      <c r="Q175" s="38">
        <v>-0.22070427529411774</v>
      </c>
      <c r="R175" s="32" t="s">
        <v>285</v>
      </c>
      <c r="S175" s="32">
        <v>1</v>
      </c>
      <c r="V175" s="8" t="s">
        <v>400</v>
      </c>
    </row>
    <row r="176" spans="1:22">
      <c r="A176" s="32" t="s">
        <v>145</v>
      </c>
      <c r="B176" s="32" t="s">
        <v>224</v>
      </c>
      <c r="C176" s="32" t="s">
        <v>1572</v>
      </c>
      <c r="D176" s="31">
        <v>42609</v>
      </c>
      <c r="E176" s="1">
        <f t="shared" si="12"/>
        <v>2016</v>
      </c>
      <c r="F176" s="1">
        <f t="shared" si="13"/>
        <v>8</v>
      </c>
      <c r="G176" s="4">
        <f t="shared" si="14"/>
        <v>27</v>
      </c>
      <c r="H176" s="6">
        <v>0.57893518518518516</v>
      </c>
      <c r="I176" s="28">
        <v>135.999</v>
      </c>
      <c r="J176" s="28">
        <v>38.493000000000002</v>
      </c>
      <c r="K176" s="33">
        <v>125.372</v>
      </c>
      <c r="L176" s="33">
        <v>125</v>
      </c>
      <c r="M176" s="33">
        <v>0</v>
      </c>
      <c r="N176" s="27">
        <v>4.9832999999999998</v>
      </c>
      <c r="O176" s="30">
        <v>34.021000000000001</v>
      </c>
      <c r="P176" s="38">
        <v>9.1677095294117494E-2</v>
      </c>
      <c r="Q176" s="38">
        <v>-0.29017690117647099</v>
      </c>
      <c r="R176" s="32" t="s">
        <v>285</v>
      </c>
      <c r="S176" s="32">
        <v>1</v>
      </c>
      <c r="V176" s="8" t="s">
        <v>401</v>
      </c>
    </row>
    <row r="177" spans="1:22">
      <c r="A177" s="32" t="s">
        <v>145</v>
      </c>
      <c r="B177" s="32" t="s">
        <v>224</v>
      </c>
      <c r="C177" s="32" t="s">
        <v>1572</v>
      </c>
      <c r="D177" s="31">
        <v>42609</v>
      </c>
      <c r="E177" s="1">
        <f t="shared" si="12"/>
        <v>2016</v>
      </c>
      <c r="F177" s="1">
        <f t="shared" si="13"/>
        <v>8</v>
      </c>
      <c r="G177" s="4">
        <f t="shared" si="14"/>
        <v>27</v>
      </c>
      <c r="H177" s="6">
        <v>0.57893518518518516</v>
      </c>
      <c r="I177" s="28">
        <v>135.999</v>
      </c>
      <c r="J177" s="28">
        <v>38.493000000000002</v>
      </c>
      <c r="K177" s="33">
        <v>150.887</v>
      </c>
      <c r="L177" s="33">
        <v>150</v>
      </c>
      <c r="M177" s="33">
        <v>0</v>
      </c>
      <c r="N177" s="27">
        <v>2.9411999999999998</v>
      </c>
      <c r="O177" s="30">
        <v>34.005499999999998</v>
      </c>
      <c r="P177" s="38">
        <v>2.1962451764705904E-2</v>
      </c>
      <c r="Q177" s="38">
        <v>-0.72619780705882508</v>
      </c>
      <c r="R177" s="32" t="s">
        <v>285</v>
      </c>
      <c r="S177" s="32">
        <v>1</v>
      </c>
      <c r="V177" s="8" t="s">
        <v>402</v>
      </c>
    </row>
    <row r="178" spans="1:22">
      <c r="A178" s="32" t="s">
        <v>145</v>
      </c>
      <c r="B178" s="32" t="s">
        <v>224</v>
      </c>
      <c r="C178" s="32" t="s">
        <v>1572</v>
      </c>
      <c r="D178" s="31">
        <v>42609</v>
      </c>
      <c r="E178" s="1">
        <f t="shared" si="12"/>
        <v>2016</v>
      </c>
      <c r="F178" s="1">
        <f t="shared" si="13"/>
        <v>8</v>
      </c>
      <c r="G178" s="4">
        <f t="shared" si="14"/>
        <v>27</v>
      </c>
      <c r="H178" s="6">
        <v>0.57893518518518516</v>
      </c>
      <c r="I178" s="28">
        <v>135.999</v>
      </c>
      <c r="J178" s="28">
        <v>38.493000000000002</v>
      </c>
      <c r="K178" s="33">
        <v>198.857</v>
      </c>
      <c r="L178" s="33">
        <v>200</v>
      </c>
      <c r="M178" s="33">
        <v>0</v>
      </c>
      <c r="N178" s="27">
        <v>1.7749999999999999</v>
      </c>
      <c r="O178" s="30">
        <v>34.033799999999999</v>
      </c>
      <c r="P178" s="38">
        <v>3.5754788235293988E-2</v>
      </c>
      <c r="Q178" s="38">
        <v>-0.67662559294117752</v>
      </c>
      <c r="R178" s="32" t="s">
        <v>285</v>
      </c>
      <c r="S178" s="32">
        <v>1</v>
      </c>
      <c r="V178" s="8" t="s">
        <v>403</v>
      </c>
    </row>
    <row r="179" spans="1:22">
      <c r="A179" s="32"/>
      <c r="B179" s="32"/>
      <c r="C179" s="32"/>
      <c r="D179" s="31"/>
      <c r="H179" s="6"/>
      <c r="I179" s="28"/>
      <c r="J179" s="28"/>
      <c r="K179" s="33"/>
      <c r="L179" s="33"/>
      <c r="M179" s="33"/>
      <c r="N179" s="27"/>
      <c r="O179" s="30"/>
      <c r="P179" s="38"/>
      <c r="Q179" s="38"/>
      <c r="R179" s="32"/>
      <c r="S179" s="32"/>
    </row>
    <row r="180" spans="1:22">
      <c r="A180" s="32" t="s">
        <v>145</v>
      </c>
      <c r="B180" s="32" t="s">
        <v>298</v>
      </c>
      <c r="C180" s="32" t="s">
        <v>1572</v>
      </c>
      <c r="D180" s="31">
        <v>42609</v>
      </c>
      <c r="E180" s="1">
        <f t="shared" si="12"/>
        <v>2016</v>
      </c>
      <c r="F180" s="1">
        <f t="shared" si="13"/>
        <v>8</v>
      </c>
      <c r="G180" s="4">
        <f t="shared" si="14"/>
        <v>27</v>
      </c>
      <c r="H180" s="6">
        <v>0.86368055555555545</v>
      </c>
      <c r="I180" s="28">
        <v>135.79666666666665</v>
      </c>
      <c r="J180" s="28">
        <v>38.629666666666665</v>
      </c>
      <c r="K180" s="33">
        <v>0</v>
      </c>
      <c r="L180" s="33">
        <v>0</v>
      </c>
      <c r="M180" s="33">
        <v>0</v>
      </c>
      <c r="N180" s="27">
        <v>25.9</v>
      </c>
      <c r="O180" s="30">
        <v>33.560791388204535</v>
      </c>
      <c r="P180" s="38">
        <v>-4.2696595294117623E-2</v>
      </c>
      <c r="Q180" s="38">
        <v>-0.86886933882353024</v>
      </c>
      <c r="R180" s="32" t="s">
        <v>285</v>
      </c>
      <c r="S180" s="32"/>
      <c r="T180" s="7"/>
      <c r="V180" s="8" t="s">
        <v>404</v>
      </c>
    </row>
    <row r="181" spans="1:22">
      <c r="A181" s="32" t="s">
        <v>145</v>
      </c>
      <c r="B181" s="32" t="s">
        <v>298</v>
      </c>
      <c r="C181" s="32" t="s">
        <v>1572</v>
      </c>
      <c r="D181" s="31">
        <v>42609</v>
      </c>
      <c r="E181" s="1">
        <f t="shared" si="12"/>
        <v>2016</v>
      </c>
      <c r="F181" s="1">
        <f t="shared" si="13"/>
        <v>8</v>
      </c>
      <c r="G181" s="4">
        <f t="shared" si="14"/>
        <v>27</v>
      </c>
      <c r="H181" s="6">
        <v>0.86368055555555545</v>
      </c>
      <c r="I181" s="28">
        <v>135.79666666666665</v>
      </c>
      <c r="J181" s="28">
        <v>38.629666666666665</v>
      </c>
      <c r="K181" s="33">
        <v>20.677</v>
      </c>
      <c r="L181" s="33">
        <v>20</v>
      </c>
      <c r="M181" s="33">
        <v>0</v>
      </c>
      <c r="N181" s="27">
        <v>25.921099999999999</v>
      </c>
      <c r="O181" s="30">
        <v>33.5852</v>
      </c>
      <c r="P181" s="38">
        <v>-4.3126858823529179E-2</v>
      </c>
      <c r="Q181" s="38">
        <v>-0.95187424470588322</v>
      </c>
      <c r="R181" s="32" t="s">
        <v>285</v>
      </c>
      <c r="S181" s="32"/>
      <c r="T181" s="7"/>
      <c r="V181" s="8" t="s">
        <v>405</v>
      </c>
    </row>
    <row r="182" spans="1:22">
      <c r="A182" s="32" t="s">
        <v>145</v>
      </c>
      <c r="B182" s="32" t="s">
        <v>298</v>
      </c>
      <c r="C182" s="32" t="s">
        <v>1572</v>
      </c>
      <c r="D182" s="31">
        <v>42609</v>
      </c>
      <c r="E182" s="1">
        <f t="shared" si="12"/>
        <v>2016</v>
      </c>
      <c r="F182" s="1">
        <f t="shared" si="13"/>
        <v>8</v>
      </c>
      <c r="G182" s="4">
        <f t="shared" si="14"/>
        <v>27</v>
      </c>
      <c r="H182" s="6">
        <v>0.86368055555555545</v>
      </c>
      <c r="I182" s="28">
        <v>135.79666666666665</v>
      </c>
      <c r="J182" s="28">
        <v>38.629666666666665</v>
      </c>
      <c r="K182" s="33">
        <v>49.579000000000001</v>
      </c>
      <c r="L182" s="33">
        <v>50</v>
      </c>
      <c r="M182" s="33">
        <v>0</v>
      </c>
      <c r="N182" s="27">
        <v>11.8393</v>
      </c>
      <c r="O182" s="30">
        <v>34.229799999999997</v>
      </c>
      <c r="P182" s="38">
        <v>0.12155650705882382</v>
      </c>
      <c r="Q182" s="38">
        <v>0.47373357176470599</v>
      </c>
      <c r="R182" s="32" t="s">
        <v>285</v>
      </c>
      <c r="S182" s="32"/>
      <c r="T182" s="7"/>
      <c r="V182" s="8" t="s">
        <v>406</v>
      </c>
    </row>
    <row r="183" spans="1:22">
      <c r="A183" s="32"/>
      <c r="B183" s="32"/>
      <c r="C183" s="32"/>
      <c r="D183" s="31"/>
      <c r="H183" s="6"/>
      <c r="I183" s="28"/>
      <c r="J183" s="28"/>
      <c r="K183" s="33"/>
      <c r="L183" s="33"/>
      <c r="M183" s="33"/>
      <c r="N183" s="27"/>
      <c r="O183" s="30"/>
      <c r="P183" s="38"/>
      <c r="Q183" s="38"/>
      <c r="R183" s="32"/>
      <c r="S183" s="32"/>
      <c r="T183" s="7"/>
    </row>
    <row r="184" spans="1:22">
      <c r="A184" s="32" t="s">
        <v>145</v>
      </c>
      <c r="B184" s="32" t="s">
        <v>225</v>
      </c>
      <c r="C184" s="32" t="s">
        <v>1572</v>
      </c>
      <c r="D184" s="31">
        <v>42610</v>
      </c>
      <c r="E184" s="1">
        <f t="shared" si="12"/>
        <v>2016</v>
      </c>
      <c r="F184" s="1">
        <f t="shared" si="13"/>
        <v>8</v>
      </c>
      <c r="G184" s="4">
        <f t="shared" si="14"/>
        <v>28</v>
      </c>
      <c r="H184" s="6">
        <v>0.5722800925925926</v>
      </c>
      <c r="I184" s="28">
        <v>135.601</v>
      </c>
      <c r="J184" s="28">
        <v>37.741500000000002</v>
      </c>
      <c r="K184" s="33">
        <v>0</v>
      </c>
      <c r="L184" s="33">
        <v>0</v>
      </c>
      <c r="M184" s="33">
        <v>0</v>
      </c>
      <c r="N184" s="27">
        <v>26.1</v>
      </c>
      <c r="O184" s="30">
        <v>33.762596338205817</v>
      </c>
      <c r="P184" s="38">
        <v>-6.4241643137254778E-2</v>
      </c>
      <c r="Q184" s="38">
        <v>-0.53260429411765031</v>
      </c>
      <c r="R184" s="32" t="s">
        <v>285</v>
      </c>
      <c r="S184" s="32">
        <v>1</v>
      </c>
      <c r="V184" s="8" t="s">
        <v>407</v>
      </c>
    </row>
    <row r="185" spans="1:22">
      <c r="A185" s="32" t="s">
        <v>145</v>
      </c>
      <c r="B185" s="32" t="s">
        <v>225</v>
      </c>
      <c r="C185" s="32" t="s">
        <v>1572</v>
      </c>
      <c r="D185" s="31">
        <v>42610</v>
      </c>
      <c r="E185" s="1">
        <f t="shared" si="12"/>
        <v>2016</v>
      </c>
      <c r="F185" s="1">
        <f t="shared" si="13"/>
        <v>8</v>
      </c>
      <c r="G185" s="4">
        <f t="shared" si="14"/>
        <v>28</v>
      </c>
      <c r="H185" s="6">
        <v>0.5722800925925926</v>
      </c>
      <c r="I185" s="28">
        <v>135.601</v>
      </c>
      <c r="J185" s="28">
        <v>37.741500000000002</v>
      </c>
      <c r="K185" s="33">
        <v>9.9280000000000008</v>
      </c>
      <c r="L185" s="33">
        <v>10</v>
      </c>
      <c r="M185" s="33">
        <v>0</v>
      </c>
      <c r="N185" s="27">
        <v>26.427700000000002</v>
      </c>
      <c r="O185" s="30">
        <v>33.706800000000001</v>
      </c>
      <c r="P185" s="38">
        <v>-1.2793279999999907E-2</v>
      </c>
      <c r="Q185" s="38">
        <v>-0.40183840000000348</v>
      </c>
      <c r="R185" s="32" t="s">
        <v>285</v>
      </c>
      <c r="S185" s="32">
        <v>1</v>
      </c>
      <c r="V185" s="8" t="s">
        <v>408</v>
      </c>
    </row>
    <row r="186" spans="1:22">
      <c r="A186" s="32" t="s">
        <v>145</v>
      </c>
      <c r="B186" s="32" t="s">
        <v>225</v>
      </c>
      <c r="C186" s="32" t="s">
        <v>1572</v>
      </c>
      <c r="D186" s="31">
        <v>42610</v>
      </c>
      <c r="E186" s="1">
        <f t="shared" si="12"/>
        <v>2016</v>
      </c>
      <c r="F186" s="1">
        <f t="shared" si="13"/>
        <v>8</v>
      </c>
      <c r="G186" s="4">
        <f t="shared" si="14"/>
        <v>28</v>
      </c>
      <c r="H186" s="6">
        <v>0.5722800925925926</v>
      </c>
      <c r="I186" s="28">
        <v>135.601</v>
      </c>
      <c r="J186" s="28">
        <v>37.741500000000002</v>
      </c>
      <c r="K186" s="33">
        <v>19.920999999999999</v>
      </c>
      <c r="L186" s="33">
        <v>20</v>
      </c>
      <c r="M186" s="33">
        <v>0</v>
      </c>
      <c r="N186" s="27">
        <v>23.520499999999998</v>
      </c>
      <c r="O186" s="30">
        <v>34.034700000000001</v>
      </c>
      <c r="P186" s="38">
        <v>0.14708547647058823</v>
      </c>
      <c r="Q186" s="38">
        <v>0.55420045411764463</v>
      </c>
      <c r="R186" s="32" t="s">
        <v>285</v>
      </c>
      <c r="S186" s="32">
        <v>1</v>
      </c>
      <c r="V186" s="8" t="s">
        <v>409</v>
      </c>
    </row>
    <row r="187" spans="1:22">
      <c r="A187" s="32" t="s">
        <v>145</v>
      </c>
      <c r="B187" s="32" t="s">
        <v>225</v>
      </c>
      <c r="C187" s="32" t="s">
        <v>1572</v>
      </c>
      <c r="D187" s="31">
        <v>42610</v>
      </c>
      <c r="E187" s="1">
        <f t="shared" si="12"/>
        <v>2016</v>
      </c>
      <c r="F187" s="1">
        <f t="shared" si="13"/>
        <v>8</v>
      </c>
      <c r="G187" s="4">
        <f t="shared" si="14"/>
        <v>28</v>
      </c>
      <c r="H187" s="6">
        <v>0.5722800925925926</v>
      </c>
      <c r="I187" s="28">
        <v>135.601</v>
      </c>
      <c r="J187" s="28">
        <v>37.741500000000002</v>
      </c>
      <c r="K187" s="33">
        <v>30.585999999999999</v>
      </c>
      <c r="L187" s="33">
        <v>30</v>
      </c>
      <c r="M187" s="33">
        <v>0</v>
      </c>
      <c r="N187" s="27">
        <v>17.941400000000002</v>
      </c>
      <c r="O187" s="30">
        <v>34.309800000000003</v>
      </c>
      <c r="P187" s="38">
        <v>0.1834307929411767</v>
      </c>
      <c r="Q187" s="38">
        <v>1.0195470682352923</v>
      </c>
      <c r="R187" s="32" t="s">
        <v>285</v>
      </c>
      <c r="S187" s="32">
        <v>1</v>
      </c>
      <c r="V187" s="8" t="s">
        <v>410</v>
      </c>
    </row>
    <row r="188" spans="1:22">
      <c r="A188" s="32" t="s">
        <v>145</v>
      </c>
      <c r="B188" s="32" t="s">
        <v>225</v>
      </c>
      <c r="C188" s="32" t="s">
        <v>1572</v>
      </c>
      <c r="D188" s="31">
        <v>42610</v>
      </c>
      <c r="E188" s="1">
        <f t="shared" si="12"/>
        <v>2016</v>
      </c>
      <c r="F188" s="1">
        <f t="shared" si="13"/>
        <v>8</v>
      </c>
      <c r="G188" s="4">
        <f t="shared" si="14"/>
        <v>28</v>
      </c>
      <c r="H188" s="6">
        <v>0.5722800925925926</v>
      </c>
      <c r="I188" s="28">
        <v>135.601</v>
      </c>
      <c r="J188" s="28">
        <v>37.741500000000002</v>
      </c>
      <c r="K188" s="33">
        <v>48.811999999999998</v>
      </c>
      <c r="L188" s="33">
        <v>50</v>
      </c>
      <c r="M188" s="33">
        <v>0</v>
      </c>
      <c r="N188" s="27">
        <v>14.434900000000001</v>
      </c>
      <c r="O188" s="30">
        <v>34.3628</v>
      </c>
      <c r="P188" s="38">
        <v>0.19864538941176457</v>
      </c>
      <c r="Q188" s="38">
        <v>0.9704709223529413</v>
      </c>
      <c r="R188" s="32" t="s">
        <v>285</v>
      </c>
      <c r="S188" s="32">
        <v>1</v>
      </c>
      <c r="V188" s="8" t="s">
        <v>411</v>
      </c>
    </row>
    <row r="189" spans="1:22">
      <c r="A189" s="32" t="s">
        <v>145</v>
      </c>
      <c r="B189" s="32" t="s">
        <v>225</v>
      </c>
      <c r="C189" s="32" t="s">
        <v>1572</v>
      </c>
      <c r="D189" s="31">
        <v>42610</v>
      </c>
      <c r="E189" s="1">
        <f t="shared" si="12"/>
        <v>2016</v>
      </c>
      <c r="F189" s="1">
        <f t="shared" si="13"/>
        <v>8</v>
      </c>
      <c r="G189" s="4">
        <f t="shared" si="14"/>
        <v>28</v>
      </c>
      <c r="H189" s="6">
        <v>0.5722800925925926</v>
      </c>
      <c r="I189" s="28">
        <v>135.601</v>
      </c>
      <c r="J189" s="28">
        <v>37.741500000000002</v>
      </c>
      <c r="K189" s="33">
        <v>74.894000000000005</v>
      </c>
      <c r="L189" s="33">
        <v>75</v>
      </c>
      <c r="M189" s="33">
        <v>0</v>
      </c>
      <c r="N189" s="27">
        <v>9.8571000000000009</v>
      </c>
      <c r="O189" s="30">
        <v>34.1554</v>
      </c>
      <c r="P189" s="38">
        <v>9.8656925882353086E-2</v>
      </c>
      <c r="Q189" s="38">
        <v>0.26733457647058678</v>
      </c>
      <c r="R189" s="32" t="s">
        <v>285</v>
      </c>
      <c r="S189" s="32">
        <v>1</v>
      </c>
      <c r="V189" s="8" t="s">
        <v>412</v>
      </c>
    </row>
    <row r="190" spans="1:22">
      <c r="A190" s="32" t="s">
        <v>145</v>
      </c>
      <c r="B190" s="32" t="s">
        <v>225</v>
      </c>
      <c r="C190" s="32" t="s">
        <v>1572</v>
      </c>
      <c r="D190" s="31">
        <v>42610</v>
      </c>
      <c r="E190" s="1">
        <f t="shared" si="12"/>
        <v>2016</v>
      </c>
      <c r="F190" s="1">
        <f t="shared" si="13"/>
        <v>8</v>
      </c>
      <c r="G190" s="4">
        <f t="shared" si="14"/>
        <v>28</v>
      </c>
      <c r="H190" s="6">
        <v>0.5722800925925926</v>
      </c>
      <c r="I190" s="28">
        <v>135.601</v>
      </c>
      <c r="J190" s="28">
        <v>37.741500000000002</v>
      </c>
      <c r="K190" s="33">
        <v>99.043999999999997</v>
      </c>
      <c r="L190" s="33">
        <v>100</v>
      </c>
      <c r="M190" s="33">
        <v>0</v>
      </c>
      <c r="N190" s="27">
        <v>7.0198</v>
      </c>
      <c r="O190" s="30">
        <v>34.078099999999999</v>
      </c>
      <c r="P190" s="38">
        <v>7.039100235294149E-2</v>
      </c>
      <c r="Q190" s="38">
        <v>-0.17692336941176556</v>
      </c>
      <c r="R190" s="32" t="s">
        <v>285</v>
      </c>
      <c r="S190" s="32">
        <v>1</v>
      </c>
      <c r="V190" s="8" t="s">
        <v>413</v>
      </c>
    </row>
    <row r="191" spans="1:22">
      <c r="A191" s="32" t="s">
        <v>145</v>
      </c>
      <c r="B191" s="32" t="s">
        <v>225</v>
      </c>
      <c r="C191" s="32" t="s">
        <v>1572</v>
      </c>
      <c r="D191" s="31">
        <v>42610</v>
      </c>
      <c r="E191" s="1">
        <f t="shared" si="12"/>
        <v>2016</v>
      </c>
      <c r="F191" s="1">
        <f t="shared" si="13"/>
        <v>8</v>
      </c>
      <c r="G191" s="4">
        <f t="shared" si="14"/>
        <v>28</v>
      </c>
      <c r="H191" s="6">
        <v>0.5722800925925926</v>
      </c>
      <c r="I191" s="28">
        <v>135.601</v>
      </c>
      <c r="J191" s="28">
        <v>37.741500000000002</v>
      </c>
      <c r="K191" s="33">
        <v>121.652</v>
      </c>
      <c r="L191" s="33">
        <v>125</v>
      </c>
      <c r="M191" s="33">
        <v>0</v>
      </c>
      <c r="N191" s="27">
        <v>5.4626999999999999</v>
      </c>
      <c r="O191" s="30">
        <v>34.033200000000001</v>
      </c>
      <c r="P191" s="38">
        <v>-1.2427747058823435E-2</v>
      </c>
      <c r="Q191" s="38">
        <v>-0.4400864964705864</v>
      </c>
      <c r="R191" s="32" t="s">
        <v>285</v>
      </c>
      <c r="S191" s="32">
        <v>1</v>
      </c>
      <c r="V191" s="8" t="s">
        <v>414</v>
      </c>
    </row>
    <row r="192" spans="1:22">
      <c r="A192" s="32" t="s">
        <v>145</v>
      </c>
      <c r="B192" s="32" t="s">
        <v>225</v>
      </c>
      <c r="C192" s="32" t="s">
        <v>1572</v>
      </c>
      <c r="D192" s="31">
        <v>42610</v>
      </c>
      <c r="E192" s="1">
        <f t="shared" si="12"/>
        <v>2016</v>
      </c>
      <c r="F192" s="1">
        <f t="shared" si="13"/>
        <v>8</v>
      </c>
      <c r="G192" s="4">
        <f t="shared" si="14"/>
        <v>28</v>
      </c>
      <c r="H192" s="6">
        <v>0.5722800925925926</v>
      </c>
      <c r="I192" s="28">
        <v>135.601</v>
      </c>
      <c r="J192" s="28">
        <v>37.741500000000002</v>
      </c>
      <c r="K192" s="33">
        <v>149.39599999999999</v>
      </c>
      <c r="L192" s="33">
        <v>150</v>
      </c>
      <c r="M192" s="33">
        <v>0</v>
      </c>
      <c r="N192" s="27">
        <v>3.5863</v>
      </c>
      <c r="O192" s="30">
        <v>34.006100000000004</v>
      </c>
      <c r="P192" s="38">
        <v>-1.1627136470588217E-2</v>
      </c>
      <c r="Q192" s="38">
        <v>-0.57009681176470473</v>
      </c>
      <c r="R192" s="32" t="s">
        <v>285</v>
      </c>
      <c r="S192" s="32">
        <v>1</v>
      </c>
      <c r="V192" s="8" t="s">
        <v>415</v>
      </c>
    </row>
    <row r="193" spans="1:22">
      <c r="A193" s="32" t="s">
        <v>145</v>
      </c>
      <c r="B193" s="32" t="s">
        <v>225</v>
      </c>
      <c r="C193" s="32" t="s">
        <v>1572</v>
      </c>
      <c r="D193" s="31">
        <v>42610</v>
      </c>
      <c r="E193" s="1">
        <f t="shared" si="12"/>
        <v>2016</v>
      </c>
      <c r="F193" s="1">
        <f t="shared" si="13"/>
        <v>8</v>
      </c>
      <c r="G193" s="4">
        <f t="shared" si="14"/>
        <v>28</v>
      </c>
      <c r="H193" s="6">
        <v>0.5722800925925926</v>
      </c>
      <c r="I193" s="28">
        <v>135.601</v>
      </c>
      <c r="J193" s="28">
        <v>37.741500000000002</v>
      </c>
      <c r="K193" s="33">
        <v>199.66800000000001</v>
      </c>
      <c r="L193" s="33">
        <v>200</v>
      </c>
      <c r="M193" s="33">
        <v>0</v>
      </c>
      <c r="N193" s="27">
        <v>1.7327999999999999</v>
      </c>
      <c r="O193" s="30">
        <v>34.031199999999998</v>
      </c>
      <c r="P193" s="38">
        <v>-1.4889325882353033E-2</v>
      </c>
      <c r="Q193" s="38">
        <v>-0.64336572705882311</v>
      </c>
      <c r="R193" s="32" t="s">
        <v>285</v>
      </c>
      <c r="S193" s="32">
        <v>1</v>
      </c>
      <c r="V193" s="8" t="s">
        <v>416</v>
      </c>
    </row>
    <row r="194" spans="1:22">
      <c r="A194" s="32"/>
      <c r="B194" s="32"/>
      <c r="C194" s="32"/>
      <c r="D194" s="31"/>
      <c r="H194" s="6"/>
      <c r="I194" s="28"/>
      <c r="J194" s="28"/>
      <c r="K194" s="33"/>
      <c r="L194" s="33"/>
      <c r="M194" s="33"/>
      <c r="N194" s="27"/>
      <c r="O194" s="30"/>
      <c r="P194" s="38"/>
      <c r="Q194" s="38"/>
      <c r="R194" s="32"/>
      <c r="S194" s="32"/>
    </row>
    <row r="195" spans="1:22">
      <c r="A195" s="32" t="s">
        <v>145</v>
      </c>
      <c r="B195" s="32" t="s">
        <v>226</v>
      </c>
      <c r="C195" s="32" t="s">
        <v>1572</v>
      </c>
      <c r="D195" s="31">
        <v>42610</v>
      </c>
      <c r="E195" s="1">
        <f t="shared" si="12"/>
        <v>2016</v>
      </c>
      <c r="F195" s="1">
        <f t="shared" si="13"/>
        <v>8</v>
      </c>
      <c r="G195" s="4">
        <f t="shared" si="14"/>
        <v>28</v>
      </c>
      <c r="H195" s="6">
        <v>0.75143518518518515</v>
      </c>
      <c r="I195" s="28">
        <v>135.59966666666668</v>
      </c>
      <c r="J195" s="28">
        <v>38.015500000000003</v>
      </c>
      <c r="K195" s="33">
        <v>0</v>
      </c>
      <c r="L195" s="33">
        <v>0</v>
      </c>
      <c r="M195" s="33">
        <v>0</v>
      </c>
      <c r="N195" s="27">
        <v>25.3</v>
      </c>
      <c r="O195" s="30">
        <v>33.18348334942506</v>
      </c>
      <c r="P195" s="38">
        <v>-0.17010023529411789</v>
      </c>
      <c r="Q195" s="38">
        <v>-1.4673820623529421</v>
      </c>
      <c r="R195" s="32" t="s">
        <v>285</v>
      </c>
      <c r="S195" s="32">
        <v>1</v>
      </c>
      <c r="V195" s="8" t="s">
        <v>417</v>
      </c>
    </row>
    <row r="196" spans="1:22">
      <c r="A196" s="32" t="s">
        <v>145</v>
      </c>
      <c r="B196" s="32" t="s">
        <v>226</v>
      </c>
      <c r="C196" s="32" t="s">
        <v>1572</v>
      </c>
      <c r="D196" s="31">
        <v>42610</v>
      </c>
      <c r="E196" s="1">
        <f t="shared" si="12"/>
        <v>2016</v>
      </c>
      <c r="F196" s="1">
        <f t="shared" si="13"/>
        <v>8</v>
      </c>
      <c r="G196" s="4">
        <f t="shared" si="14"/>
        <v>28</v>
      </c>
      <c r="H196" s="6">
        <v>0.75143518518518515</v>
      </c>
      <c r="I196" s="28">
        <v>135.59966666666668</v>
      </c>
      <c r="J196" s="28">
        <v>38.015500000000003</v>
      </c>
      <c r="K196" s="33">
        <v>10</v>
      </c>
      <c r="L196" s="33">
        <v>10</v>
      </c>
      <c r="M196" s="33">
        <v>0</v>
      </c>
      <c r="N196" s="27">
        <v>25.6691</v>
      </c>
      <c r="O196" s="30">
        <v>33.429499999999997</v>
      </c>
      <c r="P196" s="38">
        <v>-0.12399940470588233</v>
      </c>
      <c r="Q196" s="38">
        <v>-1.2483349376470585</v>
      </c>
      <c r="R196" s="32" t="s">
        <v>285</v>
      </c>
      <c r="S196" s="32">
        <v>1</v>
      </c>
      <c r="V196" s="8" t="s">
        <v>418</v>
      </c>
    </row>
    <row r="197" spans="1:22">
      <c r="A197" s="32" t="s">
        <v>145</v>
      </c>
      <c r="B197" s="32" t="s">
        <v>226</v>
      </c>
      <c r="C197" s="32" t="s">
        <v>1572</v>
      </c>
      <c r="D197" s="31">
        <v>42610</v>
      </c>
      <c r="E197" s="1">
        <f t="shared" si="12"/>
        <v>2016</v>
      </c>
      <c r="F197" s="1">
        <f t="shared" si="13"/>
        <v>8</v>
      </c>
      <c r="G197" s="4">
        <f t="shared" si="14"/>
        <v>28</v>
      </c>
      <c r="H197" s="6">
        <v>0.75143518518518515</v>
      </c>
      <c r="I197" s="28">
        <v>135.59966666666668</v>
      </c>
      <c r="J197" s="28">
        <v>38.015500000000003</v>
      </c>
      <c r="K197" s="33">
        <v>19.917999999999999</v>
      </c>
      <c r="L197" s="33">
        <v>20</v>
      </c>
      <c r="M197" s="33">
        <v>0</v>
      </c>
      <c r="N197" s="27">
        <v>19.5092</v>
      </c>
      <c r="O197" s="30">
        <v>33.441499999999998</v>
      </c>
      <c r="P197" s="38">
        <v>-1.5128314117646813E-2</v>
      </c>
      <c r="Q197" s="38">
        <v>-0.39671903294117783</v>
      </c>
      <c r="R197" s="32" t="s">
        <v>285</v>
      </c>
      <c r="S197" s="32">
        <v>1</v>
      </c>
      <c r="V197" s="8" t="s">
        <v>419</v>
      </c>
    </row>
    <row r="198" spans="1:22">
      <c r="A198" s="32" t="s">
        <v>145</v>
      </c>
      <c r="B198" s="32" t="s">
        <v>226</v>
      </c>
      <c r="C198" s="32" t="s">
        <v>1572</v>
      </c>
      <c r="D198" s="31">
        <v>42610</v>
      </c>
      <c r="E198" s="1">
        <f t="shared" si="12"/>
        <v>2016</v>
      </c>
      <c r="F198" s="1">
        <f t="shared" si="13"/>
        <v>8</v>
      </c>
      <c r="G198" s="4">
        <f t="shared" si="14"/>
        <v>28</v>
      </c>
      <c r="H198" s="6">
        <v>0.75143518518518515</v>
      </c>
      <c r="I198" s="28">
        <v>135.59966666666668</v>
      </c>
      <c r="J198" s="28">
        <v>38.015500000000003</v>
      </c>
      <c r="K198" s="33">
        <v>30</v>
      </c>
      <c r="L198" s="33">
        <v>30</v>
      </c>
      <c r="M198" s="33">
        <v>0</v>
      </c>
      <c r="N198" s="27">
        <v>16.418500000000002</v>
      </c>
      <c r="O198" s="30">
        <v>33.941600000000001</v>
      </c>
      <c r="P198" s="38">
        <v>0.12157295647058808</v>
      </c>
      <c r="Q198" s="38">
        <v>0.53687841176470741</v>
      </c>
      <c r="R198" s="32" t="s">
        <v>285</v>
      </c>
      <c r="S198" s="32">
        <v>1</v>
      </c>
      <c r="V198" s="8" t="s">
        <v>420</v>
      </c>
    </row>
    <row r="199" spans="1:22">
      <c r="A199" s="32" t="s">
        <v>145</v>
      </c>
      <c r="B199" s="32" t="s">
        <v>226</v>
      </c>
      <c r="C199" s="32" t="s">
        <v>1572</v>
      </c>
      <c r="D199" s="31">
        <v>42610</v>
      </c>
      <c r="E199" s="1">
        <f t="shared" si="12"/>
        <v>2016</v>
      </c>
      <c r="F199" s="1">
        <f t="shared" si="13"/>
        <v>8</v>
      </c>
      <c r="G199" s="4">
        <f t="shared" si="14"/>
        <v>28</v>
      </c>
      <c r="H199" s="6">
        <v>0.75143518518518515</v>
      </c>
      <c r="I199" s="28">
        <v>135.59966666666668</v>
      </c>
      <c r="J199" s="28">
        <v>38.015500000000003</v>
      </c>
      <c r="K199" s="33">
        <v>50.393000000000001</v>
      </c>
      <c r="L199" s="33">
        <v>50</v>
      </c>
      <c r="M199" s="33">
        <v>0</v>
      </c>
      <c r="N199" s="27">
        <v>13.646599999999999</v>
      </c>
      <c r="O199" s="30">
        <v>34.256700000000002</v>
      </c>
      <c r="P199" s="38">
        <v>0.1219314388235293</v>
      </c>
      <c r="Q199" s="38">
        <v>0.45668083058823505</v>
      </c>
      <c r="R199" s="32" t="s">
        <v>285</v>
      </c>
      <c r="S199" s="32">
        <v>1</v>
      </c>
      <c r="V199" s="8" t="s">
        <v>421</v>
      </c>
    </row>
    <row r="200" spans="1:22">
      <c r="A200" s="32" t="s">
        <v>145</v>
      </c>
      <c r="B200" s="32" t="s">
        <v>226</v>
      </c>
      <c r="C200" s="32" t="s">
        <v>1572</v>
      </c>
      <c r="D200" s="31">
        <v>42610</v>
      </c>
      <c r="E200" s="1">
        <f t="shared" si="12"/>
        <v>2016</v>
      </c>
      <c r="F200" s="1">
        <f t="shared" si="13"/>
        <v>8</v>
      </c>
      <c r="G200" s="4">
        <f t="shared" si="14"/>
        <v>28</v>
      </c>
      <c r="H200" s="6">
        <v>0.75143518518518515</v>
      </c>
      <c r="I200" s="28">
        <v>135.59966666666668</v>
      </c>
      <c r="J200" s="28">
        <v>38.015500000000003</v>
      </c>
      <c r="K200" s="33">
        <v>76</v>
      </c>
      <c r="L200" s="33">
        <v>75</v>
      </c>
      <c r="M200" s="33">
        <v>0</v>
      </c>
      <c r="N200" s="27">
        <v>9.5655000000000001</v>
      </c>
      <c r="O200" s="30">
        <v>34.133400000000002</v>
      </c>
      <c r="P200" s="38">
        <v>6.9983362745097866E-2</v>
      </c>
      <c r="Q200" s="38">
        <v>2.1180035294117161E-2</v>
      </c>
      <c r="R200" s="32" t="s">
        <v>285</v>
      </c>
      <c r="S200" s="32">
        <v>1</v>
      </c>
      <c r="V200" s="8" t="s">
        <v>422</v>
      </c>
    </row>
    <row r="201" spans="1:22">
      <c r="A201" s="32" t="s">
        <v>145</v>
      </c>
      <c r="B201" s="32" t="s">
        <v>226</v>
      </c>
      <c r="C201" s="32" t="s">
        <v>1572</v>
      </c>
      <c r="D201" s="31">
        <v>42610</v>
      </c>
      <c r="E201" s="1">
        <f t="shared" si="12"/>
        <v>2016</v>
      </c>
      <c r="F201" s="1">
        <f t="shared" si="13"/>
        <v>8</v>
      </c>
      <c r="G201" s="4">
        <f t="shared" si="14"/>
        <v>28</v>
      </c>
      <c r="H201" s="6">
        <v>0.75143518518518515</v>
      </c>
      <c r="I201" s="28">
        <v>135.59966666666668</v>
      </c>
      <c r="J201" s="28">
        <v>38.015500000000003</v>
      </c>
      <c r="K201" s="33">
        <v>100</v>
      </c>
      <c r="L201" s="33">
        <v>100</v>
      </c>
      <c r="M201" s="33">
        <v>0</v>
      </c>
      <c r="N201" s="27">
        <v>5.6501000000000001</v>
      </c>
      <c r="O201" s="30">
        <v>34.013199999999998</v>
      </c>
      <c r="P201" s="38">
        <v>0.14790946000000016</v>
      </c>
      <c r="Q201" s="38">
        <v>-0.19309452000000071</v>
      </c>
      <c r="R201" s="32" t="s">
        <v>285</v>
      </c>
      <c r="S201" s="32">
        <v>1</v>
      </c>
      <c r="V201" s="8" t="s">
        <v>423</v>
      </c>
    </row>
    <row r="202" spans="1:22">
      <c r="A202" s="32" t="s">
        <v>145</v>
      </c>
      <c r="B202" s="32" t="s">
        <v>226</v>
      </c>
      <c r="C202" s="32" t="s">
        <v>1572</v>
      </c>
      <c r="D202" s="31">
        <v>42610</v>
      </c>
      <c r="E202" s="1">
        <f t="shared" si="12"/>
        <v>2016</v>
      </c>
      <c r="F202" s="1">
        <f t="shared" si="13"/>
        <v>8</v>
      </c>
      <c r="G202" s="4">
        <f t="shared" si="14"/>
        <v>28</v>
      </c>
      <c r="H202" s="6">
        <v>0.75143518518518515</v>
      </c>
      <c r="I202" s="28">
        <v>135.59966666666668</v>
      </c>
      <c r="J202" s="28">
        <v>38.015500000000003</v>
      </c>
      <c r="K202" s="33">
        <v>150</v>
      </c>
      <c r="L202" s="33">
        <v>150</v>
      </c>
      <c r="M202" s="33">
        <v>0</v>
      </c>
      <c r="N202" s="27">
        <v>2.6046999999999998</v>
      </c>
      <c r="O202" s="30">
        <v>33.9955</v>
      </c>
      <c r="P202" s="38">
        <v>-4.3866649411764547E-2</v>
      </c>
      <c r="Q202" s="38">
        <v>-0.76920963529411601</v>
      </c>
      <c r="R202" s="32" t="s">
        <v>285</v>
      </c>
      <c r="S202" s="32">
        <v>1</v>
      </c>
      <c r="V202" s="8" t="s">
        <v>424</v>
      </c>
    </row>
    <row r="203" spans="1:22">
      <c r="A203" s="32" t="s">
        <v>145</v>
      </c>
      <c r="B203" s="32" t="s">
        <v>226</v>
      </c>
      <c r="C203" s="32" t="s">
        <v>1572</v>
      </c>
      <c r="D203" s="31">
        <v>42610</v>
      </c>
      <c r="E203" s="1">
        <f t="shared" si="12"/>
        <v>2016</v>
      </c>
      <c r="F203" s="1">
        <f t="shared" si="13"/>
        <v>8</v>
      </c>
      <c r="G203" s="4">
        <f t="shared" si="14"/>
        <v>28</v>
      </c>
      <c r="H203" s="6">
        <v>0.75143518518518515</v>
      </c>
      <c r="I203" s="28">
        <v>135.59966666666668</v>
      </c>
      <c r="J203" s="28">
        <v>38.015500000000003</v>
      </c>
      <c r="K203" s="33">
        <v>198</v>
      </c>
      <c r="L203" s="33">
        <v>200</v>
      </c>
      <c r="M203" s="33">
        <v>0</v>
      </c>
      <c r="N203" s="27">
        <v>1.5035000000000001</v>
      </c>
      <c r="O203" s="30">
        <v>34.016100000000002</v>
      </c>
      <c r="P203" s="38">
        <v>-3.1893338823529183E-2</v>
      </c>
      <c r="Q203" s="38">
        <v>-0.86419681058823361</v>
      </c>
      <c r="R203" s="32" t="s">
        <v>285</v>
      </c>
      <c r="S203" s="32">
        <v>1</v>
      </c>
      <c r="V203" s="8" t="s">
        <v>425</v>
      </c>
    </row>
    <row r="204" spans="1:22">
      <c r="A204" s="32"/>
      <c r="B204" s="32"/>
      <c r="C204" s="32"/>
      <c r="D204" s="31"/>
      <c r="H204" s="6"/>
      <c r="I204" s="28"/>
      <c r="J204" s="28"/>
      <c r="K204" s="33"/>
      <c r="L204" s="33"/>
      <c r="M204" s="33"/>
      <c r="N204" s="27"/>
      <c r="O204" s="30"/>
      <c r="P204" s="38"/>
      <c r="Q204" s="38"/>
      <c r="R204" s="32"/>
      <c r="S204" s="32"/>
    </row>
    <row r="205" spans="1:22">
      <c r="A205" s="32" t="s">
        <v>145</v>
      </c>
      <c r="B205" s="32" t="s">
        <v>227</v>
      </c>
      <c r="C205" s="32" t="s">
        <v>1572</v>
      </c>
      <c r="D205" s="31">
        <v>42610</v>
      </c>
      <c r="E205" s="1">
        <f t="shared" si="12"/>
        <v>2016</v>
      </c>
      <c r="F205" s="1">
        <f t="shared" si="13"/>
        <v>8</v>
      </c>
      <c r="G205" s="4">
        <f t="shared" si="14"/>
        <v>28</v>
      </c>
      <c r="H205" s="6">
        <v>0.98950231481481488</v>
      </c>
      <c r="I205" s="28">
        <v>135.71016666666668</v>
      </c>
      <c r="J205" s="28">
        <v>37.832500000000003</v>
      </c>
      <c r="K205" s="33">
        <v>0</v>
      </c>
      <c r="L205" s="33">
        <v>0</v>
      </c>
      <c r="M205" s="33">
        <v>0</v>
      </c>
      <c r="N205" s="27">
        <v>26.2</v>
      </c>
      <c r="O205" s="30">
        <v>33.579983193700983</v>
      </c>
      <c r="P205" s="38">
        <v>-3.94214682352938E-2</v>
      </c>
      <c r="Q205" s="38">
        <v>-0.65786758588235195</v>
      </c>
      <c r="R205" s="32" t="s">
        <v>285</v>
      </c>
      <c r="S205" s="32">
        <v>1</v>
      </c>
      <c r="V205" s="8" t="s">
        <v>426</v>
      </c>
    </row>
    <row r="206" spans="1:22">
      <c r="A206" s="32" t="s">
        <v>145</v>
      </c>
      <c r="B206" s="32" t="s">
        <v>227</v>
      </c>
      <c r="C206" s="32" t="s">
        <v>1572</v>
      </c>
      <c r="D206" s="31">
        <v>42610</v>
      </c>
      <c r="E206" s="1">
        <f t="shared" si="12"/>
        <v>2016</v>
      </c>
      <c r="F206" s="1">
        <f t="shared" si="13"/>
        <v>8</v>
      </c>
      <c r="G206" s="4">
        <f t="shared" si="14"/>
        <v>28</v>
      </c>
      <c r="H206" s="6">
        <v>0.98950231481481488</v>
      </c>
      <c r="I206" s="28">
        <v>135.71016666666668</v>
      </c>
      <c r="J206" s="28">
        <v>37.832500000000003</v>
      </c>
      <c r="K206" s="33">
        <v>10.45</v>
      </c>
      <c r="L206" s="33">
        <v>10</v>
      </c>
      <c r="M206" s="33">
        <v>0</v>
      </c>
      <c r="N206" s="27">
        <v>26.4742</v>
      </c>
      <c r="O206" s="30">
        <v>33.5991</v>
      </c>
      <c r="P206" s="38">
        <v>-6.4825917647059139E-2</v>
      </c>
      <c r="Q206" s="38">
        <v>-0.65639438117647053</v>
      </c>
      <c r="R206" s="32" t="s">
        <v>285</v>
      </c>
      <c r="S206" s="32">
        <v>1</v>
      </c>
      <c r="V206" s="8" t="s">
        <v>427</v>
      </c>
    </row>
    <row r="207" spans="1:22">
      <c r="A207" s="32" t="s">
        <v>145</v>
      </c>
      <c r="B207" s="32" t="s">
        <v>227</v>
      </c>
      <c r="C207" s="32" t="s">
        <v>1572</v>
      </c>
      <c r="D207" s="31">
        <v>42610</v>
      </c>
      <c r="E207" s="1">
        <f t="shared" si="12"/>
        <v>2016</v>
      </c>
      <c r="F207" s="1">
        <f t="shared" si="13"/>
        <v>8</v>
      </c>
      <c r="G207" s="4">
        <f t="shared" si="14"/>
        <v>28</v>
      </c>
      <c r="H207" s="6">
        <v>0.98950231481481488</v>
      </c>
      <c r="I207" s="28">
        <v>135.71016666666668</v>
      </c>
      <c r="J207" s="28">
        <v>37.832500000000003</v>
      </c>
      <c r="K207" s="33">
        <v>19.727</v>
      </c>
      <c r="L207" s="33">
        <v>20</v>
      </c>
      <c r="M207" s="33">
        <v>0</v>
      </c>
      <c r="N207" s="27">
        <v>24.4238</v>
      </c>
      <c r="O207" s="30">
        <v>33.987400000000001</v>
      </c>
      <c r="P207" s="38">
        <v>2.109035294117656E-2</v>
      </c>
      <c r="Q207" s="38">
        <v>-0.12859577647058629</v>
      </c>
      <c r="R207" s="32" t="s">
        <v>285</v>
      </c>
      <c r="S207" s="32">
        <v>1</v>
      </c>
      <c r="V207" s="8" t="s">
        <v>428</v>
      </c>
    </row>
    <row r="208" spans="1:22">
      <c r="A208" s="32" t="s">
        <v>145</v>
      </c>
      <c r="B208" s="32" t="s">
        <v>227</v>
      </c>
      <c r="C208" s="32" t="s">
        <v>1572</v>
      </c>
      <c r="D208" s="31">
        <v>42610</v>
      </c>
      <c r="E208" s="1">
        <f t="shared" si="12"/>
        <v>2016</v>
      </c>
      <c r="F208" s="1">
        <f t="shared" si="13"/>
        <v>8</v>
      </c>
      <c r="G208" s="4">
        <f t="shared" si="14"/>
        <v>28</v>
      </c>
      <c r="H208" s="6">
        <v>0.98950231481481488</v>
      </c>
      <c r="I208" s="28">
        <v>135.71016666666668</v>
      </c>
      <c r="J208" s="28">
        <v>37.832500000000003</v>
      </c>
      <c r="K208" s="33">
        <v>28.945</v>
      </c>
      <c r="L208" s="33">
        <v>30</v>
      </c>
      <c r="M208" s="33">
        <v>0</v>
      </c>
      <c r="N208" s="27">
        <v>18.055399999999999</v>
      </c>
      <c r="O208" s="30">
        <v>33.852600000000002</v>
      </c>
      <c r="P208" s="38">
        <v>1.4156734117646952E-2</v>
      </c>
      <c r="Q208" s="38">
        <v>8.6204329411767588E-3</v>
      </c>
      <c r="R208" s="32" t="s">
        <v>285</v>
      </c>
      <c r="S208" s="32">
        <v>1</v>
      </c>
      <c r="V208" s="8" t="s">
        <v>429</v>
      </c>
    </row>
    <row r="209" spans="1:22">
      <c r="A209" s="32" t="s">
        <v>145</v>
      </c>
      <c r="B209" s="32" t="s">
        <v>227</v>
      </c>
      <c r="C209" s="32" t="s">
        <v>1572</v>
      </c>
      <c r="D209" s="31">
        <v>42610</v>
      </c>
      <c r="E209" s="1">
        <f t="shared" si="12"/>
        <v>2016</v>
      </c>
      <c r="F209" s="1">
        <f t="shared" si="13"/>
        <v>8</v>
      </c>
      <c r="G209" s="4">
        <f t="shared" si="14"/>
        <v>28</v>
      </c>
      <c r="H209" s="6">
        <v>0.98950231481481488</v>
      </c>
      <c r="I209" s="28">
        <v>135.71016666666668</v>
      </c>
      <c r="J209" s="28">
        <v>37.832500000000003</v>
      </c>
      <c r="K209" s="33">
        <v>50.237000000000002</v>
      </c>
      <c r="L209" s="33">
        <v>50</v>
      </c>
      <c r="M209" s="33">
        <v>0</v>
      </c>
      <c r="N209" s="27">
        <v>13.836600000000001</v>
      </c>
      <c r="O209" s="30">
        <v>34.261899999999997</v>
      </c>
      <c r="P209" s="38">
        <v>0.13317055294117619</v>
      </c>
      <c r="Q209" s="38">
        <v>0.78212122352941194</v>
      </c>
      <c r="R209" s="32" t="s">
        <v>285</v>
      </c>
      <c r="S209" s="32">
        <v>1</v>
      </c>
      <c r="V209" s="8" t="s">
        <v>430</v>
      </c>
    </row>
    <row r="210" spans="1:22">
      <c r="A210" s="32" t="s">
        <v>145</v>
      </c>
      <c r="B210" s="32" t="s">
        <v>227</v>
      </c>
      <c r="C210" s="32" t="s">
        <v>1572</v>
      </c>
      <c r="D210" s="31">
        <v>42610</v>
      </c>
      <c r="E210" s="1">
        <f t="shared" si="12"/>
        <v>2016</v>
      </c>
      <c r="F210" s="1">
        <f t="shared" si="13"/>
        <v>8</v>
      </c>
      <c r="G210" s="4">
        <f t="shared" si="14"/>
        <v>28</v>
      </c>
      <c r="H210" s="6">
        <v>0.98950231481481488</v>
      </c>
      <c r="I210" s="28">
        <v>135.71016666666668</v>
      </c>
      <c r="J210" s="28">
        <v>37.832500000000003</v>
      </c>
      <c r="K210" s="33">
        <v>74.438000000000002</v>
      </c>
      <c r="L210" s="33">
        <v>75</v>
      </c>
      <c r="M210" s="33">
        <v>0</v>
      </c>
      <c r="N210" s="27">
        <v>10.4556</v>
      </c>
      <c r="O210" s="30">
        <v>34.193899999999999</v>
      </c>
      <c r="P210" s="38">
        <v>0.1197403717647052</v>
      </c>
      <c r="Q210" s="38">
        <v>0.49455257411764642</v>
      </c>
      <c r="R210" s="32" t="s">
        <v>285</v>
      </c>
      <c r="S210" s="32">
        <v>1</v>
      </c>
      <c r="V210" s="8" t="s">
        <v>431</v>
      </c>
    </row>
    <row r="211" spans="1:22">
      <c r="A211" s="32" t="s">
        <v>145</v>
      </c>
      <c r="B211" s="32" t="s">
        <v>227</v>
      </c>
      <c r="C211" s="32" t="s">
        <v>1572</v>
      </c>
      <c r="D211" s="31">
        <v>42610</v>
      </c>
      <c r="E211" s="1">
        <f t="shared" ref="E211:E282" si="15">YEAR(D211)</f>
        <v>2016</v>
      </c>
      <c r="F211" s="1">
        <f t="shared" ref="F211:F282" si="16">MONTH(D211)</f>
        <v>8</v>
      </c>
      <c r="G211" s="4">
        <f t="shared" ref="G211:G282" si="17">DAY(D211)</f>
        <v>28</v>
      </c>
      <c r="H211" s="6">
        <v>0.98950231481481488</v>
      </c>
      <c r="I211" s="28">
        <v>135.71016666666668</v>
      </c>
      <c r="J211" s="28">
        <v>37.832500000000003</v>
      </c>
      <c r="K211" s="33">
        <v>99.212999999999994</v>
      </c>
      <c r="L211" s="33">
        <v>100</v>
      </c>
      <c r="M211" s="33">
        <v>0</v>
      </c>
      <c r="N211" s="27">
        <v>7.3291000000000004</v>
      </c>
      <c r="O211" s="30">
        <v>34.0747</v>
      </c>
      <c r="P211" s="38">
        <v>0.15185055058823504</v>
      </c>
      <c r="Q211" s="38">
        <v>4.9082004705882198E-2</v>
      </c>
      <c r="R211" s="32" t="s">
        <v>285</v>
      </c>
      <c r="S211" s="32">
        <v>1</v>
      </c>
      <c r="V211" s="8" t="s">
        <v>432</v>
      </c>
    </row>
    <row r="212" spans="1:22">
      <c r="A212" s="32" t="s">
        <v>145</v>
      </c>
      <c r="B212" s="32" t="s">
        <v>227</v>
      </c>
      <c r="C212" s="32" t="s">
        <v>1572</v>
      </c>
      <c r="D212" s="31">
        <v>42610</v>
      </c>
      <c r="E212" s="1">
        <f t="shared" si="15"/>
        <v>2016</v>
      </c>
      <c r="F212" s="1">
        <f t="shared" si="16"/>
        <v>8</v>
      </c>
      <c r="G212" s="4">
        <f t="shared" si="17"/>
        <v>28</v>
      </c>
      <c r="H212" s="6">
        <v>0.98950231481481488</v>
      </c>
      <c r="I212" s="28">
        <v>135.71016666666668</v>
      </c>
      <c r="J212" s="28">
        <v>37.832500000000003</v>
      </c>
      <c r="K212" s="33">
        <v>148.221</v>
      </c>
      <c r="L212" s="33">
        <v>150</v>
      </c>
      <c r="M212" s="33">
        <v>0</v>
      </c>
      <c r="N212" s="27">
        <v>3.0602999999999998</v>
      </c>
      <c r="O212" s="30">
        <v>34.024900000000002</v>
      </c>
      <c r="P212" s="38">
        <v>3.5419689411764432E-2</v>
      </c>
      <c r="Q212" s="38">
        <v>-0.511422964705881</v>
      </c>
      <c r="R212" s="32" t="s">
        <v>285</v>
      </c>
      <c r="S212" s="32">
        <v>1</v>
      </c>
      <c r="V212" s="8" t="s">
        <v>433</v>
      </c>
    </row>
    <row r="213" spans="1:22">
      <c r="A213" s="32" t="s">
        <v>145</v>
      </c>
      <c r="B213" s="32" t="s">
        <v>227</v>
      </c>
      <c r="C213" s="32" t="s">
        <v>1572</v>
      </c>
      <c r="D213" s="31">
        <v>42610</v>
      </c>
      <c r="E213" s="1">
        <f t="shared" si="15"/>
        <v>2016</v>
      </c>
      <c r="F213" s="1">
        <f t="shared" si="16"/>
        <v>8</v>
      </c>
      <c r="G213" s="4">
        <f t="shared" si="17"/>
        <v>28</v>
      </c>
      <c r="H213" s="6">
        <v>0.98950231481481488</v>
      </c>
      <c r="I213" s="28">
        <v>135.71016666666668</v>
      </c>
      <c r="J213" s="28">
        <v>37.832500000000003</v>
      </c>
      <c r="K213" s="33">
        <v>198.68600000000001</v>
      </c>
      <c r="L213" s="33">
        <v>200</v>
      </c>
      <c r="M213" s="33">
        <v>0</v>
      </c>
      <c r="N213" s="27">
        <v>1.6116999999999999</v>
      </c>
      <c r="O213" s="30">
        <v>34.040599999999998</v>
      </c>
      <c r="P213" s="38">
        <v>1.1088348235293921E-2</v>
      </c>
      <c r="Q213" s="38">
        <v>-0.56499001411764738</v>
      </c>
      <c r="R213" s="32" t="s">
        <v>285</v>
      </c>
      <c r="S213" s="32">
        <v>1</v>
      </c>
      <c r="V213" s="8" t="s">
        <v>434</v>
      </c>
    </row>
    <row r="214" spans="1:22">
      <c r="A214" s="32"/>
      <c r="B214" s="32"/>
      <c r="C214" s="32"/>
      <c r="D214" s="31"/>
      <c r="H214" s="6"/>
      <c r="I214" s="28"/>
      <c r="J214" s="28"/>
      <c r="K214" s="33"/>
      <c r="L214" s="33"/>
      <c r="M214" s="33"/>
      <c r="N214" s="27"/>
      <c r="O214" s="30"/>
      <c r="P214" s="38"/>
      <c r="Q214" s="38"/>
      <c r="R214" s="32"/>
      <c r="S214" s="32"/>
    </row>
    <row r="215" spans="1:22">
      <c r="A215" s="32" t="s">
        <v>145</v>
      </c>
      <c r="B215" s="32" t="s">
        <v>228</v>
      </c>
      <c r="C215" s="32" t="s">
        <v>1572</v>
      </c>
      <c r="D215" s="31">
        <v>42611</v>
      </c>
      <c r="E215" s="1">
        <f t="shared" si="15"/>
        <v>2016</v>
      </c>
      <c r="F215" s="1">
        <f t="shared" si="16"/>
        <v>8</v>
      </c>
      <c r="G215" s="4">
        <f t="shared" si="17"/>
        <v>29</v>
      </c>
      <c r="H215" s="6">
        <v>0.5774421296296296</v>
      </c>
      <c r="I215" s="28">
        <v>135.99966666666666</v>
      </c>
      <c r="J215" s="28">
        <v>36.989833333333337</v>
      </c>
      <c r="K215" s="33">
        <v>0</v>
      </c>
      <c r="L215" s="33">
        <v>0</v>
      </c>
      <c r="M215" s="33">
        <v>0</v>
      </c>
      <c r="N215" s="27">
        <v>26.5</v>
      </c>
      <c r="O215" s="30">
        <v>33.052764169012988</v>
      </c>
      <c r="P215" s="38">
        <v>-0.1287749129411766</v>
      </c>
      <c r="Q215" s="38">
        <v>-0.99177978352941132</v>
      </c>
      <c r="R215" s="32" t="s">
        <v>285</v>
      </c>
      <c r="S215" s="32">
        <v>1</v>
      </c>
      <c r="V215" s="8" t="s">
        <v>435</v>
      </c>
    </row>
    <row r="216" spans="1:22">
      <c r="A216" s="32" t="s">
        <v>145</v>
      </c>
      <c r="B216" s="32" t="s">
        <v>229</v>
      </c>
      <c r="C216" s="32" t="s">
        <v>1572</v>
      </c>
      <c r="D216" s="31">
        <v>42611</v>
      </c>
      <c r="E216" s="1">
        <f t="shared" si="15"/>
        <v>2016</v>
      </c>
      <c r="F216" s="1">
        <f t="shared" si="16"/>
        <v>8</v>
      </c>
      <c r="G216" s="4">
        <f t="shared" si="17"/>
        <v>29</v>
      </c>
      <c r="H216" s="6">
        <v>0.5774421296296296</v>
      </c>
      <c r="I216" s="28">
        <v>135.99966666666666</v>
      </c>
      <c r="J216" s="28">
        <v>36.989833333333337</v>
      </c>
      <c r="K216" s="33">
        <v>10.058999999999999</v>
      </c>
      <c r="L216" s="33">
        <v>10</v>
      </c>
      <c r="M216" s="33">
        <v>0</v>
      </c>
      <c r="N216" s="27">
        <v>26.583200000000001</v>
      </c>
      <c r="O216" s="30">
        <v>33.043399999999998</v>
      </c>
      <c r="P216" s="38">
        <v>-0.16293467764705905</v>
      </c>
      <c r="Q216" s="38">
        <v>-1.25717438117647</v>
      </c>
      <c r="R216" s="32" t="s">
        <v>285</v>
      </c>
      <c r="S216" s="32">
        <v>1</v>
      </c>
      <c r="V216" s="8" t="s">
        <v>436</v>
      </c>
    </row>
    <row r="217" spans="1:22">
      <c r="A217" s="32" t="s">
        <v>145</v>
      </c>
      <c r="B217" s="32" t="s">
        <v>229</v>
      </c>
      <c r="C217" s="32" t="s">
        <v>1572</v>
      </c>
      <c r="D217" s="31">
        <v>42611</v>
      </c>
      <c r="E217" s="1">
        <f t="shared" si="15"/>
        <v>2016</v>
      </c>
      <c r="F217" s="1">
        <f t="shared" si="16"/>
        <v>8</v>
      </c>
      <c r="G217" s="4">
        <f t="shared" si="17"/>
        <v>29</v>
      </c>
      <c r="H217" s="6">
        <v>0.5774421296296296</v>
      </c>
      <c r="I217" s="28">
        <v>135.99966666666666</v>
      </c>
      <c r="J217" s="28">
        <v>36.989833333333337</v>
      </c>
      <c r="K217" s="33">
        <v>19.292999999999999</v>
      </c>
      <c r="L217" s="33">
        <v>20</v>
      </c>
      <c r="M217" s="33">
        <v>0</v>
      </c>
      <c r="N217" s="27">
        <v>26.579799999999999</v>
      </c>
      <c r="O217" s="30">
        <v>33.043100000000003</v>
      </c>
      <c r="P217" s="38">
        <v>-3.9453352941176467E-2</v>
      </c>
      <c r="Q217" s="38">
        <v>-0.55515045647058869</v>
      </c>
      <c r="R217" s="32" t="s">
        <v>285</v>
      </c>
      <c r="S217" s="32">
        <v>1</v>
      </c>
      <c r="V217" s="8" t="s">
        <v>437</v>
      </c>
    </row>
    <row r="218" spans="1:22">
      <c r="A218" s="32" t="s">
        <v>145</v>
      </c>
      <c r="B218" s="32" t="s">
        <v>229</v>
      </c>
      <c r="C218" s="32" t="s">
        <v>1572</v>
      </c>
      <c r="D218" s="31">
        <v>42611</v>
      </c>
      <c r="E218" s="1">
        <f t="shared" si="15"/>
        <v>2016</v>
      </c>
      <c r="F218" s="1">
        <f t="shared" si="16"/>
        <v>8</v>
      </c>
      <c r="G218" s="4">
        <f t="shared" si="17"/>
        <v>29</v>
      </c>
      <c r="H218" s="6">
        <v>0.5774421296296296</v>
      </c>
      <c r="I218" s="28">
        <v>135.99966666666666</v>
      </c>
      <c r="J218" s="28">
        <v>36.989833333333337</v>
      </c>
      <c r="K218" s="33">
        <v>30.518999999999998</v>
      </c>
      <c r="L218" s="33">
        <v>30</v>
      </c>
      <c r="M218" s="33">
        <v>0</v>
      </c>
      <c r="N218" s="27">
        <v>22.154</v>
      </c>
      <c r="O218" s="30">
        <v>33.901899999999998</v>
      </c>
      <c r="P218" s="38">
        <v>0.12003617647058817</v>
      </c>
      <c r="Q218" s="38">
        <v>0.76732834823529394</v>
      </c>
      <c r="R218" s="32" t="s">
        <v>285</v>
      </c>
      <c r="S218" s="32">
        <v>1</v>
      </c>
      <c r="V218" s="8" t="s">
        <v>438</v>
      </c>
    </row>
    <row r="219" spans="1:22">
      <c r="A219" s="32" t="s">
        <v>145</v>
      </c>
      <c r="B219" s="32" t="s">
        <v>229</v>
      </c>
      <c r="C219" s="32" t="s">
        <v>1572</v>
      </c>
      <c r="D219" s="31">
        <v>42611</v>
      </c>
      <c r="E219" s="1">
        <f t="shared" si="15"/>
        <v>2016</v>
      </c>
      <c r="F219" s="1">
        <f t="shared" si="16"/>
        <v>8</v>
      </c>
      <c r="G219" s="4">
        <f t="shared" si="17"/>
        <v>29</v>
      </c>
      <c r="H219" s="6">
        <v>0.5774421296296296</v>
      </c>
      <c r="I219" s="28">
        <v>135.99966666666666</v>
      </c>
      <c r="J219" s="28">
        <v>36.989833333333337</v>
      </c>
      <c r="K219" s="33">
        <v>50.957999999999998</v>
      </c>
      <c r="L219" s="33">
        <v>50</v>
      </c>
      <c r="M219" s="33">
        <v>0</v>
      </c>
      <c r="N219" s="27">
        <v>18.7623</v>
      </c>
      <c r="O219" s="30">
        <v>34.333599999999997</v>
      </c>
      <c r="P219" s="38">
        <v>0.26976250588235229</v>
      </c>
      <c r="Q219" s="38">
        <v>1.5313801929411763</v>
      </c>
      <c r="R219" s="32" t="s">
        <v>285</v>
      </c>
      <c r="S219" s="32">
        <v>1</v>
      </c>
      <c r="V219" s="8" t="s">
        <v>439</v>
      </c>
    </row>
    <row r="220" spans="1:22">
      <c r="A220" s="32" t="s">
        <v>145</v>
      </c>
      <c r="B220" s="32" t="s">
        <v>229</v>
      </c>
      <c r="C220" s="32" t="s">
        <v>1572</v>
      </c>
      <c r="D220" s="31">
        <v>42611</v>
      </c>
      <c r="E220" s="1">
        <f t="shared" si="15"/>
        <v>2016</v>
      </c>
      <c r="F220" s="1">
        <f t="shared" si="16"/>
        <v>8</v>
      </c>
      <c r="G220" s="4">
        <f t="shared" si="17"/>
        <v>29</v>
      </c>
      <c r="H220" s="6">
        <v>0.5774421296296296</v>
      </c>
      <c r="I220" s="28">
        <v>135.99966666666666</v>
      </c>
      <c r="J220" s="28">
        <v>36.989833333333337</v>
      </c>
      <c r="K220" s="33">
        <v>74.656999999999996</v>
      </c>
      <c r="L220" s="33">
        <v>75</v>
      </c>
      <c r="M220" s="33">
        <v>0</v>
      </c>
      <c r="N220" s="27">
        <v>16.744199999999999</v>
      </c>
      <c r="O220" s="30">
        <v>34.497599999999998</v>
      </c>
      <c r="P220" s="38">
        <v>0.23866623529411712</v>
      </c>
      <c r="Q220" s="38">
        <v>1.4698800376470587</v>
      </c>
      <c r="R220" s="32" t="s">
        <v>285</v>
      </c>
      <c r="S220" s="32">
        <v>1</v>
      </c>
      <c r="V220" s="8" t="s">
        <v>440</v>
      </c>
    </row>
    <row r="221" spans="1:22">
      <c r="A221" s="32" t="s">
        <v>145</v>
      </c>
      <c r="B221" s="32" t="s">
        <v>229</v>
      </c>
      <c r="C221" s="32" t="s">
        <v>1572</v>
      </c>
      <c r="D221" s="31">
        <v>42611</v>
      </c>
      <c r="E221" s="1">
        <f t="shared" si="15"/>
        <v>2016</v>
      </c>
      <c r="F221" s="1">
        <f t="shared" si="16"/>
        <v>8</v>
      </c>
      <c r="G221" s="4">
        <f t="shared" si="17"/>
        <v>29</v>
      </c>
      <c r="H221" s="6">
        <v>0.5774421296296296</v>
      </c>
      <c r="I221" s="28">
        <v>135.99966666666666</v>
      </c>
      <c r="J221" s="28">
        <v>36.989833333333337</v>
      </c>
      <c r="K221" s="33">
        <v>99.435000000000002</v>
      </c>
      <c r="L221" s="33">
        <v>100</v>
      </c>
      <c r="M221" s="33">
        <v>0</v>
      </c>
      <c r="N221" s="27">
        <v>14.223000000000001</v>
      </c>
      <c r="O221" s="30">
        <v>34.431699999999999</v>
      </c>
      <c r="P221" s="38">
        <v>0.20614616470588198</v>
      </c>
      <c r="Q221" s="38">
        <v>1.1176676423529397</v>
      </c>
      <c r="R221" s="32" t="s">
        <v>285</v>
      </c>
      <c r="S221" s="32">
        <v>1</v>
      </c>
      <c r="V221" s="8" t="s">
        <v>441</v>
      </c>
    </row>
    <row r="222" spans="1:22">
      <c r="A222" s="32" t="s">
        <v>145</v>
      </c>
      <c r="B222" s="32" t="s">
        <v>229</v>
      </c>
      <c r="C222" s="32" t="s">
        <v>1572</v>
      </c>
      <c r="D222" s="31">
        <v>42611</v>
      </c>
      <c r="E222" s="1">
        <f t="shared" si="15"/>
        <v>2016</v>
      </c>
      <c r="F222" s="1">
        <f t="shared" si="16"/>
        <v>8</v>
      </c>
      <c r="G222" s="4">
        <f t="shared" si="17"/>
        <v>29</v>
      </c>
      <c r="H222" s="6">
        <v>0.5774421296296296</v>
      </c>
      <c r="I222" s="28">
        <v>135.99966666666666</v>
      </c>
      <c r="J222" s="28">
        <v>36.989833333333337</v>
      </c>
      <c r="K222" s="33">
        <v>124.01300000000001</v>
      </c>
      <c r="L222" s="33">
        <v>125</v>
      </c>
      <c r="M222" s="33">
        <v>0</v>
      </c>
      <c r="N222" s="27">
        <v>11.7652</v>
      </c>
      <c r="O222" s="30">
        <v>34.2121</v>
      </c>
      <c r="P222" s="38">
        <v>0.12562369411764696</v>
      </c>
      <c r="Q222" s="38">
        <v>0.62393204705882432</v>
      </c>
      <c r="R222" s="32" t="s">
        <v>285</v>
      </c>
      <c r="S222" s="32">
        <v>1</v>
      </c>
      <c r="V222" s="8" t="s">
        <v>442</v>
      </c>
    </row>
    <row r="223" spans="1:22">
      <c r="A223" s="32" t="s">
        <v>145</v>
      </c>
      <c r="B223" s="32" t="s">
        <v>229</v>
      </c>
      <c r="C223" s="32" t="s">
        <v>1572</v>
      </c>
      <c r="D223" s="31">
        <v>42611</v>
      </c>
      <c r="E223" s="1">
        <f t="shared" si="15"/>
        <v>2016</v>
      </c>
      <c r="F223" s="1">
        <f t="shared" si="16"/>
        <v>8</v>
      </c>
      <c r="G223" s="4">
        <f t="shared" si="17"/>
        <v>29</v>
      </c>
      <c r="H223" s="6">
        <v>0.5774421296296296</v>
      </c>
      <c r="I223" s="28">
        <v>135.99966666666666</v>
      </c>
      <c r="J223" s="28">
        <v>36.989833333333337</v>
      </c>
      <c r="K223" s="33">
        <v>148.327</v>
      </c>
      <c r="L223" s="33">
        <v>150</v>
      </c>
      <c r="M223" s="33">
        <v>0</v>
      </c>
      <c r="N223" s="27">
        <v>11.1297</v>
      </c>
      <c r="O223" s="30">
        <v>34.156799999999997</v>
      </c>
      <c r="P223" s="38">
        <v>0.11527422352941175</v>
      </c>
      <c r="Q223" s="38">
        <v>0.5205646117647067</v>
      </c>
      <c r="R223" s="32" t="s">
        <v>285</v>
      </c>
      <c r="S223" s="32">
        <v>1</v>
      </c>
      <c r="V223" s="8" t="s">
        <v>443</v>
      </c>
    </row>
    <row r="224" spans="1:22">
      <c r="A224" s="32" t="s">
        <v>145</v>
      </c>
      <c r="B224" s="32" t="s">
        <v>229</v>
      </c>
      <c r="C224" s="32" t="s">
        <v>1572</v>
      </c>
      <c r="D224" s="31">
        <v>42611</v>
      </c>
      <c r="E224" s="1">
        <f t="shared" si="15"/>
        <v>2016</v>
      </c>
      <c r="F224" s="1">
        <f t="shared" si="16"/>
        <v>8</v>
      </c>
      <c r="G224" s="4">
        <f t="shared" si="17"/>
        <v>29</v>
      </c>
      <c r="H224" s="6">
        <v>0.5774421296296296</v>
      </c>
      <c r="I224" s="28">
        <v>135.99966666666666</v>
      </c>
      <c r="J224" s="28">
        <v>36.989833333333337</v>
      </c>
      <c r="K224" s="33">
        <v>199.16300000000001</v>
      </c>
      <c r="L224" s="33">
        <v>200</v>
      </c>
      <c r="M224" s="33">
        <v>0</v>
      </c>
      <c r="N224" s="27">
        <v>4.8136000000000001</v>
      </c>
      <c r="O224" s="30">
        <v>34.023600000000002</v>
      </c>
      <c r="P224" s="38">
        <v>-2.6399858823529465E-2</v>
      </c>
      <c r="Q224" s="38">
        <v>-0.61467344941176272</v>
      </c>
      <c r="R224" s="32" t="s">
        <v>285</v>
      </c>
      <c r="S224" s="32">
        <v>1</v>
      </c>
      <c r="V224" s="8" t="s">
        <v>444</v>
      </c>
    </row>
    <row r="225" spans="1:22">
      <c r="A225" s="32"/>
      <c r="B225" s="32"/>
      <c r="C225" s="32"/>
      <c r="D225" s="31"/>
      <c r="H225" s="6"/>
      <c r="I225" s="28"/>
      <c r="J225" s="28"/>
      <c r="K225" s="33"/>
      <c r="L225" s="33"/>
      <c r="M225" s="33"/>
      <c r="N225" s="27"/>
      <c r="O225" s="30"/>
      <c r="P225" s="38"/>
      <c r="Q225" s="38"/>
      <c r="R225" s="32"/>
      <c r="S225" s="32"/>
    </row>
    <row r="226" spans="1:22">
      <c r="A226" s="32" t="s">
        <v>145</v>
      </c>
      <c r="B226" s="32" t="s">
        <v>230</v>
      </c>
      <c r="C226" s="32" t="s">
        <v>1572</v>
      </c>
      <c r="D226" s="31">
        <v>42611</v>
      </c>
      <c r="E226" s="1">
        <f t="shared" si="15"/>
        <v>2016</v>
      </c>
      <c r="F226" s="1">
        <f t="shared" si="16"/>
        <v>8</v>
      </c>
      <c r="G226" s="4">
        <f t="shared" si="17"/>
        <v>29</v>
      </c>
      <c r="H226" s="6">
        <v>0.74020833333333336</v>
      </c>
      <c r="I226" s="28">
        <v>136.011</v>
      </c>
      <c r="J226" s="28">
        <v>37.335833333333333</v>
      </c>
      <c r="K226" s="33">
        <v>0</v>
      </c>
      <c r="L226" s="33">
        <v>0</v>
      </c>
      <c r="M226" s="33">
        <v>0</v>
      </c>
      <c r="N226" s="27">
        <v>26.7</v>
      </c>
      <c r="O226" s="30">
        <v>33.113393719048105</v>
      </c>
      <c r="P226" s="38">
        <v>-0.19770652941176503</v>
      </c>
      <c r="Q226" s="38">
        <v>-1.1985645647058831</v>
      </c>
      <c r="R226" s="32" t="s">
        <v>285</v>
      </c>
      <c r="S226" s="32">
        <v>1</v>
      </c>
      <c r="V226" s="8" t="s">
        <v>445</v>
      </c>
    </row>
    <row r="227" spans="1:22">
      <c r="A227" s="32" t="s">
        <v>145</v>
      </c>
      <c r="B227" s="32" t="s">
        <v>230</v>
      </c>
      <c r="C227" s="32" t="s">
        <v>1572</v>
      </c>
      <c r="D227" s="31">
        <v>42611</v>
      </c>
      <c r="E227" s="1">
        <f t="shared" si="15"/>
        <v>2016</v>
      </c>
      <c r="F227" s="1">
        <f t="shared" si="16"/>
        <v>8</v>
      </c>
      <c r="G227" s="4">
        <f t="shared" si="17"/>
        <v>29</v>
      </c>
      <c r="H227" s="6">
        <v>0.74020833333333336</v>
      </c>
      <c r="I227" s="28">
        <v>136.011</v>
      </c>
      <c r="J227" s="28">
        <v>37.335833333333333</v>
      </c>
      <c r="K227" s="33">
        <v>9.9429999999999996</v>
      </c>
      <c r="L227" s="33">
        <v>10</v>
      </c>
      <c r="M227" s="33">
        <v>0</v>
      </c>
      <c r="N227" s="27">
        <v>26.670400000000001</v>
      </c>
      <c r="O227" s="30">
        <v>33.088500000000003</v>
      </c>
      <c r="P227" s="38">
        <v>6.4771199999999585E-2</v>
      </c>
      <c r="Q227" s="38">
        <v>0.25180927999999803</v>
      </c>
      <c r="R227" s="32" t="s">
        <v>285</v>
      </c>
      <c r="S227" s="32">
        <v>1</v>
      </c>
      <c r="V227" s="8" t="s">
        <v>446</v>
      </c>
    </row>
    <row r="228" spans="1:22">
      <c r="A228" s="32" t="s">
        <v>145</v>
      </c>
      <c r="B228" s="32" t="s">
        <v>230</v>
      </c>
      <c r="C228" s="32" t="s">
        <v>1572</v>
      </c>
      <c r="D228" s="31">
        <v>42611</v>
      </c>
      <c r="E228" s="1">
        <f t="shared" si="15"/>
        <v>2016</v>
      </c>
      <c r="F228" s="1">
        <f t="shared" si="16"/>
        <v>8</v>
      </c>
      <c r="G228" s="4">
        <f t="shared" si="17"/>
        <v>29</v>
      </c>
      <c r="H228" s="6">
        <v>0.74020833333333336</v>
      </c>
      <c r="I228" s="28">
        <v>136.011</v>
      </c>
      <c r="J228" s="28">
        <v>37.335833333333333</v>
      </c>
      <c r="K228" s="33">
        <v>18.472000000000001</v>
      </c>
      <c r="L228" s="33">
        <v>200</v>
      </c>
      <c r="M228" s="33">
        <v>0</v>
      </c>
      <c r="N228" s="27">
        <v>26.617100000000001</v>
      </c>
      <c r="O228" s="30">
        <v>33.087600000000002</v>
      </c>
      <c r="P228" s="38">
        <v>-0.17135227058823532</v>
      </c>
      <c r="Q228" s="38">
        <v>-1.2679695152941175</v>
      </c>
      <c r="R228" s="32" t="s">
        <v>285</v>
      </c>
      <c r="S228" s="32">
        <v>1</v>
      </c>
      <c r="V228" s="8" t="s">
        <v>447</v>
      </c>
    </row>
    <row r="229" spans="1:22">
      <c r="A229" s="32" t="s">
        <v>145</v>
      </c>
      <c r="B229" s="32" t="s">
        <v>230</v>
      </c>
      <c r="C229" s="32" t="s">
        <v>1572</v>
      </c>
      <c r="D229" s="31">
        <v>42611</v>
      </c>
      <c r="E229" s="1">
        <f t="shared" si="15"/>
        <v>2016</v>
      </c>
      <c r="F229" s="1">
        <f t="shared" si="16"/>
        <v>8</v>
      </c>
      <c r="G229" s="4">
        <f t="shared" si="17"/>
        <v>29</v>
      </c>
      <c r="H229" s="6">
        <v>0.74020833333333336</v>
      </c>
      <c r="I229" s="28">
        <v>136.011</v>
      </c>
      <c r="J229" s="28">
        <v>37.335833333333333</v>
      </c>
      <c r="K229" s="33">
        <v>29.859000000000002</v>
      </c>
      <c r="L229" s="33">
        <v>30</v>
      </c>
      <c r="M229" s="33">
        <v>0</v>
      </c>
      <c r="N229" s="27">
        <v>21.454999999999998</v>
      </c>
      <c r="O229" s="30">
        <v>34.211599999999997</v>
      </c>
      <c r="P229" s="38">
        <v>-8.5290141176471046E-2</v>
      </c>
      <c r="Q229" s="38">
        <v>-0.91492463058823414</v>
      </c>
      <c r="R229" s="32" t="s">
        <v>285</v>
      </c>
      <c r="S229" s="32">
        <v>1</v>
      </c>
      <c r="V229" s="8" t="s">
        <v>448</v>
      </c>
    </row>
    <row r="230" spans="1:22">
      <c r="A230" s="32" t="s">
        <v>145</v>
      </c>
      <c r="B230" s="32" t="s">
        <v>230</v>
      </c>
      <c r="C230" s="32" t="s">
        <v>1572</v>
      </c>
      <c r="D230" s="31">
        <v>42611</v>
      </c>
      <c r="E230" s="1">
        <f t="shared" si="15"/>
        <v>2016</v>
      </c>
      <c r="F230" s="1">
        <f t="shared" si="16"/>
        <v>8</v>
      </c>
      <c r="G230" s="4">
        <f t="shared" si="17"/>
        <v>29</v>
      </c>
      <c r="H230" s="6">
        <v>0.74020833333333336</v>
      </c>
      <c r="I230" s="28">
        <v>136.011</v>
      </c>
      <c r="J230" s="28">
        <v>37.335833333333333</v>
      </c>
      <c r="K230" s="33">
        <v>49.393000000000001</v>
      </c>
      <c r="L230" s="33">
        <v>50</v>
      </c>
      <c r="M230" s="33">
        <v>0</v>
      </c>
      <c r="N230" s="27">
        <v>17.154499999999999</v>
      </c>
      <c r="O230" s="30">
        <v>34.472000000000001</v>
      </c>
      <c r="P230" s="38">
        <v>0.1482878382352939</v>
      </c>
      <c r="Q230" s="38">
        <v>0.68288559411764638</v>
      </c>
      <c r="R230" s="32" t="s">
        <v>285</v>
      </c>
      <c r="S230" s="32">
        <v>1</v>
      </c>
      <c r="V230" s="8" t="s">
        <v>449</v>
      </c>
    </row>
    <row r="231" spans="1:22">
      <c r="A231" s="32" t="s">
        <v>145</v>
      </c>
      <c r="B231" s="32" t="s">
        <v>230</v>
      </c>
      <c r="C231" s="32" t="s">
        <v>1572</v>
      </c>
      <c r="D231" s="31">
        <v>42611</v>
      </c>
      <c r="E231" s="1">
        <f t="shared" si="15"/>
        <v>2016</v>
      </c>
      <c r="F231" s="1">
        <f t="shared" si="16"/>
        <v>8</v>
      </c>
      <c r="G231" s="4">
        <f t="shared" si="17"/>
        <v>29</v>
      </c>
      <c r="H231" s="6">
        <v>0.74020833333333336</v>
      </c>
      <c r="I231" s="28">
        <v>136.011</v>
      </c>
      <c r="J231" s="28">
        <v>37.335833333333333</v>
      </c>
      <c r="K231" s="33">
        <v>74.164000000000001</v>
      </c>
      <c r="L231" s="33">
        <v>75</v>
      </c>
      <c r="M231" s="33">
        <v>0</v>
      </c>
      <c r="N231" s="27">
        <v>15.059699999999999</v>
      </c>
      <c r="O231" s="30">
        <v>34.468699999999998</v>
      </c>
      <c r="P231" s="38">
        <v>0.2393841176470588</v>
      </c>
      <c r="Q231" s="38">
        <v>1.4106229788235289</v>
      </c>
      <c r="R231" s="32" t="s">
        <v>285</v>
      </c>
      <c r="S231" s="32">
        <v>1</v>
      </c>
      <c r="V231" s="8" t="s">
        <v>450</v>
      </c>
    </row>
    <row r="232" spans="1:22">
      <c r="A232" s="32" t="s">
        <v>145</v>
      </c>
      <c r="B232" s="32" t="s">
        <v>230</v>
      </c>
      <c r="C232" s="32" t="s">
        <v>1572</v>
      </c>
      <c r="D232" s="31">
        <v>42611</v>
      </c>
      <c r="E232" s="1">
        <f t="shared" si="15"/>
        <v>2016</v>
      </c>
      <c r="F232" s="1">
        <f t="shared" si="16"/>
        <v>8</v>
      </c>
      <c r="G232" s="4">
        <f t="shared" si="17"/>
        <v>29</v>
      </c>
      <c r="H232" s="6">
        <v>0.74020833333333336</v>
      </c>
      <c r="I232" s="28">
        <v>136.011</v>
      </c>
      <c r="J232" s="28">
        <v>37.335833333333333</v>
      </c>
      <c r="K232" s="33">
        <v>99.4</v>
      </c>
      <c r="L232" s="33">
        <v>100</v>
      </c>
      <c r="M232" s="33">
        <v>0</v>
      </c>
      <c r="N232" s="27">
        <v>11.6563</v>
      </c>
      <c r="O232" s="30">
        <v>34.255200000000002</v>
      </c>
      <c r="P232" s="38">
        <v>0.22598364705882346</v>
      </c>
      <c r="Q232" s="38">
        <v>1.2085824235294123</v>
      </c>
      <c r="R232" s="32" t="s">
        <v>285</v>
      </c>
      <c r="S232" s="32">
        <v>1</v>
      </c>
      <c r="V232" s="8" t="s">
        <v>451</v>
      </c>
    </row>
    <row r="233" spans="1:22">
      <c r="A233" s="32" t="s">
        <v>145</v>
      </c>
      <c r="B233" s="32" t="s">
        <v>230</v>
      </c>
      <c r="C233" s="32" t="s">
        <v>1572</v>
      </c>
      <c r="D233" s="31">
        <v>42611</v>
      </c>
      <c r="E233" s="1">
        <f t="shared" si="15"/>
        <v>2016</v>
      </c>
      <c r="F233" s="1">
        <f t="shared" si="16"/>
        <v>8</v>
      </c>
      <c r="G233" s="4">
        <f t="shared" si="17"/>
        <v>29</v>
      </c>
      <c r="H233" s="6">
        <v>0.74020833333333336</v>
      </c>
      <c r="I233" s="28">
        <v>136.011</v>
      </c>
      <c r="J233" s="28">
        <v>37.335833333333333</v>
      </c>
      <c r="K233" s="33">
        <v>149.24799999999999</v>
      </c>
      <c r="L233" s="33">
        <v>150</v>
      </c>
      <c r="M233" s="33">
        <v>0</v>
      </c>
      <c r="N233" s="27">
        <v>5.2733999999999996</v>
      </c>
      <c r="O233" s="30">
        <v>34.022399999999998</v>
      </c>
      <c r="P233" s="38">
        <v>-4.2368988235292893E-3</v>
      </c>
      <c r="Q233" s="38">
        <v>-0.37609529411764697</v>
      </c>
      <c r="R233" s="32" t="s">
        <v>285</v>
      </c>
      <c r="S233" s="32">
        <v>1</v>
      </c>
      <c r="V233" s="8" t="s">
        <v>453</v>
      </c>
    </row>
    <row r="234" spans="1:22">
      <c r="A234" s="32" t="s">
        <v>145</v>
      </c>
      <c r="B234" s="32" t="s">
        <v>230</v>
      </c>
      <c r="C234" s="32" t="s">
        <v>1572</v>
      </c>
      <c r="D234" s="31">
        <v>42611</v>
      </c>
      <c r="E234" s="1">
        <f t="shared" si="15"/>
        <v>2016</v>
      </c>
      <c r="F234" s="1">
        <f t="shared" si="16"/>
        <v>8</v>
      </c>
      <c r="G234" s="4">
        <f t="shared" si="17"/>
        <v>29</v>
      </c>
      <c r="H234" s="6">
        <v>0.74020833333333336</v>
      </c>
      <c r="I234" s="28">
        <v>136.011</v>
      </c>
      <c r="J234" s="28">
        <v>37.335833333333333</v>
      </c>
      <c r="K234" s="33">
        <v>199.17699999999999</v>
      </c>
      <c r="L234" s="33">
        <v>200</v>
      </c>
      <c r="M234" s="33">
        <v>0</v>
      </c>
      <c r="N234" s="27">
        <v>2.0830000000000002</v>
      </c>
      <c r="O234" s="30">
        <v>34.021000000000001</v>
      </c>
      <c r="P234" s="38">
        <v>-3.3340790588235247E-2</v>
      </c>
      <c r="Q234" s="38">
        <v>-0.70388165294117577</v>
      </c>
      <c r="R234" s="32" t="s">
        <v>285</v>
      </c>
      <c r="S234" s="32">
        <v>1</v>
      </c>
      <c r="V234" s="8" t="s">
        <v>454</v>
      </c>
    </row>
    <row r="235" spans="1:22">
      <c r="A235" s="32"/>
      <c r="B235" s="32"/>
      <c r="C235" s="32"/>
      <c r="D235" s="31"/>
      <c r="H235" s="6"/>
      <c r="I235" s="28"/>
      <c r="J235" s="28"/>
      <c r="K235" s="33"/>
      <c r="L235" s="33"/>
      <c r="M235" s="33"/>
      <c r="N235" s="27"/>
      <c r="O235" s="30"/>
      <c r="P235" s="38"/>
      <c r="Q235" s="38"/>
      <c r="R235" s="32"/>
      <c r="S235" s="32"/>
    </row>
    <row r="236" spans="1:22">
      <c r="A236" s="32" t="s">
        <v>145</v>
      </c>
      <c r="B236" s="32" t="s">
        <v>231</v>
      </c>
      <c r="C236" s="32" t="s">
        <v>1579</v>
      </c>
      <c r="D236" s="31">
        <v>42615</v>
      </c>
      <c r="E236" s="1">
        <f t="shared" si="15"/>
        <v>2016</v>
      </c>
      <c r="F236" s="1">
        <f t="shared" si="16"/>
        <v>9</v>
      </c>
      <c r="G236" s="4">
        <f t="shared" si="17"/>
        <v>2</v>
      </c>
      <c r="H236" s="6">
        <v>0.3258564814814815</v>
      </c>
      <c r="I236" s="28">
        <v>132.63533333333334</v>
      </c>
      <c r="J236" s="28">
        <v>35.672166666666669</v>
      </c>
      <c r="K236" s="33">
        <v>0</v>
      </c>
      <c r="L236" s="33">
        <v>0</v>
      </c>
      <c r="M236" s="33">
        <v>0</v>
      </c>
      <c r="N236" s="27">
        <v>24.9</v>
      </c>
      <c r="O236" s="30">
        <v>32.670122487723624</v>
      </c>
      <c r="P236" s="38">
        <v>-0.20809632235294107</v>
      </c>
      <c r="Q236" s="38">
        <v>-1.5414591117647056</v>
      </c>
      <c r="R236" s="32" t="s">
        <v>285</v>
      </c>
      <c r="S236" s="32">
        <v>1</v>
      </c>
      <c r="V236" s="8" t="s">
        <v>455</v>
      </c>
    </row>
    <row r="237" spans="1:22">
      <c r="A237" s="32" t="s">
        <v>145</v>
      </c>
      <c r="B237" s="32" t="s">
        <v>231</v>
      </c>
      <c r="C237" s="32" t="s">
        <v>1579</v>
      </c>
      <c r="D237" s="31">
        <v>42615</v>
      </c>
      <c r="E237" s="1">
        <f t="shared" si="15"/>
        <v>2016</v>
      </c>
      <c r="F237" s="1">
        <f t="shared" si="16"/>
        <v>9</v>
      </c>
      <c r="G237" s="4">
        <f t="shared" si="17"/>
        <v>2</v>
      </c>
      <c r="H237" s="6">
        <v>0.3258564814814815</v>
      </c>
      <c r="I237" s="28">
        <v>132.63533333333334</v>
      </c>
      <c r="J237" s="28">
        <v>35.672166666666669</v>
      </c>
      <c r="K237" s="33">
        <v>9.8469999999999995</v>
      </c>
      <c r="L237" s="33">
        <v>10</v>
      </c>
      <c r="M237" s="33">
        <v>0</v>
      </c>
      <c r="N237" s="27">
        <v>24.9543</v>
      </c>
      <c r="O237" s="30">
        <v>32.645800000000001</v>
      </c>
      <c r="P237" s="38">
        <v>-0.15405825411764695</v>
      </c>
      <c r="Q237" s="38">
        <v>-1.3264759705882359</v>
      </c>
      <c r="R237" s="32" t="s">
        <v>285</v>
      </c>
      <c r="S237" s="32">
        <v>1</v>
      </c>
      <c r="V237" s="8" t="s">
        <v>456</v>
      </c>
    </row>
    <row r="238" spans="1:22">
      <c r="A238" s="32" t="s">
        <v>145</v>
      </c>
      <c r="B238" s="32" t="s">
        <v>231</v>
      </c>
      <c r="C238" s="32" t="s">
        <v>1579</v>
      </c>
      <c r="D238" s="31">
        <v>42615</v>
      </c>
      <c r="E238" s="1">
        <f t="shared" si="15"/>
        <v>2016</v>
      </c>
      <c r="F238" s="1">
        <f t="shared" si="16"/>
        <v>9</v>
      </c>
      <c r="G238" s="4">
        <f t="shared" si="17"/>
        <v>2</v>
      </c>
      <c r="H238" s="6">
        <v>0.3258564814814815</v>
      </c>
      <c r="I238" s="28">
        <v>132.63533333333334</v>
      </c>
      <c r="J238" s="28">
        <v>35.672166666666669</v>
      </c>
      <c r="K238" s="33">
        <v>20.503</v>
      </c>
      <c r="L238" s="33">
        <v>20</v>
      </c>
      <c r="M238" s="33">
        <v>0</v>
      </c>
      <c r="N238" s="27">
        <v>24.906199999999998</v>
      </c>
      <c r="O238" s="30">
        <v>32.643099999999997</v>
      </c>
      <c r="P238" s="38">
        <v>-0.18969910588235295</v>
      </c>
      <c r="Q238" s="38">
        <v>-1.3435194294117654</v>
      </c>
      <c r="R238" s="32" t="s">
        <v>285</v>
      </c>
      <c r="S238" s="32">
        <v>1</v>
      </c>
      <c r="V238" s="8" t="s">
        <v>457</v>
      </c>
    </row>
    <row r="239" spans="1:22">
      <c r="A239" s="32" t="s">
        <v>145</v>
      </c>
      <c r="B239" s="32" t="s">
        <v>231</v>
      </c>
      <c r="C239" s="32" t="s">
        <v>1579</v>
      </c>
      <c r="D239" s="31">
        <v>42615</v>
      </c>
      <c r="E239" s="1">
        <f t="shared" si="15"/>
        <v>2016</v>
      </c>
      <c r="F239" s="1">
        <f t="shared" si="16"/>
        <v>9</v>
      </c>
      <c r="G239" s="4">
        <f t="shared" si="17"/>
        <v>2</v>
      </c>
      <c r="H239" s="6">
        <v>0.3258564814814815</v>
      </c>
      <c r="I239" s="28">
        <v>132.63533333333334</v>
      </c>
      <c r="J239" s="28">
        <v>35.672166666666669</v>
      </c>
      <c r="K239" s="33">
        <v>30.408000000000001</v>
      </c>
      <c r="L239" s="33">
        <v>30</v>
      </c>
      <c r="M239" s="33">
        <v>0</v>
      </c>
      <c r="N239" s="27">
        <v>24.875299999999999</v>
      </c>
      <c r="O239" s="30">
        <v>32.642499999999998</v>
      </c>
      <c r="P239" s="38">
        <v>-0.14178943764705876</v>
      </c>
      <c r="Q239" s="38">
        <v>-1.1297140882352936</v>
      </c>
      <c r="R239" s="32" t="s">
        <v>285</v>
      </c>
      <c r="S239" s="32">
        <v>1</v>
      </c>
      <c r="V239" s="8" t="s">
        <v>458</v>
      </c>
    </row>
    <row r="240" spans="1:22">
      <c r="A240" s="32" t="s">
        <v>145</v>
      </c>
      <c r="B240" s="32" t="s">
        <v>231</v>
      </c>
      <c r="C240" s="32" t="s">
        <v>1579</v>
      </c>
      <c r="D240" s="31">
        <v>42615</v>
      </c>
      <c r="E240" s="1">
        <f t="shared" si="15"/>
        <v>2016</v>
      </c>
      <c r="F240" s="1">
        <f t="shared" si="16"/>
        <v>9</v>
      </c>
      <c r="G240" s="4">
        <f t="shared" si="17"/>
        <v>2</v>
      </c>
      <c r="H240" s="6">
        <v>0.3258564814814815</v>
      </c>
      <c r="I240" s="28">
        <v>132.63533333333334</v>
      </c>
      <c r="J240" s="28">
        <v>35.672166666666669</v>
      </c>
      <c r="K240" s="33">
        <v>49.808999999999997</v>
      </c>
      <c r="L240" s="33">
        <v>50</v>
      </c>
      <c r="M240" s="33">
        <v>0</v>
      </c>
      <c r="N240" s="27">
        <v>21.686499999999999</v>
      </c>
      <c r="O240" s="30">
        <v>34.127800000000001</v>
      </c>
      <c r="P240" s="38">
        <v>0.18782235058823504</v>
      </c>
      <c r="Q240" s="38">
        <v>1.1157962529411769</v>
      </c>
      <c r="R240" s="32" t="s">
        <v>285</v>
      </c>
      <c r="S240" s="32">
        <v>1</v>
      </c>
      <c r="V240" s="8" t="s">
        <v>459</v>
      </c>
    </row>
    <row r="241" spans="1:22">
      <c r="A241" s="32" t="s">
        <v>145</v>
      </c>
      <c r="B241" s="32" t="s">
        <v>231</v>
      </c>
      <c r="C241" s="32" t="s">
        <v>1579</v>
      </c>
      <c r="D241" s="31">
        <v>42615</v>
      </c>
      <c r="E241" s="1">
        <f t="shared" si="15"/>
        <v>2016</v>
      </c>
      <c r="F241" s="1">
        <f t="shared" si="16"/>
        <v>9</v>
      </c>
      <c r="G241" s="4">
        <f t="shared" si="17"/>
        <v>2</v>
      </c>
      <c r="H241" s="6">
        <v>0.3258564814814815</v>
      </c>
      <c r="I241" s="28">
        <v>132.63533333333334</v>
      </c>
      <c r="J241" s="28">
        <v>35.672166666666669</v>
      </c>
      <c r="K241" s="33">
        <v>74.227000000000004</v>
      </c>
      <c r="L241" s="33">
        <v>75</v>
      </c>
      <c r="M241" s="33">
        <v>0</v>
      </c>
      <c r="N241" s="27">
        <v>18.193300000000001</v>
      </c>
      <c r="O241" s="30">
        <v>34.366500000000002</v>
      </c>
      <c r="P241" s="38">
        <v>0.17558958352941212</v>
      </c>
      <c r="Q241" s="38">
        <v>1.0874713176470596</v>
      </c>
      <c r="R241" s="32" t="s">
        <v>285</v>
      </c>
      <c r="S241" s="32">
        <v>1</v>
      </c>
      <c r="V241" s="8" t="s">
        <v>460</v>
      </c>
    </row>
    <row r="242" spans="1:22">
      <c r="A242" s="32" t="s">
        <v>145</v>
      </c>
      <c r="B242" s="32" t="s">
        <v>231</v>
      </c>
      <c r="C242" s="32" t="s">
        <v>1579</v>
      </c>
      <c r="D242" s="31">
        <v>42615</v>
      </c>
      <c r="E242" s="1">
        <f t="shared" si="15"/>
        <v>2016</v>
      </c>
      <c r="F242" s="1">
        <f t="shared" si="16"/>
        <v>9</v>
      </c>
      <c r="G242" s="4">
        <f t="shared" si="17"/>
        <v>2</v>
      </c>
      <c r="H242" s="6">
        <v>0.3258564814814815</v>
      </c>
      <c r="I242" s="28">
        <v>132.63533333333334</v>
      </c>
      <c r="J242" s="28">
        <v>35.672166666666669</v>
      </c>
      <c r="K242" s="33">
        <v>99.956999999999994</v>
      </c>
      <c r="L242" s="33">
        <v>100</v>
      </c>
      <c r="M242" s="33">
        <v>0</v>
      </c>
      <c r="N242" s="27">
        <v>16.520800000000001</v>
      </c>
      <c r="O242" s="30">
        <v>34.207999999999998</v>
      </c>
      <c r="P242" s="38">
        <v>0.17283781176470625</v>
      </c>
      <c r="Q242" s="38">
        <v>0.836634558823528</v>
      </c>
      <c r="R242" s="32" t="s">
        <v>285</v>
      </c>
      <c r="S242" s="32">
        <v>1</v>
      </c>
      <c r="V242" s="8" t="s">
        <v>461</v>
      </c>
    </row>
    <row r="243" spans="1:22">
      <c r="A243" s="32" t="s">
        <v>145</v>
      </c>
      <c r="B243" s="32" t="s">
        <v>231</v>
      </c>
      <c r="C243" s="32" t="s">
        <v>1579</v>
      </c>
      <c r="D243" s="31">
        <v>42615</v>
      </c>
      <c r="E243" s="1">
        <f t="shared" si="15"/>
        <v>2016</v>
      </c>
      <c r="F243" s="1">
        <f t="shared" si="16"/>
        <v>9</v>
      </c>
      <c r="G243" s="4">
        <f t="shared" si="17"/>
        <v>2</v>
      </c>
      <c r="H243" s="6">
        <v>0.3258564814814815</v>
      </c>
      <c r="I243" s="28">
        <v>132.63533333333334</v>
      </c>
      <c r="J243" s="28">
        <v>35.672166666666669</v>
      </c>
      <c r="K243" s="33">
        <v>119.32599999999999</v>
      </c>
      <c r="L243" s="33">
        <v>119</v>
      </c>
      <c r="M243" s="33">
        <v>0</v>
      </c>
      <c r="N243" s="27">
        <v>15.642799999999999</v>
      </c>
      <c r="O243" s="30">
        <v>34.394300000000001</v>
      </c>
      <c r="P243" s="38">
        <v>0.21890896000000071</v>
      </c>
      <c r="Q243" s="38">
        <v>1.2096392000000016</v>
      </c>
      <c r="R243" s="32" t="s">
        <v>285</v>
      </c>
      <c r="S243" s="32">
        <v>1</v>
      </c>
      <c r="V243" s="8" t="s">
        <v>462</v>
      </c>
    </row>
    <row r="244" spans="1:22">
      <c r="A244" s="32"/>
      <c r="B244" s="32"/>
      <c r="C244" s="32"/>
      <c r="D244" s="31"/>
      <c r="H244" s="6"/>
      <c r="I244" s="28"/>
      <c r="J244" s="28"/>
      <c r="K244" s="33"/>
      <c r="L244" s="33"/>
      <c r="M244" s="33"/>
      <c r="N244" s="27"/>
      <c r="O244" s="30"/>
      <c r="P244" s="38"/>
      <c r="Q244" s="38"/>
      <c r="R244" s="32"/>
      <c r="S244" s="32"/>
    </row>
    <row r="245" spans="1:22">
      <c r="A245" s="32" t="s">
        <v>145</v>
      </c>
      <c r="B245" s="32" t="s">
        <v>232</v>
      </c>
      <c r="C245" s="32" t="s">
        <v>1569</v>
      </c>
      <c r="D245" s="31">
        <v>42618</v>
      </c>
      <c r="E245" s="1">
        <f t="shared" si="15"/>
        <v>2016</v>
      </c>
      <c r="F245" s="1">
        <f t="shared" si="16"/>
        <v>9</v>
      </c>
      <c r="G245" s="4">
        <f t="shared" si="17"/>
        <v>5</v>
      </c>
      <c r="H245" s="6">
        <v>0.7003935185185185</v>
      </c>
      <c r="I245" s="28">
        <v>130.17683333333332</v>
      </c>
      <c r="J245" s="28">
        <v>34.5</v>
      </c>
      <c r="K245" s="33">
        <v>0</v>
      </c>
      <c r="L245" s="33">
        <v>0</v>
      </c>
      <c r="M245" s="33">
        <v>0</v>
      </c>
      <c r="N245" s="27">
        <v>25.1</v>
      </c>
      <c r="O245" s="30">
        <v>32.213365801636783</v>
      </c>
      <c r="P245" s="38">
        <v>-0.2851459317647056</v>
      </c>
      <c r="Q245" s="38">
        <v>-1.9723491588235298</v>
      </c>
      <c r="R245" s="32" t="s">
        <v>285</v>
      </c>
      <c r="S245" s="32">
        <v>1</v>
      </c>
      <c r="V245" s="8" t="s">
        <v>463</v>
      </c>
    </row>
    <row r="246" spans="1:22">
      <c r="A246" s="32" t="s">
        <v>145</v>
      </c>
      <c r="B246" s="32" t="s">
        <v>232</v>
      </c>
      <c r="C246" s="32" t="s">
        <v>1568</v>
      </c>
      <c r="D246" s="31">
        <v>42618</v>
      </c>
      <c r="E246" s="1">
        <f t="shared" si="15"/>
        <v>2016</v>
      </c>
      <c r="F246" s="1">
        <f t="shared" si="16"/>
        <v>9</v>
      </c>
      <c r="G246" s="4">
        <f t="shared" si="17"/>
        <v>5</v>
      </c>
      <c r="H246" s="6">
        <v>0.7003935185185185</v>
      </c>
      <c r="I246" s="28">
        <v>130.17683333333332</v>
      </c>
      <c r="J246" s="28">
        <v>34.5</v>
      </c>
      <c r="K246" s="33">
        <v>10.009</v>
      </c>
      <c r="L246" s="33">
        <v>10</v>
      </c>
      <c r="M246" s="33">
        <v>0</v>
      </c>
      <c r="N246" s="27">
        <v>25.540199999999999</v>
      </c>
      <c r="O246" s="30">
        <v>32.236499999999999</v>
      </c>
      <c r="P246" s="38">
        <v>-0.22579658352941201</v>
      </c>
      <c r="Q246" s="38">
        <v>-1.708291017647058</v>
      </c>
      <c r="R246" s="32" t="s">
        <v>285</v>
      </c>
      <c r="S246" s="32">
        <v>1</v>
      </c>
      <c r="V246" s="8" t="s">
        <v>464</v>
      </c>
    </row>
    <row r="247" spans="1:22">
      <c r="A247" s="32" t="s">
        <v>145</v>
      </c>
      <c r="B247" s="32" t="s">
        <v>232</v>
      </c>
      <c r="C247" s="32" t="s">
        <v>1568</v>
      </c>
      <c r="D247" s="31">
        <v>42618</v>
      </c>
      <c r="E247" s="1">
        <f t="shared" si="15"/>
        <v>2016</v>
      </c>
      <c r="F247" s="1">
        <f t="shared" si="16"/>
        <v>9</v>
      </c>
      <c r="G247" s="4">
        <f t="shared" si="17"/>
        <v>5</v>
      </c>
      <c r="H247" s="6">
        <v>0.7003935185185185</v>
      </c>
      <c r="I247" s="28">
        <v>130.17683333333332</v>
      </c>
      <c r="J247" s="28">
        <v>34.5</v>
      </c>
      <c r="K247" s="33">
        <v>20.206</v>
      </c>
      <c r="L247" s="33">
        <v>20</v>
      </c>
      <c r="M247" s="33">
        <v>0</v>
      </c>
      <c r="N247" s="27">
        <v>25.502199999999998</v>
      </c>
      <c r="O247" s="30">
        <v>32.380800000000001</v>
      </c>
      <c r="P247" s="38">
        <v>-0.17747835529411748</v>
      </c>
      <c r="Q247" s="38">
        <v>-1.4214620764705881</v>
      </c>
      <c r="R247" s="32" t="s">
        <v>285</v>
      </c>
      <c r="S247" s="32">
        <v>1</v>
      </c>
      <c r="V247" s="8" t="s">
        <v>465</v>
      </c>
    </row>
    <row r="248" spans="1:22">
      <c r="A248" s="32" t="s">
        <v>145</v>
      </c>
      <c r="B248" s="32" t="s">
        <v>232</v>
      </c>
      <c r="C248" s="32" t="s">
        <v>1568</v>
      </c>
      <c r="D248" s="31">
        <v>42618</v>
      </c>
      <c r="E248" s="1">
        <f t="shared" si="15"/>
        <v>2016</v>
      </c>
      <c r="F248" s="1">
        <f t="shared" si="16"/>
        <v>9</v>
      </c>
      <c r="G248" s="4">
        <f t="shared" si="17"/>
        <v>5</v>
      </c>
      <c r="H248" s="6">
        <v>0.7003935185185185</v>
      </c>
      <c r="I248" s="28">
        <v>130.17683333333332</v>
      </c>
      <c r="J248" s="28">
        <v>34.5</v>
      </c>
      <c r="K248" s="33">
        <v>30.285</v>
      </c>
      <c r="L248" s="33">
        <v>30</v>
      </c>
      <c r="M248" s="33">
        <v>0</v>
      </c>
      <c r="N248" s="27">
        <v>22.8779</v>
      </c>
      <c r="O248" s="30">
        <v>33.145699999999998</v>
      </c>
      <c r="P248" s="38">
        <v>3.6919512941176791E-2</v>
      </c>
      <c r="Q248" s="38">
        <v>2.4125764705882347E-2</v>
      </c>
      <c r="R248" s="32" t="s">
        <v>285</v>
      </c>
      <c r="S248" s="32">
        <v>1</v>
      </c>
      <c r="V248" s="8" t="s">
        <v>466</v>
      </c>
    </row>
    <row r="249" spans="1:22">
      <c r="A249" s="32" t="s">
        <v>145</v>
      </c>
      <c r="B249" s="32" t="s">
        <v>232</v>
      </c>
      <c r="C249" s="32" t="s">
        <v>1568</v>
      </c>
      <c r="D249" s="31">
        <v>42618</v>
      </c>
      <c r="E249" s="1">
        <f t="shared" si="15"/>
        <v>2016</v>
      </c>
      <c r="F249" s="1">
        <f t="shared" si="16"/>
        <v>9</v>
      </c>
      <c r="G249" s="4">
        <f t="shared" si="17"/>
        <v>5</v>
      </c>
      <c r="H249" s="6">
        <v>0.7003935185185185</v>
      </c>
      <c r="I249" s="28">
        <v>130.17683333333332</v>
      </c>
      <c r="J249" s="28">
        <v>34.5</v>
      </c>
      <c r="K249" s="33">
        <v>50.45</v>
      </c>
      <c r="L249" s="33">
        <v>50</v>
      </c>
      <c r="M249" s="33">
        <v>0</v>
      </c>
      <c r="N249" s="27">
        <v>20.2499</v>
      </c>
      <c r="O249" s="30">
        <v>34.289400000000001</v>
      </c>
      <c r="P249" s="38">
        <v>0.22843802117647094</v>
      </c>
      <c r="Q249" s="38">
        <v>1.1676079058823525</v>
      </c>
      <c r="R249" s="32" t="s">
        <v>285</v>
      </c>
      <c r="S249" s="32">
        <v>1</v>
      </c>
      <c r="V249" s="8" t="s">
        <v>467</v>
      </c>
    </row>
    <row r="250" spans="1:22">
      <c r="A250" s="32" t="s">
        <v>145</v>
      </c>
      <c r="B250" s="32" t="s">
        <v>232</v>
      </c>
      <c r="C250" s="32" t="s">
        <v>1568</v>
      </c>
      <c r="D250" s="31">
        <v>42618</v>
      </c>
      <c r="E250" s="1">
        <f t="shared" si="15"/>
        <v>2016</v>
      </c>
      <c r="F250" s="1">
        <f t="shared" si="16"/>
        <v>9</v>
      </c>
      <c r="G250" s="4">
        <f t="shared" si="17"/>
        <v>5</v>
      </c>
      <c r="H250" s="6">
        <v>0.7003935185185185</v>
      </c>
      <c r="I250" s="28">
        <v>130.17683333333332</v>
      </c>
      <c r="J250" s="28">
        <v>34.5</v>
      </c>
      <c r="K250" s="33">
        <v>75.156000000000006</v>
      </c>
      <c r="L250" s="33">
        <v>75</v>
      </c>
      <c r="M250" s="33">
        <v>0</v>
      </c>
      <c r="N250" s="27">
        <v>17.309699999999999</v>
      </c>
      <c r="O250" s="30">
        <v>34.240200000000002</v>
      </c>
      <c r="P250" s="38">
        <v>0.20101803294117659</v>
      </c>
      <c r="Q250" s="38">
        <v>0.99701317647058829</v>
      </c>
      <c r="R250" s="32" t="s">
        <v>285</v>
      </c>
      <c r="S250" s="32">
        <v>1</v>
      </c>
      <c r="V250" s="8" t="s">
        <v>468</v>
      </c>
    </row>
    <row r="251" spans="1:22">
      <c r="A251" s="32" t="s">
        <v>145</v>
      </c>
      <c r="B251" s="32" t="s">
        <v>232</v>
      </c>
      <c r="C251" s="32" t="s">
        <v>1568</v>
      </c>
      <c r="D251" s="31">
        <v>42618</v>
      </c>
      <c r="E251" s="1">
        <f t="shared" si="15"/>
        <v>2016</v>
      </c>
      <c r="F251" s="1">
        <f t="shared" si="16"/>
        <v>9</v>
      </c>
      <c r="G251" s="4">
        <f t="shared" si="17"/>
        <v>5</v>
      </c>
      <c r="H251" s="6">
        <v>0.7003935185185185</v>
      </c>
      <c r="I251" s="28">
        <v>130.17683333333332</v>
      </c>
      <c r="J251" s="28">
        <v>34.5</v>
      </c>
      <c r="K251" s="33">
        <v>100.054</v>
      </c>
      <c r="L251" s="33">
        <v>100</v>
      </c>
      <c r="M251" s="33">
        <v>0</v>
      </c>
      <c r="N251" s="27">
        <v>16.476800000000001</v>
      </c>
      <c r="O251" s="30">
        <v>34.342300000000002</v>
      </c>
      <c r="P251" s="38">
        <v>0.18390270352941185</v>
      </c>
      <c r="Q251" s="38">
        <v>1.1005934117647076</v>
      </c>
      <c r="R251" s="32" t="s">
        <v>285</v>
      </c>
      <c r="S251" s="32">
        <v>1</v>
      </c>
      <c r="V251" s="8" t="s">
        <v>469</v>
      </c>
    </row>
    <row r="252" spans="1:22">
      <c r="A252" s="32" t="s">
        <v>145</v>
      </c>
      <c r="B252" s="32" t="s">
        <v>232</v>
      </c>
      <c r="C252" s="32" t="s">
        <v>1568</v>
      </c>
      <c r="D252" s="31">
        <v>42618</v>
      </c>
      <c r="E252" s="1">
        <f t="shared" si="15"/>
        <v>2016</v>
      </c>
      <c r="F252" s="1">
        <f t="shared" si="16"/>
        <v>9</v>
      </c>
      <c r="G252" s="4">
        <f t="shared" si="17"/>
        <v>5</v>
      </c>
      <c r="H252" s="6">
        <v>0.7003935185185185</v>
      </c>
      <c r="I252" s="28">
        <v>130.17683333333332</v>
      </c>
      <c r="J252" s="28">
        <v>34.5</v>
      </c>
      <c r="K252" s="33">
        <v>108.684</v>
      </c>
      <c r="L252" s="33">
        <v>109</v>
      </c>
      <c r="M252" s="33">
        <v>0</v>
      </c>
      <c r="N252" s="27">
        <v>16.478400000000001</v>
      </c>
      <c r="O252" s="30">
        <v>34.343000000000004</v>
      </c>
      <c r="P252" s="38">
        <v>0.20693385411764686</v>
      </c>
      <c r="Q252" s="38">
        <v>1.1843776470588221</v>
      </c>
      <c r="R252" s="32" t="s">
        <v>285</v>
      </c>
      <c r="S252" s="32">
        <v>1</v>
      </c>
      <c r="V252" s="8" t="s">
        <v>470</v>
      </c>
    </row>
    <row r="253" spans="1:22">
      <c r="A253" s="32"/>
      <c r="B253" s="32"/>
      <c r="C253" s="32"/>
      <c r="D253" s="31"/>
      <c r="H253" s="6"/>
      <c r="I253" s="28"/>
      <c r="J253" s="28"/>
      <c r="K253" s="33"/>
      <c r="L253" s="33"/>
      <c r="M253" s="33"/>
      <c r="N253" s="27"/>
      <c r="O253" s="30"/>
      <c r="P253" s="38"/>
      <c r="Q253" s="38"/>
      <c r="R253" s="32"/>
      <c r="S253" s="32"/>
    </row>
    <row r="254" spans="1:22">
      <c r="A254" s="32" t="s">
        <v>145</v>
      </c>
      <c r="B254" s="32" t="s">
        <v>119</v>
      </c>
      <c r="C254" s="32" t="s">
        <v>1568</v>
      </c>
      <c r="D254" s="31">
        <v>42618</v>
      </c>
      <c r="E254" s="1">
        <f t="shared" si="15"/>
        <v>2016</v>
      </c>
      <c r="F254" s="1">
        <f t="shared" si="16"/>
        <v>9</v>
      </c>
      <c r="G254" s="4">
        <f t="shared" si="17"/>
        <v>5</v>
      </c>
      <c r="H254" s="6">
        <v>0.7794444444444445</v>
      </c>
      <c r="I254" s="28">
        <v>130.07833333333335</v>
      </c>
      <c r="J254" s="28">
        <v>34.667833333333334</v>
      </c>
      <c r="K254" s="33">
        <v>0</v>
      </c>
      <c r="L254" s="33">
        <v>0</v>
      </c>
      <c r="M254" s="33">
        <v>0</v>
      </c>
      <c r="N254" s="27">
        <v>26.7</v>
      </c>
      <c r="O254" s="30">
        <v>31.869091242164835</v>
      </c>
      <c r="P254" s="38">
        <v>-0.30369931529411764</v>
      </c>
      <c r="Q254" s="38">
        <v>-2.2165221176470586</v>
      </c>
      <c r="R254" s="32" t="s">
        <v>285</v>
      </c>
      <c r="S254" s="32">
        <v>1</v>
      </c>
      <c r="V254" s="8" t="s">
        <v>471</v>
      </c>
    </row>
    <row r="255" spans="1:22">
      <c r="A255" s="32" t="s">
        <v>145</v>
      </c>
      <c r="B255" s="32" t="s">
        <v>119</v>
      </c>
      <c r="C255" s="32" t="s">
        <v>1568</v>
      </c>
      <c r="D255" s="31">
        <v>42618</v>
      </c>
      <c r="E255" s="1">
        <f t="shared" si="15"/>
        <v>2016</v>
      </c>
      <c r="F255" s="1">
        <f t="shared" si="16"/>
        <v>9</v>
      </c>
      <c r="G255" s="4">
        <f t="shared" si="17"/>
        <v>5</v>
      </c>
      <c r="H255" s="6">
        <v>0.7794444444444445</v>
      </c>
      <c r="I255" s="28">
        <v>130.07833333333335</v>
      </c>
      <c r="J255" s="28">
        <v>34.667833333333334</v>
      </c>
      <c r="K255" s="33">
        <v>10.419</v>
      </c>
      <c r="L255" s="33">
        <v>10</v>
      </c>
      <c r="M255" s="33">
        <v>0</v>
      </c>
      <c r="N255" s="27">
        <v>25.088799999999999</v>
      </c>
      <c r="O255" s="30">
        <v>31.917400000000001</v>
      </c>
      <c r="P255" s="38">
        <v>-0.23768304470588242</v>
      </c>
      <c r="Q255" s="38">
        <v>-1.8506938823529415</v>
      </c>
      <c r="R255" s="32" t="s">
        <v>285</v>
      </c>
      <c r="S255" s="32">
        <v>1</v>
      </c>
      <c r="V255" s="8" t="s">
        <v>472</v>
      </c>
    </row>
    <row r="256" spans="1:22">
      <c r="A256" s="32" t="s">
        <v>145</v>
      </c>
      <c r="B256" s="32" t="s">
        <v>119</v>
      </c>
      <c r="C256" s="32" t="s">
        <v>1568</v>
      </c>
      <c r="D256" s="31">
        <v>42618</v>
      </c>
      <c r="E256" s="1">
        <f t="shared" si="15"/>
        <v>2016</v>
      </c>
      <c r="F256" s="1">
        <f t="shared" si="16"/>
        <v>9</v>
      </c>
      <c r="G256" s="4">
        <f t="shared" si="17"/>
        <v>5</v>
      </c>
      <c r="H256" s="6">
        <v>0.7794444444444445</v>
      </c>
      <c r="I256" s="28">
        <v>130.07833333333335</v>
      </c>
      <c r="J256" s="28">
        <v>34.667833333333334</v>
      </c>
      <c r="K256" s="33">
        <v>20.437999999999999</v>
      </c>
      <c r="L256" s="33">
        <v>20</v>
      </c>
      <c r="M256" s="33">
        <v>0</v>
      </c>
      <c r="N256" s="27">
        <v>24.706700000000001</v>
      </c>
      <c r="O256" s="30">
        <v>32.246400000000001</v>
      </c>
      <c r="P256" s="38">
        <v>-0.24101069411764708</v>
      </c>
      <c r="Q256" s="38">
        <v>-1.7782776470588244</v>
      </c>
      <c r="R256" s="32" t="s">
        <v>285</v>
      </c>
      <c r="S256" s="32">
        <v>1</v>
      </c>
      <c r="V256" s="8" t="s">
        <v>473</v>
      </c>
    </row>
    <row r="257" spans="1:22">
      <c r="A257" s="32" t="s">
        <v>145</v>
      </c>
      <c r="B257" s="32" t="s">
        <v>119</v>
      </c>
      <c r="C257" s="32" t="s">
        <v>1568</v>
      </c>
      <c r="D257" s="31">
        <v>42618</v>
      </c>
      <c r="E257" s="1">
        <f t="shared" si="15"/>
        <v>2016</v>
      </c>
      <c r="F257" s="1">
        <f t="shared" si="16"/>
        <v>9</v>
      </c>
      <c r="G257" s="4">
        <f t="shared" si="17"/>
        <v>5</v>
      </c>
      <c r="H257" s="6">
        <v>0.7794444444444445</v>
      </c>
      <c r="I257" s="28">
        <v>130.07833333333335</v>
      </c>
      <c r="J257" s="28">
        <v>34.667833333333334</v>
      </c>
      <c r="K257" s="33">
        <v>30.050999999999998</v>
      </c>
      <c r="L257" s="33">
        <v>30</v>
      </c>
      <c r="M257" s="33">
        <v>0</v>
      </c>
      <c r="N257" s="27">
        <v>21.524899999999999</v>
      </c>
      <c r="O257" s="30">
        <v>33.215800000000002</v>
      </c>
      <c r="P257" s="38">
        <v>7.9849647058849449E-4</v>
      </c>
      <c r="Q257" s="38">
        <v>3.4030588235292925E-2</v>
      </c>
      <c r="R257" s="32" t="s">
        <v>285</v>
      </c>
      <c r="S257" s="32">
        <v>1</v>
      </c>
      <c r="V257" s="8" t="s">
        <v>474</v>
      </c>
    </row>
    <row r="258" spans="1:22">
      <c r="A258" s="32" t="s">
        <v>145</v>
      </c>
      <c r="B258" s="32" t="s">
        <v>119</v>
      </c>
      <c r="C258" s="32" t="s">
        <v>1568</v>
      </c>
      <c r="D258" s="31">
        <v>42618</v>
      </c>
      <c r="E258" s="1">
        <f t="shared" si="15"/>
        <v>2016</v>
      </c>
      <c r="F258" s="1">
        <f t="shared" si="16"/>
        <v>9</v>
      </c>
      <c r="G258" s="4">
        <f t="shared" si="17"/>
        <v>5</v>
      </c>
      <c r="H258" s="6">
        <v>0.7794444444444445</v>
      </c>
      <c r="I258" s="28">
        <v>130.07833333333335</v>
      </c>
      <c r="J258" s="28">
        <v>34.667833333333334</v>
      </c>
      <c r="K258" s="33">
        <v>50.027999999999999</v>
      </c>
      <c r="L258" s="33">
        <v>50</v>
      </c>
      <c r="M258" s="33">
        <v>0</v>
      </c>
      <c r="N258" s="27">
        <v>19.593</v>
      </c>
      <c r="O258" s="30">
        <v>34.4069</v>
      </c>
      <c r="P258" s="38">
        <v>0.23404405882352997</v>
      </c>
      <c r="Q258" s="38">
        <v>1.2735115294117652</v>
      </c>
      <c r="R258" s="32" t="s">
        <v>285</v>
      </c>
      <c r="S258" s="32">
        <v>1</v>
      </c>
      <c r="V258" s="8" t="s">
        <v>475</v>
      </c>
    </row>
    <row r="259" spans="1:22">
      <c r="A259" s="32" t="s">
        <v>145</v>
      </c>
      <c r="B259" s="32" t="s">
        <v>119</v>
      </c>
      <c r="C259" s="32" t="s">
        <v>1568</v>
      </c>
      <c r="D259" s="31">
        <v>42618</v>
      </c>
      <c r="E259" s="1">
        <f t="shared" si="15"/>
        <v>2016</v>
      </c>
      <c r="F259" s="1">
        <f t="shared" si="16"/>
        <v>9</v>
      </c>
      <c r="G259" s="4">
        <f t="shared" si="17"/>
        <v>5</v>
      </c>
      <c r="H259" s="6">
        <v>0.7794444444444445</v>
      </c>
      <c r="I259" s="28">
        <v>130.07833333333335</v>
      </c>
      <c r="J259" s="28">
        <v>34.667833333333334</v>
      </c>
      <c r="K259" s="33">
        <v>99.840999999999994</v>
      </c>
      <c r="L259" s="33">
        <v>100</v>
      </c>
      <c r="M259" s="33">
        <v>0</v>
      </c>
      <c r="N259" s="27">
        <v>16.510000000000002</v>
      </c>
      <c r="O259" s="30">
        <v>34.438299999999998</v>
      </c>
      <c r="P259" s="38">
        <v>0.19210852000000012</v>
      </c>
      <c r="Q259" s="38">
        <v>1.2276360000000004</v>
      </c>
      <c r="R259" s="32" t="s">
        <v>285</v>
      </c>
      <c r="S259" s="32">
        <v>1</v>
      </c>
      <c r="V259" s="8" t="s">
        <v>476</v>
      </c>
    </row>
    <row r="260" spans="1:22">
      <c r="A260" s="32" t="s">
        <v>145</v>
      </c>
      <c r="B260" s="32" t="s">
        <v>119</v>
      </c>
      <c r="C260" s="32" t="s">
        <v>1568</v>
      </c>
      <c r="D260" s="31">
        <v>42618</v>
      </c>
      <c r="E260" s="1">
        <f t="shared" si="15"/>
        <v>2016</v>
      </c>
      <c r="F260" s="1">
        <f t="shared" si="16"/>
        <v>9</v>
      </c>
      <c r="G260" s="4">
        <f t="shared" si="17"/>
        <v>5</v>
      </c>
      <c r="H260" s="6">
        <v>0.7794444444444445</v>
      </c>
      <c r="I260" s="28">
        <v>130.07833333333335</v>
      </c>
      <c r="J260" s="28">
        <v>34.667833333333334</v>
      </c>
      <c r="K260" s="33">
        <v>113.55500000000001</v>
      </c>
      <c r="L260" s="33">
        <v>114</v>
      </c>
      <c r="M260" s="33">
        <v>0</v>
      </c>
      <c r="N260" s="27">
        <v>16.458300000000001</v>
      </c>
      <c r="O260" s="30">
        <v>34.434399999999997</v>
      </c>
      <c r="P260" s="38">
        <v>-2.3508849411764565E-2</v>
      </c>
      <c r="Q260" s="38">
        <v>-0.93199576470588053</v>
      </c>
      <c r="R260" s="32" t="s">
        <v>285</v>
      </c>
      <c r="S260" s="32">
        <v>1</v>
      </c>
      <c r="V260" s="8" t="s">
        <v>477</v>
      </c>
    </row>
    <row r="261" spans="1:22">
      <c r="A261" s="32"/>
      <c r="B261" s="32"/>
      <c r="C261" s="32"/>
      <c r="D261" s="31"/>
      <c r="H261" s="6"/>
      <c r="I261" s="28"/>
      <c r="J261" s="28"/>
      <c r="K261" s="33"/>
      <c r="L261" s="33"/>
      <c r="M261" s="33"/>
      <c r="N261" s="27"/>
      <c r="O261" s="30"/>
      <c r="P261" s="38"/>
      <c r="Q261" s="38"/>
      <c r="R261" s="32"/>
      <c r="S261" s="32"/>
    </row>
    <row r="262" spans="1:22">
      <c r="A262" s="32" t="s">
        <v>145</v>
      </c>
      <c r="B262" s="32" t="s">
        <v>233</v>
      </c>
      <c r="C262" s="32" t="s">
        <v>1568</v>
      </c>
      <c r="D262" s="31">
        <v>42619</v>
      </c>
      <c r="E262" s="1">
        <f t="shared" si="15"/>
        <v>2016</v>
      </c>
      <c r="F262" s="1">
        <f t="shared" si="16"/>
        <v>9</v>
      </c>
      <c r="G262" s="4">
        <f t="shared" si="17"/>
        <v>6</v>
      </c>
      <c r="H262" s="6">
        <v>2.0520833333333332E-2</v>
      </c>
      <c r="I262" s="28">
        <v>130.41266666666667</v>
      </c>
      <c r="J262" s="28">
        <v>34.704833333333333</v>
      </c>
      <c r="K262" s="33">
        <v>10.298999999999999</v>
      </c>
      <c r="L262" s="33">
        <v>10</v>
      </c>
      <c r="M262" s="33">
        <v>0</v>
      </c>
      <c r="N262" s="27">
        <v>25.0124</v>
      </c>
      <c r="O262" s="30">
        <v>31.648800000000001</v>
      </c>
      <c r="P262" s="38">
        <v>-0.4692588188235296</v>
      </c>
      <c r="Q262" s="38">
        <v>-2.9009195294117642</v>
      </c>
      <c r="R262" s="32" t="s">
        <v>285</v>
      </c>
      <c r="S262" s="32">
        <v>1</v>
      </c>
      <c r="V262" s="8" t="s">
        <v>478</v>
      </c>
    </row>
    <row r="263" spans="1:22">
      <c r="A263" s="32" t="s">
        <v>145</v>
      </c>
      <c r="B263" s="32" t="s">
        <v>233</v>
      </c>
      <c r="C263" s="32" t="s">
        <v>1568</v>
      </c>
      <c r="D263" s="31">
        <v>42619</v>
      </c>
      <c r="E263" s="1">
        <f t="shared" si="15"/>
        <v>2016</v>
      </c>
      <c r="F263" s="1">
        <f t="shared" si="16"/>
        <v>9</v>
      </c>
      <c r="G263" s="4">
        <f t="shared" si="17"/>
        <v>6</v>
      </c>
      <c r="H263" s="6">
        <v>2.0520833333333332E-2</v>
      </c>
      <c r="I263" s="28">
        <v>130.41266666666667</v>
      </c>
      <c r="J263" s="28">
        <v>34.704833333333333</v>
      </c>
      <c r="K263" s="33">
        <v>20.245000000000001</v>
      </c>
      <c r="L263" s="33">
        <v>20</v>
      </c>
      <c r="M263" s="33">
        <v>0</v>
      </c>
      <c r="N263" s="27">
        <v>24.954899999999999</v>
      </c>
      <c r="O263" s="30">
        <v>31.795300000000001</v>
      </c>
      <c r="P263" s="38">
        <v>-0.29456318823529415</v>
      </c>
      <c r="Q263" s="38">
        <v>-2.4047512941176468</v>
      </c>
      <c r="R263" s="32" t="s">
        <v>285</v>
      </c>
      <c r="S263" s="32">
        <v>1</v>
      </c>
      <c r="V263" s="8" t="s">
        <v>479</v>
      </c>
    </row>
    <row r="264" spans="1:22">
      <c r="A264" s="32" t="s">
        <v>145</v>
      </c>
      <c r="B264" s="32" t="s">
        <v>233</v>
      </c>
      <c r="C264" s="32" t="s">
        <v>1568</v>
      </c>
      <c r="D264" s="31">
        <v>42619</v>
      </c>
      <c r="E264" s="1">
        <f t="shared" si="15"/>
        <v>2016</v>
      </c>
      <c r="F264" s="1">
        <f t="shared" si="16"/>
        <v>9</v>
      </c>
      <c r="G264" s="4">
        <f t="shared" si="17"/>
        <v>6</v>
      </c>
      <c r="H264" s="6">
        <v>2.0520833333333332E-2</v>
      </c>
      <c r="I264" s="28">
        <v>130.41266666666667</v>
      </c>
      <c r="J264" s="28">
        <v>34.704833333333333</v>
      </c>
      <c r="K264" s="33">
        <v>30.51</v>
      </c>
      <c r="L264" s="33">
        <v>30</v>
      </c>
      <c r="M264" s="33">
        <v>0</v>
      </c>
      <c r="N264" s="27">
        <v>25.352</v>
      </c>
      <c r="O264" s="30">
        <v>32.721600000000002</v>
      </c>
      <c r="P264" s="38">
        <v>1.2129202352941126E-2</v>
      </c>
      <c r="Q264" s="38">
        <v>-4.2271058823528662E-2</v>
      </c>
      <c r="R264" s="32" t="s">
        <v>285</v>
      </c>
      <c r="S264" s="32">
        <v>1</v>
      </c>
      <c r="V264" s="8" t="s">
        <v>480</v>
      </c>
    </row>
    <row r="265" spans="1:22">
      <c r="A265" s="32" t="s">
        <v>145</v>
      </c>
      <c r="B265" s="32" t="s">
        <v>233</v>
      </c>
      <c r="C265" s="32" t="s">
        <v>1568</v>
      </c>
      <c r="D265" s="31">
        <v>42619</v>
      </c>
      <c r="E265" s="1">
        <f t="shared" si="15"/>
        <v>2016</v>
      </c>
      <c r="F265" s="1">
        <f t="shared" si="16"/>
        <v>9</v>
      </c>
      <c r="G265" s="4">
        <f t="shared" si="17"/>
        <v>6</v>
      </c>
      <c r="H265" s="6">
        <v>2.0520833333333332E-2</v>
      </c>
      <c r="I265" s="28">
        <v>130.41266666666667</v>
      </c>
      <c r="J265" s="28">
        <v>34.704833333333333</v>
      </c>
      <c r="K265" s="33">
        <v>49.8</v>
      </c>
      <c r="L265" s="33">
        <v>50</v>
      </c>
      <c r="M265" s="33">
        <v>0</v>
      </c>
      <c r="N265" s="27">
        <v>21.714400000000001</v>
      </c>
      <c r="O265" s="30">
        <v>34.165300000000002</v>
      </c>
      <c r="P265" s="38">
        <v>0.15620807294117633</v>
      </c>
      <c r="Q265" s="38">
        <v>0.77396517647058793</v>
      </c>
      <c r="R265" s="32" t="s">
        <v>285</v>
      </c>
      <c r="S265" s="32">
        <v>1</v>
      </c>
      <c r="V265" s="8" t="s">
        <v>481</v>
      </c>
    </row>
    <row r="266" spans="1:22">
      <c r="A266" s="32" t="s">
        <v>145</v>
      </c>
      <c r="B266" s="32" t="s">
        <v>233</v>
      </c>
      <c r="C266" s="32" t="s">
        <v>1568</v>
      </c>
      <c r="D266" s="31">
        <v>42619</v>
      </c>
      <c r="E266" s="1">
        <f t="shared" si="15"/>
        <v>2016</v>
      </c>
      <c r="F266" s="1">
        <f t="shared" si="16"/>
        <v>9</v>
      </c>
      <c r="G266" s="4">
        <f t="shared" si="17"/>
        <v>6</v>
      </c>
      <c r="H266" s="6">
        <v>2.0520833333333332E-2</v>
      </c>
      <c r="I266" s="28">
        <v>130.41266666666667</v>
      </c>
      <c r="J266" s="28">
        <v>34.704833333333333</v>
      </c>
      <c r="K266" s="33">
        <v>99.745000000000005</v>
      </c>
      <c r="L266" s="33">
        <v>100</v>
      </c>
      <c r="M266" s="33">
        <v>0</v>
      </c>
      <c r="N266" s="27">
        <v>16.158000000000001</v>
      </c>
      <c r="O266" s="30">
        <v>34.277900000000002</v>
      </c>
      <c r="P266" s="38">
        <v>0.17900374705882371</v>
      </c>
      <c r="Q266" s="38">
        <v>1.0391225200000012</v>
      </c>
      <c r="R266" s="32" t="s">
        <v>285</v>
      </c>
      <c r="S266" s="32">
        <v>1</v>
      </c>
      <c r="V266" s="8" t="s">
        <v>482</v>
      </c>
    </row>
    <row r="267" spans="1:22">
      <c r="A267" s="32" t="s">
        <v>145</v>
      </c>
      <c r="B267" s="32" t="s">
        <v>233</v>
      </c>
      <c r="C267" s="32" t="s">
        <v>1568</v>
      </c>
      <c r="D267" s="31">
        <v>42619</v>
      </c>
      <c r="E267" s="1">
        <f t="shared" si="15"/>
        <v>2016</v>
      </c>
      <c r="F267" s="1">
        <f t="shared" si="16"/>
        <v>9</v>
      </c>
      <c r="G267" s="4">
        <f t="shared" si="17"/>
        <v>6</v>
      </c>
      <c r="H267" s="6">
        <v>2.0520833333333332E-2</v>
      </c>
      <c r="I267" s="28">
        <v>130.41266666666667</v>
      </c>
      <c r="J267" s="28">
        <v>34.704833333333333</v>
      </c>
      <c r="K267" s="33">
        <v>119.322</v>
      </c>
      <c r="L267" s="33">
        <v>119</v>
      </c>
      <c r="M267" s="33">
        <v>0</v>
      </c>
      <c r="N267" s="27">
        <v>15.534700000000001</v>
      </c>
      <c r="O267" s="30">
        <v>34.315100000000001</v>
      </c>
      <c r="P267" s="38">
        <v>0.17966497647058821</v>
      </c>
      <c r="Q267" s="38">
        <v>0.99236247999999883</v>
      </c>
      <c r="R267" s="32" t="s">
        <v>285</v>
      </c>
      <c r="S267" s="32">
        <v>1</v>
      </c>
      <c r="V267" s="8" t="s">
        <v>483</v>
      </c>
    </row>
    <row r="268" spans="1:22">
      <c r="A268" s="32"/>
      <c r="B268" s="32"/>
      <c r="C268" s="32"/>
      <c r="D268" s="31"/>
      <c r="H268" s="6"/>
      <c r="I268" s="28"/>
      <c r="J268" s="28"/>
      <c r="K268" s="33"/>
      <c r="L268" s="33"/>
      <c r="M268" s="33"/>
      <c r="N268" s="27"/>
      <c r="O268" s="30"/>
      <c r="P268" s="38"/>
      <c r="Q268" s="38"/>
      <c r="R268" s="32"/>
      <c r="S268" s="32"/>
    </row>
    <row r="269" spans="1:22">
      <c r="A269" s="32" t="s">
        <v>145</v>
      </c>
      <c r="B269" s="32" t="s">
        <v>234</v>
      </c>
      <c r="C269" s="32" t="s">
        <v>1568</v>
      </c>
      <c r="D269" s="31">
        <v>42619</v>
      </c>
      <c r="E269" s="1">
        <f t="shared" si="15"/>
        <v>2016</v>
      </c>
      <c r="F269" s="1">
        <f t="shared" si="16"/>
        <v>9</v>
      </c>
      <c r="G269" s="4">
        <f t="shared" si="17"/>
        <v>6</v>
      </c>
      <c r="H269" s="6">
        <v>0.65913194444444445</v>
      </c>
      <c r="I269" s="28">
        <v>130.49066666666667</v>
      </c>
      <c r="J269" s="28">
        <v>34.836500000000001</v>
      </c>
      <c r="K269" s="33">
        <v>0</v>
      </c>
      <c r="L269" s="33">
        <v>0</v>
      </c>
      <c r="M269" s="33">
        <v>0</v>
      </c>
      <c r="N269" s="27">
        <v>25</v>
      </c>
      <c r="O269" s="30">
        <v>31.76742570913742</v>
      </c>
      <c r="P269" s="38">
        <v>-0.37967499411764716</v>
      </c>
      <c r="Q269" s="38">
        <v>-2.5925623399999989</v>
      </c>
      <c r="R269" s="32" t="s">
        <v>285</v>
      </c>
      <c r="S269" s="32">
        <v>1</v>
      </c>
      <c r="V269" s="8" t="s">
        <v>484</v>
      </c>
    </row>
    <row r="270" spans="1:22">
      <c r="A270" s="32" t="s">
        <v>145</v>
      </c>
      <c r="B270" s="32" t="s">
        <v>234</v>
      </c>
      <c r="C270" s="32" t="s">
        <v>1568</v>
      </c>
      <c r="D270" s="31">
        <v>42619</v>
      </c>
      <c r="E270" s="1">
        <f t="shared" si="15"/>
        <v>2016</v>
      </c>
      <c r="F270" s="1">
        <f t="shared" si="16"/>
        <v>9</v>
      </c>
      <c r="G270" s="4">
        <f t="shared" si="17"/>
        <v>6</v>
      </c>
      <c r="H270" s="6">
        <v>0.65913194444444445</v>
      </c>
      <c r="I270" s="28">
        <v>130.49066666666667</v>
      </c>
      <c r="J270" s="28">
        <v>34.836500000000001</v>
      </c>
      <c r="K270" s="33">
        <v>9.9469999999999992</v>
      </c>
      <c r="L270" s="33">
        <v>10</v>
      </c>
      <c r="M270" s="33">
        <v>0</v>
      </c>
      <c r="N270" s="27">
        <v>25.106000000000002</v>
      </c>
      <c r="O270" s="30">
        <v>31.750900000000001</v>
      </c>
      <c r="P270" s="38">
        <v>-0.30645886470588213</v>
      </c>
      <c r="Q270" s="38">
        <v>-2.2457992399999993</v>
      </c>
      <c r="R270" s="32" t="s">
        <v>285</v>
      </c>
      <c r="S270" s="32">
        <v>1</v>
      </c>
      <c r="V270" s="8" t="s">
        <v>485</v>
      </c>
    </row>
    <row r="271" spans="1:22">
      <c r="A271" s="32" t="s">
        <v>145</v>
      </c>
      <c r="B271" s="32" t="s">
        <v>234</v>
      </c>
      <c r="C271" s="32" t="s">
        <v>1568</v>
      </c>
      <c r="D271" s="31">
        <v>42619</v>
      </c>
      <c r="E271" s="1">
        <f t="shared" si="15"/>
        <v>2016</v>
      </c>
      <c r="F271" s="1">
        <f t="shared" si="16"/>
        <v>9</v>
      </c>
      <c r="G271" s="4">
        <f t="shared" si="17"/>
        <v>6</v>
      </c>
      <c r="H271" s="6">
        <v>0.65913194444444445</v>
      </c>
      <c r="I271" s="28">
        <v>130.49066666666667</v>
      </c>
      <c r="J271" s="28">
        <v>34.836500000000001</v>
      </c>
      <c r="K271" s="33">
        <v>19.957000000000001</v>
      </c>
      <c r="L271" s="33">
        <v>20</v>
      </c>
      <c r="M271" s="33">
        <v>0</v>
      </c>
      <c r="N271" s="27">
        <v>24.657599999999999</v>
      </c>
      <c r="O271" s="30">
        <v>32.046599999999998</v>
      </c>
      <c r="P271" s="38">
        <v>-0.23651281529411761</v>
      </c>
      <c r="Q271" s="38">
        <v>-1.9149818000000005</v>
      </c>
      <c r="R271" s="32" t="s">
        <v>285</v>
      </c>
      <c r="S271" s="32">
        <v>1</v>
      </c>
      <c r="V271" s="8" t="s">
        <v>486</v>
      </c>
    </row>
    <row r="272" spans="1:22">
      <c r="A272" s="32" t="s">
        <v>145</v>
      </c>
      <c r="B272" s="32" t="s">
        <v>234</v>
      </c>
      <c r="C272" s="32" t="s">
        <v>1568</v>
      </c>
      <c r="D272" s="31">
        <v>42619</v>
      </c>
      <c r="E272" s="1">
        <f t="shared" si="15"/>
        <v>2016</v>
      </c>
      <c r="F272" s="1">
        <f t="shared" si="16"/>
        <v>9</v>
      </c>
      <c r="G272" s="4">
        <f t="shared" si="17"/>
        <v>6</v>
      </c>
      <c r="H272" s="6">
        <v>0.65913194444444445</v>
      </c>
      <c r="I272" s="28">
        <v>130.49066666666667</v>
      </c>
      <c r="J272" s="28">
        <v>34.836500000000001</v>
      </c>
      <c r="K272" s="33">
        <v>30.565000000000001</v>
      </c>
      <c r="L272" s="33">
        <v>30</v>
      </c>
      <c r="M272" s="33">
        <v>0</v>
      </c>
      <c r="N272" s="27">
        <v>23.932300000000001</v>
      </c>
      <c r="O272" s="30">
        <v>32.492600000000003</v>
      </c>
      <c r="P272" s="38">
        <v>-0.15696090588235312</v>
      </c>
      <c r="Q272" s="38">
        <v>-1.5298310000000006</v>
      </c>
      <c r="R272" s="32" t="s">
        <v>285</v>
      </c>
      <c r="S272" s="32">
        <v>1</v>
      </c>
      <c r="V272" s="8" t="s">
        <v>487</v>
      </c>
    </row>
    <row r="273" spans="1:22">
      <c r="A273" s="32" t="s">
        <v>145</v>
      </c>
      <c r="B273" s="32" t="s">
        <v>234</v>
      </c>
      <c r="C273" s="32" t="s">
        <v>1568</v>
      </c>
      <c r="D273" s="31">
        <v>42619</v>
      </c>
      <c r="E273" s="1">
        <f t="shared" si="15"/>
        <v>2016</v>
      </c>
      <c r="F273" s="1">
        <f t="shared" si="16"/>
        <v>9</v>
      </c>
      <c r="G273" s="4">
        <f t="shared" si="17"/>
        <v>6</v>
      </c>
      <c r="H273" s="6">
        <v>0.65913194444444445</v>
      </c>
      <c r="I273" s="28">
        <v>130.49066666666667</v>
      </c>
      <c r="J273" s="28">
        <v>34.836500000000001</v>
      </c>
      <c r="K273" s="33">
        <v>50.228000000000002</v>
      </c>
      <c r="L273" s="33">
        <v>50</v>
      </c>
      <c r="M273" s="33">
        <v>0</v>
      </c>
      <c r="N273" s="27">
        <v>20.679300000000001</v>
      </c>
      <c r="O273" s="30">
        <v>34.444200000000002</v>
      </c>
      <c r="P273" s="38">
        <v>0.21751134352941159</v>
      </c>
      <c r="Q273" s="38">
        <v>1.1678342199999996</v>
      </c>
      <c r="R273" s="32" t="s">
        <v>285</v>
      </c>
      <c r="S273" s="32">
        <v>1</v>
      </c>
      <c r="V273" s="8" t="s">
        <v>488</v>
      </c>
    </row>
    <row r="274" spans="1:22">
      <c r="A274" s="32" t="s">
        <v>145</v>
      </c>
      <c r="B274" s="32" t="s">
        <v>234</v>
      </c>
      <c r="C274" s="32" t="s">
        <v>1568</v>
      </c>
      <c r="D274" s="31">
        <v>42619</v>
      </c>
      <c r="E274" s="1">
        <f t="shared" si="15"/>
        <v>2016</v>
      </c>
      <c r="F274" s="1">
        <f t="shared" si="16"/>
        <v>9</v>
      </c>
      <c r="G274" s="4">
        <f t="shared" si="17"/>
        <v>6</v>
      </c>
      <c r="H274" s="6">
        <v>0.65913194444444445</v>
      </c>
      <c r="I274" s="28">
        <v>130.49066666666667</v>
      </c>
      <c r="J274" s="28">
        <v>34.836500000000001</v>
      </c>
      <c r="K274" s="33">
        <v>75.173000000000002</v>
      </c>
      <c r="L274" s="33">
        <v>75</v>
      </c>
      <c r="M274" s="33">
        <v>0</v>
      </c>
      <c r="N274" s="27">
        <v>18.095600000000001</v>
      </c>
      <c r="O274" s="30">
        <v>34.4422</v>
      </c>
      <c r="P274" s="38">
        <v>0.25101764117647063</v>
      </c>
      <c r="Q274" s="38">
        <v>1.4688099999999995</v>
      </c>
      <c r="R274" s="32" t="s">
        <v>285</v>
      </c>
      <c r="S274" s="32">
        <v>1</v>
      </c>
      <c r="V274" s="8" t="s">
        <v>489</v>
      </c>
    </row>
    <row r="275" spans="1:22">
      <c r="A275" s="32" t="s">
        <v>145</v>
      </c>
      <c r="B275" s="32" t="s">
        <v>234</v>
      </c>
      <c r="C275" s="32" t="s">
        <v>1568</v>
      </c>
      <c r="D275" s="31">
        <v>42619</v>
      </c>
      <c r="E275" s="1">
        <f t="shared" si="15"/>
        <v>2016</v>
      </c>
      <c r="F275" s="1">
        <f t="shared" si="16"/>
        <v>9</v>
      </c>
      <c r="G275" s="4">
        <f t="shared" si="17"/>
        <v>6</v>
      </c>
      <c r="H275" s="6">
        <v>0.65913194444444445</v>
      </c>
      <c r="I275" s="28">
        <v>130.49066666666667</v>
      </c>
      <c r="J275" s="28">
        <v>34.836500000000001</v>
      </c>
      <c r="K275" s="33">
        <v>100.133</v>
      </c>
      <c r="L275" s="33">
        <v>100</v>
      </c>
      <c r="M275" s="33">
        <v>0</v>
      </c>
      <c r="N275" s="27">
        <v>16.704999999999998</v>
      </c>
      <c r="O275" s="30">
        <v>34.373199999999997</v>
      </c>
      <c r="P275" s="38">
        <v>0.26843803058823523</v>
      </c>
      <c r="Q275" s="38">
        <v>1.4407516600000001</v>
      </c>
      <c r="R275" s="32" t="s">
        <v>285</v>
      </c>
      <c r="S275" s="32">
        <v>1</v>
      </c>
      <c r="V275" s="8" t="s">
        <v>490</v>
      </c>
    </row>
    <row r="276" spans="1:22">
      <c r="A276" s="32" t="s">
        <v>145</v>
      </c>
      <c r="B276" s="32" t="s">
        <v>234</v>
      </c>
      <c r="C276" s="32" t="s">
        <v>1568</v>
      </c>
      <c r="D276" s="31">
        <v>42619</v>
      </c>
      <c r="E276" s="1">
        <f t="shared" si="15"/>
        <v>2016</v>
      </c>
      <c r="F276" s="1">
        <f t="shared" si="16"/>
        <v>9</v>
      </c>
      <c r="G276" s="4">
        <f t="shared" si="17"/>
        <v>6</v>
      </c>
      <c r="H276" s="6">
        <v>0.65913194444444445</v>
      </c>
      <c r="I276" s="28">
        <v>130.49066666666667</v>
      </c>
      <c r="J276" s="28">
        <v>34.836500000000001</v>
      </c>
      <c r="K276" s="33">
        <v>124.583</v>
      </c>
      <c r="L276" s="33">
        <v>125</v>
      </c>
      <c r="M276" s="33">
        <v>0</v>
      </c>
      <c r="N276" s="27">
        <v>15.6396</v>
      </c>
      <c r="O276" s="30">
        <v>34.404499999999999</v>
      </c>
      <c r="P276" s="38">
        <v>0.18857353999999993</v>
      </c>
      <c r="Q276" s="38">
        <v>1.3156413400000009</v>
      </c>
      <c r="R276" s="32" t="s">
        <v>285</v>
      </c>
      <c r="S276" s="32">
        <v>1</v>
      </c>
      <c r="V276" s="8" t="s">
        <v>491</v>
      </c>
    </row>
    <row r="277" spans="1:22">
      <c r="A277" s="32"/>
      <c r="B277" s="32"/>
      <c r="C277" s="32"/>
      <c r="D277" s="31"/>
      <c r="H277" s="6"/>
      <c r="I277" s="28"/>
      <c r="J277" s="28"/>
      <c r="K277" s="33"/>
      <c r="L277" s="33"/>
      <c r="M277" s="33"/>
      <c r="N277" s="27"/>
      <c r="O277" s="30"/>
      <c r="P277" s="38"/>
      <c r="Q277" s="38"/>
      <c r="R277" s="32"/>
      <c r="S277" s="32"/>
    </row>
    <row r="278" spans="1:22">
      <c r="A278" s="32" t="s">
        <v>145</v>
      </c>
      <c r="B278" s="32" t="s">
        <v>131</v>
      </c>
      <c r="C278" s="32" t="s">
        <v>1568</v>
      </c>
      <c r="D278" s="31">
        <v>42619</v>
      </c>
      <c r="E278" s="1">
        <f t="shared" si="15"/>
        <v>2016</v>
      </c>
      <c r="F278" s="1">
        <f t="shared" si="16"/>
        <v>9</v>
      </c>
      <c r="G278" s="4">
        <f t="shared" si="17"/>
        <v>6</v>
      </c>
      <c r="H278" s="6">
        <v>0.91251157407407402</v>
      </c>
      <c r="I278" s="28">
        <v>130.55083333333334</v>
      </c>
      <c r="J278" s="28">
        <v>34.50033333333333</v>
      </c>
      <c r="K278" s="33">
        <v>0</v>
      </c>
      <c r="L278" s="33">
        <v>0</v>
      </c>
      <c r="M278" s="33">
        <v>0</v>
      </c>
      <c r="N278" s="27">
        <v>26.2</v>
      </c>
      <c r="O278" s="30">
        <v>32.41152946391535</v>
      </c>
      <c r="P278" s="38">
        <v>-0.18089741058823505</v>
      </c>
      <c r="Q278" s="38">
        <v>-1.3578216800000007</v>
      </c>
      <c r="R278" s="32" t="s">
        <v>285</v>
      </c>
      <c r="S278" s="32">
        <v>1</v>
      </c>
      <c r="V278" s="8" t="s">
        <v>492</v>
      </c>
    </row>
    <row r="279" spans="1:22">
      <c r="A279" s="32" t="s">
        <v>145</v>
      </c>
      <c r="B279" s="32" t="s">
        <v>131</v>
      </c>
      <c r="C279" s="32" t="s">
        <v>1568</v>
      </c>
      <c r="D279" s="31">
        <v>42619</v>
      </c>
      <c r="E279" s="1">
        <f t="shared" si="15"/>
        <v>2016</v>
      </c>
      <c r="F279" s="1">
        <f t="shared" si="16"/>
        <v>9</v>
      </c>
      <c r="G279" s="4">
        <f t="shared" si="17"/>
        <v>6</v>
      </c>
      <c r="H279" s="6">
        <v>0.91251157407407402</v>
      </c>
      <c r="I279" s="28">
        <v>130.55083333333334</v>
      </c>
      <c r="J279" s="28">
        <v>34.50033333333333</v>
      </c>
      <c r="K279" s="33">
        <v>9.9760000000000009</v>
      </c>
      <c r="L279" s="33">
        <v>10</v>
      </c>
      <c r="M279" s="33">
        <v>0</v>
      </c>
      <c r="N279" s="27">
        <v>26.166699999999999</v>
      </c>
      <c r="O279" s="30">
        <v>32.406300000000002</v>
      </c>
      <c r="P279" s="38">
        <v>-0.21845524117647064</v>
      </c>
      <c r="Q279" s="38">
        <v>-1.3224911000000006</v>
      </c>
      <c r="R279" s="32" t="s">
        <v>285</v>
      </c>
      <c r="S279" s="32">
        <v>1</v>
      </c>
      <c r="V279" s="8" t="s">
        <v>493</v>
      </c>
    </row>
    <row r="280" spans="1:22">
      <c r="A280" s="32" t="s">
        <v>145</v>
      </c>
      <c r="B280" s="32" t="s">
        <v>131</v>
      </c>
      <c r="C280" s="32" t="s">
        <v>1568</v>
      </c>
      <c r="D280" s="31">
        <v>42619</v>
      </c>
      <c r="E280" s="1">
        <f t="shared" si="15"/>
        <v>2016</v>
      </c>
      <c r="F280" s="1">
        <f t="shared" si="16"/>
        <v>9</v>
      </c>
      <c r="G280" s="4">
        <f t="shared" si="17"/>
        <v>6</v>
      </c>
      <c r="H280" s="6">
        <v>0.91251157407407402</v>
      </c>
      <c r="I280" s="28">
        <v>130.55083333333334</v>
      </c>
      <c r="J280" s="28">
        <v>34.50033333333333</v>
      </c>
      <c r="K280" s="33">
        <v>20.248999999999999</v>
      </c>
      <c r="L280" s="33">
        <v>20</v>
      </c>
      <c r="M280" s="33">
        <v>0</v>
      </c>
      <c r="N280" s="27">
        <v>25.419499999999999</v>
      </c>
      <c r="O280" s="30">
        <v>32.418100000000003</v>
      </c>
      <c r="P280" s="38">
        <v>-0.17283041176470548</v>
      </c>
      <c r="Q280" s="38">
        <v>-1.1944394599999999</v>
      </c>
      <c r="R280" s="32" t="s">
        <v>285</v>
      </c>
      <c r="S280" s="32">
        <v>1</v>
      </c>
      <c r="V280" s="8" t="s">
        <v>494</v>
      </c>
    </row>
    <row r="281" spans="1:22">
      <c r="A281" s="32" t="s">
        <v>145</v>
      </c>
      <c r="B281" s="32" t="s">
        <v>131</v>
      </c>
      <c r="C281" s="32" t="s">
        <v>1568</v>
      </c>
      <c r="D281" s="31">
        <v>42619</v>
      </c>
      <c r="E281" s="1">
        <f t="shared" si="15"/>
        <v>2016</v>
      </c>
      <c r="F281" s="1">
        <f t="shared" si="16"/>
        <v>9</v>
      </c>
      <c r="G281" s="4">
        <f t="shared" si="17"/>
        <v>6</v>
      </c>
      <c r="H281" s="6">
        <v>0.91251157407407402</v>
      </c>
      <c r="I281" s="28">
        <v>130.55083333333334</v>
      </c>
      <c r="J281" s="28">
        <v>34.50033333333333</v>
      </c>
      <c r="K281" s="33">
        <v>30.244</v>
      </c>
      <c r="L281" s="33">
        <v>30</v>
      </c>
      <c r="M281" s="33">
        <v>0</v>
      </c>
      <c r="N281" s="27">
        <v>24.428000000000001</v>
      </c>
      <c r="O281" s="30">
        <v>32.965499999999999</v>
      </c>
      <c r="P281" s="38">
        <v>0.10313067764705908</v>
      </c>
      <c r="Q281" s="38">
        <v>0.60948136000000197</v>
      </c>
      <c r="R281" s="32" t="s">
        <v>285</v>
      </c>
      <c r="S281" s="32">
        <v>1</v>
      </c>
      <c r="V281" s="8" t="s">
        <v>495</v>
      </c>
    </row>
    <row r="282" spans="1:22">
      <c r="A282" s="32" t="s">
        <v>145</v>
      </c>
      <c r="B282" s="32" t="s">
        <v>131</v>
      </c>
      <c r="C282" s="32" t="s">
        <v>1568</v>
      </c>
      <c r="D282" s="31">
        <v>42619</v>
      </c>
      <c r="E282" s="1">
        <f t="shared" si="15"/>
        <v>2016</v>
      </c>
      <c r="F282" s="1">
        <f t="shared" si="16"/>
        <v>9</v>
      </c>
      <c r="G282" s="4">
        <f t="shared" si="17"/>
        <v>6</v>
      </c>
      <c r="H282" s="6">
        <v>0.91251157407407402</v>
      </c>
      <c r="I282" s="28">
        <v>130.55083333333334</v>
      </c>
      <c r="J282" s="28">
        <v>34.50033333333333</v>
      </c>
      <c r="K282" s="33">
        <v>49.76</v>
      </c>
      <c r="L282" s="33">
        <v>50</v>
      </c>
      <c r="M282" s="33">
        <v>0</v>
      </c>
      <c r="N282" s="27">
        <v>21.706499999999998</v>
      </c>
      <c r="O282" s="30">
        <v>34.243000000000002</v>
      </c>
      <c r="P282" s="38">
        <v>0.20046364705882325</v>
      </c>
      <c r="Q282" s="38">
        <v>1.2544873599999971</v>
      </c>
      <c r="R282" s="32" t="s">
        <v>285</v>
      </c>
      <c r="S282" s="32">
        <v>1</v>
      </c>
      <c r="V282" s="8" t="s">
        <v>496</v>
      </c>
    </row>
    <row r="283" spans="1:22">
      <c r="A283" s="32" t="s">
        <v>145</v>
      </c>
      <c r="B283" s="32" t="s">
        <v>131</v>
      </c>
      <c r="C283" s="32" t="s">
        <v>1568</v>
      </c>
      <c r="D283" s="31">
        <v>42619</v>
      </c>
      <c r="E283" s="1">
        <f t="shared" ref="E283:E305" si="18">YEAR(D283)</f>
        <v>2016</v>
      </c>
      <c r="F283" s="1">
        <f t="shared" ref="F283:F305" si="19">MONTH(D283)</f>
        <v>9</v>
      </c>
      <c r="G283" s="4">
        <f t="shared" ref="G283:G305" si="20">DAY(D283)</f>
        <v>6</v>
      </c>
      <c r="H283" s="6">
        <v>0.91251157407407402</v>
      </c>
      <c r="I283" s="28">
        <v>130.55083333333334</v>
      </c>
      <c r="J283" s="28">
        <v>34.50033333333333</v>
      </c>
      <c r="K283" s="33">
        <v>99.959000000000003</v>
      </c>
      <c r="L283" s="33">
        <v>100</v>
      </c>
      <c r="M283" s="33">
        <v>0</v>
      </c>
      <c r="N283" s="27">
        <v>18.7441</v>
      </c>
      <c r="O283" s="30">
        <v>34.434399999999997</v>
      </c>
      <c r="P283" s="38">
        <v>0.29997594588235321</v>
      </c>
      <c r="Q283" s="38">
        <v>1.4364768141176469</v>
      </c>
      <c r="R283" s="32" t="s">
        <v>285</v>
      </c>
      <c r="S283" s="32">
        <v>1</v>
      </c>
      <c r="V283" s="8" t="s">
        <v>497</v>
      </c>
    </row>
    <row r="284" spans="1:22">
      <c r="A284" s="32" t="s">
        <v>145</v>
      </c>
      <c r="B284" s="32" t="s">
        <v>131</v>
      </c>
      <c r="C284" s="32" t="s">
        <v>1568</v>
      </c>
      <c r="D284" s="31">
        <v>42619</v>
      </c>
      <c r="E284" s="1">
        <f t="shared" si="18"/>
        <v>2016</v>
      </c>
      <c r="F284" s="1">
        <f t="shared" si="19"/>
        <v>9</v>
      </c>
      <c r="G284" s="4">
        <f t="shared" si="20"/>
        <v>6</v>
      </c>
      <c r="H284" s="6">
        <v>0.91251157407407402</v>
      </c>
      <c r="I284" s="28">
        <v>130.55083333333334</v>
      </c>
      <c r="J284" s="28">
        <v>34.50033333333333</v>
      </c>
      <c r="K284" s="33">
        <v>112.89700000000001</v>
      </c>
      <c r="L284" s="33">
        <v>113</v>
      </c>
      <c r="M284" s="33">
        <v>0</v>
      </c>
      <c r="N284" s="27">
        <v>18.375299999999999</v>
      </c>
      <c r="O284" s="30">
        <v>34.433500000000002</v>
      </c>
      <c r="P284" s="38">
        <v>0.217431027058824</v>
      </c>
      <c r="Q284" s="38">
        <v>1.4090413729411786</v>
      </c>
      <c r="R284" s="32" t="s">
        <v>285</v>
      </c>
      <c r="S284" s="32">
        <v>1</v>
      </c>
      <c r="V284" s="8" t="s">
        <v>498</v>
      </c>
    </row>
    <row r="285" spans="1:22">
      <c r="A285" s="32"/>
      <c r="B285" s="32"/>
      <c r="C285" s="32"/>
      <c r="D285" s="31"/>
      <c r="H285" s="6"/>
      <c r="I285" s="28"/>
      <c r="J285" s="28"/>
      <c r="K285" s="33"/>
      <c r="L285" s="33"/>
      <c r="M285" s="33"/>
      <c r="N285" s="27"/>
      <c r="O285" s="30"/>
      <c r="P285" s="38"/>
      <c r="Q285" s="38"/>
      <c r="R285" s="32"/>
      <c r="S285" s="32"/>
    </row>
    <row r="286" spans="1:22">
      <c r="A286" s="32" t="s">
        <v>145</v>
      </c>
      <c r="B286" s="32" t="s">
        <v>235</v>
      </c>
      <c r="C286" s="32" t="s">
        <v>1568</v>
      </c>
      <c r="D286" s="31">
        <v>42620</v>
      </c>
      <c r="E286" s="1">
        <f t="shared" si="18"/>
        <v>2016</v>
      </c>
      <c r="F286" s="1">
        <f t="shared" si="19"/>
        <v>9</v>
      </c>
      <c r="G286" s="4">
        <f t="shared" si="20"/>
        <v>7</v>
      </c>
      <c r="H286" s="6">
        <v>0.6534375</v>
      </c>
      <c r="I286" s="28">
        <v>129.98916666666668</v>
      </c>
      <c r="J286" s="28">
        <v>34.000833333333333</v>
      </c>
      <c r="K286" s="33">
        <v>0</v>
      </c>
      <c r="L286" s="33">
        <v>0</v>
      </c>
      <c r="M286" s="33">
        <v>0</v>
      </c>
      <c r="N286" s="27">
        <v>26.4</v>
      </c>
      <c r="O286" s="30">
        <v>32.049002885611699</v>
      </c>
      <c r="P286" s="38">
        <v>-0.31252243176470573</v>
      </c>
      <c r="Q286" s="38">
        <v>-2.0234268882352948</v>
      </c>
      <c r="R286" s="32" t="s">
        <v>285</v>
      </c>
      <c r="S286" s="32">
        <v>1</v>
      </c>
      <c r="V286" s="8" t="s">
        <v>499</v>
      </c>
    </row>
    <row r="287" spans="1:22">
      <c r="A287" s="32" t="s">
        <v>145</v>
      </c>
      <c r="B287" s="32" t="s">
        <v>235</v>
      </c>
      <c r="C287" s="32" t="s">
        <v>1568</v>
      </c>
      <c r="D287" s="31">
        <v>42620</v>
      </c>
      <c r="E287" s="1">
        <f t="shared" si="18"/>
        <v>2016</v>
      </c>
      <c r="F287" s="1">
        <f t="shared" si="19"/>
        <v>9</v>
      </c>
      <c r="G287" s="4">
        <f t="shared" si="20"/>
        <v>7</v>
      </c>
      <c r="H287" s="6">
        <v>0.6534375</v>
      </c>
      <c r="I287" s="28">
        <v>129.98916666666668</v>
      </c>
      <c r="J287" s="28">
        <v>34.000833333333333</v>
      </c>
      <c r="K287" s="33">
        <v>10.468999999999999</v>
      </c>
      <c r="L287" s="33">
        <v>10</v>
      </c>
      <c r="M287" s="33">
        <v>0</v>
      </c>
      <c r="N287" s="27">
        <v>26.012799999999999</v>
      </c>
      <c r="O287" s="30">
        <v>32.127200000000002</v>
      </c>
      <c r="P287" s="38">
        <v>-0.28275743058823521</v>
      </c>
      <c r="Q287" s="38">
        <v>-1.8650868494117647</v>
      </c>
      <c r="R287" s="32" t="s">
        <v>285</v>
      </c>
      <c r="S287" s="32">
        <v>1</v>
      </c>
      <c r="V287" s="8" t="s">
        <v>500</v>
      </c>
    </row>
    <row r="288" spans="1:22">
      <c r="A288" s="32" t="s">
        <v>145</v>
      </c>
      <c r="B288" s="32" t="s">
        <v>235</v>
      </c>
      <c r="C288" s="32" t="s">
        <v>1568</v>
      </c>
      <c r="D288" s="31">
        <v>42620</v>
      </c>
      <c r="E288" s="1">
        <f t="shared" si="18"/>
        <v>2016</v>
      </c>
      <c r="F288" s="1">
        <f t="shared" si="19"/>
        <v>9</v>
      </c>
      <c r="G288" s="4">
        <f t="shared" si="20"/>
        <v>7</v>
      </c>
      <c r="H288" s="6">
        <v>0.6534375</v>
      </c>
      <c r="I288" s="28">
        <v>129.98916666666668</v>
      </c>
      <c r="J288" s="28">
        <v>34.000833333333333</v>
      </c>
      <c r="K288" s="33">
        <v>19.873000000000001</v>
      </c>
      <c r="L288" s="33">
        <v>20</v>
      </c>
      <c r="M288" s="33">
        <v>0</v>
      </c>
      <c r="N288" s="27">
        <v>25.482299999999999</v>
      </c>
      <c r="O288" s="30">
        <v>32.508200000000002</v>
      </c>
      <c r="P288" s="38">
        <v>-0.18930944941176442</v>
      </c>
      <c r="Q288" s="38">
        <v>-1.3222347705882349</v>
      </c>
      <c r="R288" s="32" t="s">
        <v>285</v>
      </c>
      <c r="S288" s="32">
        <v>1</v>
      </c>
      <c r="V288" s="8" t="s">
        <v>501</v>
      </c>
    </row>
    <row r="289" spans="1:22">
      <c r="A289" s="32" t="s">
        <v>145</v>
      </c>
      <c r="B289" s="32" t="s">
        <v>235</v>
      </c>
      <c r="C289" s="32" t="s">
        <v>1568</v>
      </c>
      <c r="D289" s="31">
        <v>42620</v>
      </c>
      <c r="E289" s="1">
        <f t="shared" si="18"/>
        <v>2016</v>
      </c>
      <c r="F289" s="1">
        <f t="shared" si="19"/>
        <v>9</v>
      </c>
      <c r="G289" s="4">
        <f t="shared" si="20"/>
        <v>7</v>
      </c>
      <c r="H289" s="6">
        <v>0.6534375</v>
      </c>
      <c r="I289" s="28">
        <v>129.98916666666668</v>
      </c>
      <c r="J289" s="28">
        <v>34.000833333333333</v>
      </c>
      <c r="K289" s="33">
        <v>30.471</v>
      </c>
      <c r="L289" s="33">
        <v>30</v>
      </c>
      <c r="M289" s="33">
        <v>0</v>
      </c>
      <c r="N289" s="27">
        <v>24.7333</v>
      </c>
      <c r="O289" s="30">
        <v>32.903300000000002</v>
      </c>
      <c r="P289" s="38">
        <v>-9.1181888235293718E-2</v>
      </c>
      <c r="Q289" s="38">
        <v>-0.73107321176470563</v>
      </c>
      <c r="R289" s="32" t="s">
        <v>285</v>
      </c>
      <c r="S289" s="32">
        <v>1</v>
      </c>
      <c r="V289" s="8" t="s">
        <v>502</v>
      </c>
    </row>
    <row r="290" spans="1:22">
      <c r="A290" s="32" t="s">
        <v>145</v>
      </c>
      <c r="B290" s="32" t="s">
        <v>235</v>
      </c>
      <c r="C290" s="32" t="s">
        <v>1568</v>
      </c>
      <c r="D290" s="31">
        <v>42620</v>
      </c>
      <c r="E290" s="1">
        <f t="shared" si="18"/>
        <v>2016</v>
      </c>
      <c r="F290" s="1">
        <f t="shared" si="19"/>
        <v>9</v>
      </c>
      <c r="G290" s="4">
        <f t="shared" si="20"/>
        <v>7</v>
      </c>
      <c r="H290" s="6">
        <v>0.6534375</v>
      </c>
      <c r="I290" s="28">
        <v>129.98916666666668</v>
      </c>
      <c r="J290" s="28">
        <v>34.000833333333333</v>
      </c>
      <c r="K290" s="33">
        <v>50.161000000000001</v>
      </c>
      <c r="L290" s="33">
        <v>50</v>
      </c>
      <c r="M290" s="33">
        <v>0</v>
      </c>
      <c r="N290" s="27">
        <v>22.7834</v>
      </c>
      <c r="O290" s="30">
        <v>34.319499999999998</v>
      </c>
      <c r="P290" s="38">
        <v>0.22057867294117672</v>
      </c>
      <c r="Q290" s="38">
        <v>1.2634198270588239</v>
      </c>
      <c r="R290" s="32" t="s">
        <v>285</v>
      </c>
      <c r="S290" s="32">
        <v>1</v>
      </c>
      <c r="V290" s="8" t="s">
        <v>503</v>
      </c>
    </row>
    <row r="291" spans="1:22">
      <c r="A291" s="32" t="s">
        <v>145</v>
      </c>
      <c r="B291" s="32" t="s">
        <v>235</v>
      </c>
      <c r="C291" s="32" t="s">
        <v>1568</v>
      </c>
      <c r="D291" s="31">
        <v>42620</v>
      </c>
      <c r="E291" s="1">
        <f t="shared" si="18"/>
        <v>2016</v>
      </c>
      <c r="F291" s="1">
        <f t="shared" si="19"/>
        <v>9</v>
      </c>
      <c r="G291" s="4">
        <f t="shared" si="20"/>
        <v>7</v>
      </c>
      <c r="H291" s="6">
        <v>0.6534375</v>
      </c>
      <c r="I291" s="28">
        <v>129.98916666666668</v>
      </c>
      <c r="J291" s="28">
        <v>34.000833333333333</v>
      </c>
      <c r="K291" s="33">
        <v>75.036000000000001</v>
      </c>
      <c r="L291" s="33">
        <v>75</v>
      </c>
      <c r="M291" s="33">
        <v>0</v>
      </c>
      <c r="N291" s="27">
        <v>20.292899999999999</v>
      </c>
      <c r="O291" s="30">
        <v>34.409199999999998</v>
      </c>
      <c r="P291" s="38">
        <v>0.22631145764705884</v>
      </c>
      <c r="Q291" s="38">
        <v>1.4484444423529403</v>
      </c>
      <c r="R291" s="32" t="s">
        <v>285</v>
      </c>
      <c r="S291" s="32">
        <v>1</v>
      </c>
      <c r="V291" s="8" t="s">
        <v>504</v>
      </c>
    </row>
    <row r="292" spans="1:22">
      <c r="A292" s="32"/>
      <c r="B292" s="32"/>
      <c r="C292" s="32"/>
      <c r="D292" s="31"/>
      <c r="H292" s="6"/>
      <c r="I292" s="28"/>
      <c r="J292" s="28"/>
      <c r="K292" s="33"/>
      <c r="L292" s="33"/>
      <c r="M292" s="33"/>
      <c r="N292" s="27"/>
      <c r="O292" s="30"/>
      <c r="P292" s="38"/>
      <c r="Q292" s="38"/>
      <c r="R292" s="32"/>
      <c r="S292" s="32"/>
    </row>
    <row r="293" spans="1:22">
      <c r="A293" s="32" t="s">
        <v>145</v>
      </c>
      <c r="B293" s="32" t="s">
        <v>132</v>
      </c>
      <c r="C293" s="32" t="s">
        <v>1568</v>
      </c>
      <c r="D293" s="31">
        <v>42620</v>
      </c>
      <c r="E293" s="1">
        <f t="shared" si="18"/>
        <v>2016</v>
      </c>
      <c r="F293" s="1">
        <f t="shared" si="19"/>
        <v>9</v>
      </c>
      <c r="G293" s="4">
        <f t="shared" si="20"/>
        <v>7</v>
      </c>
      <c r="H293" s="6">
        <v>0.73434027777777777</v>
      </c>
      <c r="I293" s="28">
        <v>130.14083333333335</v>
      </c>
      <c r="J293" s="28">
        <v>34.165999999999997</v>
      </c>
      <c r="K293" s="33">
        <v>0</v>
      </c>
      <c r="L293" s="33">
        <v>0</v>
      </c>
      <c r="M293" s="33">
        <v>0</v>
      </c>
      <c r="N293" s="27">
        <v>26.2</v>
      </c>
      <c r="O293" s="30">
        <v>32.214034594342117</v>
      </c>
      <c r="P293" s="38">
        <v>-0.25725312117647059</v>
      </c>
      <c r="Q293" s="38">
        <v>-1.9245206788235301</v>
      </c>
      <c r="R293" s="32" t="s">
        <v>285</v>
      </c>
      <c r="S293" s="32">
        <v>1</v>
      </c>
      <c r="V293" s="8" t="s">
        <v>505</v>
      </c>
    </row>
    <row r="294" spans="1:22">
      <c r="A294" s="32" t="s">
        <v>145</v>
      </c>
      <c r="B294" s="32" t="s">
        <v>132</v>
      </c>
      <c r="C294" s="32" t="s">
        <v>1568</v>
      </c>
      <c r="D294" s="31">
        <v>42620</v>
      </c>
      <c r="E294" s="1">
        <f t="shared" si="18"/>
        <v>2016</v>
      </c>
      <c r="F294" s="1">
        <f t="shared" si="19"/>
        <v>9</v>
      </c>
      <c r="G294" s="4">
        <f t="shared" si="20"/>
        <v>7</v>
      </c>
      <c r="H294" s="6">
        <v>0.73434027777777777</v>
      </c>
      <c r="I294" s="28">
        <v>130.14083333333335</v>
      </c>
      <c r="J294" s="28">
        <v>34.165999999999997</v>
      </c>
      <c r="K294" s="33">
        <v>10.105</v>
      </c>
      <c r="L294" s="33">
        <v>10</v>
      </c>
      <c r="M294" s="33">
        <v>0</v>
      </c>
      <c r="N294" s="27">
        <v>25.664000000000001</v>
      </c>
      <c r="O294" s="30">
        <v>32.271500000000003</v>
      </c>
      <c r="P294" s="38">
        <v>-0.24396837999999987</v>
      </c>
      <c r="Q294" s="38">
        <v>-1.7176747799999994</v>
      </c>
      <c r="R294" s="32" t="s">
        <v>285</v>
      </c>
      <c r="S294" s="32">
        <v>1</v>
      </c>
      <c r="V294" s="8" t="s">
        <v>506</v>
      </c>
    </row>
    <row r="295" spans="1:22">
      <c r="A295" s="32" t="s">
        <v>145</v>
      </c>
      <c r="B295" s="32" t="s">
        <v>132</v>
      </c>
      <c r="C295" s="32" t="s">
        <v>1568</v>
      </c>
      <c r="D295" s="31">
        <v>42620</v>
      </c>
      <c r="E295" s="1">
        <f t="shared" si="18"/>
        <v>2016</v>
      </c>
      <c r="F295" s="1">
        <f t="shared" si="19"/>
        <v>9</v>
      </c>
      <c r="G295" s="4">
        <f t="shared" si="20"/>
        <v>7</v>
      </c>
      <c r="H295" s="6">
        <v>0.73434027777777777</v>
      </c>
      <c r="I295" s="28">
        <v>130.14083333333335</v>
      </c>
      <c r="J295" s="28">
        <v>34.165999999999997</v>
      </c>
      <c r="K295" s="33">
        <v>20.074000000000002</v>
      </c>
      <c r="L295" s="33">
        <v>20</v>
      </c>
      <c r="M295" s="33">
        <v>0</v>
      </c>
      <c r="N295" s="27">
        <v>25.3399</v>
      </c>
      <c r="O295" s="30">
        <v>32.595300000000002</v>
      </c>
      <c r="P295" s="38">
        <v>-0.11308375882352917</v>
      </c>
      <c r="Q295" s="38">
        <v>-1.0336254811764691</v>
      </c>
      <c r="R295" s="32" t="s">
        <v>285</v>
      </c>
      <c r="S295" s="32">
        <v>1</v>
      </c>
      <c r="V295" s="8" t="s">
        <v>507</v>
      </c>
    </row>
    <row r="296" spans="1:22">
      <c r="A296" s="32" t="s">
        <v>145</v>
      </c>
      <c r="B296" s="32" t="s">
        <v>132</v>
      </c>
      <c r="C296" s="32" t="s">
        <v>1568</v>
      </c>
      <c r="D296" s="31">
        <v>42620</v>
      </c>
      <c r="E296" s="1">
        <f t="shared" si="18"/>
        <v>2016</v>
      </c>
      <c r="F296" s="1">
        <f t="shared" si="19"/>
        <v>9</v>
      </c>
      <c r="G296" s="4">
        <f t="shared" si="20"/>
        <v>7</v>
      </c>
      <c r="H296" s="6">
        <v>0.73434027777777777</v>
      </c>
      <c r="I296" s="28">
        <v>130.14083333333335</v>
      </c>
      <c r="J296" s="28">
        <v>34.165999999999997</v>
      </c>
      <c r="K296" s="33">
        <v>30.213999999999999</v>
      </c>
      <c r="L296" s="33">
        <v>30</v>
      </c>
      <c r="M296" s="33">
        <v>0</v>
      </c>
      <c r="N296" s="27">
        <v>24.917400000000001</v>
      </c>
      <c r="O296" s="30">
        <v>33.277099999999997</v>
      </c>
      <c r="P296" s="38">
        <v>-2.1873837647058858E-2</v>
      </c>
      <c r="Q296" s="38">
        <v>-0.178921962352943</v>
      </c>
      <c r="R296" s="32" t="s">
        <v>285</v>
      </c>
      <c r="S296" s="32">
        <v>1</v>
      </c>
      <c r="V296" s="8" t="s">
        <v>508</v>
      </c>
    </row>
    <row r="297" spans="1:22">
      <c r="A297" s="32" t="s">
        <v>145</v>
      </c>
      <c r="B297" s="32" t="s">
        <v>132</v>
      </c>
      <c r="C297" s="32" t="s">
        <v>1568</v>
      </c>
      <c r="D297" s="31">
        <v>42620</v>
      </c>
      <c r="E297" s="1">
        <f t="shared" si="18"/>
        <v>2016</v>
      </c>
      <c r="F297" s="1">
        <f t="shared" si="19"/>
        <v>9</v>
      </c>
      <c r="G297" s="4">
        <f t="shared" si="20"/>
        <v>7</v>
      </c>
      <c r="H297" s="6">
        <v>0.73434027777777777</v>
      </c>
      <c r="I297" s="28">
        <v>130.14083333333335</v>
      </c>
      <c r="J297" s="28">
        <v>34.165999999999997</v>
      </c>
      <c r="K297" s="33">
        <v>50.146999999999998</v>
      </c>
      <c r="L297" s="33">
        <v>50</v>
      </c>
      <c r="M297" s="33">
        <v>0</v>
      </c>
      <c r="N297" s="27">
        <v>23.423400000000001</v>
      </c>
      <c r="O297" s="30">
        <v>34.474899999999998</v>
      </c>
      <c r="P297" s="38">
        <v>0.20158508352941196</v>
      </c>
      <c r="Q297" s="38">
        <v>1.3360111164705888</v>
      </c>
      <c r="R297" s="32" t="s">
        <v>285</v>
      </c>
      <c r="S297" s="32">
        <v>1</v>
      </c>
      <c r="V297" s="8" t="s">
        <v>509</v>
      </c>
    </row>
    <row r="298" spans="1:22">
      <c r="A298" s="32" t="s">
        <v>145</v>
      </c>
      <c r="B298" s="32" t="s">
        <v>132</v>
      </c>
      <c r="C298" s="32" t="s">
        <v>1568</v>
      </c>
      <c r="D298" s="31">
        <v>42620</v>
      </c>
      <c r="E298" s="1">
        <f t="shared" si="18"/>
        <v>2016</v>
      </c>
      <c r="F298" s="1">
        <f t="shared" si="19"/>
        <v>9</v>
      </c>
      <c r="G298" s="4">
        <f t="shared" si="20"/>
        <v>7</v>
      </c>
      <c r="H298" s="6">
        <v>0.73434027777777777</v>
      </c>
      <c r="I298" s="28">
        <v>130.14083333333335</v>
      </c>
      <c r="J298" s="28">
        <v>34.165999999999997</v>
      </c>
      <c r="K298" s="33">
        <v>79.516000000000005</v>
      </c>
      <c r="L298" s="33">
        <v>80</v>
      </c>
      <c r="M298" s="33">
        <v>0</v>
      </c>
      <c r="N298" s="27">
        <v>18.218599999999999</v>
      </c>
      <c r="O298" s="30">
        <v>34.382399999999997</v>
      </c>
      <c r="P298" s="38">
        <v>0.24335422470588242</v>
      </c>
      <c r="Q298" s="38">
        <v>1.2602661952941165</v>
      </c>
      <c r="R298" s="32" t="s">
        <v>285</v>
      </c>
      <c r="S298" s="32">
        <v>1</v>
      </c>
      <c r="V298" s="8" t="s">
        <v>510</v>
      </c>
    </row>
    <row r="299" spans="1:22">
      <c r="A299" s="32"/>
      <c r="B299" s="32"/>
      <c r="C299" s="32"/>
      <c r="D299" s="31"/>
      <c r="H299" s="6"/>
      <c r="I299" s="28"/>
      <c r="J299" s="28"/>
      <c r="K299" s="33"/>
      <c r="L299" s="33"/>
      <c r="M299" s="33"/>
      <c r="N299" s="27"/>
      <c r="O299" s="30"/>
      <c r="P299" s="38"/>
      <c r="Q299" s="38"/>
      <c r="R299" s="32"/>
      <c r="S299" s="32"/>
    </row>
    <row r="300" spans="1:22">
      <c r="A300" s="32" t="s">
        <v>145</v>
      </c>
      <c r="B300" s="32" t="s">
        <v>236</v>
      </c>
      <c r="C300" s="32" t="s">
        <v>1568</v>
      </c>
      <c r="D300" s="31">
        <v>42620</v>
      </c>
      <c r="E300" s="1">
        <f t="shared" si="18"/>
        <v>2016</v>
      </c>
      <c r="F300" s="1">
        <f t="shared" si="19"/>
        <v>9</v>
      </c>
      <c r="G300" s="4">
        <f t="shared" si="20"/>
        <v>7</v>
      </c>
      <c r="H300" s="6">
        <v>0.89474537037037039</v>
      </c>
      <c r="I300" s="28">
        <v>130.221</v>
      </c>
      <c r="J300" s="28">
        <v>34.334833333333336</v>
      </c>
      <c r="K300" s="33">
        <v>0</v>
      </c>
      <c r="L300" s="33">
        <v>0</v>
      </c>
      <c r="M300" s="33">
        <v>0</v>
      </c>
      <c r="N300" s="27">
        <v>25.6</v>
      </c>
      <c r="O300" s="30">
        <v>31.901432562573962</v>
      </c>
      <c r="P300" s="38">
        <v>-0.3486545341176468</v>
      </c>
      <c r="Q300" s="38">
        <v>-2.4139458458823517</v>
      </c>
      <c r="R300" s="32" t="s">
        <v>285</v>
      </c>
      <c r="S300" s="32">
        <v>1</v>
      </c>
      <c r="V300" s="8" t="s">
        <v>511</v>
      </c>
    </row>
    <row r="301" spans="1:22">
      <c r="A301" s="32" t="s">
        <v>145</v>
      </c>
      <c r="B301" s="32" t="s">
        <v>236</v>
      </c>
      <c r="C301" s="32" t="s">
        <v>1568</v>
      </c>
      <c r="D301" s="31">
        <v>42620</v>
      </c>
      <c r="E301" s="1">
        <f t="shared" si="18"/>
        <v>2016</v>
      </c>
      <c r="F301" s="1">
        <f t="shared" si="19"/>
        <v>9</v>
      </c>
      <c r="G301" s="4">
        <f t="shared" si="20"/>
        <v>7</v>
      </c>
      <c r="H301" s="6">
        <v>0.89474537037037039</v>
      </c>
      <c r="I301" s="28">
        <v>130.221</v>
      </c>
      <c r="J301" s="28">
        <v>34.334833333333336</v>
      </c>
      <c r="K301" s="33">
        <v>10.37</v>
      </c>
      <c r="L301" s="33">
        <v>10</v>
      </c>
      <c r="M301" s="33">
        <v>0</v>
      </c>
      <c r="N301" s="27">
        <v>24.802099999999999</v>
      </c>
      <c r="O301" s="30">
        <v>32.142600000000002</v>
      </c>
      <c r="P301" s="38">
        <v>-0.28747398000000013</v>
      </c>
      <c r="Q301" s="38">
        <v>-1.8315370705882339</v>
      </c>
      <c r="R301" s="32" t="s">
        <v>285</v>
      </c>
      <c r="S301" s="32">
        <v>1</v>
      </c>
      <c r="V301" s="8" t="s">
        <v>512</v>
      </c>
    </row>
    <row r="302" spans="1:22">
      <c r="A302" s="32" t="s">
        <v>145</v>
      </c>
      <c r="B302" s="32" t="s">
        <v>236</v>
      </c>
      <c r="C302" s="32" t="s">
        <v>1568</v>
      </c>
      <c r="D302" s="31">
        <v>42620</v>
      </c>
      <c r="E302" s="1">
        <f t="shared" si="18"/>
        <v>2016</v>
      </c>
      <c r="F302" s="1">
        <f t="shared" si="19"/>
        <v>9</v>
      </c>
      <c r="G302" s="4">
        <f t="shared" si="20"/>
        <v>7</v>
      </c>
      <c r="H302" s="6">
        <v>0.89474537037037039</v>
      </c>
      <c r="I302" s="28">
        <v>130.221</v>
      </c>
      <c r="J302" s="28">
        <v>34.334833333333336</v>
      </c>
      <c r="K302" s="33">
        <v>20.134</v>
      </c>
      <c r="L302" s="33">
        <v>20</v>
      </c>
      <c r="M302" s="33">
        <v>0</v>
      </c>
      <c r="N302" s="27">
        <v>24.636099999999999</v>
      </c>
      <c r="O302" s="30">
        <v>32.445500000000003</v>
      </c>
      <c r="P302" s="38">
        <v>-0.17853600000000025</v>
      </c>
      <c r="Q302" s="38">
        <v>-0.8959751247058847</v>
      </c>
      <c r="R302" s="32" t="s">
        <v>285</v>
      </c>
      <c r="S302" s="32">
        <v>1</v>
      </c>
      <c r="V302" s="8" t="s">
        <v>513</v>
      </c>
    </row>
    <row r="303" spans="1:22">
      <c r="A303" s="32" t="s">
        <v>145</v>
      </c>
      <c r="B303" s="32" t="s">
        <v>236</v>
      </c>
      <c r="C303" s="32" t="s">
        <v>1568</v>
      </c>
      <c r="D303" s="31">
        <v>42620</v>
      </c>
      <c r="E303" s="1">
        <f t="shared" si="18"/>
        <v>2016</v>
      </c>
      <c r="F303" s="1">
        <f t="shared" si="19"/>
        <v>9</v>
      </c>
      <c r="G303" s="4">
        <f t="shared" si="20"/>
        <v>7</v>
      </c>
      <c r="H303" s="6">
        <v>0.89474537037037039</v>
      </c>
      <c r="I303" s="28">
        <v>130.221</v>
      </c>
      <c r="J303" s="28">
        <v>34.334833333333336</v>
      </c>
      <c r="K303" s="33">
        <v>30.341999999999999</v>
      </c>
      <c r="L303" s="33">
        <v>30</v>
      </c>
      <c r="M303" s="33">
        <v>0</v>
      </c>
      <c r="N303" s="27">
        <v>22.037500000000001</v>
      </c>
      <c r="O303" s="30">
        <v>33.47</v>
      </c>
      <c r="P303" s="38">
        <v>9.7288260000000015E-2</v>
      </c>
      <c r="Q303" s="38">
        <v>0.62944726117647143</v>
      </c>
      <c r="R303" s="32" t="s">
        <v>285</v>
      </c>
      <c r="S303" s="32">
        <v>1</v>
      </c>
      <c r="V303" s="8" t="s">
        <v>514</v>
      </c>
    </row>
    <row r="304" spans="1:22">
      <c r="A304" s="32" t="s">
        <v>145</v>
      </c>
      <c r="B304" s="32" t="s">
        <v>236</v>
      </c>
      <c r="C304" s="32" t="s">
        <v>1568</v>
      </c>
      <c r="D304" s="31">
        <v>42620</v>
      </c>
      <c r="E304" s="1">
        <f t="shared" si="18"/>
        <v>2016</v>
      </c>
      <c r="F304" s="1">
        <f t="shared" si="19"/>
        <v>9</v>
      </c>
      <c r="G304" s="4">
        <f t="shared" si="20"/>
        <v>7</v>
      </c>
      <c r="H304" s="6">
        <v>0.89474537037037039</v>
      </c>
      <c r="I304" s="28">
        <v>130.221</v>
      </c>
      <c r="J304" s="28">
        <v>34.334833333333336</v>
      </c>
      <c r="K304" s="33">
        <v>50.61</v>
      </c>
      <c r="L304" s="33">
        <v>50</v>
      </c>
      <c r="M304" s="33">
        <v>0</v>
      </c>
      <c r="N304" s="27">
        <v>20.382200000000001</v>
      </c>
      <c r="O304" s="30">
        <v>34.251100000000001</v>
      </c>
      <c r="P304" s="38">
        <v>0.16030175999999985</v>
      </c>
      <c r="Q304" s="38">
        <v>1.0695500870588237</v>
      </c>
      <c r="R304" s="32" t="s">
        <v>285</v>
      </c>
      <c r="S304" s="32">
        <v>1</v>
      </c>
      <c r="V304" s="8" t="s">
        <v>515</v>
      </c>
    </row>
    <row r="305" spans="1:22">
      <c r="A305" s="32" t="s">
        <v>145</v>
      </c>
      <c r="B305" s="32" t="s">
        <v>236</v>
      </c>
      <c r="C305" s="32" t="s">
        <v>1568</v>
      </c>
      <c r="D305" s="31">
        <v>42620</v>
      </c>
      <c r="E305" s="1">
        <f t="shared" si="18"/>
        <v>2016</v>
      </c>
      <c r="F305" s="1">
        <f t="shared" si="19"/>
        <v>9</v>
      </c>
      <c r="G305" s="4">
        <f t="shared" si="20"/>
        <v>7</v>
      </c>
      <c r="H305" s="6">
        <v>0.89474537037037039</v>
      </c>
      <c r="I305" s="28">
        <v>130.221</v>
      </c>
      <c r="J305" s="28">
        <v>34.334833333333336</v>
      </c>
      <c r="K305" s="33">
        <v>99.605000000000004</v>
      </c>
      <c r="L305" s="33">
        <v>100</v>
      </c>
      <c r="M305" s="33">
        <v>0</v>
      </c>
      <c r="N305" s="27">
        <v>17.527000000000001</v>
      </c>
      <c r="O305" s="30">
        <v>34.4465</v>
      </c>
      <c r="P305" s="38">
        <v>0.19522751999999954</v>
      </c>
      <c r="Q305" s="38">
        <v>1.1363833929411786</v>
      </c>
      <c r="R305" s="32" t="s">
        <v>285</v>
      </c>
      <c r="S305" s="32">
        <v>1</v>
      </c>
      <c r="V305" s="8" t="s">
        <v>516</v>
      </c>
    </row>
    <row r="306" spans="1:22">
      <c r="A306" s="32"/>
      <c r="B306" s="32"/>
      <c r="C306" s="32"/>
      <c r="D306" s="31"/>
      <c r="H306" s="6"/>
      <c r="I306" s="28"/>
      <c r="J306" s="28"/>
      <c r="K306" s="33"/>
      <c r="L306" s="33"/>
      <c r="M306" s="33"/>
      <c r="N306" s="27"/>
      <c r="O306" s="30"/>
      <c r="P306" s="38"/>
      <c r="Q306" s="38"/>
      <c r="R306" s="32"/>
      <c r="S306" s="32"/>
    </row>
    <row r="307" spans="1:22">
      <c r="A307" s="32" t="s">
        <v>148</v>
      </c>
      <c r="B307" s="32" t="s">
        <v>272</v>
      </c>
      <c r="C307" s="32" t="s">
        <v>1571</v>
      </c>
      <c r="D307" s="31">
        <v>42915</v>
      </c>
      <c r="E307" s="1">
        <f t="shared" ref="E307:E326" si="21">YEAR(D307)</f>
        <v>2017</v>
      </c>
      <c r="F307" s="1">
        <f t="shared" ref="F307:F326" si="22">MONTH(D307)</f>
        <v>6</v>
      </c>
      <c r="G307" s="4">
        <f t="shared" ref="G307:G326" si="23">DAY(D307)</f>
        <v>29</v>
      </c>
      <c r="H307" s="6">
        <v>1.3888888888888889E-3</v>
      </c>
      <c r="I307" s="28">
        <v>127.24956666666665</v>
      </c>
      <c r="J307" s="28">
        <v>31.749916666666667</v>
      </c>
      <c r="K307" s="33">
        <v>0</v>
      </c>
      <c r="L307" s="33">
        <v>0</v>
      </c>
      <c r="M307" s="33">
        <v>0</v>
      </c>
      <c r="N307" s="27">
        <v>24.1</v>
      </c>
      <c r="O307" s="30">
        <v>31.510008429429501</v>
      </c>
      <c r="P307" s="38">
        <v>-0.3202027905882352</v>
      </c>
      <c r="Q307" s="38">
        <v>-2.4266650164705874</v>
      </c>
      <c r="R307" s="32" t="s">
        <v>285</v>
      </c>
      <c r="S307" s="32">
        <v>1</v>
      </c>
      <c r="V307" s="8" t="s">
        <v>604</v>
      </c>
    </row>
    <row r="308" spans="1:22">
      <c r="A308" s="32" t="s">
        <v>148</v>
      </c>
      <c r="B308" s="32" t="s">
        <v>272</v>
      </c>
      <c r="C308" s="32" t="s">
        <v>1571</v>
      </c>
      <c r="D308" s="31">
        <v>42915</v>
      </c>
      <c r="E308" s="1">
        <f t="shared" si="21"/>
        <v>2017</v>
      </c>
      <c r="F308" s="1">
        <f t="shared" si="22"/>
        <v>6</v>
      </c>
      <c r="G308" s="4">
        <f t="shared" si="23"/>
        <v>29</v>
      </c>
      <c r="H308" s="6">
        <v>1.3888888888888889E-3</v>
      </c>
      <c r="I308" s="28">
        <v>127.24956666666665</v>
      </c>
      <c r="J308" s="28">
        <v>31.749916666666667</v>
      </c>
      <c r="K308" s="33">
        <v>10</v>
      </c>
      <c r="L308" s="33">
        <v>10</v>
      </c>
      <c r="M308" s="33">
        <v>0</v>
      </c>
      <c r="N308" s="27">
        <v>23.2925</v>
      </c>
      <c r="O308" s="30">
        <v>33.491653199227024</v>
      </c>
      <c r="P308" s="38">
        <v>-1.6957519999999837E-2</v>
      </c>
      <c r="Q308" s="38">
        <v>-0.48735263999999923</v>
      </c>
      <c r="R308" s="32" t="s">
        <v>285</v>
      </c>
      <c r="S308" s="32">
        <v>1</v>
      </c>
      <c r="U308" s="8" t="s">
        <v>1607</v>
      </c>
      <c r="V308" s="8" t="s">
        <v>605</v>
      </c>
    </row>
    <row r="309" spans="1:22">
      <c r="A309" s="32" t="s">
        <v>148</v>
      </c>
      <c r="B309" s="32" t="s">
        <v>272</v>
      </c>
      <c r="C309" s="32" t="s">
        <v>1571</v>
      </c>
      <c r="D309" s="31">
        <v>42915</v>
      </c>
      <c r="E309" s="1">
        <f t="shared" si="21"/>
        <v>2017</v>
      </c>
      <c r="F309" s="1">
        <f t="shared" si="22"/>
        <v>6</v>
      </c>
      <c r="G309" s="4">
        <f t="shared" si="23"/>
        <v>29</v>
      </c>
      <c r="H309" s="6">
        <v>1.3888888888888889E-3</v>
      </c>
      <c r="I309" s="28">
        <v>127.24956666666665</v>
      </c>
      <c r="J309" s="28">
        <v>31.749916666666667</v>
      </c>
      <c r="K309" s="33">
        <v>20</v>
      </c>
      <c r="L309" s="33">
        <v>20</v>
      </c>
      <c r="M309" s="33">
        <v>0</v>
      </c>
      <c r="N309" s="27">
        <v>20.791</v>
      </c>
      <c r="O309" s="30">
        <v>34.051185418763474</v>
      </c>
      <c r="P309" s="38">
        <v>0.12414607058823579</v>
      </c>
      <c r="Q309" s="38">
        <v>0.3708484164705883</v>
      </c>
      <c r="R309" s="32" t="s">
        <v>285</v>
      </c>
      <c r="S309" s="32">
        <v>1</v>
      </c>
      <c r="U309" s="8" t="s">
        <v>1608</v>
      </c>
      <c r="V309" s="8" t="s">
        <v>606</v>
      </c>
    </row>
    <row r="310" spans="1:22">
      <c r="A310" s="32" t="s">
        <v>148</v>
      </c>
      <c r="B310" s="32" t="s">
        <v>272</v>
      </c>
      <c r="C310" s="32" t="s">
        <v>1571</v>
      </c>
      <c r="D310" s="31">
        <v>42915</v>
      </c>
      <c r="E310" s="1">
        <f t="shared" si="21"/>
        <v>2017</v>
      </c>
      <c r="F310" s="1">
        <f t="shared" si="22"/>
        <v>6</v>
      </c>
      <c r="G310" s="4">
        <f t="shared" si="23"/>
        <v>29</v>
      </c>
      <c r="H310" s="6">
        <v>1.3888888888888889E-3</v>
      </c>
      <c r="I310" s="28">
        <v>127.24956666666665</v>
      </c>
      <c r="J310" s="28">
        <v>31.749916666666667</v>
      </c>
      <c r="K310" s="33">
        <v>30</v>
      </c>
      <c r="L310" s="33">
        <v>30</v>
      </c>
      <c r="M310" s="33">
        <v>0</v>
      </c>
      <c r="N310" s="27">
        <v>20.930700000000002</v>
      </c>
      <c r="O310" s="30">
        <v>34.488633070026012</v>
      </c>
      <c r="P310" s="38">
        <v>0.20381078117647067</v>
      </c>
      <c r="Q310" s="38">
        <v>1.3031223529411768</v>
      </c>
      <c r="R310" s="32" t="s">
        <v>285</v>
      </c>
      <c r="S310" s="32">
        <v>1</v>
      </c>
      <c r="U310" s="8" t="s">
        <v>1609</v>
      </c>
      <c r="V310" s="8" t="s">
        <v>607</v>
      </c>
    </row>
    <row r="311" spans="1:22">
      <c r="A311" s="32" t="s">
        <v>148</v>
      </c>
      <c r="B311" s="32" t="s">
        <v>272</v>
      </c>
      <c r="C311" s="32" t="s">
        <v>1571</v>
      </c>
      <c r="D311" s="31">
        <v>42915</v>
      </c>
      <c r="E311" s="1">
        <f t="shared" si="21"/>
        <v>2017</v>
      </c>
      <c r="F311" s="1">
        <f t="shared" si="22"/>
        <v>6</v>
      </c>
      <c r="G311" s="4">
        <f t="shared" si="23"/>
        <v>29</v>
      </c>
      <c r="H311" s="6">
        <v>1.3888888888888889E-3</v>
      </c>
      <c r="I311" s="28">
        <v>127.24956666666665</v>
      </c>
      <c r="J311" s="28">
        <v>31.749916666666667</v>
      </c>
      <c r="K311" s="33">
        <v>50</v>
      </c>
      <c r="L311" s="33">
        <v>50</v>
      </c>
      <c r="M311" s="33">
        <v>0</v>
      </c>
      <c r="N311" s="27">
        <v>19.640699999999999</v>
      </c>
      <c r="O311" s="30">
        <v>34.701618063288237</v>
      </c>
      <c r="P311" s="38">
        <v>0.27920325176470584</v>
      </c>
      <c r="Q311" s="38">
        <v>1.5759908894117629</v>
      </c>
      <c r="R311" s="32" t="s">
        <v>285</v>
      </c>
      <c r="S311" s="32">
        <v>1</v>
      </c>
      <c r="U311" s="8" t="s">
        <v>1610</v>
      </c>
      <c r="V311" s="8" t="s">
        <v>608</v>
      </c>
    </row>
    <row r="312" spans="1:22">
      <c r="A312" s="32" t="s">
        <v>148</v>
      </c>
      <c r="B312" s="32" t="s">
        <v>272</v>
      </c>
      <c r="C312" s="32" t="s">
        <v>1571</v>
      </c>
      <c r="D312" s="31">
        <v>42915</v>
      </c>
      <c r="E312" s="1">
        <f t="shared" si="21"/>
        <v>2017</v>
      </c>
      <c r="F312" s="1">
        <f t="shared" si="22"/>
        <v>6</v>
      </c>
      <c r="G312" s="4">
        <f t="shared" si="23"/>
        <v>29</v>
      </c>
      <c r="H312" s="6">
        <v>1.3888888888888889E-3</v>
      </c>
      <c r="I312" s="28">
        <v>127.24956666666665</v>
      </c>
      <c r="J312" s="28">
        <v>31.749916666666667</v>
      </c>
      <c r="K312" s="33">
        <v>75</v>
      </c>
      <c r="L312" s="33">
        <v>75</v>
      </c>
      <c r="M312" s="33">
        <v>0</v>
      </c>
      <c r="N312" s="27">
        <v>17.8504</v>
      </c>
      <c r="O312" s="30">
        <v>34.429930192902326</v>
      </c>
      <c r="P312" s="38">
        <v>0.18268892235294154</v>
      </c>
      <c r="Q312" s="38">
        <v>1.1437953458823529</v>
      </c>
      <c r="R312" s="32" t="s">
        <v>285</v>
      </c>
      <c r="S312" s="32">
        <v>1</v>
      </c>
      <c r="U312" s="8" t="s">
        <v>1611</v>
      </c>
      <c r="V312" s="8" t="s">
        <v>609</v>
      </c>
    </row>
    <row r="313" spans="1:22">
      <c r="A313" s="32" t="s">
        <v>148</v>
      </c>
      <c r="B313" s="32" t="s">
        <v>272</v>
      </c>
      <c r="C313" s="32" t="s">
        <v>1571</v>
      </c>
      <c r="D313" s="31">
        <v>42915</v>
      </c>
      <c r="E313" s="1">
        <f t="shared" si="21"/>
        <v>2017</v>
      </c>
      <c r="F313" s="1">
        <f t="shared" si="22"/>
        <v>6</v>
      </c>
      <c r="G313" s="4">
        <f t="shared" si="23"/>
        <v>29</v>
      </c>
      <c r="H313" s="6">
        <v>1.3888888888888889E-3</v>
      </c>
      <c r="I313" s="28">
        <v>127.24956666666665</v>
      </c>
      <c r="J313" s="28">
        <v>31.749916666666667</v>
      </c>
      <c r="K313" s="33">
        <v>100</v>
      </c>
      <c r="L313" s="33">
        <v>100</v>
      </c>
      <c r="M313" s="33">
        <v>0</v>
      </c>
      <c r="N313" s="27">
        <v>14.704000000000001</v>
      </c>
      <c r="O313" s="30">
        <v>34.301151747016476</v>
      </c>
      <c r="P313" s="38">
        <v>0.15595451294117635</v>
      </c>
      <c r="Q313" s="38">
        <v>0.70611292235294165</v>
      </c>
      <c r="R313" s="32" t="s">
        <v>285</v>
      </c>
      <c r="S313" s="32">
        <v>1</v>
      </c>
      <c r="U313" s="8" t="s">
        <v>1612</v>
      </c>
      <c r="V313" s="8" t="s">
        <v>610</v>
      </c>
    </row>
    <row r="314" spans="1:22">
      <c r="A314" s="32" t="s">
        <v>148</v>
      </c>
      <c r="B314" s="32" t="s">
        <v>272</v>
      </c>
      <c r="C314" s="32" t="s">
        <v>1571</v>
      </c>
      <c r="D314" s="31">
        <v>42915</v>
      </c>
      <c r="E314" s="1">
        <f t="shared" si="21"/>
        <v>2017</v>
      </c>
      <c r="F314" s="1">
        <f t="shared" si="22"/>
        <v>6</v>
      </c>
      <c r="G314" s="4">
        <f t="shared" si="23"/>
        <v>29</v>
      </c>
      <c r="H314" s="6">
        <v>1.3888888888888889E-3</v>
      </c>
      <c r="I314" s="28">
        <v>127.24956666666665</v>
      </c>
      <c r="J314" s="28">
        <v>31.749916666666667</v>
      </c>
      <c r="K314" s="33">
        <v>122</v>
      </c>
      <c r="L314" s="33">
        <v>122</v>
      </c>
      <c r="M314" s="33">
        <v>0</v>
      </c>
      <c r="N314" s="27">
        <v>14.5358</v>
      </c>
      <c r="O314" s="30">
        <v>34.36515999789394</v>
      </c>
      <c r="P314" s="38">
        <v>0.15921327647058803</v>
      </c>
      <c r="Q314" s="38">
        <v>0.73151981411764666</v>
      </c>
      <c r="R314" s="32" t="s">
        <v>285</v>
      </c>
      <c r="S314" s="32">
        <v>1</v>
      </c>
      <c r="V314" s="8" t="s">
        <v>611</v>
      </c>
    </row>
    <row r="315" spans="1:22">
      <c r="A315" s="32"/>
      <c r="B315" s="32"/>
      <c r="C315" s="32"/>
      <c r="D315" s="31"/>
      <c r="H315" s="6"/>
      <c r="I315" s="28"/>
      <c r="J315" s="28"/>
      <c r="K315" s="33"/>
      <c r="L315" s="33"/>
      <c r="M315" s="33"/>
      <c r="N315" s="27"/>
      <c r="O315" s="30"/>
      <c r="P315" s="38"/>
      <c r="Q315" s="38"/>
      <c r="R315" s="32"/>
      <c r="S315" s="32"/>
    </row>
    <row r="316" spans="1:22">
      <c r="A316" s="32" t="s">
        <v>148</v>
      </c>
      <c r="B316" s="32" t="s">
        <v>273</v>
      </c>
      <c r="C316" s="32" t="s">
        <v>1571</v>
      </c>
      <c r="D316" s="31">
        <v>42917</v>
      </c>
      <c r="E316" s="1">
        <f t="shared" si="21"/>
        <v>2017</v>
      </c>
      <c r="F316" s="1">
        <f t="shared" si="22"/>
        <v>7</v>
      </c>
      <c r="G316" s="4">
        <f t="shared" si="23"/>
        <v>1</v>
      </c>
      <c r="H316" s="6">
        <v>0</v>
      </c>
      <c r="I316" s="28">
        <v>128.75143333333335</v>
      </c>
      <c r="J316" s="28">
        <v>31.748983333333335</v>
      </c>
      <c r="K316" s="33">
        <v>0</v>
      </c>
      <c r="L316" s="33">
        <v>0</v>
      </c>
      <c r="M316" s="33">
        <v>0</v>
      </c>
      <c r="N316" s="27">
        <v>25</v>
      </c>
      <c r="O316" s="30">
        <v>33.702172353922279</v>
      </c>
      <c r="P316" s="38">
        <v>2.2332582352941222E-2</v>
      </c>
      <c r="Q316" s="38">
        <v>0.10093855058823564</v>
      </c>
      <c r="R316" s="32" t="s">
        <v>285</v>
      </c>
      <c r="S316" s="32">
        <v>1</v>
      </c>
      <c r="V316" s="8" t="s">
        <v>614</v>
      </c>
    </row>
    <row r="317" spans="1:22">
      <c r="A317" s="32" t="s">
        <v>148</v>
      </c>
      <c r="B317" s="32" t="s">
        <v>273</v>
      </c>
      <c r="C317" s="32" t="s">
        <v>1571</v>
      </c>
      <c r="D317" s="31">
        <v>42917</v>
      </c>
      <c r="E317" s="1">
        <f t="shared" si="21"/>
        <v>2017</v>
      </c>
      <c r="F317" s="1">
        <f t="shared" si="22"/>
        <v>7</v>
      </c>
      <c r="G317" s="4">
        <f t="shared" si="23"/>
        <v>1</v>
      </c>
      <c r="H317" s="6">
        <v>0</v>
      </c>
      <c r="I317" s="28">
        <v>128.75143333333335</v>
      </c>
      <c r="J317" s="28">
        <v>31.748983333333335</v>
      </c>
      <c r="K317" s="33">
        <v>10</v>
      </c>
      <c r="L317" s="33">
        <v>10</v>
      </c>
      <c r="M317" s="33">
        <v>0</v>
      </c>
      <c r="N317" s="27">
        <v>25.180399999999999</v>
      </c>
      <c r="O317" s="30">
        <v>33.834787933467894</v>
      </c>
      <c r="P317" s="38">
        <v>7.5035117647058724E-2</v>
      </c>
      <c r="Q317" s="38">
        <v>0.33104936941176533</v>
      </c>
      <c r="R317" s="32" t="s">
        <v>285</v>
      </c>
      <c r="S317" s="32">
        <v>1</v>
      </c>
      <c r="V317" s="8" t="s">
        <v>615</v>
      </c>
    </row>
    <row r="318" spans="1:22">
      <c r="A318" s="32" t="s">
        <v>148</v>
      </c>
      <c r="B318" s="32" t="s">
        <v>273</v>
      </c>
      <c r="C318" s="32" t="s">
        <v>1571</v>
      </c>
      <c r="D318" s="31">
        <v>42917</v>
      </c>
      <c r="E318" s="1">
        <f t="shared" si="21"/>
        <v>2017</v>
      </c>
      <c r="F318" s="1">
        <f t="shared" si="22"/>
        <v>7</v>
      </c>
      <c r="G318" s="4">
        <f t="shared" si="23"/>
        <v>1</v>
      </c>
      <c r="H318" s="6">
        <v>0</v>
      </c>
      <c r="I318" s="28">
        <v>128.75143333333335</v>
      </c>
      <c r="J318" s="28">
        <v>31.748983333333335</v>
      </c>
      <c r="K318" s="33">
        <v>20</v>
      </c>
      <c r="L318" s="33">
        <v>20</v>
      </c>
      <c r="M318" s="33">
        <v>0</v>
      </c>
      <c r="N318" s="27">
        <v>23.770499999999998</v>
      </c>
      <c r="O318" s="30">
        <v>33.911288200653665</v>
      </c>
      <c r="P318" s="38">
        <v>0.11696275294117631</v>
      </c>
      <c r="Q318" s="38">
        <v>0.5819743482352937</v>
      </c>
      <c r="R318" s="32" t="s">
        <v>285</v>
      </c>
      <c r="S318" s="32">
        <v>1</v>
      </c>
      <c r="V318" s="8" t="s">
        <v>616</v>
      </c>
    </row>
    <row r="319" spans="1:22">
      <c r="A319" s="32" t="s">
        <v>148</v>
      </c>
      <c r="B319" s="32" t="s">
        <v>273</v>
      </c>
      <c r="C319" s="32" t="s">
        <v>1571</v>
      </c>
      <c r="D319" s="31">
        <v>42917</v>
      </c>
      <c r="E319" s="1">
        <f t="shared" si="21"/>
        <v>2017</v>
      </c>
      <c r="F319" s="1">
        <f t="shared" si="22"/>
        <v>7</v>
      </c>
      <c r="G319" s="4">
        <f t="shared" si="23"/>
        <v>1</v>
      </c>
      <c r="H319" s="6">
        <v>0</v>
      </c>
      <c r="I319" s="28">
        <v>128.75143333333335</v>
      </c>
      <c r="J319" s="28">
        <v>31.748983333333335</v>
      </c>
      <c r="K319" s="33">
        <v>30</v>
      </c>
      <c r="L319" s="33">
        <v>30</v>
      </c>
      <c r="M319" s="33">
        <v>0</v>
      </c>
      <c r="N319" s="27">
        <v>22.718399999999999</v>
      </c>
      <c r="O319" s="30">
        <v>33.95353765290114</v>
      </c>
      <c r="P319" s="38">
        <v>8.3669388235293907E-2</v>
      </c>
      <c r="Q319" s="38">
        <v>0.46727700705882214</v>
      </c>
      <c r="R319" s="32" t="s">
        <v>285</v>
      </c>
      <c r="S319" s="32">
        <v>1</v>
      </c>
      <c r="V319" s="8" t="s">
        <v>617</v>
      </c>
    </row>
    <row r="320" spans="1:22">
      <c r="A320" s="32" t="s">
        <v>148</v>
      </c>
      <c r="B320" s="32" t="s">
        <v>273</v>
      </c>
      <c r="C320" s="32" t="s">
        <v>1571</v>
      </c>
      <c r="D320" s="31">
        <v>42917</v>
      </c>
      <c r="E320" s="1">
        <f t="shared" si="21"/>
        <v>2017</v>
      </c>
      <c r="F320" s="1">
        <f t="shared" si="22"/>
        <v>7</v>
      </c>
      <c r="G320" s="4">
        <f t="shared" si="23"/>
        <v>1</v>
      </c>
      <c r="H320" s="6">
        <v>0</v>
      </c>
      <c r="I320" s="28">
        <v>128.75143333333335</v>
      </c>
      <c r="J320" s="28">
        <v>31.748983333333335</v>
      </c>
      <c r="K320" s="33">
        <v>50</v>
      </c>
      <c r="L320" s="33">
        <v>50</v>
      </c>
      <c r="M320" s="33">
        <v>0</v>
      </c>
      <c r="N320" s="27">
        <v>20.7514</v>
      </c>
      <c r="O320" s="30">
        <v>34.120225162635641</v>
      </c>
      <c r="P320" s="38">
        <v>0.11913327941176455</v>
      </c>
      <c r="Q320" s="38">
        <v>0.87112984901960822</v>
      </c>
      <c r="R320" s="32" t="s">
        <v>285</v>
      </c>
      <c r="S320" s="32">
        <v>1</v>
      </c>
      <c r="V320" s="8" t="s">
        <v>618</v>
      </c>
    </row>
    <row r="321" spans="1:22">
      <c r="A321" s="32" t="s">
        <v>148</v>
      </c>
      <c r="B321" s="32" t="s">
        <v>273</v>
      </c>
      <c r="C321" s="32" t="s">
        <v>1571</v>
      </c>
      <c r="D321" s="31">
        <v>42917</v>
      </c>
      <c r="E321" s="1">
        <f t="shared" si="21"/>
        <v>2017</v>
      </c>
      <c r="F321" s="1">
        <f t="shared" si="22"/>
        <v>7</v>
      </c>
      <c r="G321" s="4">
        <f t="shared" si="23"/>
        <v>1</v>
      </c>
      <c r="H321" s="6">
        <v>0</v>
      </c>
      <c r="I321" s="28">
        <v>128.75143333333335</v>
      </c>
      <c r="J321" s="28">
        <v>31.748983333333335</v>
      </c>
      <c r="K321" s="33">
        <v>75</v>
      </c>
      <c r="L321" s="33">
        <v>75</v>
      </c>
      <c r="M321" s="33">
        <v>0</v>
      </c>
      <c r="N321" s="27">
        <v>19.7667</v>
      </c>
      <c r="O321" s="30">
        <v>34.621553982221947</v>
      </c>
      <c r="P321" s="38">
        <v>0.22560866470588237</v>
      </c>
      <c r="Q321" s="38">
        <v>1.6150820611764711</v>
      </c>
      <c r="R321" s="32" t="s">
        <v>285</v>
      </c>
      <c r="S321" s="32">
        <v>1</v>
      </c>
      <c r="V321" s="8" t="s">
        <v>619</v>
      </c>
    </row>
    <row r="322" spans="1:22">
      <c r="A322" s="32" t="s">
        <v>148</v>
      </c>
      <c r="B322" s="32" t="s">
        <v>273</v>
      </c>
      <c r="C322" s="32" t="s">
        <v>1571</v>
      </c>
      <c r="D322" s="31">
        <v>42917</v>
      </c>
      <c r="E322" s="1">
        <f t="shared" si="21"/>
        <v>2017</v>
      </c>
      <c r="F322" s="1">
        <f t="shared" si="22"/>
        <v>7</v>
      </c>
      <c r="G322" s="4">
        <f t="shared" si="23"/>
        <v>1</v>
      </c>
      <c r="H322" s="6">
        <v>0</v>
      </c>
      <c r="I322" s="28">
        <v>128.75143333333335</v>
      </c>
      <c r="J322" s="28">
        <v>31.748983333333335</v>
      </c>
      <c r="K322" s="33">
        <v>100</v>
      </c>
      <c r="L322" s="33">
        <v>100</v>
      </c>
      <c r="M322" s="33">
        <v>0</v>
      </c>
      <c r="N322" s="27">
        <v>18.6218</v>
      </c>
      <c r="O322" s="30">
        <v>34.660011755128934</v>
      </c>
      <c r="P322" s="38">
        <v>0.27973429999999944</v>
      </c>
      <c r="Q322" s="38">
        <v>1.6904611999999997</v>
      </c>
      <c r="R322" s="32" t="s">
        <v>285</v>
      </c>
      <c r="S322" s="32">
        <v>1</v>
      </c>
      <c r="V322" s="8" t="s">
        <v>620</v>
      </c>
    </row>
    <row r="323" spans="1:22">
      <c r="A323" s="32" t="s">
        <v>148</v>
      </c>
      <c r="B323" s="32" t="s">
        <v>273</v>
      </c>
      <c r="C323" s="32" t="s">
        <v>1571</v>
      </c>
      <c r="D323" s="31">
        <v>42917</v>
      </c>
      <c r="E323" s="1">
        <f t="shared" si="21"/>
        <v>2017</v>
      </c>
      <c r="F323" s="1">
        <f t="shared" si="22"/>
        <v>7</v>
      </c>
      <c r="G323" s="4">
        <f t="shared" si="23"/>
        <v>1</v>
      </c>
      <c r="H323" s="6">
        <v>0</v>
      </c>
      <c r="I323" s="28">
        <v>128.75143333333335</v>
      </c>
      <c r="J323" s="28">
        <v>31.748983333333335</v>
      </c>
      <c r="K323" s="33">
        <v>125</v>
      </c>
      <c r="L323" s="33">
        <v>125</v>
      </c>
      <c r="M323" s="33">
        <v>0</v>
      </c>
      <c r="N323" s="27">
        <v>17.142600000000002</v>
      </c>
      <c r="O323" s="30">
        <v>34.644044093335211</v>
      </c>
      <c r="P323" s="38">
        <v>0.26555113529411756</v>
      </c>
      <c r="Q323" s="38">
        <v>1.6140540588235304</v>
      </c>
      <c r="R323" s="32" t="s">
        <v>285</v>
      </c>
      <c r="S323" s="32">
        <v>1</v>
      </c>
      <c r="V323" s="8" t="s">
        <v>621</v>
      </c>
    </row>
    <row r="324" spans="1:22">
      <c r="A324" s="32" t="s">
        <v>148</v>
      </c>
      <c r="B324" s="32" t="s">
        <v>273</v>
      </c>
      <c r="C324" s="32" t="s">
        <v>1571</v>
      </c>
      <c r="D324" s="31">
        <v>42917</v>
      </c>
      <c r="E324" s="1">
        <f t="shared" si="21"/>
        <v>2017</v>
      </c>
      <c r="F324" s="1">
        <f t="shared" si="22"/>
        <v>7</v>
      </c>
      <c r="G324" s="4">
        <f t="shared" si="23"/>
        <v>1</v>
      </c>
      <c r="H324" s="6">
        <v>0</v>
      </c>
      <c r="I324" s="28">
        <v>128.75143333333335</v>
      </c>
      <c r="J324" s="28">
        <v>31.748983333333335</v>
      </c>
      <c r="K324" s="33">
        <v>150</v>
      </c>
      <c r="L324" s="33">
        <v>150</v>
      </c>
      <c r="M324" s="33">
        <v>0</v>
      </c>
      <c r="N324" s="27">
        <v>16.0746</v>
      </c>
      <c r="O324" s="30">
        <v>34.626702342062472</v>
      </c>
      <c r="P324" s="38">
        <v>0.25096137058823498</v>
      </c>
      <c r="Q324" s="38">
        <v>1.3049603176470601</v>
      </c>
      <c r="R324" s="32" t="s">
        <v>285</v>
      </c>
      <c r="S324" s="32">
        <v>1</v>
      </c>
      <c r="V324" s="8" t="s">
        <v>622</v>
      </c>
    </row>
    <row r="325" spans="1:22">
      <c r="A325" s="32" t="s">
        <v>148</v>
      </c>
      <c r="B325" s="32" t="s">
        <v>273</v>
      </c>
      <c r="C325" s="32" t="s">
        <v>1571</v>
      </c>
      <c r="D325" s="31">
        <v>42917</v>
      </c>
      <c r="E325" s="1">
        <f t="shared" si="21"/>
        <v>2017</v>
      </c>
      <c r="F325" s="1">
        <f t="shared" si="22"/>
        <v>7</v>
      </c>
      <c r="G325" s="4">
        <f t="shared" si="23"/>
        <v>1</v>
      </c>
      <c r="H325" s="6">
        <v>0</v>
      </c>
      <c r="I325" s="28">
        <v>128.75143333333335</v>
      </c>
      <c r="J325" s="28">
        <v>31.748983333333335</v>
      </c>
      <c r="K325" s="33">
        <v>200</v>
      </c>
      <c r="L325" s="33">
        <v>200</v>
      </c>
      <c r="M325" s="33">
        <v>0</v>
      </c>
      <c r="N325" s="27">
        <v>14.614000000000001</v>
      </c>
      <c r="O325" s="30">
        <v>34.570370089194341</v>
      </c>
      <c r="P325" s="38">
        <v>0.18920600588235259</v>
      </c>
      <c r="Q325" s="38">
        <v>1.0869776164705893</v>
      </c>
      <c r="R325" s="32" t="s">
        <v>285</v>
      </c>
      <c r="S325" s="32">
        <v>1</v>
      </c>
      <c r="V325" s="8" t="s">
        <v>623</v>
      </c>
    </row>
    <row r="326" spans="1:22">
      <c r="A326" s="32" t="s">
        <v>148</v>
      </c>
      <c r="B326" s="32" t="s">
        <v>273</v>
      </c>
      <c r="C326" s="32" t="s">
        <v>1571</v>
      </c>
      <c r="D326" s="31">
        <v>42917</v>
      </c>
      <c r="E326" s="1">
        <f t="shared" si="21"/>
        <v>2017</v>
      </c>
      <c r="F326" s="1">
        <f t="shared" si="22"/>
        <v>7</v>
      </c>
      <c r="G326" s="4">
        <f t="shared" si="23"/>
        <v>1</v>
      </c>
      <c r="H326" s="6">
        <v>0</v>
      </c>
      <c r="I326" s="28">
        <v>128.75143333333335</v>
      </c>
      <c r="J326" s="28">
        <v>31.748983333333335</v>
      </c>
      <c r="K326" s="33">
        <v>300</v>
      </c>
      <c r="L326" s="33">
        <v>300</v>
      </c>
      <c r="M326" s="33">
        <v>0</v>
      </c>
      <c r="N326" s="27">
        <v>12.0878</v>
      </c>
      <c r="O326" s="30">
        <v>34.456819770669519</v>
      </c>
      <c r="P326" s="38">
        <v>0.16865277450980409</v>
      </c>
      <c r="Q326" s="38">
        <v>0.64750083529411739</v>
      </c>
      <c r="R326" s="32" t="s">
        <v>285</v>
      </c>
      <c r="S326" s="32">
        <v>1</v>
      </c>
      <c r="V326" s="8" t="s">
        <v>624</v>
      </c>
    </row>
    <row r="327" spans="1:22">
      <c r="A327" s="32" t="s">
        <v>148</v>
      </c>
      <c r="B327" s="32" t="s">
        <v>273</v>
      </c>
      <c r="C327" s="32" t="s">
        <v>1571</v>
      </c>
      <c r="D327" s="31">
        <v>42917</v>
      </c>
      <c r="E327" s="1">
        <f t="shared" ref="E327:E391" si="24">YEAR(D327)</f>
        <v>2017</v>
      </c>
      <c r="F327" s="1">
        <f t="shared" ref="F327:F391" si="25">MONTH(D327)</f>
        <v>7</v>
      </c>
      <c r="G327" s="4">
        <f t="shared" ref="G327:G391" si="26">DAY(D327)</f>
        <v>1</v>
      </c>
      <c r="H327" s="6">
        <v>0</v>
      </c>
      <c r="I327" s="28">
        <v>128.75143333333335</v>
      </c>
      <c r="J327" s="28">
        <v>31.748983333333335</v>
      </c>
      <c r="K327" s="33">
        <v>500</v>
      </c>
      <c r="L327" s="33">
        <v>500</v>
      </c>
      <c r="M327" s="33">
        <v>0</v>
      </c>
      <c r="N327" s="27">
        <v>7.7553999999999998</v>
      </c>
      <c r="O327" s="30">
        <v>34.346468130610468</v>
      </c>
      <c r="P327" s="38">
        <v>-5.0998923529411933E-2</v>
      </c>
      <c r="Q327" s="38">
        <v>-0.59096478588235257</v>
      </c>
      <c r="R327" s="32" t="s">
        <v>285</v>
      </c>
      <c r="S327" s="32">
        <v>1</v>
      </c>
      <c r="V327" s="8" t="s">
        <v>625</v>
      </c>
    </row>
    <row r="328" spans="1:22">
      <c r="A328" s="32"/>
      <c r="B328" s="32"/>
      <c r="C328" s="32"/>
      <c r="D328" s="31"/>
      <c r="H328" s="6"/>
      <c r="I328" s="28"/>
      <c r="J328" s="28"/>
      <c r="K328" s="33"/>
      <c r="L328" s="33"/>
      <c r="M328" s="33"/>
      <c r="N328" s="27"/>
      <c r="O328" s="30"/>
      <c r="P328" s="38"/>
      <c r="Q328" s="38"/>
      <c r="R328" s="32"/>
      <c r="S328" s="32"/>
    </row>
    <row r="329" spans="1:22">
      <c r="A329" s="32" t="s">
        <v>149</v>
      </c>
      <c r="B329" s="32" t="s">
        <v>220</v>
      </c>
      <c r="C329" s="32" t="s">
        <v>1573</v>
      </c>
      <c r="D329" s="31">
        <v>42972</v>
      </c>
      <c r="E329" s="1">
        <f t="shared" si="24"/>
        <v>2017</v>
      </c>
      <c r="F329" s="1">
        <f t="shared" si="25"/>
        <v>8</v>
      </c>
      <c r="G329" s="4">
        <f t="shared" si="26"/>
        <v>25</v>
      </c>
      <c r="H329" s="6">
        <v>0.72958333333333336</v>
      </c>
      <c r="I329" s="28">
        <v>136.04116666666667</v>
      </c>
      <c r="J329" s="28">
        <v>37.819499999999998</v>
      </c>
      <c r="K329" s="33">
        <v>0</v>
      </c>
      <c r="L329" s="33">
        <v>0</v>
      </c>
      <c r="M329" s="33">
        <v>0</v>
      </c>
      <c r="N329" s="27">
        <v>26.9</v>
      </c>
      <c r="O329" s="30">
        <v>32.883316364561253</v>
      </c>
      <c r="P329" s="38">
        <v>-0.17080874823529379</v>
      </c>
      <c r="Q329" s="38">
        <v>-1.6015746376470572</v>
      </c>
      <c r="R329" s="32" t="s">
        <v>285</v>
      </c>
      <c r="S329" s="32"/>
      <c r="T329" s="7"/>
      <c r="V329" s="8" t="s">
        <v>628</v>
      </c>
    </row>
    <row r="330" spans="1:22">
      <c r="A330" s="32" t="s">
        <v>149</v>
      </c>
      <c r="B330" s="32" t="s">
        <v>220</v>
      </c>
      <c r="C330" s="32" t="s">
        <v>1573</v>
      </c>
      <c r="D330" s="31">
        <v>42972</v>
      </c>
      <c r="E330" s="1">
        <f t="shared" si="24"/>
        <v>2017</v>
      </c>
      <c r="F330" s="1">
        <f t="shared" si="25"/>
        <v>8</v>
      </c>
      <c r="G330" s="4">
        <f t="shared" si="26"/>
        <v>25</v>
      </c>
      <c r="H330" s="6">
        <v>0.72958333333333336</v>
      </c>
      <c r="I330" s="28">
        <v>136.04116666666667</v>
      </c>
      <c r="J330" s="28">
        <v>37.819499999999998</v>
      </c>
      <c r="K330" s="33">
        <v>20</v>
      </c>
      <c r="L330" s="33">
        <v>20</v>
      </c>
      <c r="M330" s="33">
        <v>0</v>
      </c>
      <c r="N330" s="27">
        <v>25.766999999999999</v>
      </c>
      <c r="O330" s="30">
        <v>34.082000000000001</v>
      </c>
      <c r="P330" s="38">
        <v>8.0336950588235423E-2</v>
      </c>
      <c r="Q330" s="38">
        <v>-0.24867306588235216</v>
      </c>
      <c r="R330" s="32" t="s">
        <v>285</v>
      </c>
      <c r="S330" s="32"/>
      <c r="T330" s="7"/>
      <c r="V330" s="8" t="s">
        <v>629</v>
      </c>
    </row>
    <row r="331" spans="1:22">
      <c r="A331" s="32" t="s">
        <v>149</v>
      </c>
      <c r="B331" s="32" t="s">
        <v>220</v>
      </c>
      <c r="C331" s="32" t="s">
        <v>1573</v>
      </c>
      <c r="D331" s="31">
        <v>42972</v>
      </c>
      <c r="E331" s="1">
        <f t="shared" si="24"/>
        <v>2017</v>
      </c>
      <c r="F331" s="1">
        <f t="shared" si="25"/>
        <v>8</v>
      </c>
      <c r="G331" s="4">
        <f t="shared" si="26"/>
        <v>25</v>
      </c>
      <c r="H331" s="6">
        <v>0.72958333333333336</v>
      </c>
      <c r="I331" s="28">
        <v>136.04116666666667</v>
      </c>
      <c r="J331" s="28">
        <v>37.819499999999998</v>
      </c>
      <c r="K331" s="33">
        <v>50</v>
      </c>
      <c r="L331" s="33">
        <v>50</v>
      </c>
      <c r="M331" s="33">
        <v>0</v>
      </c>
      <c r="N331" s="27">
        <v>15.62</v>
      </c>
      <c r="O331" s="30">
        <v>34.488</v>
      </c>
      <c r="P331" s="38">
        <v>0.29674638941176457</v>
      </c>
      <c r="Q331" s="38">
        <v>1.0573377458823554</v>
      </c>
      <c r="R331" s="32" t="s">
        <v>285</v>
      </c>
      <c r="S331" s="32"/>
      <c r="T331" s="7"/>
      <c r="U331" s="8" t="s">
        <v>1613</v>
      </c>
      <c r="V331" s="8" t="s">
        <v>630</v>
      </c>
    </row>
    <row r="332" spans="1:22">
      <c r="A332" s="32"/>
      <c r="B332" s="32"/>
      <c r="C332" s="32"/>
      <c r="D332" s="31"/>
      <c r="H332" s="6"/>
      <c r="I332" s="28"/>
      <c r="J332" s="28"/>
      <c r="K332" s="33"/>
      <c r="L332" s="33"/>
      <c r="M332" s="33"/>
      <c r="N332" s="27"/>
      <c r="O332" s="30"/>
      <c r="P332" s="38"/>
      <c r="Q332" s="38"/>
      <c r="R332" s="32"/>
      <c r="S332" s="32"/>
      <c r="T332" s="7"/>
    </row>
    <row r="333" spans="1:22">
      <c r="A333" s="32" t="s">
        <v>149</v>
      </c>
      <c r="B333" s="32" t="s">
        <v>221</v>
      </c>
      <c r="C333" s="32" t="s">
        <v>1573</v>
      </c>
      <c r="D333" s="31">
        <v>42972</v>
      </c>
      <c r="E333" s="1">
        <f t="shared" si="24"/>
        <v>2017</v>
      </c>
      <c r="F333" s="1">
        <f t="shared" si="25"/>
        <v>8</v>
      </c>
      <c r="G333" s="4">
        <f t="shared" si="26"/>
        <v>25</v>
      </c>
      <c r="H333" s="6">
        <v>0.61736111111111114</v>
      </c>
      <c r="I333" s="28">
        <v>135.79666666666665</v>
      </c>
      <c r="J333" s="28">
        <v>37.945666666666668</v>
      </c>
      <c r="K333" s="33">
        <v>0</v>
      </c>
      <c r="L333" s="33">
        <v>0</v>
      </c>
      <c r="M333" s="33">
        <v>0</v>
      </c>
      <c r="N333" s="27">
        <v>25.6</v>
      </c>
      <c r="O333" s="30">
        <v>34.050728732191949</v>
      </c>
      <c r="P333" s="19">
        <v>5.7171342352940746E-2</v>
      </c>
      <c r="Q333" s="19">
        <v>-0.1555177647058823</v>
      </c>
      <c r="R333" s="32" t="s">
        <v>285</v>
      </c>
      <c r="S333" s="32"/>
      <c r="T333" s="7"/>
      <c r="U333" s="17" t="s">
        <v>1614</v>
      </c>
      <c r="V333" s="8" t="s">
        <v>631</v>
      </c>
    </row>
    <row r="334" spans="1:22">
      <c r="A334" s="32" t="s">
        <v>149</v>
      </c>
      <c r="B334" s="32" t="s">
        <v>221</v>
      </c>
      <c r="C334" s="32" t="s">
        <v>1573</v>
      </c>
      <c r="D334" s="31">
        <v>42972</v>
      </c>
      <c r="E334" s="1">
        <f t="shared" si="24"/>
        <v>2017</v>
      </c>
      <c r="F334" s="1">
        <f t="shared" si="25"/>
        <v>8</v>
      </c>
      <c r="G334" s="4">
        <f t="shared" si="26"/>
        <v>25</v>
      </c>
      <c r="H334" s="6">
        <v>0.61736111111111114</v>
      </c>
      <c r="I334" s="28">
        <v>135.79666666666665</v>
      </c>
      <c r="J334" s="28">
        <v>37.945666666666668</v>
      </c>
      <c r="K334" s="33">
        <v>20</v>
      </c>
      <c r="L334" s="33">
        <v>20</v>
      </c>
      <c r="M334" s="33">
        <v>0</v>
      </c>
      <c r="N334" s="27">
        <v>22.238</v>
      </c>
      <c r="O334" s="30">
        <v>34.14</v>
      </c>
      <c r="P334" s="38">
        <v>0.11027324705882369</v>
      </c>
      <c r="Q334" s="38">
        <v>-8.5841830588236689E-2</v>
      </c>
      <c r="R334" s="32" t="s">
        <v>285</v>
      </c>
      <c r="S334" s="32"/>
      <c r="T334" s="7"/>
      <c r="U334" s="8" t="s">
        <v>1613</v>
      </c>
      <c r="V334" s="8" t="s">
        <v>632</v>
      </c>
    </row>
    <row r="335" spans="1:22">
      <c r="A335" s="32" t="s">
        <v>149</v>
      </c>
      <c r="B335" s="32" t="s">
        <v>221</v>
      </c>
      <c r="C335" s="32" t="s">
        <v>1573</v>
      </c>
      <c r="D335" s="31">
        <v>42972</v>
      </c>
      <c r="E335" s="1">
        <f t="shared" si="24"/>
        <v>2017</v>
      </c>
      <c r="F335" s="1">
        <f t="shared" si="25"/>
        <v>8</v>
      </c>
      <c r="G335" s="4">
        <f t="shared" si="26"/>
        <v>25</v>
      </c>
      <c r="H335" s="6">
        <v>0.61736111111111114</v>
      </c>
      <c r="I335" s="28">
        <v>135.79666666666665</v>
      </c>
      <c r="J335" s="28">
        <v>37.945666666666668</v>
      </c>
      <c r="K335" s="33">
        <v>50</v>
      </c>
      <c r="L335" s="33">
        <v>50</v>
      </c>
      <c r="M335" s="33">
        <v>0</v>
      </c>
      <c r="N335" s="27">
        <v>15.385</v>
      </c>
      <c r="O335" s="30">
        <v>34.523000000000003</v>
      </c>
      <c r="P335" s="38">
        <v>0.25631546235294156</v>
      </c>
      <c r="Q335" s="38">
        <v>1.3039951964705878</v>
      </c>
      <c r="R335" s="32" t="s">
        <v>285</v>
      </c>
      <c r="S335" s="32"/>
      <c r="T335" s="7"/>
      <c r="U335" s="8" t="s">
        <v>1613</v>
      </c>
      <c r="V335" s="8" t="s">
        <v>633</v>
      </c>
    </row>
    <row r="336" spans="1:22">
      <c r="A336" s="32"/>
      <c r="B336" s="32"/>
      <c r="C336" s="32"/>
      <c r="D336" s="31"/>
      <c r="H336" s="6"/>
      <c r="I336" s="28"/>
      <c r="J336" s="28"/>
      <c r="K336" s="33"/>
      <c r="L336" s="33"/>
      <c r="M336" s="33"/>
      <c r="N336" s="27"/>
      <c r="O336" s="30"/>
      <c r="P336" s="38"/>
      <c r="Q336" s="38"/>
      <c r="R336" s="32"/>
      <c r="S336" s="32"/>
      <c r="T336" s="7"/>
    </row>
    <row r="337" spans="1:22">
      <c r="A337" s="32" t="s">
        <v>149</v>
      </c>
      <c r="B337" s="32" t="s">
        <v>274</v>
      </c>
      <c r="C337" s="32" t="s">
        <v>1573</v>
      </c>
      <c r="D337" s="31">
        <v>42973</v>
      </c>
      <c r="E337" s="1">
        <f t="shared" si="24"/>
        <v>2017</v>
      </c>
      <c r="F337" s="1">
        <f t="shared" si="25"/>
        <v>8</v>
      </c>
      <c r="G337" s="4">
        <f t="shared" si="26"/>
        <v>26</v>
      </c>
      <c r="H337" s="6">
        <v>0.63534722222222217</v>
      </c>
      <c r="I337" s="28">
        <v>136.00049999999999</v>
      </c>
      <c r="J337" s="28">
        <v>39.590166666666669</v>
      </c>
      <c r="K337" s="33">
        <v>0</v>
      </c>
      <c r="L337" s="33">
        <v>0</v>
      </c>
      <c r="M337" s="33">
        <v>0</v>
      </c>
      <c r="N337" s="27">
        <v>25.2</v>
      </c>
      <c r="O337" s="30">
        <v>33.88884029008365</v>
      </c>
      <c r="P337" s="38">
        <v>1.1287601176471096E-2</v>
      </c>
      <c r="Q337" s="38">
        <v>-0.18590481176470242</v>
      </c>
      <c r="R337" s="32" t="s">
        <v>285</v>
      </c>
      <c r="S337" s="32"/>
      <c r="T337" s="7"/>
      <c r="V337" s="8" t="s">
        <v>634</v>
      </c>
    </row>
    <row r="338" spans="1:22">
      <c r="A338" s="32" t="s">
        <v>149</v>
      </c>
      <c r="B338" s="32" t="s">
        <v>274</v>
      </c>
      <c r="C338" s="32" t="s">
        <v>1573</v>
      </c>
      <c r="D338" s="31">
        <v>42973</v>
      </c>
      <c r="E338" s="1">
        <f t="shared" si="24"/>
        <v>2017</v>
      </c>
      <c r="F338" s="1">
        <f t="shared" si="25"/>
        <v>8</v>
      </c>
      <c r="G338" s="4">
        <f t="shared" si="26"/>
        <v>26</v>
      </c>
      <c r="H338" s="6">
        <v>0.63534722222222217</v>
      </c>
      <c r="I338" s="28">
        <v>136.00049999999999</v>
      </c>
      <c r="J338" s="28">
        <v>39.590166666666669</v>
      </c>
      <c r="K338" s="33">
        <v>20</v>
      </c>
      <c r="L338" s="33">
        <v>20</v>
      </c>
      <c r="M338" s="33">
        <v>0</v>
      </c>
      <c r="N338" s="27">
        <v>20.995999999999999</v>
      </c>
      <c r="O338" s="30">
        <v>34.316000000000003</v>
      </c>
      <c r="P338" s="38">
        <v>0.17096800000000001</v>
      </c>
      <c r="Q338" s="38">
        <v>0.62519175999999987</v>
      </c>
      <c r="R338" s="32" t="s">
        <v>285</v>
      </c>
      <c r="S338" s="32"/>
      <c r="T338" s="7"/>
      <c r="V338" s="8" t="s">
        <v>635</v>
      </c>
    </row>
    <row r="339" spans="1:22">
      <c r="A339" s="32" t="s">
        <v>149</v>
      </c>
      <c r="B339" s="32" t="s">
        <v>274</v>
      </c>
      <c r="C339" s="32" t="s">
        <v>1573</v>
      </c>
      <c r="D339" s="31">
        <v>42973</v>
      </c>
      <c r="E339" s="1">
        <f t="shared" si="24"/>
        <v>2017</v>
      </c>
      <c r="F339" s="1">
        <f t="shared" si="25"/>
        <v>8</v>
      </c>
      <c r="G339" s="4">
        <f t="shared" si="26"/>
        <v>26</v>
      </c>
      <c r="H339" s="6">
        <v>0.63534722222222217</v>
      </c>
      <c r="I339" s="28">
        <v>136.00049999999999</v>
      </c>
      <c r="J339" s="28">
        <v>39.590166666666669</v>
      </c>
      <c r="K339" s="33">
        <v>50</v>
      </c>
      <c r="L339" s="33">
        <v>50</v>
      </c>
      <c r="M339" s="33">
        <v>0</v>
      </c>
      <c r="N339" s="27">
        <v>12.144</v>
      </c>
      <c r="O339" s="30">
        <v>34.290999999999997</v>
      </c>
      <c r="P339" s="38">
        <v>0.19211443882352985</v>
      </c>
      <c r="Q339" s="38">
        <v>0.74514217176470687</v>
      </c>
      <c r="R339" s="32" t="s">
        <v>285</v>
      </c>
      <c r="S339" s="32"/>
      <c r="T339" s="7"/>
      <c r="V339" s="8" t="s">
        <v>636</v>
      </c>
    </row>
    <row r="340" spans="1:22">
      <c r="A340" s="32"/>
      <c r="B340" s="32"/>
      <c r="C340" s="32"/>
      <c r="D340" s="31"/>
      <c r="H340" s="6"/>
      <c r="I340" s="28"/>
      <c r="J340" s="28"/>
      <c r="K340" s="33"/>
      <c r="L340" s="33"/>
      <c r="M340" s="33"/>
      <c r="N340" s="27"/>
      <c r="O340" s="30"/>
      <c r="P340" s="38"/>
      <c r="Q340" s="38"/>
      <c r="R340" s="32"/>
      <c r="S340" s="32"/>
      <c r="T340" s="7"/>
    </row>
    <row r="341" spans="1:22">
      <c r="A341" s="32" t="s">
        <v>149</v>
      </c>
      <c r="B341" s="32" t="s">
        <v>275</v>
      </c>
      <c r="C341" s="32" t="s">
        <v>1573</v>
      </c>
      <c r="D341" s="31">
        <v>42974</v>
      </c>
      <c r="E341" s="1">
        <f t="shared" si="24"/>
        <v>2017</v>
      </c>
      <c r="F341" s="1">
        <f t="shared" si="25"/>
        <v>8</v>
      </c>
      <c r="G341" s="4">
        <f t="shared" si="26"/>
        <v>27</v>
      </c>
      <c r="H341" s="6">
        <v>0.55700231481481477</v>
      </c>
      <c r="I341" s="28">
        <v>135.999</v>
      </c>
      <c r="J341" s="28">
        <v>40.176833333333335</v>
      </c>
      <c r="K341" s="33">
        <v>0</v>
      </c>
      <c r="L341" s="33">
        <v>0</v>
      </c>
      <c r="M341" s="33">
        <v>0</v>
      </c>
      <c r="N341" s="27">
        <v>25.6</v>
      </c>
      <c r="O341" s="30">
        <v>33.779514213477469</v>
      </c>
      <c r="P341" s="38">
        <v>2.0632221176470678E-2</v>
      </c>
      <c r="Q341" s="38">
        <v>-0.43459224470588165</v>
      </c>
      <c r="R341" s="32" t="s">
        <v>285</v>
      </c>
      <c r="S341" s="32"/>
      <c r="T341" s="7"/>
      <c r="U341" s="17" t="s">
        <v>1615</v>
      </c>
      <c r="V341" s="8" t="s">
        <v>637</v>
      </c>
    </row>
    <row r="342" spans="1:22">
      <c r="A342" s="32" t="s">
        <v>149</v>
      </c>
      <c r="B342" s="32" t="s">
        <v>275</v>
      </c>
      <c r="C342" s="32" t="s">
        <v>1573</v>
      </c>
      <c r="D342" s="31">
        <v>42974</v>
      </c>
      <c r="E342" s="1">
        <f t="shared" si="24"/>
        <v>2017</v>
      </c>
      <c r="F342" s="1">
        <f t="shared" si="25"/>
        <v>8</v>
      </c>
      <c r="G342" s="4">
        <f t="shared" si="26"/>
        <v>27</v>
      </c>
      <c r="H342" s="6">
        <v>0.55700231481481477</v>
      </c>
      <c r="I342" s="28">
        <v>135.999</v>
      </c>
      <c r="J342" s="28">
        <v>40.176833333333335</v>
      </c>
      <c r="K342" s="33">
        <v>20</v>
      </c>
      <c r="L342" s="33">
        <v>20</v>
      </c>
      <c r="M342" s="33">
        <v>0</v>
      </c>
      <c r="N342" s="27">
        <v>25.234999999999999</v>
      </c>
      <c r="O342" s="30">
        <v>33.765999999999998</v>
      </c>
      <c r="P342" s="38">
        <v>2.1467876470588232E-2</v>
      </c>
      <c r="Q342" s="38">
        <v>-0.57752262470588356</v>
      </c>
      <c r="R342" s="32" t="s">
        <v>285</v>
      </c>
      <c r="S342" s="32"/>
      <c r="T342" s="7"/>
      <c r="V342" s="8" t="s">
        <v>638</v>
      </c>
    </row>
    <row r="343" spans="1:22">
      <c r="A343" s="32" t="s">
        <v>149</v>
      </c>
      <c r="B343" s="32" t="s">
        <v>275</v>
      </c>
      <c r="C343" s="32" t="s">
        <v>1573</v>
      </c>
      <c r="D343" s="31">
        <v>42974</v>
      </c>
      <c r="E343" s="1">
        <f t="shared" si="24"/>
        <v>2017</v>
      </c>
      <c r="F343" s="1">
        <f t="shared" si="25"/>
        <v>8</v>
      </c>
      <c r="G343" s="4">
        <f t="shared" si="26"/>
        <v>27</v>
      </c>
      <c r="H343" s="6">
        <v>0.55700231481481477</v>
      </c>
      <c r="I343" s="28">
        <v>135.999</v>
      </c>
      <c r="J343" s="28">
        <v>40.176833333333335</v>
      </c>
      <c r="K343" s="33">
        <v>50</v>
      </c>
      <c r="L343" s="33">
        <v>50</v>
      </c>
      <c r="M343" s="33">
        <v>0</v>
      </c>
      <c r="N343" s="27">
        <v>6.9039999999999999</v>
      </c>
      <c r="O343" s="30">
        <v>33.932000000000002</v>
      </c>
      <c r="P343" s="38">
        <v>3.1309615294117465E-2</v>
      </c>
      <c r="Q343" s="38">
        <v>-0.44791823294117528</v>
      </c>
      <c r="R343" s="32" t="s">
        <v>285</v>
      </c>
      <c r="S343" s="32"/>
      <c r="T343" s="7"/>
      <c r="V343" s="8" t="s">
        <v>639</v>
      </c>
    </row>
    <row r="344" spans="1:22">
      <c r="A344" s="32"/>
      <c r="B344" s="32"/>
      <c r="C344" s="32"/>
      <c r="D344" s="31"/>
      <c r="H344" s="6"/>
      <c r="I344" s="28"/>
      <c r="J344" s="28"/>
      <c r="K344" s="33"/>
      <c r="L344" s="33"/>
      <c r="M344" s="33"/>
      <c r="N344" s="27"/>
      <c r="O344" s="30"/>
      <c r="P344" s="38"/>
      <c r="Q344" s="38"/>
      <c r="R344" s="32"/>
      <c r="S344" s="32"/>
      <c r="T344" s="7"/>
    </row>
    <row r="345" spans="1:22">
      <c r="A345" s="32" t="s">
        <v>149</v>
      </c>
      <c r="B345" s="32" t="s">
        <v>276</v>
      </c>
      <c r="C345" s="32" t="s">
        <v>1573</v>
      </c>
      <c r="D345" s="31">
        <v>42975</v>
      </c>
      <c r="E345" s="1">
        <f t="shared" si="24"/>
        <v>2017</v>
      </c>
      <c r="F345" s="1">
        <f t="shared" si="25"/>
        <v>8</v>
      </c>
      <c r="G345" s="4">
        <f t="shared" si="26"/>
        <v>28</v>
      </c>
      <c r="H345" s="6">
        <v>0.56967592592592597</v>
      </c>
      <c r="I345" s="28">
        <v>135.99866666666668</v>
      </c>
      <c r="J345" s="28">
        <v>38.491500000000002</v>
      </c>
      <c r="K345" s="33">
        <v>0</v>
      </c>
      <c r="L345" s="33">
        <v>0</v>
      </c>
      <c r="M345" s="33">
        <v>0</v>
      </c>
      <c r="N345" s="27">
        <v>26.1</v>
      </c>
      <c r="O345" s="30">
        <v>33.846258203453047</v>
      </c>
      <c r="P345" s="38">
        <v>-8.5893258823526164E-3</v>
      </c>
      <c r="Q345" s="38">
        <v>-0.679845541176471</v>
      </c>
      <c r="R345" s="32" t="s">
        <v>285</v>
      </c>
      <c r="S345" s="32"/>
      <c r="T345" s="7"/>
      <c r="V345" s="8" t="s">
        <v>640</v>
      </c>
    </row>
    <row r="346" spans="1:22">
      <c r="A346" s="32" t="s">
        <v>149</v>
      </c>
      <c r="B346" s="32" t="s">
        <v>276</v>
      </c>
      <c r="C346" s="32" t="s">
        <v>1573</v>
      </c>
      <c r="D346" s="31">
        <v>42975</v>
      </c>
      <c r="E346" s="1">
        <f t="shared" si="24"/>
        <v>2017</v>
      </c>
      <c r="F346" s="1">
        <f t="shared" si="25"/>
        <v>8</v>
      </c>
      <c r="G346" s="4">
        <f t="shared" si="26"/>
        <v>28</v>
      </c>
      <c r="H346" s="6">
        <v>0.56967592592592597</v>
      </c>
      <c r="I346" s="28">
        <v>135.99866666666668</v>
      </c>
      <c r="J346" s="28">
        <v>38.491500000000002</v>
      </c>
      <c r="K346" s="33">
        <v>20</v>
      </c>
      <c r="L346" s="33">
        <v>20</v>
      </c>
      <c r="M346" s="33">
        <v>0</v>
      </c>
      <c r="N346" s="27">
        <v>21.224</v>
      </c>
      <c r="O346" s="30">
        <v>34.359000000000002</v>
      </c>
      <c r="P346" s="20">
        <v>9.6767978823529388E-2</v>
      </c>
      <c r="Q346" s="20">
        <v>0.4774997882352956</v>
      </c>
      <c r="R346" s="32" t="s">
        <v>285</v>
      </c>
      <c r="S346" s="32"/>
      <c r="T346" s="7"/>
      <c r="U346" s="8" t="s">
        <v>1616</v>
      </c>
      <c r="V346" s="60" t="s">
        <v>641</v>
      </c>
    </row>
    <row r="347" spans="1:22">
      <c r="A347" s="32" t="s">
        <v>149</v>
      </c>
      <c r="B347" s="32" t="s">
        <v>276</v>
      </c>
      <c r="C347" s="32" t="s">
        <v>1573</v>
      </c>
      <c r="D347" s="31">
        <v>42975</v>
      </c>
      <c r="E347" s="1">
        <f t="shared" si="24"/>
        <v>2017</v>
      </c>
      <c r="F347" s="1">
        <f t="shared" si="25"/>
        <v>8</v>
      </c>
      <c r="G347" s="4">
        <f t="shared" si="26"/>
        <v>28</v>
      </c>
      <c r="H347" s="6">
        <v>0.56967592592592597</v>
      </c>
      <c r="I347" s="28">
        <v>135.99866666666668</v>
      </c>
      <c r="J347" s="28">
        <v>38.491500000000002</v>
      </c>
      <c r="K347" s="33">
        <v>50</v>
      </c>
      <c r="L347" s="33">
        <v>50</v>
      </c>
      <c r="M347" s="33">
        <v>0</v>
      </c>
      <c r="N347" s="27">
        <v>11.233000000000001</v>
      </c>
      <c r="O347" s="30">
        <v>34.252000000000002</v>
      </c>
      <c r="P347" s="20">
        <v>0.14258847058823521</v>
      </c>
      <c r="Q347" s="20">
        <v>0.52386010588235443</v>
      </c>
      <c r="R347" s="32" t="s">
        <v>285</v>
      </c>
      <c r="S347" s="32"/>
      <c r="T347" s="7"/>
      <c r="V347" s="60" t="s">
        <v>642</v>
      </c>
    </row>
    <row r="348" spans="1:22">
      <c r="A348" s="32"/>
      <c r="B348" s="32"/>
      <c r="C348" s="32"/>
      <c r="D348" s="31"/>
      <c r="H348" s="6"/>
      <c r="I348" s="28"/>
      <c r="J348" s="28"/>
      <c r="K348" s="33"/>
      <c r="L348" s="33"/>
      <c r="M348" s="33"/>
      <c r="N348" s="27"/>
      <c r="O348" s="30"/>
      <c r="P348" s="20"/>
      <c r="Q348" s="20"/>
      <c r="R348" s="32"/>
      <c r="S348" s="32"/>
      <c r="T348" s="7"/>
      <c r="V348" s="60"/>
    </row>
    <row r="349" spans="1:22">
      <c r="A349" s="32" t="s">
        <v>149</v>
      </c>
      <c r="B349" s="32" t="s">
        <v>233</v>
      </c>
      <c r="C349" s="32" t="s">
        <v>1569</v>
      </c>
      <c r="D349" s="31">
        <v>42983</v>
      </c>
      <c r="E349" s="1">
        <f t="shared" si="24"/>
        <v>2017</v>
      </c>
      <c r="F349" s="1">
        <f t="shared" si="25"/>
        <v>9</v>
      </c>
      <c r="G349" s="4">
        <f t="shared" si="26"/>
        <v>5</v>
      </c>
      <c r="H349" s="6">
        <v>0.72986111111111107</v>
      </c>
      <c r="I349" s="28">
        <v>130.4025</v>
      </c>
      <c r="J349" s="28">
        <v>34.464166666666664</v>
      </c>
      <c r="K349" s="33">
        <v>0</v>
      </c>
      <c r="L349" s="33">
        <v>0</v>
      </c>
      <c r="M349" s="33">
        <v>0</v>
      </c>
      <c r="N349" s="27">
        <v>27.3</v>
      </c>
      <c r="O349" s="30">
        <v>31.744054708203372</v>
      </c>
      <c r="P349" s="20">
        <v>-0.43405605764705868</v>
      </c>
      <c r="Q349" s="20">
        <v>-3.0844408764705875</v>
      </c>
      <c r="R349" s="32" t="s">
        <v>285</v>
      </c>
      <c r="S349" s="32"/>
      <c r="T349" s="7"/>
      <c r="V349" s="60" t="s">
        <v>643</v>
      </c>
    </row>
    <row r="350" spans="1:22">
      <c r="A350" s="32" t="s">
        <v>149</v>
      </c>
      <c r="B350" s="32" t="s">
        <v>233</v>
      </c>
      <c r="C350" s="32" t="s">
        <v>1569</v>
      </c>
      <c r="D350" s="31">
        <v>42983</v>
      </c>
      <c r="E350" s="1">
        <f t="shared" si="24"/>
        <v>2017</v>
      </c>
      <c r="F350" s="1">
        <f t="shared" si="25"/>
        <v>9</v>
      </c>
      <c r="G350" s="4">
        <f t="shared" si="26"/>
        <v>5</v>
      </c>
      <c r="H350" s="6">
        <v>0.72986111111111107</v>
      </c>
      <c r="I350" s="28">
        <v>130.4025</v>
      </c>
      <c r="J350" s="28">
        <v>34.464166666666664</v>
      </c>
      <c r="K350" s="33">
        <v>20</v>
      </c>
      <c r="L350" s="33">
        <v>20</v>
      </c>
      <c r="M350" s="33">
        <v>0</v>
      </c>
      <c r="N350" s="27">
        <v>26.706</v>
      </c>
      <c r="O350" s="30">
        <v>31.768000000000001</v>
      </c>
      <c r="P350" s="20">
        <v>-0.42108278588235293</v>
      </c>
      <c r="Q350" s="20">
        <v>-3.247199118823529</v>
      </c>
      <c r="R350" s="32" t="s">
        <v>285</v>
      </c>
      <c r="S350" s="32"/>
      <c r="T350" s="7"/>
      <c r="V350" s="60" t="s">
        <v>644</v>
      </c>
    </row>
    <row r="351" spans="1:22">
      <c r="A351" s="32" t="s">
        <v>149</v>
      </c>
      <c r="B351" s="32" t="s">
        <v>233</v>
      </c>
      <c r="C351" s="32" t="s">
        <v>1569</v>
      </c>
      <c r="D351" s="31">
        <v>42983</v>
      </c>
      <c r="E351" s="1">
        <f t="shared" si="24"/>
        <v>2017</v>
      </c>
      <c r="F351" s="1">
        <f t="shared" si="25"/>
        <v>9</v>
      </c>
      <c r="G351" s="4">
        <f t="shared" si="26"/>
        <v>5</v>
      </c>
      <c r="H351" s="6">
        <v>0.72986111111111107</v>
      </c>
      <c r="I351" s="28">
        <v>130.4025</v>
      </c>
      <c r="J351" s="28">
        <v>34.464166666666664</v>
      </c>
      <c r="K351" s="33">
        <v>50</v>
      </c>
      <c r="L351" s="33">
        <v>50</v>
      </c>
      <c r="M351" s="33">
        <v>0</v>
      </c>
      <c r="N351" s="27">
        <v>20.981999999999999</v>
      </c>
      <c r="O351" s="30">
        <v>34.582999999999998</v>
      </c>
      <c r="P351" s="20">
        <v>0.2480188058823527</v>
      </c>
      <c r="Q351" s="20">
        <v>1.4585349788235309</v>
      </c>
      <c r="R351" s="32" t="s">
        <v>285</v>
      </c>
      <c r="S351" s="32"/>
      <c r="T351" s="7"/>
      <c r="V351" s="60" t="s">
        <v>645</v>
      </c>
    </row>
    <row r="352" spans="1:22">
      <c r="A352" s="32"/>
      <c r="B352" s="32"/>
      <c r="C352" s="32"/>
      <c r="D352" s="31"/>
      <c r="H352" s="6"/>
      <c r="I352" s="28"/>
      <c r="J352" s="28"/>
      <c r="K352" s="33"/>
      <c r="L352" s="33"/>
      <c r="M352" s="33"/>
      <c r="N352" s="27"/>
      <c r="O352" s="30"/>
      <c r="P352" s="20"/>
      <c r="Q352" s="20"/>
      <c r="R352" s="32"/>
      <c r="S352" s="32"/>
      <c r="T352" s="7"/>
      <c r="V352" s="60"/>
    </row>
    <row r="353" spans="1:22">
      <c r="A353" s="32" t="s">
        <v>149</v>
      </c>
      <c r="B353" s="32" t="s">
        <v>277</v>
      </c>
      <c r="C353" s="32" t="s">
        <v>1569</v>
      </c>
      <c r="D353" s="31">
        <v>42984</v>
      </c>
      <c r="E353" s="1">
        <f t="shared" si="24"/>
        <v>2017</v>
      </c>
      <c r="F353" s="1">
        <f t="shared" si="25"/>
        <v>9</v>
      </c>
      <c r="G353" s="4">
        <f t="shared" si="26"/>
        <v>6</v>
      </c>
      <c r="H353" s="6">
        <v>0.65590277777777783</v>
      </c>
      <c r="I353" s="28">
        <v>130.52199999999999</v>
      </c>
      <c r="J353" s="28">
        <v>34.834333333333333</v>
      </c>
      <c r="K353" s="33">
        <v>0</v>
      </c>
      <c r="L353" s="33">
        <v>0</v>
      </c>
      <c r="M353" s="33">
        <v>0</v>
      </c>
      <c r="N353" s="27">
        <v>26.6</v>
      </c>
      <c r="O353" s="30">
        <v>32.160837288263878</v>
      </c>
      <c r="P353" s="20">
        <v>-0.36208500235294139</v>
      </c>
      <c r="Q353" s="20">
        <v>-2.5697719835294111</v>
      </c>
      <c r="R353" s="32" t="s">
        <v>285</v>
      </c>
      <c r="S353" s="32"/>
      <c r="V353" s="60" t="s">
        <v>646</v>
      </c>
    </row>
    <row r="354" spans="1:22">
      <c r="A354" s="32" t="s">
        <v>149</v>
      </c>
      <c r="B354" s="32" t="s">
        <v>277</v>
      </c>
      <c r="C354" s="32" t="s">
        <v>1569</v>
      </c>
      <c r="D354" s="31">
        <v>42984</v>
      </c>
      <c r="E354" s="1">
        <f t="shared" si="24"/>
        <v>2017</v>
      </c>
      <c r="F354" s="1">
        <f t="shared" si="25"/>
        <v>9</v>
      </c>
      <c r="G354" s="4">
        <f t="shared" si="26"/>
        <v>6</v>
      </c>
      <c r="H354" s="6">
        <v>0.65590277777777783</v>
      </c>
      <c r="I354" s="28">
        <v>130.52199999999999</v>
      </c>
      <c r="J354" s="28">
        <v>34.834333333333333</v>
      </c>
      <c r="K354" s="33">
        <v>20</v>
      </c>
      <c r="L354" s="33">
        <v>20</v>
      </c>
      <c r="M354" s="33">
        <v>0</v>
      </c>
      <c r="N354" s="27">
        <v>25.922000000000001</v>
      </c>
      <c r="O354" s="30">
        <v>32.890999999999998</v>
      </c>
      <c r="P354" s="20">
        <v>-0.27579654352941163</v>
      </c>
      <c r="Q354" s="20">
        <v>-2.0280268152941181</v>
      </c>
      <c r="R354" s="32" t="s">
        <v>285</v>
      </c>
      <c r="S354" s="32"/>
      <c r="T354" s="65" t="s">
        <v>1617</v>
      </c>
      <c r="U354" s="8" t="s">
        <v>1618</v>
      </c>
      <c r="V354" s="60" t="s">
        <v>647</v>
      </c>
    </row>
    <row r="355" spans="1:22">
      <c r="A355" s="32" t="s">
        <v>149</v>
      </c>
      <c r="B355" s="32" t="s">
        <v>277</v>
      </c>
      <c r="C355" s="32" t="s">
        <v>1569</v>
      </c>
      <c r="D355" s="31">
        <v>42984</v>
      </c>
      <c r="E355" s="1">
        <f t="shared" si="24"/>
        <v>2017</v>
      </c>
      <c r="F355" s="1">
        <f t="shared" si="25"/>
        <v>9</v>
      </c>
      <c r="G355" s="4">
        <f t="shared" si="26"/>
        <v>6</v>
      </c>
      <c r="H355" s="6">
        <v>0.65590277777777783</v>
      </c>
      <c r="I355" s="28">
        <v>130.52199999999999</v>
      </c>
      <c r="J355" s="28">
        <v>34.834333333333333</v>
      </c>
      <c r="K355" s="33">
        <v>50</v>
      </c>
      <c r="L355" s="33">
        <v>50</v>
      </c>
      <c r="M355" s="33">
        <v>0</v>
      </c>
      <c r="N355" s="27">
        <v>17.640999999999998</v>
      </c>
      <c r="O355" s="30">
        <v>34.209000000000003</v>
      </c>
      <c r="P355" s="20">
        <v>0.15094128941176477</v>
      </c>
      <c r="Q355" s="20">
        <v>0.85118013411764615</v>
      </c>
      <c r="R355" s="32" t="s">
        <v>285</v>
      </c>
      <c r="S355" s="32"/>
      <c r="T355" s="65" t="s">
        <v>1617</v>
      </c>
      <c r="U355" s="8" t="s">
        <v>1618</v>
      </c>
      <c r="V355" s="60" t="s">
        <v>648</v>
      </c>
    </row>
    <row r="356" spans="1:22">
      <c r="A356" s="32"/>
      <c r="B356" s="32"/>
      <c r="C356" s="32"/>
      <c r="D356" s="31"/>
      <c r="H356" s="6"/>
      <c r="I356" s="28"/>
      <c r="J356" s="28"/>
      <c r="K356" s="33"/>
      <c r="L356" s="33"/>
      <c r="M356" s="33"/>
      <c r="N356" s="27"/>
      <c r="O356" s="30"/>
      <c r="P356" s="20"/>
      <c r="Q356" s="20"/>
      <c r="R356" s="32"/>
      <c r="S356" s="32"/>
      <c r="T356" s="65"/>
      <c r="V356" s="60"/>
    </row>
    <row r="357" spans="1:22">
      <c r="A357" s="32" t="s">
        <v>149</v>
      </c>
      <c r="B357" s="32" t="s">
        <v>236</v>
      </c>
      <c r="C357" s="32" t="s">
        <v>1569</v>
      </c>
      <c r="D357" s="31">
        <v>42985</v>
      </c>
      <c r="E357" s="1">
        <f t="shared" si="24"/>
        <v>2017</v>
      </c>
      <c r="F357" s="1">
        <f t="shared" si="25"/>
        <v>9</v>
      </c>
      <c r="G357" s="4">
        <f t="shared" si="26"/>
        <v>7</v>
      </c>
      <c r="H357" s="6">
        <v>0.75423611111111111</v>
      </c>
      <c r="I357" s="28">
        <v>130.148</v>
      </c>
      <c r="J357" s="28">
        <v>34.129333333333335</v>
      </c>
      <c r="K357" s="33">
        <v>0</v>
      </c>
      <c r="L357" s="33">
        <v>0</v>
      </c>
      <c r="M357" s="33">
        <v>0</v>
      </c>
      <c r="N357" s="27">
        <v>26.6</v>
      </c>
      <c r="O357" s="30">
        <v>31.839058396503866</v>
      </c>
      <c r="P357" s="20">
        <v>-0.47377995176470544</v>
      </c>
      <c r="Q357" s="20">
        <v>-3.1292635576470573</v>
      </c>
      <c r="R357" s="32" t="s">
        <v>285</v>
      </c>
      <c r="S357" s="32"/>
      <c r="T357" s="7"/>
      <c r="V357" s="60" t="s">
        <v>649</v>
      </c>
    </row>
    <row r="358" spans="1:22">
      <c r="A358" s="32" t="s">
        <v>149</v>
      </c>
      <c r="B358" s="32" t="s">
        <v>236</v>
      </c>
      <c r="C358" s="32" t="s">
        <v>1569</v>
      </c>
      <c r="D358" s="31">
        <v>42985</v>
      </c>
      <c r="E358" s="1">
        <f t="shared" si="24"/>
        <v>2017</v>
      </c>
      <c r="F358" s="1">
        <f t="shared" si="25"/>
        <v>9</v>
      </c>
      <c r="G358" s="4">
        <f t="shared" si="26"/>
        <v>7</v>
      </c>
      <c r="H358" s="6">
        <v>0.75423611111111111</v>
      </c>
      <c r="I358" s="28">
        <v>130.148</v>
      </c>
      <c r="J358" s="28">
        <v>34.129333333333335</v>
      </c>
      <c r="K358" s="33">
        <v>20</v>
      </c>
      <c r="L358" s="33">
        <v>20</v>
      </c>
      <c r="M358" s="33">
        <v>0</v>
      </c>
      <c r="N358" s="27">
        <v>26.152999999999999</v>
      </c>
      <c r="O358" s="30">
        <v>33.529000000000003</v>
      </c>
      <c r="P358" s="20">
        <v>-7.2760640000000043E-2</v>
      </c>
      <c r="Q358" s="20">
        <v>-0.72835404000000104</v>
      </c>
      <c r="R358" s="32" t="s">
        <v>285</v>
      </c>
      <c r="S358" s="32"/>
      <c r="T358" s="7"/>
      <c r="V358" s="60" t="s">
        <v>650</v>
      </c>
    </row>
    <row r="359" spans="1:22">
      <c r="A359" s="32" t="s">
        <v>149</v>
      </c>
      <c r="B359" s="32" t="s">
        <v>236</v>
      </c>
      <c r="C359" s="32" t="s">
        <v>1569</v>
      </c>
      <c r="D359" s="31">
        <v>42985</v>
      </c>
      <c r="E359" s="1">
        <f t="shared" si="24"/>
        <v>2017</v>
      </c>
      <c r="F359" s="1">
        <f t="shared" si="25"/>
        <v>9</v>
      </c>
      <c r="G359" s="4">
        <f t="shared" si="26"/>
        <v>7</v>
      </c>
      <c r="H359" s="6">
        <v>0.75423611111111111</v>
      </c>
      <c r="I359" s="28">
        <v>130.148</v>
      </c>
      <c r="J359" s="28">
        <v>34.129333333333335</v>
      </c>
      <c r="K359" s="33">
        <v>50</v>
      </c>
      <c r="L359" s="33">
        <v>50</v>
      </c>
      <c r="M359" s="33">
        <v>0</v>
      </c>
      <c r="N359" s="27">
        <v>23.873000000000001</v>
      </c>
      <c r="O359" s="30">
        <v>33.969000000000001</v>
      </c>
      <c r="P359" s="20">
        <v>0.15749393176470572</v>
      </c>
      <c r="Q359" s="20">
        <v>0.23466883764705848</v>
      </c>
      <c r="R359" s="32" t="s">
        <v>285</v>
      </c>
      <c r="S359" s="32"/>
      <c r="T359" s="7"/>
      <c r="V359" s="60" t="s">
        <v>651</v>
      </c>
    </row>
    <row r="360" spans="1:22">
      <c r="A360" s="32"/>
      <c r="B360" s="32"/>
      <c r="C360" s="32"/>
      <c r="D360" s="31"/>
      <c r="H360" s="6"/>
      <c r="I360" s="28"/>
      <c r="J360" s="28"/>
      <c r="K360" s="33"/>
      <c r="L360" s="33"/>
      <c r="M360" s="33"/>
      <c r="N360" s="27"/>
      <c r="O360" s="30"/>
      <c r="P360" s="20"/>
      <c r="Q360" s="20"/>
      <c r="R360" s="32"/>
      <c r="S360" s="32"/>
      <c r="T360" s="7"/>
      <c r="V360" s="60"/>
    </row>
    <row r="361" spans="1:22">
      <c r="A361" s="32" t="s">
        <v>149</v>
      </c>
      <c r="B361" s="32" t="s">
        <v>138</v>
      </c>
      <c r="C361" s="32" t="s">
        <v>1569</v>
      </c>
      <c r="D361" s="31">
        <v>42986</v>
      </c>
      <c r="E361" s="1">
        <f t="shared" si="24"/>
        <v>2017</v>
      </c>
      <c r="F361" s="1">
        <f t="shared" si="25"/>
        <v>9</v>
      </c>
      <c r="G361" s="4">
        <f t="shared" si="26"/>
        <v>8</v>
      </c>
      <c r="H361" s="6">
        <v>0.7333912037037037</v>
      </c>
      <c r="I361" s="28">
        <v>129.79933333333332</v>
      </c>
      <c r="J361" s="28">
        <v>34.19016666666667</v>
      </c>
      <c r="K361" s="33">
        <v>0</v>
      </c>
      <c r="L361" s="33">
        <v>0</v>
      </c>
      <c r="M361" s="33">
        <v>0</v>
      </c>
      <c r="N361" s="27">
        <v>27.4</v>
      </c>
      <c r="O361" s="30">
        <v>31.64267416444628</v>
      </c>
      <c r="P361" s="20">
        <v>-0.35345615647058826</v>
      </c>
      <c r="Q361" s="20">
        <v>-2.7354667647058815</v>
      </c>
      <c r="R361" s="32" t="s">
        <v>285</v>
      </c>
      <c r="S361" s="32"/>
      <c r="T361" s="7"/>
      <c r="V361" s="60" t="s">
        <v>652</v>
      </c>
    </row>
    <row r="362" spans="1:22">
      <c r="A362" s="32" t="s">
        <v>149</v>
      </c>
      <c r="B362" s="32" t="s">
        <v>138</v>
      </c>
      <c r="C362" s="32" t="s">
        <v>1569</v>
      </c>
      <c r="D362" s="31">
        <v>42986</v>
      </c>
      <c r="E362" s="1">
        <f t="shared" si="24"/>
        <v>2017</v>
      </c>
      <c r="F362" s="1">
        <f t="shared" si="25"/>
        <v>9</v>
      </c>
      <c r="G362" s="4">
        <f t="shared" si="26"/>
        <v>8</v>
      </c>
      <c r="H362" s="6">
        <v>0.7333912037037037</v>
      </c>
      <c r="I362" s="28">
        <v>129.79933333333332</v>
      </c>
      <c r="J362" s="28">
        <v>34.19016666666667</v>
      </c>
      <c r="K362" s="33">
        <v>20</v>
      </c>
      <c r="L362" s="33">
        <v>20</v>
      </c>
      <c r="M362" s="33">
        <v>0</v>
      </c>
      <c r="N362" s="27">
        <v>27.486999999999998</v>
      </c>
      <c r="O362" s="30">
        <v>32.237000000000002</v>
      </c>
      <c r="P362" s="20">
        <v>-0.37557432470588226</v>
      </c>
      <c r="Q362" s="20">
        <v>-2.5782578870588226</v>
      </c>
      <c r="R362" s="32" t="s">
        <v>285</v>
      </c>
      <c r="S362" s="32"/>
      <c r="T362" s="7"/>
      <c r="V362" s="60" t="s">
        <v>653</v>
      </c>
    </row>
    <row r="363" spans="1:22">
      <c r="A363" s="32" t="s">
        <v>149</v>
      </c>
      <c r="B363" s="32" t="s">
        <v>138</v>
      </c>
      <c r="C363" s="32" t="s">
        <v>1569</v>
      </c>
      <c r="D363" s="31">
        <v>42986</v>
      </c>
      <c r="E363" s="1">
        <f t="shared" si="24"/>
        <v>2017</v>
      </c>
      <c r="F363" s="1">
        <f t="shared" si="25"/>
        <v>9</v>
      </c>
      <c r="G363" s="4">
        <f t="shared" si="26"/>
        <v>8</v>
      </c>
      <c r="H363" s="6">
        <v>0.7333912037037037</v>
      </c>
      <c r="I363" s="28">
        <v>129.79933333333332</v>
      </c>
      <c r="J363" s="28">
        <v>34.19016666666667</v>
      </c>
      <c r="K363" s="33">
        <v>50</v>
      </c>
      <c r="L363" s="33">
        <v>50</v>
      </c>
      <c r="M363" s="33">
        <v>0</v>
      </c>
      <c r="N363" s="27">
        <v>19.782</v>
      </c>
      <c r="O363" s="30">
        <v>33.942999999999998</v>
      </c>
      <c r="P363" s="20">
        <v>2.0752527058823356E-2</v>
      </c>
      <c r="Q363" s="20">
        <v>-0.26461212941176449</v>
      </c>
      <c r="R363" s="32" t="s">
        <v>285</v>
      </c>
      <c r="S363" s="32"/>
      <c r="T363" s="7"/>
      <c r="V363" s="60" t="s">
        <v>654</v>
      </c>
    </row>
    <row r="364" spans="1:22">
      <c r="A364" s="32"/>
      <c r="B364" s="32"/>
      <c r="C364" s="32"/>
      <c r="D364" s="31"/>
      <c r="H364" s="6"/>
      <c r="I364" s="28"/>
      <c r="J364" s="28"/>
      <c r="K364" s="33"/>
      <c r="L364" s="33"/>
      <c r="M364" s="33"/>
      <c r="N364" s="27"/>
      <c r="O364" s="30"/>
      <c r="P364" s="20"/>
      <c r="Q364" s="20"/>
      <c r="R364" s="32"/>
      <c r="S364" s="32"/>
      <c r="T364" s="7"/>
      <c r="V364" s="60"/>
    </row>
    <row r="365" spans="1:22">
      <c r="A365" s="32" t="s">
        <v>149</v>
      </c>
      <c r="B365" s="32" t="s">
        <v>140</v>
      </c>
      <c r="C365" s="32" t="s">
        <v>1569</v>
      </c>
      <c r="D365" s="31">
        <v>42987</v>
      </c>
      <c r="E365" s="1">
        <f t="shared" si="24"/>
        <v>2017</v>
      </c>
      <c r="F365" s="1">
        <f t="shared" si="25"/>
        <v>9</v>
      </c>
      <c r="G365" s="4">
        <f t="shared" si="26"/>
        <v>9</v>
      </c>
      <c r="H365" s="6">
        <v>0.76504629629629628</v>
      </c>
      <c r="I365" s="28">
        <v>128.3005</v>
      </c>
      <c r="J365" s="28">
        <v>33.165500000000002</v>
      </c>
      <c r="K365" s="33">
        <v>0</v>
      </c>
      <c r="L365" s="33">
        <v>0</v>
      </c>
      <c r="M365" s="33">
        <v>0</v>
      </c>
      <c r="N365" s="27">
        <v>27.1</v>
      </c>
      <c r="O365" s="30">
        <v>32.453827579610547</v>
      </c>
      <c r="P365" s="20">
        <v>-0.23150020117647063</v>
      </c>
      <c r="Q365" s="20">
        <v>-1.6182062317647059</v>
      </c>
      <c r="R365" s="32" t="s">
        <v>285</v>
      </c>
      <c r="S365" s="32"/>
      <c r="T365" s="7"/>
      <c r="V365" s="60" t="s">
        <v>655</v>
      </c>
    </row>
    <row r="366" spans="1:22">
      <c r="A366" s="32" t="s">
        <v>149</v>
      </c>
      <c r="B366" s="32" t="s">
        <v>140</v>
      </c>
      <c r="C366" s="32" t="s">
        <v>1569</v>
      </c>
      <c r="D366" s="31">
        <v>42987</v>
      </c>
      <c r="E366" s="1">
        <f t="shared" si="24"/>
        <v>2017</v>
      </c>
      <c r="F366" s="1">
        <f t="shared" si="25"/>
        <v>9</v>
      </c>
      <c r="G366" s="4">
        <f t="shared" si="26"/>
        <v>9</v>
      </c>
      <c r="H366" s="6">
        <v>0.76504629629629628</v>
      </c>
      <c r="I366" s="28">
        <v>128.3005</v>
      </c>
      <c r="J366" s="28">
        <v>33.165500000000002</v>
      </c>
      <c r="K366" s="33">
        <v>20</v>
      </c>
      <c r="L366" s="33">
        <v>20</v>
      </c>
      <c r="M366" s="33">
        <v>0</v>
      </c>
      <c r="N366" s="27">
        <v>26.855</v>
      </c>
      <c r="O366" s="30">
        <v>32.859000000000002</v>
      </c>
      <c r="P366" s="20">
        <v>-0.27660488823529406</v>
      </c>
      <c r="Q366" s="20">
        <v>-1.6322520470588238</v>
      </c>
      <c r="R366" s="32" t="s">
        <v>285</v>
      </c>
      <c r="S366" s="32"/>
      <c r="T366" s="7"/>
      <c r="V366" s="60" t="s">
        <v>656</v>
      </c>
    </row>
    <row r="367" spans="1:22">
      <c r="A367" s="32" t="s">
        <v>149</v>
      </c>
      <c r="B367" s="32" t="s">
        <v>140</v>
      </c>
      <c r="C367" s="32" t="s">
        <v>1569</v>
      </c>
      <c r="D367" s="31">
        <v>42987</v>
      </c>
      <c r="E367" s="1">
        <f t="shared" si="24"/>
        <v>2017</v>
      </c>
      <c r="F367" s="1">
        <f t="shared" si="25"/>
        <v>9</v>
      </c>
      <c r="G367" s="4">
        <f t="shared" si="26"/>
        <v>9</v>
      </c>
      <c r="H367" s="6">
        <v>0.76504629629629628</v>
      </c>
      <c r="I367" s="28">
        <v>128.3005</v>
      </c>
      <c r="J367" s="28">
        <v>33.165500000000002</v>
      </c>
      <c r="K367" s="33">
        <v>50</v>
      </c>
      <c r="L367" s="33">
        <v>50</v>
      </c>
      <c r="M367" s="33">
        <v>0</v>
      </c>
      <c r="N367" s="27">
        <v>25.141999999999999</v>
      </c>
      <c r="O367" s="30">
        <v>34.244999999999997</v>
      </c>
      <c r="P367" s="20">
        <v>0.35769319411764711</v>
      </c>
      <c r="Q367" s="20">
        <v>1.297598023529412</v>
      </c>
      <c r="R367" s="32" t="s">
        <v>285</v>
      </c>
      <c r="S367" s="32"/>
      <c r="T367" s="7"/>
      <c r="V367" s="60" t="s">
        <v>657</v>
      </c>
    </row>
    <row r="368" spans="1:22">
      <c r="A368" s="32"/>
      <c r="B368" s="32"/>
      <c r="C368" s="32"/>
      <c r="D368" s="31"/>
      <c r="H368" s="6"/>
      <c r="I368" s="28"/>
      <c r="J368" s="28"/>
      <c r="K368" s="33"/>
      <c r="L368" s="33"/>
      <c r="M368" s="33"/>
      <c r="N368" s="27"/>
      <c r="O368" s="30"/>
      <c r="P368" s="20"/>
      <c r="Q368" s="20"/>
      <c r="R368" s="32"/>
      <c r="S368" s="32"/>
      <c r="T368" s="7"/>
      <c r="V368" s="60"/>
    </row>
    <row r="369" spans="1:22">
      <c r="A369" s="32" t="s">
        <v>149</v>
      </c>
      <c r="B369" s="32" t="s">
        <v>243</v>
      </c>
      <c r="C369" s="32" t="s">
        <v>1569</v>
      </c>
      <c r="D369" s="31">
        <v>42988</v>
      </c>
      <c r="E369" s="1">
        <f t="shared" si="24"/>
        <v>2017</v>
      </c>
      <c r="F369" s="1">
        <f t="shared" si="25"/>
        <v>9</v>
      </c>
      <c r="G369" s="4">
        <f t="shared" si="26"/>
        <v>10</v>
      </c>
      <c r="H369" s="6">
        <v>0.71875</v>
      </c>
      <c r="I369" s="28">
        <v>128.66116666666667</v>
      </c>
      <c r="J369" s="28">
        <v>33.664499999999997</v>
      </c>
      <c r="K369" s="33">
        <v>0</v>
      </c>
      <c r="L369" s="33">
        <v>0</v>
      </c>
      <c r="M369" s="33">
        <v>0</v>
      </c>
      <c r="N369" s="27">
        <v>28</v>
      </c>
      <c r="O369" s="30">
        <v>32.474664254174854</v>
      </c>
      <c r="P369" s="20">
        <v>-0.17614362352941204</v>
      </c>
      <c r="Q369" s="20">
        <v>-1.1541879058823534</v>
      </c>
      <c r="R369" s="32" t="s">
        <v>285</v>
      </c>
      <c r="S369" s="32"/>
      <c r="T369" s="7"/>
      <c r="V369" s="60" t="s">
        <v>658</v>
      </c>
    </row>
    <row r="370" spans="1:22">
      <c r="A370" s="32" t="s">
        <v>149</v>
      </c>
      <c r="B370" s="32" t="s">
        <v>243</v>
      </c>
      <c r="C370" s="32" t="s">
        <v>1569</v>
      </c>
      <c r="D370" s="31">
        <v>42988</v>
      </c>
      <c r="E370" s="1">
        <f t="shared" si="24"/>
        <v>2017</v>
      </c>
      <c r="F370" s="1">
        <f t="shared" si="25"/>
        <v>9</v>
      </c>
      <c r="G370" s="4">
        <f t="shared" si="26"/>
        <v>10</v>
      </c>
      <c r="H370" s="6">
        <v>0.71875</v>
      </c>
      <c r="I370" s="28">
        <v>128.66116666666667</v>
      </c>
      <c r="J370" s="28">
        <v>33.664499999999997</v>
      </c>
      <c r="K370" s="33">
        <v>20</v>
      </c>
      <c r="L370" s="33">
        <v>20</v>
      </c>
      <c r="M370" s="33">
        <v>0</v>
      </c>
      <c r="N370" s="27">
        <v>28.387</v>
      </c>
      <c r="O370" s="30">
        <v>33.267000000000003</v>
      </c>
      <c r="P370" s="38">
        <v>-0.13290693176470603</v>
      </c>
      <c r="Q370" s="38">
        <v>-1.1281877929411763</v>
      </c>
      <c r="R370" s="32" t="s">
        <v>285</v>
      </c>
      <c r="S370" s="32"/>
      <c r="T370" s="7"/>
      <c r="U370" s="17" t="s">
        <v>1615</v>
      </c>
      <c r="V370" s="60" t="s">
        <v>659</v>
      </c>
    </row>
    <row r="371" spans="1:22">
      <c r="A371" s="32" t="s">
        <v>149</v>
      </c>
      <c r="B371" s="32" t="s">
        <v>243</v>
      </c>
      <c r="C371" s="32" t="s">
        <v>1569</v>
      </c>
      <c r="D371" s="31">
        <v>42988</v>
      </c>
      <c r="E371" s="1">
        <f t="shared" si="24"/>
        <v>2017</v>
      </c>
      <c r="F371" s="1">
        <f t="shared" si="25"/>
        <v>9</v>
      </c>
      <c r="G371" s="4">
        <f t="shared" si="26"/>
        <v>10</v>
      </c>
      <c r="H371" s="6">
        <v>0.71875</v>
      </c>
      <c r="I371" s="28">
        <v>128.66116666666667</v>
      </c>
      <c r="J371" s="28">
        <v>33.664499999999997</v>
      </c>
      <c r="K371" s="33">
        <v>50</v>
      </c>
      <c r="L371" s="33">
        <v>50</v>
      </c>
      <c r="M371" s="33">
        <v>0</v>
      </c>
      <c r="N371" s="27">
        <v>24.065000000000001</v>
      </c>
      <c r="O371" s="30">
        <v>34.417000000000002</v>
      </c>
      <c r="P371" s="20">
        <v>0.16343594117647053</v>
      </c>
      <c r="Q371" s="20">
        <v>1.2372370352941182</v>
      </c>
      <c r="R371" s="32" t="s">
        <v>285</v>
      </c>
      <c r="S371" s="32"/>
      <c r="T371" s="7"/>
      <c r="V371" s="60" t="s">
        <v>660</v>
      </c>
    </row>
    <row r="372" spans="1:22">
      <c r="A372" s="32"/>
      <c r="B372" s="32"/>
      <c r="C372" s="32"/>
      <c r="D372" s="31"/>
      <c r="H372" s="6"/>
      <c r="I372" s="28"/>
      <c r="J372" s="28"/>
      <c r="K372" s="33"/>
      <c r="L372" s="33"/>
      <c r="M372" s="33"/>
      <c r="N372" s="27"/>
      <c r="O372" s="30"/>
      <c r="P372" s="20"/>
      <c r="Q372" s="20"/>
      <c r="R372" s="32"/>
      <c r="S372" s="32"/>
      <c r="T372" s="7"/>
      <c r="V372" s="60"/>
    </row>
    <row r="373" spans="1:22">
      <c r="A373" s="32" t="s">
        <v>149</v>
      </c>
      <c r="B373" s="32" t="s">
        <v>244</v>
      </c>
      <c r="C373" s="32" t="s">
        <v>1569</v>
      </c>
      <c r="D373" s="31">
        <v>42996</v>
      </c>
      <c r="E373" s="1">
        <f t="shared" si="24"/>
        <v>2017</v>
      </c>
      <c r="F373" s="1">
        <f t="shared" si="25"/>
        <v>9</v>
      </c>
      <c r="G373" s="4">
        <f t="shared" si="26"/>
        <v>18</v>
      </c>
      <c r="H373" s="6">
        <v>0.78680555555555554</v>
      </c>
      <c r="I373" s="28">
        <v>127.9885</v>
      </c>
      <c r="J373" s="28">
        <v>32.487000000000002</v>
      </c>
      <c r="K373" s="33">
        <v>0</v>
      </c>
      <c r="L373" s="33">
        <v>0</v>
      </c>
      <c r="M373" s="33">
        <v>0</v>
      </c>
      <c r="N373" s="27">
        <v>27.7</v>
      </c>
      <c r="O373" s="30">
        <v>33.522965282965409</v>
      </c>
      <c r="P373" s="20">
        <v>4.6775523529411611E-2</v>
      </c>
      <c r="Q373" s="20">
        <v>0.32811430588235346</v>
      </c>
      <c r="R373" s="32" t="s">
        <v>285</v>
      </c>
      <c r="S373" s="32"/>
      <c r="T373" s="7"/>
      <c r="V373" s="60" t="s">
        <v>661</v>
      </c>
    </row>
    <row r="374" spans="1:22">
      <c r="A374" s="32" t="s">
        <v>149</v>
      </c>
      <c r="B374" s="32" t="s">
        <v>244</v>
      </c>
      <c r="C374" s="32" t="s">
        <v>1569</v>
      </c>
      <c r="D374" s="31">
        <v>42996</v>
      </c>
      <c r="E374" s="1">
        <f t="shared" si="24"/>
        <v>2017</v>
      </c>
      <c r="F374" s="1">
        <f t="shared" si="25"/>
        <v>9</v>
      </c>
      <c r="G374" s="4">
        <f t="shared" si="26"/>
        <v>18</v>
      </c>
      <c r="H374" s="6">
        <v>0.78680555555555554</v>
      </c>
      <c r="I374" s="28">
        <v>127.9885</v>
      </c>
      <c r="J374" s="28">
        <v>32.487000000000002</v>
      </c>
      <c r="K374" s="33">
        <v>20</v>
      </c>
      <c r="L374" s="33">
        <v>20</v>
      </c>
      <c r="M374" s="33">
        <v>0</v>
      </c>
      <c r="N374" s="27">
        <v>27.646999999999998</v>
      </c>
      <c r="O374" s="30">
        <v>34.048999999999999</v>
      </c>
      <c r="P374" s="20">
        <v>0.13829350588235267</v>
      </c>
      <c r="Q374" s="20">
        <v>0.46963077647058959</v>
      </c>
      <c r="R374" s="32" t="s">
        <v>285</v>
      </c>
      <c r="S374" s="32"/>
      <c r="T374" s="7"/>
      <c r="V374" s="60" t="s">
        <v>662</v>
      </c>
    </row>
    <row r="375" spans="1:22">
      <c r="A375" s="32" t="s">
        <v>149</v>
      </c>
      <c r="B375" s="32" t="s">
        <v>244</v>
      </c>
      <c r="C375" s="32" t="s">
        <v>1569</v>
      </c>
      <c r="D375" s="31">
        <v>42996</v>
      </c>
      <c r="E375" s="1">
        <f t="shared" si="24"/>
        <v>2017</v>
      </c>
      <c r="F375" s="1">
        <f t="shared" si="25"/>
        <v>9</v>
      </c>
      <c r="G375" s="4">
        <f t="shared" si="26"/>
        <v>18</v>
      </c>
      <c r="H375" s="6">
        <v>0.78680555555555554</v>
      </c>
      <c r="I375" s="28">
        <v>127.9885</v>
      </c>
      <c r="J375" s="28">
        <v>32.487000000000002</v>
      </c>
      <c r="K375" s="33">
        <v>50</v>
      </c>
      <c r="L375" s="33">
        <v>50</v>
      </c>
      <c r="M375" s="33">
        <v>0</v>
      </c>
      <c r="N375" s="27">
        <v>27.62</v>
      </c>
      <c r="O375" s="30">
        <v>34.07</v>
      </c>
      <c r="P375" s="20">
        <v>8.1451835294117592E-2</v>
      </c>
      <c r="Q375" s="20">
        <v>0.33599505882352965</v>
      </c>
      <c r="R375" s="32" t="s">
        <v>285</v>
      </c>
      <c r="S375" s="32"/>
      <c r="T375" s="7"/>
      <c r="V375" s="60" t="s">
        <v>663</v>
      </c>
    </row>
    <row r="376" spans="1:22">
      <c r="A376" s="32"/>
      <c r="B376" s="32"/>
      <c r="C376" s="32"/>
      <c r="D376" s="31"/>
      <c r="H376" s="6"/>
      <c r="I376" s="28"/>
      <c r="J376" s="28"/>
      <c r="K376" s="33"/>
      <c r="L376" s="33"/>
      <c r="M376" s="33"/>
      <c r="N376" s="27"/>
      <c r="O376" s="30"/>
      <c r="P376" s="20"/>
      <c r="Q376" s="20"/>
      <c r="R376" s="32"/>
      <c r="S376" s="32"/>
      <c r="T376" s="7"/>
      <c r="V376" s="60"/>
    </row>
    <row r="377" spans="1:22">
      <c r="A377" s="32" t="s">
        <v>149</v>
      </c>
      <c r="B377" s="32" t="s">
        <v>278</v>
      </c>
      <c r="C377" s="32" t="s">
        <v>1569</v>
      </c>
      <c r="D377" s="31">
        <v>42997</v>
      </c>
      <c r="E377" s="1">
        <f t="shared" si="24"/>
        <v>2017</v>
      </c>
      <c r="F377" s="1">
        <f t="shared" si="25"/>
        <v>9</v>
      </c>
      <c r="G377" s="4">
        <f t="shared" si="26"/>
        <v>19</v>
      </c>
      <c r="H377" s="6">
        <v>0.66736111111111107</v>
      </c>
      <c r="I377" s="28">
        <v>128.49683333333334</v>
      </c>
      <c r="J377" s="28">
        <v>31.499166666666667</v>
      </c>
      <c r="K377" s="33">
        <v>0</v>
      </c>
      <c r="L377" s="33">
        <v>0</v>
      </c>
      <c r="M377" s="33">
        <v>0</v>
      </c>
      <c r="N377" s="27">
        <v>28.2</v>
      </c>
      <c r="O377" s="30">
        <v>32.859969109714243</v>
      </c>
      <c r="P377" s="20">
        <v>-7.1885682352941238E-2</v>
      </c>
      <c r="Q377" s="20">
        <v>-0.66362847058823426</v>
      </c>
      <c r="R377" s="32" t="s">
        <v>285</v>
      </c>
      <c r="S377" s="32"/>
      <c r="T377" s="7"/>
      <c r="V377" s="60" t="s">
        <v>664</v>
      </c>
    </row>
    <row r="378" spans="1:22">
      <c r="A378" s="32" t="s">
        <v>149</v>
      </c>
      <c r="B378" s="32" t="s">
        <v>278</v>
      </c>
      <c r="C378" s="32" t="s">
        <v>1569</v>
      </c>
      <c r="D378" s="31">
        <v>42997</v>
      </c>
      <c r="E378" s="1">
        <f t="shared" si="24"/>
        <v>2017</v>
      </c>
      <c r="F378" s="1">
        <f t="shared" si="25"/>
        <v>9</v>
      </c>
      <c r="G378" s="4">
        <f t="shared" si="26"/>
        <v>19</v>
      </c>
      <c r="H378" s="6">
        <v>0.66736111111111107</v>
      </c>
      <c r="I378" s="28">
        <v>128.49683333333334</v>
      </c>
      <c r="J378" s="28">
        <v>31.499166666666667</v>
      </c>
      <c r="K378" s="33">
        <v>20</v>
      </c>
      <c r="L378" s="33">
        <v>20</v>
      </c>
      <c r="M378" s="33">
        <v>0</v>
      </c>
      <c r="N378" s="27">
        <v>27.893000000000001</v>
      </c>
      <c r="O378" s="30">
        <v>33.451000000000001</v>
      </c>
      <c r="P378" s="20">
        <v>-7.4621700000000013E-2</v>
      </c>
      <c r="Q378" s="20">
        <v>-0.66319839999999886</v>
      </c>
      <c r="R378" s="32" t="s">
        <v>285</v>
      </c>
      <c r="S378" s="32"/>
      <c r="T378" s="7"/>
      <c r="V378" s="60" t="s">
        <v>665</v>
      </c>
    </row>
    <row r="379" spans="1:22">
      <c r="A379" s="32" t="s">
        <v>149</v>
      </c>
      <c r="B379" s="32" t="s">
        <v>278</v>
      </c>
      <c r="C379" s="32" t="s">
        <v>1569</v>
      </c>
      <c r="D379" s="31">
        <v>42997</v>
      </c>
      <c r="E379" s="1">
        <f t="shared" si="24"/>
        <v>2017</v>
      </c>
      <c r="F379" s="1">
        <f t="shared" si="25"/>
        <v>9</v>
      </c>
      <c r="G379" s="4">
        <f t="shared" si="26"/>
        <v>19</v>
      </c>
      <c r="H379" s="6">
        <v>0.66736111111111107</v>
      </c>
      <c r="I379" s="28">
        <v>128.49683333333334</v>
      </c>
      <c r="J379" s="28">
        <v>31.499166666666667</v>
      </c>
      <c r="K379" s="33">
        <v>50</v>
      </c>
      <c r="L379" s="33">
        <v>50</v>
      </c>
      <c r="M379" s="33">
        <v>0</v>
      </c>
      <c r="N379" s="27">
        <v>27.844999999999999</v>
      </c>
      <c r="O379" s="30">
        <v>33.460999999999999</v>
      </c>
      <c r="P379" s="20">
        <v>-1.322401764705905E-2</v>
      </c>
      <c r="Q379" s="20">
        <v>-0.44600112941176384</v>
      </c>
      <c r="R379" s="32" t="s">
        <v>285</v>
      </c>
      <c r="S379" s="32"/>
      <c r="T379" s="7"/>
      <c r="V379" s="60" t="s">
        <v>666</v>
      </c>
    </row>
    <row r="380" spans="1:22">
      <c r="A380" s="32"/>
      <c r="B380" s="32"/>
      <c r="C380" s="32"/>
      <c r="D380" s="31"/>
      <c r="H380" s="6"/>
      <c r="I380" s="28"/>
      <c r="J380" s="28"/>
      <c r="K380" s="33"/>
      <c r="L380" s="33"/>
      <c r="M380" s="33"/>
      <c r="N380" s="27"/>
      <c r="O380" s="30"/>
      <c r="P380" s="20"/>
      <c r="Q380" s="20"/>
      <c r="R380" s="32"/>
      <c r="S380" s="32"/>
      <c r="T380" s="7"/>
      <c r="V380" s="60"/>
    </row>
    <row r="381" spans="1:22">
      <c r="A381" s="32" t="s">
        <v>149</v>
      </c>
      <c r="B381" s="32" t="s">
        <v>249</v>
      </c>
      <c r="C381" s="32" t="s">
        <v>1569</v>
      </c>
      <c r="D381" s="31">
        <v>42998</v>
      </c>
      <c r="E381" s="1">
        <f t="shared" si="24"/>
        <v>2017</v>
      </c>
      <c r="F381" s="1">
        <f t="shared" si="25"/>
        <v>9</v>
      </c>
      <c r="G381" s="4">
        <f t="shared" si="26"/>
        <v>20</v>
      </c>
      <c r="H381" s="6">
        <v>0.71300925925925929</v>
      </c>
      <c r="I381" s="28">
        <v>129.52783333333332</v>
      </c>
      <c r="J381" s="28">
        <v>32.160833333333336</v>
      </c>
      <c r="K381" s="33">
        <v>0</v>
      </c>
      <c r="L381" s="33">
        <v>0</v>
      </c>
      <c r="M381" s="33">
        <v>0</v>
      </c>
      <c r="N381" s="27">
        <v>26.8</v>
      </c>
      <c r="O381" s="30">
        <v>33.01344279805916</v>
      </c>
      <c r="P381" s="20">
        <v>-7.5381035294117549E-2</v>
      </c>
      <c r="Q381" s="20">
        <v>-0.33689105882352877</v>
      </c>
      <c r="R381" s="32" t="s">
        <v>285</v>
      </c>
      <c r="S381" s="32"/>
      <c r="T381" s="7"/>
      <c r="V381" s="60" t="s">
        <v>667</v>
      </c>
    </row>
    <row r="382" spans="1:22">
      <c r="A382" s="32" t="s">
        <v>149</v>
      </c>
      <c r="B382" s="32" t="s">
        <v>249</v>
      </c>
      <c r="C382" s="32" t="s">
        <v>1569</v>
      </c>
      <c r="D382" s="31">
        <v>42998</v>
      </c>
      <c r="E382" s="1">
        <f t="shared" si="24"/>
        <v>2017</v>
      </c>
      <c r="F382" s="1">
        <f t="shared" si="25"/>
        <v>9</v>
      </c>
      <c r="G382" s="4">
        <f t="shared" si="26"/>
        <v>20</v>
      </c>
      <c r="H382" s="6">
        <v>0.71300925925925929</v>
      </c>
      <c r="I382" s="28">
        <v>129.52783333333332</v>
      </c>
      <c r="J382" s="28">
        <v>32.160833333333336</v>
      </c>
      <c r="K382" s="33">
        <v>20</v>
      </c>
      <c r="L382" s="33">
        <v>20</v>
      </c>
      <c r="M382" s="33">
        <v>0</v>
      </c>
      <c r="N382" s="27">
        <v>27.117999999999999</v>
      </c>
      <c r="O382" s="30">
        <v>33.734000000000002</v>
      </c>
      <c r="P382" s="20">
        <v>-9.7992352941176586E-2</v>
      </c>
      <c r="Q382" s="20">
        <v>-0.56291058823529383</v>
      </c>
      <c r="R382" s="32" t="s">
        <v>285</v>
      </c>
      <c r="S382" s="32"/>
      <c r="T382" s="7"/>
      <c r="V382" s="60" t="s">
        <v>668</v>
      </c>
    </row>
    <row r="383" spans="1:22">
      <c r="A383" s="32" t="s">
        <v>149</v>
      </c>
      <c r="B383" s="32" t="s">
        <v>249</v>
      </c>
      <c r="C383" s="32" t="s">
        <v>1569</v>
      </c>
      <c r="D383" s="31">
        <v>42998</v>
      </c>
      <c r="E383" s="1">
        <f t="shared" si="24"/>
        <v>2017</v>
      </c>
      <c r="F383" s="1">
        <f t="shared" si="25"/>
        <v>9</v>
      </c>
      <c r="G383" s="4">
        <f t="shared" si="26"/>
        <v>20</v>
      </c>
      <c r="H383" s="6">
        <v>0.71300925925925929</v>
      </c>
      <c r="I383" s="28">
        <v>129.52783333333332</v>
      </c>
      <c r="J383" s="28">
        <v>32.160833333333336</v>
      </c>
      <c r="K383" s="33">
        <v>50</v>
      </c>
      <c r="L383" s="33">
        <v>50</v>
      </c>
      <c r="M383" s="33">
        <v>0</v>
      </c>
      <c r="N383" s="27">
        <v>24.620999999999999</v>
      </c>
      <c r="O383" s="30">
        <v>33.978999999999999</v>
      </c>
      <c r="P383" s="20">
        <v>8.7574729411764807E-2</v>
      </c>
      <c r="Q383" s="20">
        <v>0.52254108235294261</v>
      </c>
      <c r="R383" s="32" t="s">
        <v>285</v>
      </c>
      <c r="S383" s="32"/>
      <c r="T383" s="7"/>
      <c r="V383" s="60" t="s">
        <v>669</v>
      </c>
    </row>
    <row r="384" spans="1:22">
      <c r="A384" s="32"/>
      <c r="B384" s="32"/>
      <c r="C384" s="32"/>
      <c r="D384" s="31"/>
      <c r="H384" s="6"/>
      <c r="I384" s="28"/>
      <c r="J384" s="28"/>
      <c r="K384" s="33"/>
      <c r="L384" s="33"/>
      <c r="M384" s="33"/>
      <c r="N384" s="27"/>
      <c r="O384" s="30"/>
      <c r="P384" s="20"/>
      <c r="Q384" s="20"/>
      <c r="R384" s="32"/>
      <c r="S384" s="32"/>
      <c r="T384" s="7"/>
      <c r="V384" s="60"/>
    </row>
    <row r="385" spans="1:22">
      <c r="A385" s="32" t="s">
        <v>149</v>
      </c>
      <c r="B385" s="32" t="s">
        <v>219</v>
      </c>
      <c r="C385" s="32" t="s">
        <v>1573</v>
      </c>
      <c r="D385" s="31">
        <v>42972</v>
      </c>
      <c r="E385" s="1">
        <f t="shared" si="24"/>
        <v>2017</v>
      </c>
      <c r="F385" s="1">
        <f t="shared" si="25"/>
        <v>8</v>
      </c>
      <c r="G385" s="4">
        <f t="shared" si="26"/>
        <v>25</v>
      </c>
      <c r="H385" s="6">
        <v>0.56736111111111109</v>
      </c>
      <c r="I385" s="28">
        <v>135.99950000000001</v>
      </c>
      <c r="J385" s="28">
        <v>38.093499999999999</v>
      </c>
      <c r="K385" s="33">
        <v>0</v>
      </c>
      <c r="L385" s="33">
        <v>0</v>
      </c>
      <c r="M385" s="33">
        <v>0</v>
      </c>
      <c r="N385" s="27">
        <v>27.1</v>
      </c>
      <c r="O385" s="30">
        <v>32.99423472375139</v>
      </c>
      <c r="P385" s="20">
        <v>-0.17558918823529468</v>
      </c>
      <c r="Q385" s="20">
        <v>-1.3830784470588231</v>
      </c>
      <c r="R385" s="32" t="s">
        <v>285</v>
      </c>
      <c r="S385" s="32"/>
      <c r="T385" s="7"/>
      <c r="V385" s="60" t="s">
        <v>670</v>
      </c>
    </row>
    <row r="386" spans="1:22">
      <c r="A386" s="32" t="s">
        <v>149</v>
      </c>
      <c r="B386" s="32" t="s">
        <v>219</v>
      </c>
      <c r="C386" s="32" t="s">
        <v>1573</v>
      </c>
      <c r="D386" s="31">
        <v>42972</v>
      </c>
      <c r="E386" s="1">
        <f t="shared" si="24"/>
        <v>2017</v>
      </c>
      <c r="F386" s="1">
        <f t="shared" si="25"/>
        <v>8</v>
      </c>
      <c r="G386" s="4">
        <f t="shared" si="26"/>
        <v>25</v>
      </c>
      <c r="H386" s="6">
        <v>0.56736111111111109</v>
      </c>
      <c r="I386" s="28">
        <v>135.99950000000001</v>
      </c>
      <c r="J386" s="28">
        <v>38.093499999999999</v>
      </c>
      <c r="K386" s="33">
        <v>20</v>
      </c>
      <c r="L386" s="33">
        <v>20</v>
      </c>
      <c r="M386" s="33">
        <v>0</v>
      </c>
      <c r="N386" s="27">
        <v>23.126999999999999</v>
      </c>
      <c r="O386" s="30">
        <v>34.213000000000001</v>
      </c>
      <c r="P386" s="20">
        <v>3.2038405882353072E-2</v>
      </c>
      <c r="Q386" s="20">
        <v>-8.1133352941176184E-2</v>
      </c>
      <c r="R386" s="32" t="s">
        <v>285</v>
      </c>
      <c r="S386" s="32"/>
      <c r="T386" s="7"/>
      <c r="V386" s="60" t="s">
        <v>671</v>
      </c>
    </row>
    <row r="387" spans="1:22">
      <c r="A387" s="32" t="s">
        <v>149</v>
      </c>
      <c r="B387" s="32" t="s">
        <v>219</v>
      </c>
      <c r="C387" s="32" t="s">
        <v>1573</v>
      </c>
      <c r="D387" s="31">
        <v>42972</v>
      </c>
      <c r="E387" s="1">
        <f t="shared" si="24"/>
        <v>2017</v>
      </c>
      <c r="F387" s="1">
        <f t="shared" si="25"/>
        <v>8</v>
      </c>
      <c r="G387" s="4">
        <f t="shared" si="26"/>
        <v>25</v>
      </c>
      <c r="H387" s="6">
        <v>0.56736111111111109</v>
      </c>
      <c r="I387" s="28">
        <v>135.99950000000001</v>
      </c>
      <c r="J387" s="28">
        <v>38.093499999999999</v>
      </c>
      <c r="K387" s="33">
        <v>50</v>
      </c>
      <c r="L387" s="33">
        <v>50</v>
      </c>
      <c r="M387" s="33">
        <v>0</v>
      </c>
      <c r="N387" s="27">
        <v>14.102</v>
      </c>
      <c r="O387" s="30">
        <v>34.43</v>
      </c>
      <c r="P387" s="20">
        <v>0.14267214705882325</v>
      </c>
      <c r="Q387" s="20">
        <v>0.90016017647058888</v>
      </c>
      <c r="R387" s="32" t="s">
        <v>285</v>
      </c>
      <c r="S387" s="32"/>
      <c r="T387" s="7"/>
      <c r="V387" s="60" t="s">
        <v>672</v>
      </c>
    </row>
    <row r="388" spans="1:22">
      <c r="A388" s="32"/>
      <c r="B388" s="32"/>
      <c r="C388" s="32"/>
      <c r="D388" s="31"/>
      <c r="H388" s="6"/>
      <c r="I388" s="28"/>
      <c r="J388" s="28"/>
      <c r="K388" s="33"/>
      <c r="L388" s="33"/>
      <c r="M388" s="33"/>
      <c r="N388" s="27"/>
      <c r="O388" s="30"/>
      <c r="P388" s="20"/>
      <c r="Q388" s="20"/>
      <c r="R388" s="32"/>
      <c r="S388" s="32"/>
      <c r="T388" s="7"/>
      <c r="V388" s="60"/>
    </row>
    <row r="389" spans="1:22">
      <c r="A389" s="32" t="s">
        <v>149</v>
      </c>
      <c r="B389" s="32" t="s">
        <v>231</v>
      </c>
      <c r="C389" s="32" t="s">
        <v>1573</v>
      </c>
      <c r="D389" s="31">
        <v>42976</v>
      </c>
      <c r="E389" s="1">
        <f t="shared" si="24"/>
        <v>2017</v>
      </c>
      <c r="F389" s="1">
        <f t="shared" si="25"/>
        <v>8</v>
      </c>
      <c r="G389" s="4">
        <f t="shared" si="26"/>
        <v>29</v>
      </c>
      <c r="H389" s="6">
        <v>0.60028935185185184</v>
      </c>
      <c r="I389" s="28">
        <v>136.00266666666667</v>
      </c>
      <c r="J389" s="28">
        <v>36.991999999999997</v>
      </c>
      <c r="K389" s="33">
        <v>0</v>
      </c>
      <c r="L389" s="33">
        <v>0</v>
      </c>
      <c r="M389" s="33">
        <v>0</v>
      </c>
      <c r="N389" s="27">
        <v>28.1</v>
      </c>
      <c r="O389" s="30">
        <v>32.469003654172099</v>
      </c>
      <c r="P389" s="20">
        <v>-0.3117010117647061</v>
      </c>
      <c r="Q389" s="20">
        <v>-2.2353455541176475</v>
      </c>
      <c r="R389" s="32" t="s">
        <v>285</v>
      </c>
      <c r="S389" s="32"/>
      <c r="T389" s="7"/>
      <c r="V389" s="60" t="s">
        <v>673</v>
      </c>
    </row>
    <row r="390" spans="1:22">
      <c r="A390" s="32" t="s">
        <v>149</v>
      </c>
      <c r="B390" s="32" t="s">
        <v>231</v>
      </c>
      <c r="C390" s="32" t="s">
        <v>1573</v>
      </c>
      <c r="D390" s="31">
        <v>42976</v>
      </c>
      <c r="E390" s="1">
        <f t="shared" si="24"/>
        <v>2017</v>
      </c>
      <c r="F390" s="1">
        <f t="shared" si="25"/>
        <v>8</v>
      </c>
      <c r="G390" s="4">
        <f t="shared" si="26"/>
        <v>29</v>
      </c>
      <c r="H390" s="6">
        <v>0.60028935185185184</v>
      </c>
      <c r="I390" s="28">
        <v>136.00266666666667</v>
      </c>
      <c r="J390" s="28">
        <v>36.991999999999997</v>
      </c>
      <c r="K390" s="33">
        <v>20</v>
      </c>
      <c r="L390" s="33">
        <v>20</v>
      </c>
      <c r="M390" s="33">
        <v>0</v>
      </c>
      <c r="N390" s="27">
        <v>22.966999999999999</v>
      </c>
      <c r="O390" s="30">
        <v>33.671999999999997</v>
      </c>
      <c r="P390" s="20">
        <v>-0.11828387058823497</v>
      </c>
      <c r="Q390" s="20">
        <v>-1.0400487447058824</v>
      </c>
      <c r="R390" s="32" t="s">
        <v>285</v>
      </c>
      <c r="S390" s="32"/>
      <c r="T390" s="7"/>
      <c r="V390" s="60" t="s">
        <v>674</v>
      </c>
    </row>
    <row r="391" spans="1:22">
      <c r="A391" s="32" t="s">
        <v>149</v>
      </c>
      <c r="B391" s="32" t="s">
        <v>231</v>
      </c>
      <c r="C391" s="32" t="s">
        <v>1573</v>
      </c>
      <c r="D391" s="31">
        <v>42976</v>
      </c>
      <c r="E391" s="1">
        <f t="shared" si="24"/>
        <v>2017</v>
      </c>
      <c r="F391" s="1">
        <f t="shared" si="25"/>
        <v>8</v>
      </c>
      <c r="G391" s="4">
        <f t="shared" si="26"/>
        <v>29</v>
      </c>
      <c r="H391" s="6">
        <v>0.60028935185185184</v>
      </c>
      <c r="I391" s="28">
        <v>136.00266666666667</v>
      </c>
      <c r="J391" s="28">
        <v>36.991999999999997</v>
      </c>
      <c r="K391" s="33">
        <v>50</v>
      </c>
      <c r="L391" s="33">
        <v>50</v>
      </c>
      <c r="M391" s="33">
        <v>0</v>
      </c>
      <c r="N391" s="27">
        <v>19.843</v>
      </c>
      <c r="O391" s="30">
        <v>34.311999999999998</v>
      </c>
      <c r="P391" s="20">
        <v>0.11836007058823528</v>
      </c>
      <c r="Q391" s="20">
        <v>0.50705050470588198</v>
      </c>
      <c r="R391" s="32" t="s">
        <v>285</v>
      </c>
      <c r="S391" s="32"/>
      <c r="T391" s="7"/>
      <c r="V391" s="60" t="s">
        <v>675</v>
      </c>
    </row>
    <row r="392" spans="1:22">
      <c r="A392" s="32"/>
      <c r="B392" s="32"/>
      <c r="C392" s="32"/>
      <c r="D392" s="31"/>
      <c r="H392" s="6"/>
      <c r="I392" s="28"/>
      <c r="J392" s="28"/>
      <c r="K392" s="33"/>
      <c r="L392" s="33"/>
      <c r="M392" s="33"/>
      <c r="N392" s="27"/>
      <c r="O392" s="30"/>
      <c r="P392" s="20"/>
      <c r="Q392" s="20"/>
      <c r="R392" s="32"/>
      <c r="S392" s="32"/>
      <c r="T392" s="7"/>
      <c r="V392" s="60"/>
    </row>
    <row r="393" spans="1:22" ht="12.75" customHeight="1">
      <c r="A393" s="1" t="s">
        <v>293</v>
      </c>
      <c r="B393" s="1">
        <v>89</v>
      </c>
      <c r="C393" s="1" t="s">
        <v>1569</v>
      </c>
      <c r="D393" s="5">
        <v>43220</v>
      </c>
      <c r="E393" s="1">
        <f t="shared" ref="E393" si="27">YEAR(D393)</f>
        <v>2018</v>
      </c>
      <c r="F393" s="1">
        <f t="shared" ref="F393" si="28">MONTH(D393)</f>
        <v>4</v>
      </c>
      <c r="G393" s="4">
        <f t="shared" ref="G393" si="29">DAY(D393)</f>
        <v>30</v>
      </c>
      <c r="H393" s="9">
        <v>0.63124999999999998</v>
      </c>
      <c r="I393" s="13">
        <f t="shared" ref="I393:I400" si="30">130+14.99/60</f>
        <v>130.24983333333333</v>
      </c>
      <c r="J393" s="13">
        <f t="shared" ref="J393:J400" si="31">34+59.99/60</f>
        <v>34.999833333333335</v>
      </c>
      <c r="K393" s="10">
        <v>0</v>
      </c>
      <c r="L393" s="10">
        <v>0</v>
      </c>
      <c r="M393" s="33">
        <v>0</v>
      </c>
      <c r="N393" s="14">
        <v>16.100000000000001</v>
      </c>
      <c r="O393" s="13">
        <v>34.578205438635749</v>
      </c>
      <c r="P393" s="38">
        <v>0.30036339999999973</v>
      </c>
      <c r="Q393" s="38">
        <v>1.2705292941176474</v>
      </c>
      <c r="R393" s="32" t="s">
        <v>285</v>
      </c>
      <c r="S393" s="32">
        <v>1</v>
      </c>
      <c r="V393" s="8" t="s">
        <v>1145</v>
      </c>
    </row>
    <row r="394" spans="1:22" ht="12.75" customHeight="1">
      <c r="A394" s="1" t="s">
        <v>293</v>
      </c>
      <c r="B394" s="1">
        <v>89</v>
      </c>
      <c r="C394" s="1" t="s">
        <v>1569</v>
      </c>
      <c r="D394" s="5">
        <v>43220</v>
      </c>
      <c r="E394" s="1">
        <f t="shared" ref="E394:E400" si="32">YEAR(D394)</f>
        <v>2018</v>
      </c>
      <c r="F394" s="1">
        <f t="shared" ref="F394:F400" si="33">MONTH(D394)</f>
        <v>4</v>
      </c>
      <c r="G394" s="4">
        <f t="shared" ref="G394:G400" si="34">DAY(D394)</f>
        <v>30</v>
      </c>
      <c r="H394" s="9">
        <v>0.63124999999999998</v>
      </c>
      <c r="I394" s="13">
        <f t="shared" si="30"/>
        <v>130.24983333333333</v>
      </c>
      <c r="J394" s="13">
        <f t="shared" si="31"/>
        <v>34.999833333333335</v>
      </c>
      <c r="K394" s="10">
        <v>10.481</v>
      </c>
      <c r="L394" s="10">
        <v>10</v>
      </c>
      <c r="M394" s="10">
        <v>0</v>
      </c>
      <c r="N394" s="14">
        <v>16.101400000000002</v>
      </c>
      <c r="O394" s="13">
        <v>34.576799999999999</v>
      </c>
      <c r="P394" s="38">
        <v>0.23543480000000017</v>
      </c>
      <c r="Q394" s="38">
        <v>1.2083619176470606</v>
      </c>
      <c r="R394" s="32" t="s">
        <v>285</v>
      </c>
      <c r="S394" s="32">
        <v>1</v>
      </c>
      <c r="V394" s="8" t="s">
        <v>1152</v>
      </c>
    </row>
    <row r="395" spans="1:22" ht="12.75" customHeight="1">
      <c r="A395" s="1" t="s">
        <v>293</v>
      </c>
      <c r="B395" s="1">
        <v>89</v>
      </c>
      <c r="C395" s="1" t="s">
        <v>1569</v>
      </c>
      <c r="D395" s="5">
        <v>43220</v>
      </c>
      <c r="E395" s="1">
        <f t="shared" si="32"/>
        <v>2018</v>
      </c>
      <c r="F395" s="1">
        <f t="shared" si="33"/>
        <v>4</v>
      </c>
      <c r="G395" s="4">
        <f t="shared" si="34"/>
        <v>30</v>
      </c>
      <c r="H395" s="9">
        <v>0.63124999999999998</v>
      </c>
      <c r="I395" s="13">
        <f t="shared" si="30"/>
        <v>130.24983333333333</v>
      </c>
      <c r="J395" s="13">
        <f t="shared" si="31"/>
        <v>34.999833333333335</v>
      </c>
      <c r="K395" s="10">
        <v>19.956</v>
      </c>
      <c r="L395" s="10">
        <v>20</v>
      </c>
      <c r="M395" s="10">
        <v>0</v>
      </c>
      <c r="N395" s="14">
        <v>15.632400000000001</v>
      </c>
      <c r="O395" s="13">
        <v>34.582099999999997</v>
      </c>
      <c r="P395" s="38">
        <v>0.2495797000000004</v>
      </c>
      <c r="Q395" s="38">
        <v>1.1787966352941162</v>
      </c>
      <c r="R395" s="32" t="s">
        <v>285</v>
      </c>
      <c r="S395" s="32">
        <v>1</v>
      </c>
      <c r="V395" s="8" t="s">
        <v>1151</v>
      </c>
    </row>
    <row r="396" spans="1:22" ht="12.75" customHeight="1">
      <c r="A396" s="1" t="s">
        <v>293</v>
      </c>
      <c r="B396" s="1">
        <v>89</v>
      </c>
      <c r="C396" s="1" t="s">
        <v>1569</v>
      </c>
      <c r="D396" s="5">
        <v>43220</v>
      </c>
      <c r="E396" s="1">
        <f t="shared" si="32"/>
        <v>2018</v>
      </c>
      <c r="F396" s="1">
        <f t="shared" si="33"/>
        <v>4</v>
      </c>
      <c r="G396" s="4">
        <f t="shared" si="34"/>
        <v>30</v>
      </c>
      <c r="H396" s="9">
        <v>0.63124999999999998</v>
      </c>
      <c r="I396" s="13">
        <f t="shared" si="30"/>
        <v>130.24983333333333</v>
      </c>
      <c r="J396" s="13">
        <f t="shared" si="31"/>
        <v>34.999833333333335</v>
      </c>
      <c r="K396" s="10">
        <v>30.315999999999999</v>
      </c>
      <c r="L396" s="10">
        <v>30</v>
      </c>
      <c r="M396" s="10">
        <v>0</v>
      </c>
      <c r="N396" s="14">
        <v>15.4589</v>
      </c>
      <c r="O396" s="13">
        <v>34.573999999999998</v>
      </c>
      <c r="P396" s="38">
        <v>0.38535379999999986</v>
      </c>
      <c r="Q396" s="38">
        <v>1.5449477058823522</v>
      </c>
      <c r="R396" s="32" t="s">
        <v>285</v>
      </c>
      <c r="S396" s="32">
        <v>1</v>
      </c>
      <c r="V396" s="8" t="s">
        <v>1150</v>
      </c>
    </row>
    <row r="397" spans="1:22" ht="12.75" customHeight="1">
      <c r="A397" s="1" t="s">
        <v>293</v>
      </c>
      <c r="B397" s="1">
        <v>89</v>
      </c>
      <c r="C397" s="1" t="s">
        <v>1569</v>
      </c>
      <c r="D397" s="5">
        <v>43220</v>
      </c>
      <c r="E397" s="1">
        <f t="shared" si="32"/>
        <v>2018</v>
      </c>
      <c r="F397" s="1">
        <f t="shared" si="33"/>
        <v>4</v>
      </c>
      <c r="G397" s="4">
        <f t="shared" si="34"/>
        <v>30</v>
      </c>
      <c r="H397" s="9">
        <v>0.63124999999999998</v>
      </c>
      <c r="I397" s="13">
        <f t="shared" si="30"/>
        <v>130.24983333333333</v>
      </c>
      <c r="J397" s="13">
        <f t="shared" si="31"/>
        <v>34.999833333333335</v>
      </c>
      <c r="K397" s="10">
        <v>50.351999999999997</v>
      </c>
      <c r="L397" s="10">
        <v>50</v>
      </c>
      <c r="M397" s="10">
        <v>0</v>
      </c>
      <c r="N397" s="14">
        <v>15.0741</v>
      </c>
      <c r="O397" s="13">
        <v>34.601900000000001</v>
      </c>
      <c r="P397" s="38">
        <v>0.28389530000000018</v>
      </c>
      <c r="Q397" s="38">
        <v>1.389383823529414</v>
      </c>
      <c r="R397" s="32" t="s">
        <v>285</v>
      </c>
      <c r="S397" s="32">
        <v>1</v>
      </c>
      <c r="V397" s="8" t="s">
        <v>1149</v>
      </c>
    </row>
    <row r="398" spans="1:22" ht="12.75" customHeight="1">
      <c r="A398" s="1" t="s">
        <v>293</v>
      </c>
      <c r="B398" s="1">
        <v>89</v>
      </c>
      <c r="C398" s="1" t="s">
        <v>1569</v>
      </c>
      <c r="D398" s="5">
        <v>43220</v>
      </c>
      <c r="E398" s="1">
        <f t="shared" si="32"/>
        <v>2018</v>
      </c>
      <c r="F398" s="1">
        <f t="shared" si="33"/>
        <v>4</v>
      </c>
      <c r="G398" s="4">
        <f t="shared" si="34"/>
        <v>30</v>
      </c>
      <c r="H398" s="9">
        <v>0.63124999999999998</v>
      </c>
      <c r="I398" s="13">
        <f t="shared" si="30"/>
        <v>130.24983333333333</v>
      </c>
      <c r="J398" s="13">
        <f t="shared" si="31"/>
        <v>34.999833333333335</v>
      </c>
      <c r="K398" s="10">
        <v>74.900000000000006</v>
      </c>
      <c r="L398" s="10">
        <v>75</v>
      </c>
      <c r="M398" s="10">
        <v>0</v>
      </c>
      <c r="N398" s="14">
        <v>14.5182</v>
      </c>
      <c r="O398" s="13">
        <v>34.586300000000001</v>
      </c>
      <c r="P398" s="38">
        <v>0.29186919999999983</v>
      </c>
      <c r="Q398" s="38">
        <v>1.4678173411764703</v>
      </c>
      <c r="R398" s="32" t="s">
        <v>285</v>
      </c>
      <c r="S398" s="32">
        <v>1</v>
      </c>
      <c r="V398" s="8" t="s">
        <v>1148</v>
      </c>
    </row>
    <row r="399" spans="1:22" ht="12.75" customHeight="1">
      <c r="A399" s="1" t="s">
        <v>293</v>
      </c>
      <c r="B399" s="1">
        <v>89</v>
      </c>
      <c r="C399" s="1" t="s">
        <v>1569</v>
      </c>
      <c r="D399" s="5">
        <v>43220</v>
      </c>
      <c r="E399" s="1">
        <f t="shared" si="32"/>
        <v>2018</v>
      </c>
      <c r="F399" s="1">
        <f t="shared" si="33"/>
        <v>4</v>
      </c>
      <c r="G399" s="4">
        <f t="shared" si="34"/>
        <v>30</v>
      </c>
      <c r="H399" s="9">
        <v>0.63124999999999998</v>
      </c>
      <c r="I399" s="13">
        <f t="shared" si="30"/>
        <v>130.24983333333333</v>
      </c>
      <c r="J399" s="13">
        <f t="shared" si="31"/>
        <v>34.999833333333335</v>
      </c>
      <c r="K399" s="10">
        <v>99.739000000000004</v>
      </c>
      <c r="L399" s="10">
        <v>100</v>
      </c>
      <c r="M399" s="10">
        <v>0</v>
      </c>
      <c r="N399" s="14">
        <v>14.395</v>
      </c>
      <c r="O399" s="13">
        <v>34.572000000000003</v>
      </c>
      <c r="P399" s="38">
        <v>0.4123610000000002</v>
      </c>
      <c r="Q399" s="38">
        <v>1.5090644588235307</v>
      </c>
      <c r="R399" s="32" t="s">
        <v>285</v>
      </c>
      <c r="S399" s="32">
        <v>1</v>
      </c>
      <c r="V399" s="8" t="s">
        <v>1147</v>
      </c>
    </row>
    <row r="400" spans="1:22" ht="12.75" customHeight="1">
      <c r="A400" s="1" t="s">
        <v>293</v>
      </c>
      <c r="B400" s="1">
        <v>89</v>
      </c>
      <c r="C400" s="1" t="s">
        <v>1569</v>
      </c>
      <c r="D400" s="5">
        <v>43220</v>
      </c>
      <c r="E400" s="1">
        <f t="shared" si="32"/>
        <v>2018</v>
      </c>
      <c r="F400" s="1">
        <f t="shared" si="33"/>
        <v>4</v>
      </c>
      <c r="G400" s="4">
        <f t="shared" si="34"/>
        <v>30</v>
      </c>
      <c r="H400" s="9">
        <v>0.63124999999999998</v>
      </c>
      <c r="I400" s="13">
        <f t="shared" si="30"/>
        <v>130.24983333333333</v>
      </c>
      <c r="J400" s="13">
        <f t="shared" si="31"/>
        <v>34.999833333333335</v>
      </c>
      <c r="K400" s="10">
        <v>119.679</v>
      </c>
      <c r="L400" s="10">
        <v>120</v>
      </c>
      <c r="M400" s="10">
        <v>0</v>
      </c>
      <c r="N400" s="14">
        <v>14.0786</v>
      </c>
      <c r="O400" s="13">
        <v>34.561</v>
      </c>
      <c r="P400" s="38">
        <v>0.23643910000000012</v>
      </c>
      <c r="Q400" s="38">
        <v>1.2209745764705868</v>
      </c>
      <c r="R400" s="32" t="s">
        <v>285</v>
      </c>
      <c r="S400" s="32">
        <v>1</v>
      </c>
      <c r="V400" s="8" t="s">
        <v>1146</v>
      </c>
    </row>
    <row r="401" spans="1:22" ht="12.75" customHeight="1">
      <c r="P401" s="38"/>
      <c r="Q401" s="38"/>
      <c r="R401" s="32"/>
      <c r="S401" s="32"/>
    </row>
    <row r="402" spans="1:22" ht="12.75" customHeight="1">
      <c r="A402" s="1" t="s">
        <v>293</v>
      </c>
      <c r="B402" s="1">
        <v>82</v>
      </c>
      <c r="C402" s="1" t="s">
        <v>1569</v>
      </c>
      <c r="D402" s="5">
        <v>43218</v>
      </c>
      <c r="E402" s="1">
        <f t="shared" ref="E402:E411" si="35">YEAR(D402)</f>
        <v>2018</v>
      </c>
      <c r="F402" s="1">
        <f t="shared" ref="F402:F411" si="36">MONTH(D402)</f>
        <v>4</v>
      </c>
      <c r="G402" s="4">
        <f t="shared" ref="G402:G411" si="37">DAY(D402)</f>
        <v>28</v>
      </c>
      <c r="H402" s="9">
        <v>0.33263888888888887</v>
      </c>
      <c r="I402" s="13">
        <f t="shared" ref="I402:I411" si="38">128+15.04/60</f>
        <v>128.25066666666666</v>
      </c>
      <c r="J402" s="13">
        <f t="shared" ref="J402:J411" si="39">33+15.04/60</f>
        <v>33.250666666666667</v>
      </c>
      <c r="K402" s="10">
        <v>0</v>
      </c>
      <c r="L402" s="10">
        <v>0</v>
      </c>
      <c r="M402" s="33">
        <v>0</v>
      </c>
      <c r="N402" s="14">
        <v>17.899999999999999</v>
      </c>
      <c r="O402" s="13">
        <v>34.494482964446313</v>
      </c>
      <c r="P402" s="38">
        <v>0.29966159999999942</v>
      </c>
      <c r="Q402" s="38">
        <v>1.5108912000000014</v>
      </c>
      <c r="R402" s="32" t="s">
        <v>285</v>
      </c>
      <c r="S402" s="32">
        <v>1</v>
      </c>
      <c r="V402" s="8" t="s">
        <v>1153</v>
      </c>
    </row>
    <row r="403" spans="1:22" ht="12.75" customHeight="1">
      <c r="A403" s="1" t="s">
        <v>293</v>
      </c>
      <c r="B403" s="1">
        <v>82</v>
      </c>
      <c r="C403" s="1" t="s">
        <v>1569</v>
      </c>
      <c r="D403" s="5">
        <v>43218</v>
      </c>
      <c r="E403" s="1">
        <f t="shared" si="35"/>
        <v>2018</v>
      </c>
      <c r="F403" s="1">
        <f t="shared" si="36"/>
        <v>4</v>
      </c>
      <c r="G403" s="4">
        <f t="shared" si="37"/>
        <v>28</v>
      </c>
      <c r="H403" s="9">
        <v>0.33263888888888887</v>
      </c>
      <c r="I403" s="13">
        <f t="shared" si="38"/>
        <v>128.25066666666666</v>
      </c>
      <c r="J403" s="13">
        <f t="shared" si="39"/>
        <v>33.250666666666667</v>
      </c>
      <c r="K403" s="10">
        <v>10.372</v>
      </c>
      <c r="L403" s="10">
        <v>10</v>
      </c>
      <c r="M403" s="10">
        <v>0</v>
      </c>
      <c r="N403" s="14">
        <v>17.931699999999999</v>
      </c>
      <c r="O403" s="13">
        <v>34.494500000000002</v>
      </c>
      <c r="P403" s="38">
        <v>0.26441234823529491</v>
      </c>
      <c r="Q403" s="38">
        <v>1.536162452941177</v>
      </c>
      <c r="R403" s="32" t="s">
        <v>285</v>
      </c>
      <c r="S403" s="32">
        <v>1</v>
      </c>
      <c r="V403" s="8" t="s">
        <v>1162</v>
      </c>
    </row>
    <row r="404" spans="1:22" ht="12.75" customHeight="1">
      <c r="A404" s="1" t="s">
        <v>293</v>
      </c>
      <c r="B404" s="1">
        <v>82</v>
      </c>
      <c r="C404" s="1" t="s">
        <v>1569</v>
      </c>
      <c r="D404" s="5">
        <v>43218</v>
      </c>
      <c r="E404" s="1">
        <f t="shared" si="35"/>
        <v>2018</v>
      </c>
      <c r="F404" s="1">
        <f t="shared" si="36"/>
        <v>4</v>
      </c>
      <c r="G404" s="4">
        <f t="shared" si="37"/>
        <v>28</v>
      </c>
      <c r="H404" s="9">
        <v>0.33263888888888887</v>
      </c>
      <c r="I404" s="13">
        <f t="shared" si="38"/>
        <v>128.25066666666666</v>
      </c>
      <c r="J404" s="13">
        <f t="shared" si="39"/>
        <v>33.250666666666667</v>
      </c>
      <c r="K404" s="10">
        <v>19.731999999999999</v>
      </c>
      <c r="L404" s="10">
        <v>20</v>
      </c>
      <c r="M404" s="10">
        <v>0</v>
      </c>
      <c r="N404" s="14">
        <v>17.847899999999999</v>
      </c>
      <c r="O404" s="13">
        <v>34.498100000000001</v>
      </c>
      <c r="P404" s="38">
        <v>0.27571000470588292</v>
      </c>
      <c r="Q404" s="38">
        <v>1.3313052988235299</v>
      </c>
      <c r="R404" s="32" t="s">
        <v>285</v>
      </c>
      <c r="S404" s="32">
        <v>1</v>
      </c>
      <c r="V404" s="8" t="s">
        <v>1161</v>
      </c>
    </row>
    <row r="405" spans="1:22" ht="12.75" customHeight="1">
      <c r="A405" s="1" t="s">
        <v>293</v>
      </c>
      <c r="B405" s="1">
        <v>82</v>
      </c>
      <c r="C405" s="1" t="s">
        <v>1569</v>
      </c>
      <c r="D405" s="5">
        <v>43218</v>
      </c>
      <c r="E405" s="1">
        <f t="shared" si="35"/>
        <v>2018</v>
      </c>
      <c r="F405" s="1">
        <f t="shared" si="36"/>
        <v>4</v>
      </c>
      <c r="G405" s="4">
        <f t="shared" si="37"/>
        <v>28</v>
      </c>
      <c r="H405" s="9">
        <v>0.33263888888888887</v>
      </c>
      <c r="I405" s="13">
        <f t="shared" si="38"/>
        <v>128.25066666666666</v>
      </c>
      <c r="J405" s="13">
        <f t="shared" si="39"/>
        <v>33.250666666666667</v>
      </c>
      <c r="K405" s="10">
        <v>29.998999999999999</v>
      </c>
      <c r="L405" s="10">
        <v>30</v>
      </c>
      <c r="M405" s="10">
        <v>0</v>
      </c>
      <c r="N405" s="14">
        <v>17.662500000000001</v>
      </c>
      <c r="O405" s="13">
        <v>34.565300000000001</v>
      </c>
      <c r="P405" s="38">
        <v>0.27410494117647088</v>
      </c>
      <c r="Q405" s="38">
        <v>1.4389277847058857</v>
      </c>
      <c r="R405" s="32" t="s">
        <v>285</v>
      </c>
      <c r="S405" s="32">
        <v>1</v>
      </c>
      <c r="V405" s="8" t="s">
        <v>1160</v>
      </c>
    </row>
    <row r="406" spans="1:22" ht="12.75" customHeight="1">
      <c r="A406" s="1" t="s">
        <v>293</v>
      </c>
      <c r="B406" s="1">
        <v>82</v>
      </c>
      <c r="C406" s="1" t="s">
        <v>1569</v>
      </c>
      <c r="D406" s="5">
        <v>43218</v>
      </c>
      <c r="E406" s="1">
        <f t="shared" si="35"/>
        <v>2018</v>
      </c>
      <c r="F406" s="1">
        <f t="shared" si="36"/>
        <v>4</v>
      </c>
      <c r="G406" s="4">
        <f t="shared" si="37"/>
        <v>28</v>
      </c>
      <c r="H406" s="9">
        <v>0.33263888888888887</v>
      </c>
      <c r="I406" s="13">
        <f t="shared" si="38"/>
        <v>128.25066666666666</v>
      </c>
      <c r="J406" s="13">
        <f t="shared" si="39"/>
        <v>33.250666666666667</v>
      </c>
      <c r="K406" s="10">
        <v>49.728000000000002</v>
      </c>
      <c r="L406" s="10">
        <v>50</v>
      </c>
      <c r="M406" s="10">
        <v>0</v>
      </c>
      <c r="N406" s="14">
        <v>17.122900000000001</v>
      </c>
      <c r="O406" s="13">
        <v>34.651899999999998</v>
      </c>
      <c r="P406" s="38">
        <v>0.259174117647059</v>
      </c>
      <c r="Q406" s="38">
        <v>1.5345778705882349</v>
      </c>
      <c r="R406" s="32" t="s">
        <v>285</v>
      </c>
      <c r="S406" s="32">
        <v>1</v>
      </c>
      <c r="V406" s="8" t="s">
        <v>1159</v>
      </c>
    </row>
    <row r="407" spans="1:22" ht="12.75" customHeight="1">
      <c r="A407" s="1" t="s">
        <v>293</v>
      </c>
      <c r="B407" s="1">
        <v>82</v>
      </c>
      <c r="C407" s="1" t="s">
        <v>1569</v>
      </c>
      <c r="D407" s="5">
        <v>43218</v>
      </c>
      <c r="E407" s="1">
        <f t="shared" si="35"/>
        <v>2018</v>
      </c>
      <c r="F407" s="1">
        <f t="shared" si="36"/>
        <v>4</v>
      </c>
      <c r="G407" s="4">
        <f t="shared" si="37"/>
        <v>28</v>
      </c>
      <c r="H407" s="9">
        <v>0.33263888888888887</v>
      </c>
      <c r="I407" s="13">
        <f t="shared" si="38"/>
        <v>128.25066666666666</v>
      </c>
      <c r="J407" s="13">
        <f t="shared" si="39"/>
        <v>33.250666666666667</v>
      </c>
      <c r="K407" s="10">
        <v>74.947000000000003</v>
      </c>
      <c r="L407" s="10">
        <v>75</v>
      </c>
      <c r="M407" s="10">
        <v>0</v>
      </c>
      <c r="N407" s="14">
        <v>16.556999999999999</v>
      </c>
      <c r="O407" s="13">
        <v>34.6312</v>
      </c>
      <c r="P407" s="38">
        <v>0.22955419999999993</v>
      </c>
      <c r="Q407" s="38">
        <v>1.1919096117647054</v>
      </c>
      <c r="R407" s="32" t="s">
        <v>285</v>
      </c>
      <c r="S407" s="32">
        <v>1</v>
      </c>
      <c r="V407" s="8" t="s">
        <v>1158</v>
      </c>
    </row>
    <row r="408" spans="1:22" ht="12.75" customHeight="1">
      <c r="A408" s="1" t="s">
        <v>293</v>
      </c>
      <c r="B408" s="1">
        <v>82</v>
      </c>
      <c r="C408" s="1" t="s">
        <v>1569</v>
      </c>
      <c r="D408" s="5">
        <v>43218</v>
      </c>
      <c r="E408" s="1">
        <f t="shared" si="35"/>
        <v>2018</v>
      </c>
      <c r="F408" s="1">
        <f t="shared" si="36"/>
        <v>4</v>
      </c>
      <c r="G408" s="4">
        <f t="shared" si="37"/>
        <v>28</v>
      </c>
      <c r="H408" s="9">
        <v>0.33263888888888887</v>
      </c>
      <c r="I408" s="13">
        <f t="shared" si="38"/>
        <v>128.25066666666666</v>
      </c>
      <c r="J408" s="13">
        <f t="shared" si="39"/>
        <v>33.250666666666667</v>
      </c>
      <c r="K408" s="10">
        <v>99.751999999999995</v>
      </c>
      <c r="L408" s="10">
        <v>100</v>
      </c>
      <c r="M408" s="10">
        <v>0</v>
      </c>
      <c r="N408" s="14">
        <v>15.6767</v>
      </c>
      <c r="O408" s="13">
        <v>34.6051</v>
      </c>
      <c r="P408" s="38">
        <v>0.22888870000000061</v>
      </c>
      <c r="Q408" s="38">
        <v>1.2066515294117668</v>
      </c>
      <c r="R408" s="32" t="s">
        <v>285</v>
      </c>
      <c r="S408" s="32">
        <v>1</v>
      </c>
      <c r="V408" s="8" t="s">
        <v>1157</v>
      </c>
    </row>
    <row r="409" spans="1:22" ht="12.75" customHeight="1">
      <c r="A409" s="1" t="s">
        <v>293</v>
      </c>
      <c r="B409" s="1">
        <v>82</v>
      </c>
      <c r="C409" s="1" t="s">
        <v>1569</v>
      </c>
      <c r="D409" s="5">
        <v>43218</v>
      </c>
      <c r="E409" s="1">
        <f t="shared" si="35"/>
        <v>2018</v>
      </c>
      <c r="F409" s="1">
        <f t="shared" si="36"/>
        <v>4</v>
      </c>
      <c r="G409" s="4">
        <f t="shared" si="37"/>
        <v>28</v>
      </c>
      <c r="H409" s="9">
        <v>0.33263888888888887</v>
      </c>
      <c r="I409" s="13">
        <f t="shared" si="38"/>
        <v>128.25066666666666</v>
      </c>
      <c r="J409" s="13">
        <f t="shared" si="39"/>
        <v>33.250666666666667</v>
      </c>
      <c r="K409" s="10">
        <v>124.601</v>
      </c>
      <c r="L409" s="10">
        <v>125</v>
      </c>
      <c r="M409" s="10">
        <v>0</v>
      </c>
      <c r="N409" s="14">
        <v>14.838800000000001</v>
      </c>
      <c r="O409" s="13">
        <v>34.579500000000003</v>
      </c>
      <c r="P409" s="38">
        <v>0.32099390000000039</v>
      </c>
      <c r="Q409" s="38">
        <v>1.5020716470588216</v>
      </c>
      <c r="R409" s="32" t="s">
        <v>285</v>
      </c>
      <c r="S409" s="32">
        <v>1</v>
      </c>
      <c r="V409" s="8" t="s">
        <v>1156</v>
      </c>
    </row>
    <row r="410" spans="1:22" ht="12.75" customHeight="1">
      <c r="A410" s="1" t="s">
        <v>293</v>
      </c>
      <c r="B410" s="1">
        <v>82</v>
      </c>
      <c r="C410" s="1" t="s">
        <v>1569</v>
      </c>
      <c r="D410" s="5">
        <v>43218</v>
      </c>
      <c r="E410" s="1">
        <f t="shared" si="35"/>
        <v>2018</v>
      </c>
      <c r="F410" s="1">
        <f t="shared" si="36"/>
        <v>4</v>
      </c>
      <c r="G410" s="4">
        <f t="shared" si="37"/>
        <v>28</v>
      </c>
      <c r="H410" s="9">
        <v>0.33263888888888887</v>
      </c>
      <c r="I410" s="13">
        <f t="shared" si="38"/>
        <v>128.25066666666666</v>
      </c>
      <c r="J410" s="13">
        <f t="shared" si="39"/>
        <v>33.250666666666667</v>
      </c>
      <c r="K410" s="10">
        <v>149.303</v>
      </c>
      <c r="L410" s="10">
        <v>150</v>
      </c>
      <c r="M410" s="10">
        <v>0</v>
      </c>
      <c r="N410" s="14">
        <v>14.133100000000001</v>
      </c>
      <c r="O410" s="13">
        <v>34.555700000000002</v>
      </c>
      <c r="P410" s="38">
        <v>0.15268289999999984</v>
      </c>
      <c r="Q410" s="38">
        <v>0.64510896470588364</v>
      </c>
      <c r="R410" s="32" t="s">
        <v>285</v>
      </c>
      <c r="S410" s="32">
        <v>1</v>
      </c>
      <c r="V410" s="8" t="s">
        <v>1155</v>
      </c>
    </row>
    <row r="411" spans="1:22" ht="12.75" customHeight="1">
      <c r="A411" s="1" t="s">
        <v>293</v>
      </c>
      <c r="B411" s="1">
        <v>82</v>
      </c>
      <c r="C411" s="1" t="s">
        <v>1569</v>
      </c>
      <c r="D411" s="5">
        <v>43218</v>
      </c>
      <c r="E411" s="1">
        <f t="shared" si="35"/>
        <v>2018</v>
      </c>
      <c r="F411" s="1">
        <f t="shared" si="36"/>
        <v>4</v>
      </c>
      <c r="G411" s="4">
        <f t="shared" si="37"/>
        <v>28</v>
      </c>
      <c r="H411" s="9">
        <v>0.33263888888888887</v>
      </c>
      <c r="I411" s="13">
        <f t="shared" si="38"/>
        <v>128.25066666666666</v>
      </c>
      <c r="J411" s="13">
        <f t="shared" si="39"/>
        <v>33.250666666666667</v>
      </c>
      <c r="K411" s="10">
        <v>155.01499999999999</v>
      </c>
      <c r="L411" s="10">
        <v>155</v>
      </c>
      <c r="M411" s="10">
        <v>0</v>
      </c>
      <c r="N411" s="14">
        <v>14.052099999999999</v>
      </c>
      <c r="O411" s="13">
        <v>34.554299999999998</v>
      </c>
      <c r="P411" s="38">
        <v>0.16765060000000043</v>
      </c>
      <c r="Q411" s="38">
        <v>0.8107722823529393</v>
      </c>
      <c r="R411" s="32" t="s">
        <v>285</v>
      </c>
      <c r="S411" s="32">
        <v>1</v>
      </c>
      <c r="V411" s="8" t="s">
        <v>1154</v>
      </c>
    </row>
    <row r="412" spans="1:22" ht="12.75" customHeight="1">
      <c r="P412" s="38"/>
      <c r="Q412" s="38"/>
      <c r="R412" s="32"/>
      <c r="S412" s="32"/>
    </row>
    <row r="413" spans="1:22" ht="12.75" customHeight="1">
      <c r="A413" s="1" t="s">
        <v>293</v>
      </c>
      <c r="B413" s="1">
        <v>77</v>
      </c>
      <c r="C413" s="1" t="s">
        <v>1571</v>
      </c>
      <c r="D413" s="5">
        <v>43218</v>
      </c>
      <c r="E413" s="1">
        <f t="shared" ref="E413:E426" si="40">YEAR(D413)</f>
        <v>2018</v>
      </c>
      <c r="F413" s="1">
        <f t="shared" ref="F413:F426" si="41">MONTH(D413)</f>
        <v>4</v>
      </c>
      <c r="G413" s="4">
        <f t="shared" ref="G413:G426" si="42">DAY(D413)</f>
        <v>28</v>
      </c>
      <c r="H413" s="9">
        <v>0.1388888888888889</v>
      </c>
      <c r="I413" s="13">
        <f t="shared" ref="I413:I424" si="43">128+45.03/60</f>
        <v>128.75049999999999</v>
      </c>
      <c r="J413" s="13">
        <f t="shared" ref="J413:J424" si="44">31+45.11/60</f>
        <v>31.751833333333334</v>
      </c>
      <c r="K413" s="10">
        <v>0</v>
      </c>
      <c r="L413" s="10">
        <v>0</v>
      </c>
      <c r="M413" s="33">
        <v>0</v>
      </c>
      <c r="N413" s="14">
        <v>20.399999999999999</v>
      </c>
      <c r="O413" s="13">
        <v>34.539070808994424</v>
      </c>
      <c r="P413" s="38">
        <v>0.23809677176470689</v>
      </c>
      <c r="Q413" s="38">
        <v>1.6143117070588247</v>
      </c>
      <c r="R413" s="32" t="s">
        <v>285</v>
      </c>
      <c r="S413" s="32">
        <v>1</v>
      </c>
      <c r="V413" s="8" t="s">
        <v>1163</v>
      </c>
    </row>
    <row r="414" spans="1:22" ht="12.75" customHeight="1">
      <c r="A414" s="1" t="s">
        <v>293</v>
      </c>
      <c r="B414" s="1">
        <v>77</v>
      </c>
      <c r="C414" s="1" t="s">
        <v>1571</v>
      </c>
      <c r="D414" s="5">
        <v>43218</v>
      </c>
      <c r="E414" s="1">
        <f t="shared" ref="E414:E424" si="45">YEAR(D414)</f>
        <v>2018</v>
      </c>
      <c r="F414" s="1">
        <f t="shared" ref="F414:F424" si="46">MONTH(D414)</f>
        <v>4</v>
      </c>
      <c r="G414" s="4">
        <f t="shared" ref="G414:G424" si="47">DAY(D414)</f>
        <v>28</v>
      </c>
      <c r="H414" s="9">
        <v>0.1388888888888889</v>
      </c>
      <c r="I414" s="13">
        <f t="shared" si="43"/>
        <v>128.75049999999999</v>
      </c>
      <c r="J414" s="13">
        <f t="shared" si="44"/>
        <v>31.751833333333334</v>
      </c>
      <c r="K414" s="10">
        <v>10.051</v>
      </c>
      <c r="L414" s="10">
        <v>10</v>
      </c>
      <c r="M414" s="10">
        <v>0</v>
      </c>
      <c r="N414" s="14">
        <v>20.765999999999998</v>
      </c>
      <c r="O414" s="13">
        <v>34.534799999999997</v>
      </c>
      <c r="P414" s="38">
        <v>0.22741221176470572</v>
      </c>
      <c r="Q414" s="38">
        <v>1.4157268137254899</v>
      </c>
      <c r="R414" s="32" t="s">
        <v>285</v>
      </c>
      <c r="S414" s="32">
        <v>1</v>
      </c>
      <c r="V414" s="8" t="s">
        <v>1174</v>
      </c>
    </row>
    <row r="415" spans="1:22" ht="12.75" customHeight="1">
      <c r="A415" s="1" t="s">
        <v>293</v>
      </c>
      <c r="B415" s="1">
        <v>77</v>
      </c>
      <c r="C415" s="1" t="s">
        <v>1571</v>
      </c>
      <c r="D415" s="5">
        <v>43218</v>
      </c>
      <c r="E415" s="1">
        <f t="shared" si="45"/>
        <v>2018</v>
      </c>
      <c r="F415" s="1">
        <f t="shared" si="46"/>
        <v>4</v>
      </c>
      <c r="G415" s="4">
        <f t="shared" si="47"/>
        <v>28</v>
      </c>
      <c r="H415" s="9">
        <v>0.1388888888888889</v>
      </c>
      <c r="I415" s="13">
        <f t="shared" si="43"/>
        <v>128.75049999999999</v>
      </c>
      <c r="J415" s="13">
        <f t="shared" si="44"/>
        <v>31.751833333333334</v>
      </c>
      <c r="K415" s="10">
        <v>19.852</v>
      </c>
      <c r="L415" s="10">
        <v>20</v>
      </c>
      <c r="M415" s="10">
        <v>0</v>
      </c>
      <c r="N415" s="14">
        <v>20.7607</v>
      </c>
      <c r="O415" s="13">
        <v>34.5349</v>
      </c>
      <c r="P415" s="38">
        <v>0.28096067764705923</v>
      </c>
      <c r="Q415" s="38">
        <v>1.5599194505882359</v>
      </c>
      <c r="R415" s="32" t="s">
        <v>285</v>
      </c>
      <c r="S415" s="32">
        <v>1</v>
      </c>
      <c r="V415" s="8" t="s">
        <v>1173</v>
      </c>
    </row>
    <row r="416" spans="1:22" ht="12.75" customHeight="1">
      <c r="A416" s="1" t="s">
        <v>293</v>
      </c>
      <c r="B416" s="1">
        <v>77</v>
      </c>
      <c r="C416" s="1" t="s">
        <v>1571</v>
      </c>
      <c r="D416" s="5">
        <v>43218</v>
      </c>
      <c r="E416" s="1">
        <f t="shared" si="45"/>
        <v>2018</v>
      </c>
      <c r="F416" s="1">
        <f t="shared" si="46"/>
        <v>4</v>
      </c>
      <c r="G416" s="4">
        <f t="shared" si="47"/>
        <v>28</v>
      </c>
      <c r="H416" s="9">
        <v>0.1388888888888889</v>
      </c>
      <c r="I416" s="13">
        <f t="shared" si="43"/>
        <v>128.75049999999999</v>
      </c>
      <c r="J416" s="13">
        <f t="shared" si="44"/>
        <v>31.751833333333334</v>
      </c>
      <c r="K416" s="10">
        <v>30.356000000000002</v>
      </c>
      <c r="L416" s="10">
        <v>30</v>
      </c>
      <c r="M416" s="10">
        <v>0</v>
      </c>
      <c r="N416" s="14">
        <v>20.6648</v>
      </c>
      <c r="O416" s="13">
        <v>34.543399999999998</v>
      </c>
      <c r="P416" s="38">
        <v>0.26793353411764764</v>
      </c>
      <c r="Q416" s="38">
        <v>1.3227368164705897</v>
      </c>
      <c r="R416" s="32" t="s">
        <v>285</v>
      </c>
      <c r="S416" s="32">
        <v>1</v>
      </c>
      <c r="V416" s="8" t="s">
        <v>1172</v>
      </c>
    </row>
    <row r="417" spans="1:22" ht="12.75" customHeight="1">
      <c r="A417" s="1" t="s">
        <v>293</v>
      </c>
      <c r="B417" s="1">
        <v>77</v>
      </c>
      <c r="C417" s="1" t="s">
        <v>1571</v>
      </c>
      <c r="D417" s="5">
        <v>43218</v>
      </c>
      <c r="E417" s="1">
        <f t="shared" si="45"/>
        <v>2018</v>
      </c>
      <c r="F417" s="1">
        <f t="shared" si="46"/>
        <v>4</v>
      </c>
      <c r="G417" s="4">
        <f t="shared" si="47"/>
        <v>28</v>
      </c>
      <c r="H417" s="9">
        <v>0.1388888888888889</v>
      </c>
      <c r="I417" s="13">
        <f t="shared" si="43"/>
        <v>128.75049999999999</v>
      </c>
      <c r="J417" s="13">
        <f t="shared" si="44"/>
        <v>31.751833333333334</v>
      </c>
      <c r="K417" s="10">
        <v>49.737000000000002</v>
      </c>
      <c r="L417" s="10">
        <v>50</v>
      </c>
      <c r="M417" s="10">
        <v>0</v>
      </c>
      <c r="N417" s="14">
        <v>19.648</v>
      </c>
      <c r="O417" s="13">
        <v>34.568199999999997</v>
      </c>
      <c r="P417" s="38">
        <v>0.27352015058823564</v>
      </c>
      <c r="Q417" s="38">
        <v>1.5692391423529433</v>
      </c>
      <c r="R417" s="32" t="s">
        <v>285</v>
      </c>
      <c r="S417" s="32">
        <v>1</v>
      </c>
      <c r="V417" s="8" t="s">
        <v>1171</v>
      </c>
    </row>
    <row r="418" spans="1:22" ht="12.75" customHeight="1">
      <c r="A418" s="1" t="s">
        <v>293</v>
      </c>
      <c r="B418" s="1">
        <v>77</v>
      </c>
      <c r="C418" s="1" t="s">
        <v>1571</v>
      </c>
      <c r="D418" s="5">
        <v>43218</v>
      </c>
      <c r="E418" s="1">
        <f t="shared" si="45"/>
        <v>2018</v>
      </c>
      <c r="F418" s="1">
        <f t="shared" si="46"/>
        <v>4</v>
      </c>
      <c r="G418" s="4">
        <f t="shared" si="47"/>
        <v>28</v>
      </c>
      <c r="H418" s="9">
        <v>0.1388888888888889</v>
      </c>
      <c r="I418" s="13">
        <f t="shared" si="43"/>
        <v>128.75049999999999</v>
      </c>
      <c r="J418" s="13">
        <f t="shared" si="44"/>
        <v>31.751833333333334</v>
      </c>
      <c r="K418" s="10">
        <v>74.632999999999996</v>
      </c>
      <c r="L418" s="10">
        <v>75</v>
      </c>
      <c r="M418" s="10">
        <v>0</v>
      </c>
      <c r="N418" s="14">
        <v>18.441500000000001</v>
      </c>
      <c r="O418" s="13">
        <v>34.5625</v>
      </c>
      <c r="P418" s="38">
        <v>0.2731842070588244</v>
      </c>
      <c r="Q418" s="38">
        <v>1.470337728235295</v>
      </c>
      <c r="R418" s="32" t="s">
        <v>285</v>
      </c>
      <c r="S418" s="32">
        <v>1</v>
      </c>
      <c r="V418" s="8" t="s">
        <v>1170</v>
      </c>
    </row>
    <row r="419" spans="1:22" ht="12.75" customHeight="1">
      <c r="A419" s="1" t="s">
        <v>293</v>
      </c>
      <c r="B419" s="1">
        <v>77</v>
      </c>
      <c r="C419" s="1" t="s">
        <v>1571</v>
      </c>
      <c r="D419" s="5">
        <v>43218</v>
      </c>
      <c r="E419" s="1">
        <f t="shared" si="45"/>
        <v>2018</v>
      </c>
      <c r="F419" s="1">
        <f t="shared" si="46"/>
        <v>4</v>
      </c>
      <c r="G419" s="4">
        <f t="shared" si="47"/>
        <v>28</v>
      </c>
      <c r="H419" s="9">
        <v>0.1388888888888889</v>
      </c>
      <c r="I419" s="13">
        <f t="shared" si="43"/>
        <v>128.75049999999999</v>
      </c>
      <c r="J419" s="13">
        <f t="shared" si="44"/>
        <v>31.751833333333334</v>
      </c>
      <c r="K419" s="10">
        <v>99.552000000000007</v>
      </c>
      <c r="L419" s="10">
        <v>100</v>
      </c>
      <c r="M419" s="10">
        <v>0</v>
      </c>
      <c r="N419" s="14">
        <v>17.321999999999999</v>
      </c>
      <c r="O419" s="13">
        <v>34.571199999999997</v>
      </c>
      <c r="P419" s="38">
        <v>0.25085018352941191</v>
      </c>
      <c r="Q419" s="38">
        <v>1.3963788141176483</v>
      </c>
      <c r="R419" s="32" t="s">
        <v>285</v>
      </c>
      <c r="S419" s="32">
        <v>1</v>
      </c>
      <c r="V419" s="8" t="s">
        <v>1169</v>
      </c>
    </row>
    <row r="420" spans="1:22" ht="12.75" customHeight="1">
      <c r="A420" s="1" t="s">
        <v>293</v>
      </c>
      <c r="B420" s="1">
        <v>77</v>
      </c>
      <c r="C420" s="1" t="s">
        <v>1571</v>
      </c>
      <c r="D420" s="5">
        <v>43218</v>
      </c>
      <c r="E420" s="1">
        <f t="shared" si="45"/>
        <v>2018</v>
      </c>
      <c r="F420" s="1">
        <f t="shared" si="46"/>
        <v>4</v>
      </c>
      <c r="G420" s="4">
        <f t="shared" si="47"/>
        <v>28</v>
      </c>
      <c r="H420" s="9">
        <v>0.1388888888888889</v>
      </c>
      <c r="I420" s="13">
        <f t="shared" si="43"/>
        <v>128.75049999999999</v>
      </c>
      <c r="J420" s="13">
        <f t="shared" si="44"/>
        <v>31.751833333333334</v>
      </c>
      <c r="K420" s="10">
        <v>124.42700000000001</v>
      </c>
      <c r="L420" s="10">
        <v>125</v>
      </c>
      <c r="M420" s="10">
        <v>0</v>
      </c>
      <c r="N420" s="14">
        <v>16.661200000000001</v>
      </c>
      <c r="O420" s="13">
        <v>34.6053</v>
      </c>
      <c r="P420" s="38">
        <v>0.18452000000000002</v>
      </c>
      <c r="Q420" s="38">
        <v>1.1182904800000006</v>
      </c>
      <c r="R420" s="32" t="s">
        <v>285</v>
      </c>
      <c r="S420" s="32">
        <v>1</v>
      </c>
      <c r="V420" s="8" t="s">
        <v>1168</v>
      </c>
    </row>
    <row r="421" spans="1:22" ht="12.75" customHeight="1">
      <c r="A421" s="1" t="s">
        <v>293</v>
      </c>
      <c r="B421" s="1">
        <v>77</v>
      </c>
      <c r="C421" s="1" t="s">
        <v>1571</v>
      </c>
      <c r="D421" s="5">
        <v>43218</v>
      </c>
      <c r="E421" s="1">
        <f t="shared" si="45"/>
        <v>2018</v>
      </c>
      <c r="F421" s="1">
        <f t="shared" si="46"/>
        <v>4</v>
      </c>
      <c r="G421" s="4">
        <f t="shared" si="47"/>
        <v>28</v>
      </c>
      <c r="H421" s="9">
        <v>0.1388888888888889</v>
      </c>
      <c r="I421" s="13">
        <f t="shared" si="43"/>
        <v>128.75049999999999</v>
      </c>
      <c r="J421" s="13">
        <f t="shared" si="44"/>
        <v>31.751833333333334</v>
      </c>
      <c r="K421" s="10">
        <v>149.12799999999999</v>
      </c>
      <c r="L421" s="10">
        <v>150</v>
      </c>
      <c r="M421" s="10">
        <v>0</v>
      </c>
      <c r="N421" s="14">
        <v>15.886900000000001</v>
      </c>
      <c r="O421" s="13">
        <v>34.598599999999998</v>
      </c>
      <c r="P421" s="38">
        <v>0.2461594164705887</v>
      </c>
      <c r="Q421" s="38">
        <v>1.2358899658823521</v>
      </c>
      <c r="R421" s="32" t="s">
        <v>285</v>
      </c>
      <c r="S421" s="32">
        <v>1</v>
      </c>
      <c r="V421" s="8" t="s">
        <v>1167</v>
      </c>
    </row>
    <row r="422" spans="1:22" ht="12.75" customHeight="1">
      <c r="A422" s="1" t="s">
        <v>293</v>
      </c>
      <c r="B422" s="1">
        <v>77</v>
      </c>
      <c r="C422" s="1" t="s">
        <v>1571</v>
      </c>
      <c r="D422" s="5">
        <v>43218</v>
      </c>
      <c r="E422" s="1">
        <f t="shared" si="45"/>
        <v>2018</v>
      </c>
      <c r="F422" s="1">
        <f t="shared" si="46"/>
        <v>4</v>
      </c>
      <c r="G422" s="4">
        <f t="shared" si="47"/>
        <v>28</v>
      </c>
      <c r="H422" s="9">
        <v>0.1388888888888889</v>
      </c>
      <c r="I422" s="13">
        <f t="shared" si="43"/>
        <v>128.75049999999999</v>
      </c>
      <c r="J422" s="13">
        <f t="shared" si="44"/>
        <v>31.751833333333334</v>
      </c>
      <c r="K422" s="10">
        <v>199.35900000000001</v>
      </c>
      <c r="L422" s="10">
        <v>200</v>
      </c>
      <c r="M422" s="10">
        <v>0</v>
      </c>
      <c r="N422" s="14">
        <v>13.787699999999999</v>
      </c>
      <c r="O422" s="13">
        <v>34.516100000000002</v>
      </c>
      <c r="P422" s="38">
        <v>0.14027499294117662</v>
      </c>
      <c r="Q422" s="38">
        <v>0.60621215176470677</v>
      </c>
      <c r="R422" s="32" t="s">
        <v>285</v>
      </c>
      <c r="S422" s="32">
        <v>1</v>
      </c>
      <c r="V422" s="8" t="s">
        <v>1166</v>
      </c>
    </row>
    <row r="423" spans="1:22" ht="12.75" customHeight="1">
      <c r="A423" s="1" t="s">
        <v>293</v>
      </c>
      <c r="B423" s="1">
        <v>77</v>
      </c>
      <c r="C423" s="1" t="s">
        <v>1571</v>
      </c>
      <c r="D423" s="5">
        <v>43218</v>
      </c>
      <c r="E423" s="1">
        <f t="shared" si="45"/>
        <v>2018</v>
      </c>
      <c r="F423" s="1">
        <f t="shared" si="46"/>
        <v>4</v>
      </c>
      <c r="G423" s="4">
        <f t="shared" si="47"/>
        <v>28</v>
      </c>
      <c r="H423" s="9">
        <v>0.1388888888888889</v>
      </c>
      <c r="I423" s="13">
        <f t="shared" si="43"/>
        <v>128.75049999999999</v>
      </c>
      <c r="J423" s="13">
        <f t="shared" si="44"/>
        <v>31.751833333333334</v>
      </c>
      <c r="K423" s="10">
        <v>298.50299999999999</v>
      </c>
      <c r="L423" s="10">
        <v>300</v>
      </c>
      <c r="M423" s="10">
        <v>0</v>
      </c>
      <c r="N423" s="14">
        <v>10.964</v>
      </c>
      <c r="O423" s="13">
        <v>34.403300000000002</v>
      </c>
      <c r="P423" s="38">
        <v>6.4053138823529032E-2</v>
      </c>
      <c r="Q423" s="38">
        <v>-0.27926420470588198</v>
      </c>
      <c r="R423" s="32" t="s">
        <v>285</v>
      </c>
      <c r="S423" s="32">
        <v>1</v>
      </c>
      <c r="V423" s="8" t="s">
        <v>1165</v>
      </c>
    </row>
    <row r="424" spans="1:22" ht="12.75" customHeight="1">
      <c r="A424" s="1" t="s">
        <v>293</v>
      </c>
      <c r="B424" s="1">
        <v>77</v>
      </c>
      <c r="C424" s="1" t="s">
        <v>1571</v>
      </c>
      <c r="D424" s="5">
        <v>43218</v>
      </c>
      <c r="E424" s="1">
        <f t="shared" si="45"/>
        <v>2018</v>
      </c>
      <c r="F424" s="1">
        <f t="shared" si="46"/>
        <v>4</v>
      </c>
      <c r="G424" s="4">
        <f t="shared" si="47"/>
        <v>28</v>
      </c>
      <c r="H424" s="9">
        <v>0.1388888888888889</v>
      </c>
      <c r="I424" s="13">
        <f t="shared" si="43"/>
        <v>128.75049999999999</v>
      </c>
      <c r="J424" s="13">
        <f t="shared" si="44"/>
        <v>31.751833333333334</v>
      </c>
      <c r="K424" s="10">
        <v>496.91899999999998</v>
      </c>
      <c r="L424" s="10">
        <v>500</v>
      </c>
      <c r="M424" s="10">
        <v>0</v>
      </c>
      <c r="N424" s="14">
        <v>7.5964</v>
      </c>
      <c r="O424" s="13">
        <v>34.348199999999999</v>
      </c>
      <c r="P424" s="38">
        <v>-2.0890804705882005E-2</v>
      </c>
      <c r="Q424" s="38">
        <v>-0.81595637882352889</v>
      </c>
      <c r="R424" s="32" t="s">
        <v>285</v>
      </c>
      <c r="S424" s="32">
        <v>1</v>
      </c>
      <c r="V424" s="8" t="s">
        <v>1164</v>
      </c>
    </row>
    <row r="425" spans="1:22" ht="12.75" customHeight="1">
      <c r="P425" s="38"/>
      <c r="Q425" s="38"/>
      <c r="R425" s="32"/>
      <c r="S425" s="32"/>
    </row>
    <row r="426" spans="1:22" ht="12.75" customHeight="1">
      <c r="A426" s="1" t="s">
        <v>293</v>
      </c>
      <c r="B426" s="1">
        <v>74</v>
      </c>
      <c r="C426" s="1" t="s">
        <v>1571</v>
      </c>
      <c r="D426" s="5">
        <v>43217</v>
      </c>
      <c r="E426" s="1">
        <f t="shared" si="40"/>
        <v>2018</v>
      </c>
      <c r="F426" s="1">
        <f t="shared" si="41"/>
        <v>4</v>
      </c>
      <c r="G426" s="4">
        <f t="shared" si="42"/>
        <v>27</v>
      </c>
      <c r="H426" s="9">
        <v>0.67291666666666661</v>
      </c>
      <c r="I426" s="13">
        <f t="shared" ref="I426:I433" si="48">127+14.7/60</f>
        <v>127.245</v>
      </c>
      <c r="J426" s="13">
        <f t="shared" ref="J426:J433" si="49">31+44.51/60</f>
        <v>31.741833333333332</v>
      </c>
      <c r="K426" s="10">
        <v>0</v>
      </c>
      <c r="L426" s="10">
        <v>0</v>
      </c>
      <c r="M426" s="33">
        <v>0</v>
      </c>
      <c r="N426" s="14">
        <v>18.5</v>
      </c>
      <c r="O426" s="13">
        <v>34.423077337816231</v>
      </c>
      <c r="P426" s="38">
        <v>0.29155665411764686</v>
      </c>
      <c r="Q426" s="38">
        <v>1.2402765764705901</v>
      </c>
      <c r="R426" s="32" t="s">
        <v>285</v>
      </c>
      <c r="S426" s="32">
        <v>1</v>
      </c>
      <c r="V426" s="8" t="s">
        <v>1175</v>
      </c>
    </row>
    <row r="427" spans="1:22" ht="12.75" customHeight="1">
      <c r="A427" s="1" t="s">
        <v>293</v>
      </c>
      <c r="B427" s="1">
        <v>74</v>
      </c>
      <c r="C427" s="1" t="s">
        <v>1571</v>
      </c>
      <c r="D427" s="5">
        <v>43217</v>
      </c>
      <c r="E427" s="1">
        <f t="shared" ref="E427:E433" si="50">YEAR(D427)</f>
        <v>2018</v>
      </c>
      <c r="F427" s="1">
        <f t="shared" ref="F427:F433" si="51">MONTH(D427)</f>
        <v>4</v>
      </c>
      <c r="G427" s="4">
        <f t="shared" ref="G427:G433" si="52">DAY(D427)</f>
        <v>27</v>
      </c>
      <c r="H427" s="9">
        <v>0.67291666666666661</v>
      </c>
      <c r="I427" s="13">
        <f t="shared" si="48"/>
        <v>127.245</v>
      </c>
      <c r="J427" s="13">
        <f t="shared" si="49"/>
        <v>31.741833333333332</v>
      </c>
      <c r="K427" s="10">
        <v>10.151999999999999</v>
      </c>
      <c r="L427" s="10">
        <v>10</v>
      </c>
      <c r="M427" s="10">
        <v>0</v>
      </c>
      <c r="N427" s="14">
        <v>18.779800000000002</v>
      </c>
      <c r="O427" s="13">
        <v>34.408499999999997</v>
      </c>
      <c r="P427" s="38">
        <v>0.16797583764705903</v>
      </c>
      <c r="Q427" s="38">
        <v>1.0524352705882336</v>
      </c>
      <c r="R427" s="32" t="s">
        <v>285</v>
      </c>
      <c r="S427" s="32">
        <v>1</v>
      </c>
      <c r="V427" s="8" t="s">
        <v>1182</v>
      </c>
    </row>
    <row r="428" spans="1:22" ht="12.75" customHeight="1">
      <c r="A428" s="1" t="s">
        <v>293</v>
      </c>
      <c r="B428" s="1">
        <v>74</v>
      </c>
      <c r="C428" s="1" t="s">
        <v>1571</v>
      </c>
      <c r="D428" s="5">
        <v>43217</v>
      </c>
      <c r="E428" s="1">
        <f t="shared" si="50"/>
        <v>2018</v>
      </c>
      <c r="F428" s="1">
        <f t="shared" si="51"/>
        <v>4</v>
      </c>
      <c r="G428" s="4">
        <f t="shared" si="52"/>
        <v>27</v>
      </c>
      <c r="H428" s="9">
        <v>0.67291666666666661</v>
      </c>
      <c r="I428" s="13">
        <f t="shared" si="48"/>
        <v>127.245</v>
      </c>
      <c r="J428" s="13">
        <f t="shared" si="49"/>
        <v>31.741833333333332</v>
      </c>
      <c r="K428" s="10">
        <v>20.119</v>
      </c>
      <c r="L428" s="10">
        <v>20</v>
      </c>
      <c r="M428" s="10">
        <v>0</v>
      </c>
      <c r="N428" s="14">
        <v>18.5899</v>
      </c>
      <c r="O428" s="13">
        <v>34.436900000000001</v>
      </c>
      <c r="P428" s="38">
        <v>0.15888233529411777</v>
      </c>
      <c r="Q428" s="38">
        <v>1.0002027411764693</v>
      </c>
      <c r="R428" s="32" t="s">
        <v>285</v>
      </c>
      <c r="S428" s="32">
        <v>1</v>
      </c>
      <c r="V428" s="8" t="s">
        <v>1181</v>
      </c>
    </row>
    <row r="429" spans="1:22" ht="12.75" customHeight="1">
      <c r="A429" s="1" t="s">
        <v>293</v>
      </c>
      <c r="B429" s="1">
        <v>74</v>
      </c>
      <c r="C429" s="1" t="s">
        <v>1571</v>
      </c>
      <c r="D429" s="5">
        <v>43217</v>
      </c>
      <c r="E429" s="1">
        <f t="shared" si="50"/>
        <v>2018</v>
      </c>
      <c r="F429" s="1">
        <f t="shared" si="51"/>
        <v>4</v>
      </c>
      <c r="G429" s="4">
        <f t="shared" si="52"/>
        <v>27</v>
      </c>
      <c r="H429" s="9">
        <v>0.67291666666666661</v>
      </c>
      <c r="I429" s="13">
        <f t="shared" si="48"/>
        <v>127.245</v>
      </c>
      <c r="J429" s="13">
        <f t="shared" si="49"/>
        <v>31.741833333333332</v>
      </c>
      <c r="K429" s="10">
        <v>29.709</v>
      </c>
      <c r="L429" s="10">
        <v>30</v>
      </c>
      <c r="M429" s="10">
        <v>0</v>
      </c>
      <c r="N429" s="14">
        <v>16.9588</v>
      </c>
      <c r="O429" s="13">
        <v>34.380800000000001</v>
      </c>
      <c r="P429" s="38">
        <v>0.18913824588235273</v>
      </c>
      <c r="Q429" s="38">
        <v>1.0117434235294134</v>
      </c>
      <c r="R429" s="32" t="s">
        <v>285</v>
      </c>
      <c r="S429" s="32">
        <v>1</v>
      </c>
      <c r="V429" s="8" t="s">
        <v>1180</v>
      </c>
    </row>
    <row r="430" spans="1:22" ht="12.75" customHeight="1">
      <c r="A430" s="1" t="s">
        <v>293</v>
      </c>
      <c r="B430" s="1">
        <v>74</v>
      </c>
      <c r="C430" s="1" t="s">
        <v>1571</v>
      </c>
      <c r="D430" s="5">
        <v>43217</v>
      </c>
      <c r="E430" s="1">
        <f t="shared" si="50"/>
        <v>2018</v>
      </c>
      <c r="F430" s="1">
        <f t="shared" si="51"/>
        <v>4</v>
      </c>
      <c r="G430" s="4">
        <f t="shared" si="52"/>
        <v>27</v>
      </c>
      <c r="H430" s="9">
        <v>0.67291666666666661</v>
      </c>
      <c r="I430" s="13">
        <f t="shared" si="48"/>
        <v>127.245</v>
      </c>
      <c r="J430" s="13">
        <f t="shared" si="49"/>
        <v>31.741833333333332</v>
      </c>
      <c r="K430" s="10">
        <v>50.343000000000004</v>
      </c>
      <c r="L430" s="10">
        <v>50</v>
      </c>
      <c r="M430" s="10">
        <v>0</v>
      </c>
      <c r="N430" s="14">
        <v>16.259399999999999</v>
      </c>
      <c r="O430" s="13">
        <v>34.591500000000003</v>
      </c>
      <c r="P430" s="38">
        <v>0.20970318352941208</v>
      </c>
      <c r="Q430" s="38">
        <v>1.2152256941176489</v>
      </c>
      <c r="R430" s="32" t="s">
        <v>285</v>
      </c>
      <c r="S430" s="32">
        <v>1</v>
      </c>
      <c r="V430" s="8" t="s">
        <v>1179</v>
      </c>
    </row>
    <row r="431" spans="1:22" ht="12.75" customHeight="1">
      <c r="A431" s="1" t="s">
        <v>293</v>
      </c>
      <c r="B431" s="1">
        <v>74</v>
      </c>
      <c r="C431" s="1" t="s">
        <v>1571</v>
      </c>
      <c r="D431" s="5">
        <v>43217</v>
      </c>
      <c r="E431" s="1">
        <f t="shared" si="50"/>
        <v>2018</v>
      </c>
      <c r="F431" s="1">
        <f t="shared" si="51"/>
        <v>4</v>
      </c>
      <c r="G431" s="4">
        <f t="shared" si="52"/>
        <v>27</v>
      </c>
      <c r="H431" s="9">
        <v>0.67291666666666661</v>
      </c>
      <c r="I431" s="13">
        <f t="shared" si="48"/>
        <v>127.245</v>
      </c>
      <c r="J431" s="13">
        <f t="shared" si="49"/>
        <v>31.741833333333332</v>
      </c>
      <c r="K431" s="10">
        <v>75.191999999999993</v>
      </c>
      <c r="L431" s="10">
        <v>75</v>
      </c>
      <c r="M431" s="10">
        <v>0</v>
      </c>
      <c r="N431" s="14">
        <v>15.2354</v>
      </c>
      <c r="O431" s="13">
        <v>34.563099999999999</v>
      </c>
      <c r="P431" s="38">
        <v>0.18699930117647034</v>
      </c>
      <c r="Q431" s="38">
        <v>1.0981833647058821</v>
      </c>
      <c r="R431" s="32" t="s">
        <v>285</v>
      </c>
      <c r="S431" s="32">
        <v>1</v>
      </c>
      <c r="V431" s="8" t="s">
        <v>1178</v>
      </c>
    </row>
    <row r="432" spans="1:22" ht="12.75" customHeight="1">
      <c r="A432" s="1" t="s">
        <v>293</v>
      </c>
      <c r="B432" s="1">
        <v>74</v>
      </c>
      <c r="C432" s="1" t="s">
        <v>1571</v>
      </c>
      <c r="D432" s="5">
        <v>43217</v>
      </c>
      <c r="E432" s="1">
        <f t="shared" si="50"/>
        <v>2018</v>
      </c>
      <c r="F432" s="1">
        <f t="shared" si="51"/>
        <v>4</v>
      </c>
      <c r="G432" s="4">
        <f t="shared" si="52"/>
        <v>27</v>
      </c>
      <c r="H432" s="9">
        <v>0.67291666666666661</v>
      </c>
      <c r="I432" s="13">
        <f t="shared" si="48"/>
        <v>127.245</v>
      </c>
      <c r="J432" s="13">
        <f t="shared" si="49"/>
        <v>31.741833333333332</v>
      </c>
      <c r="K432" s="10">
        <v>100.437</v>
      </c>
      <c r="L432" s="10">
        <v>100</v>
      </c>
      <c r="M432" s="10">
        <v>0</v>
      </c>
      <c r="N432" s="14">
        <v>14.6144</v>
      </c>
      <c r="O432" s="13">
        <v>34.544499999999999</v>
      </c>
      <c r="P432" s="38">
        <v>0.24819223882352959</v>
      </c>
      <c r="Q432" s="38">
        <v>1.1027328352941197</v>
      </c>
      <c r="R432" s="32" t="s">
        <v>285</v>
      </c>
      <c r="S432" s="32">
        <v>1</v>
      </c>
      <c r="V432" s="8" t="s">
        <v>1177</v>
      </c>
    </row>
    <row r="433" spans="1:22" ht="12.75" customHeight="1">
      <c r="A433" s="1" t="s">
        <v>293</v>
      </c>
      <c r="B433" s="1">
        <v>74</v>
      </c>
      <c r="C433" s="1" t="s">
        <v>1571</v>
      </c>
      <c r="D433" s="5">
        <v>43217</v>
      </c>
      <c r="E433" s="1">
        <f t="shared" si="50"/>
        <v>2018</v>
      </c>
      <c r="F433" s="1">
        <f t="shared" si="51"/>
        <v>4</v>
      </c>
      <c r="G433" s="4">
        <f t="shared" si="52"/>
        <v>27</v>
      </c>
      <c r="H433" s="9">
        <v>0.67291666666666661</v>
      </c>
      <c r="I433" s="13">
        <f t="shared" si="48"/>
        <v>127.245</v>
      </c>
      <c r="J433" s="13">
        <f t="shared" si="49"/>
        <v>31.741833333333332</v>
      </c>
      <c r="K433" s="10">
        <v>120.161</v>
      </c>
      <c r="L433" s="10">
        <v>120</v>
      </c>
      <c r="M433" s="10">
        <v>0</v>
      </c>
      <c r="N433" s="14">
        <v>14.1845</v>
      </c>
      <c r="O433" s="13">
        <v>34.536200000000001</v>
      </c>
      <c r="P433" s="38">
        <v>0.11924613647058835</v>
      </c>
      <c r="Q433" s="38">
        <v>0.76698190588235349</v>
      </c>
      <c r="R433" s="32" t="s">
        <v>285</v>
      </c>
      <c r="S433" s="32">
        <v>1</v>
      </c>
      <c r="V433" s="8" t="s">
        <v>1176</v>
      </c>
    </row>
    <row r="434" spans="1:22" ht="12.75" customHeight="1">
      <c r="P434" s="38"/>
      <c r="Q434" s="38"/>
      <c r="R434" s="32"/>
      <c r="S434" s="32"/>
    </row>
    <row r="435" spans="1:22" ht="12.75" customHeight="1">
      <c r="A435" s="1" t="s">
        <v>293</v>
      </c>
      <c r="B435" s="1">
        <v>63</v>
      </c>
      <c r="C435" s="1" t="s">
        <v>1575</v>
      </c>
      <c r="D435" s="5">
        <v>43215</v>
      </c>
      <c r="E435" s="1">
        <f t="shared" ref="E435:E441" si="53">YEAR(D435)</f>
        <v>2018</v>
      </c>
      <c r="F435" s="1">
        <f t="shared" ref="F435:F441" si="54">MONTH(D435)</f>
        <v>4</v>
      </c>
      <c r="G435" s="4">
        <f t="shared" ref="G435:G441" si="55">DAY(D435)</f>
        <v>25</v>
      </c>
      <c r="H435" s="9">
        <v>0.59097222222222223</v>
      </c>
      <c r="I435" s="13">
        <f t="shared" ref="I435:I441" si="56">124+44.96/60</f>
        <v>124.74933333333334</v>
      </c>
      <c r="J435" s="13">
        <f t="shared" ref="J435:J441" si="57">27+44.99/60</f>
        <v>27.749833333333335</v>
      </c>
      <c r="K435" s="10">
        <v>0</v>
      </c>
      <c r="L435" s="10">
        <v>0</v>
      </c>
      <c r="M435" s="33">
        <v>0</v>
      </c>
      <c r="N435" s="14">
        <v>19.8</v>
      </c>
      <c r="O435" s="13">
        <v>33.97858849666693</v>
      </c>
      <c r="P435" s="38">
        <v>5.1528820000000142E-2</v>
      </c>
      <c r="Q435" s="38">
        <v>0.43640239999999864</v>
      </c>
      <c r="R435" s="32" t="s">
        <v>285</v>
      </c>
      <c r="S435" s="32">
        <v>1</v>
      </c>
      <c r="V435" s="8" t="s">
        <v>1183</v>
      </c>
    </row>
    <row r="436" spans="1:22" ht="12.75" customHeight="1">
      <c r="A436" s="1" t="s">
        <v>293</v>
      </c>
      <c r="B436" s="1">
        <v>63</v>
      </c>
      <c r="C436" s="1" t="s">
        <v>1575</v>
      </c>
      <c r="D436" s="5">
        <v>43215</v>
      </c>
      <c r="E436" s="1">
        <f t="shared" si="53"/>
        <v>2018</v>
      </c>
      <c r="F436" s="1">
        <f t="shared" si="54"/>
        <v>4</v>
      </c>
      <c r="G436" s="4">
        <f t="shared" si="55"/>
        <v>25</v>
      </c>
      <c r="H436" s="9">
        <v>0.59097222222222223</v>
      </c>
      <c r="I436" s="13">
        <f t="shared" si="56"/>
        <v>124.74933333333334</v>
      </c>
      <c r="J436" s="13">
        <f t="shared" si="57"/>
        <v>27.749833333333335</v>
      </c>
      <c r="K436" s="10">
        <v>10.007999999999999</v>
      </c>
      <c r="L436" s="10">
        <v>10</v>
      </c>
      <c r="M436" s="10">
        <v>0</v>
      </c>
      <c r="N436" s="14">
        <v>20.1007</v>
      </c>
      <c r="O436" s="13">
        <v>33.976199999999999</v>
      </c>
      <c r="P436" s="38">
        <v>4.0771576470588267E-2</v>
      </c>
      <c r="Q436" s="38">
        <v>0.39101502352941253</v>
      </c>
      <c r="R436" s="32" t="s">
        <v>285</v>
      </c>
      <c r="S436" s="32">
        <v>1</v>
      </c>
      <c r="V436" s="8" t="s">
        <v>1189</v>
      </c>
    </row>
    <row r="437" spans="1:22" ht="12.75" customHeight="1">
      <c r="A437" s="1" t="s">
        <v>293</v>
      </c>
      <c r="B437" s="1">
        <v>63</v>
      </c>
      <c r="C437" s="1" t="s">
        <v>1575</v>
      </c>
      <c r="D437" s="5">
        <v>43215</v>
      </c>
      <c r="E437" s="1">
        <f t="shared" si="53"/>
        <v>2018</v>
      </c>
      <c r="F437" s="1">
        <f t="shared" si="54"/>
        <v>4</v>
      </c>
      <c r="G437" s="4">
        <f t="shared" si="55"/>
        <v>25</v>
      </c>
      <c r="H437" s="9">
        <v>0.59097222222222223</v>
      </c>
      <c r="I437" s="13">
        <f t="shared" si="56"/>
        <v>124.74933333333334</v>
      </c>
      <c r="J437" s="13">
        <f t="shared" si="57"/>
        <v>27.749833333333335</v>
      </c>
      <c r="K437" s="10">
        <v>19.670000000000002</v>
      </c>
      <c r="L437" s="10">
        <v>20</v>
      </c>
      <c r="M437" s="10">
        <v>0</v>
      </c>
      <c r="N437" s="14">
        <v>20.104900000000001</v>
      </c>
      <c r="O437" s="13">
        <v>33.981499999999997</v>
      </c>
      <c r="P437" s="38">
        <v>0.20892647176470569</v>
      </c>
      <c r="Q437" s="38">
        <v>0.70833404705882153</v>
      </c>
      <c r="R437" s="32" t="s">
        <v>285</v>
      </c>
      <c r="S437" s="32">
        <v>1</v>
      </c>
      <c r="V437" s="8" t="s">
        <v>1188</v>
      </c>
    </row>
    <row r="438" spans="1:22" ht="12.75" customHeight="1">
      <c r="A438" s="1" t="s">
        <v>293</v>
      </c>
      <c r="B438" s="1">
        <v>63</v>
      </c>
      <c r="C438" s="1" t="s">
        <v>1575</v>
      </c>
      <c r="D438" s="5">
        <v>43215</v>
      </c>
      <c r="E438" s="1">
        <f t="shared" si="53"/>
        <v>2018</v>
      </c>
      <c r="F438" s="1">
        <f t="shared" si="54"/>
        <v>4</v>
      </c>
      <c r="G438" s="4">
        <f t="shared" si="55"/>
        <v>25</v>
      </c>
      <c r="H438" s="9">
        <v>0.59097222222222223</v>
      </c>
      <c r="I438" s="13">
        <f t="shared" si="56"/>
        <v>124.74933333333334</v>
      </c>
      <c r="J438" s="13">
        <f t="shared" si="57"/>
        <v>27.749833333333335</v>
      </c>
      <c r="K438" s="10">
        <v>29.885000000000002</v>
      </c>
      <c r="L438" s="10">
        <v>30</v>
      </c>
      <c r="M438" s="10">
        <v>0</v>
      </c>
      <c r="N438" s="14">
        <v>20.108899999999998</v>
      </c>
      <c r="O438" s="13">
        <v>33.9925</v>
      </c>
      <c r="P438" s="38">
        <v>0.22679980441176473</v>
      </c>
      <c r="Q438" s="38">
        <v>0.72306511764705839</v>
      </c>
      <c r="R438" s="32" t="s">
        <v>285</v>
      </c>
      <c r="S438" s="32">
        <v>1</v>
      </c>
      <c r="V438" s="8" t="s">
        <v>1187</v>
      </c>
    </row>
    <row r="439" spans="1:22" ht="12.75" customHeight="1">
      <c r="A439" s="1" t="s">
        <v>293</v>
      </c>
      <c r="B439" s="1">
        <v>63</v>
      </c>
      <c r="C439" s="1" t="s">
        <v>1575</v>
      </c>
      <c r="D439" s="5">
        <v>43215</v>
      </c>
      <c r="E439" s="1">
        <f t="shared" si="53"/>
        <v>2018</v>
      </c>
      <c r="F439" s="1">
        <f t="shared" si="54"/>
        <v>4</v>
      </c>
      <c r="G439" s="4">
        <f t="shared" si="55"/>
        <v>25</v>
      </c>
      <c r="H439" s="9">
        <v>0.59097222222222223</v>
      </c>
      <c r="I439" s="13">
        <f t="shared" si="56"/>
        <v>124.74933333333334</v>
      </c>
      <c r="J439" s="13">
        <f t="shared" si="57"/>
        <v>27.749833333333335</v>
      </c>
      <c r="K439" s="10">
        <v>50.104999999999997</v>
      </c>
      <c r="L439" s="10">
        <v>50</v>
      </c>
      <c r="M439" s="10">
        <v>0</v>
      </c>
      <c r="N439" s="14">
        <v>19.893899999999999</v>
      </c>
      <c r="O439" s="13">
        <v>34.099400000000003</v>
      </c>
      <c r="P439" s="38">
        <v>0.14289999705882384</v>
      </c>
      <c r="Q439" s="38">
        <v>0.75576083823529494</v>
      </c>
      <c r="R439" s="32" t="s">
        <v>285</v>
      </c>
      <c r="S439" s="32">
        <v>1</v>
      </c>
      <c r="V439" s="8" t="s">
        <v>1186</v>
      </c>
    </row>
    <row r="440" spans="1:22" ht="12.75" customHeight="1">
      <c r="A440" s="1" t="s">
        <v>293</v>
      </c>
      <c r="B440" s="1">
        <v>63</v>
      </c>
      <c r="C440" s="1" t="s">
        <v>1575</v>
      </c>
      <c r="D440" s="5">
        <v>43215</v>
      </c>
      <c r="E440" s="1">
        <f t="shared" si="53"/>
        <v>2018</v>
      </c>
      <c r="F440" s="1">
        <f t="shared" si="54"/>
        <v>4</v>
      </c>
      <c r="G440" s="4">
        <f t="shared" si="55"/>
        <v>25</v>
      </c>
      <c r="H440" s="9">
        <v>0.59097222222222223</v>
      </c>
      <c r="I440" s="13">
        <f t="shared" si="56"/>
        <v>124.74933333333334</v>
      </c>
      <c r="J440" s="13">
        <f t="shared" si="57"/>
        <v>27.749833333333335</v>
      </c>
      <c r="K440" s="10">
        <v>75.091999999999999</v>
      </c>
      <c r="L440" s="10">
        <v>75</v>
      </c>
      <c r="M440" s="10">
        <v>0</v>
      </c>
      <c r="N440" s="14">
        <v>18.681699999999999</v>
      </c>
      <c r="O440" s="13">
        <v>34.424700000000001</v>
      </c>
      <c r="P440" s="38">
        <v>0.27128148970588239</v>
      </c>
      <c r="Q440" s="38">
        <v>1.0295353088235295</v>
      </c>
      <c r="R440" s="32" t="s">
        <v>285</v>
      </c>
      <c r="S440" s="32">
        <v>1</v>
      </c>
      <c r="V440" s="8" t="s">
        <v>1185</v>
      </c>
    </row>
    <row r="441" spans="1:22" ht="12.75" customHeight="1">
      <c r="A441" s="1" t="s">
        <v>293</v>
      </c>
      <c r="B441" s="1">
        <v>63</v>
      </c>
      <c r="C441" s="1" t="s">
        <v>1575</v>
      </c>
      <c r="D441" s="5">
        <v>43215</v>
      </c>
      <c r="E441" s="1">
        <f t="shared" si="53"/>
        <v>2018</v>
      </c>
      <c r="F441" s="1">
        <f t="shared" si="54"/>
        <v>4</v>
      </c>
      <c r="G441" s="4">
        <f t="shared" si="55"/>
        <v>25</v>
      </c>
      <c r="H441" s="9">
        <v>0.59097222222222223</v>
      </c>
      <c r="I441" s="13">
        <f t="shared" si="56"/>
        <v>124.74933333333334</v>
      </c>
      <c r="J441" s="13">
        <f t="shared" si="57"/>
        <v>27.749833333333335</v>
      </c>
      <c r="K441" s="10">
        <v>90.335999999999999</v>
      </c>
      <c r="L441" s="10">
        <v>90</v>
      </c>
      <c r="M441" s="10">
        <v>0</v>
      </c>
      <c r="N441" s="14">
        <v>18.703499999999998</v>
      </c>
      <c r="O441" s="13">
        <v>34.482300000000002</v>
      </c>
      <c r="P441" s="38">
        <v>0.16137976235294116</v>
      </c>
      <c r="Q441" s="38">
        <v>1.0862165294117627</v>
      </c>
      <c r="R441" s="32" t="s">
        <v>285</v>
      </c>
      <c r="S441" s="32">
        <v>1</v>
      </c>
      <c r="V441" s="8" t="s">
        <v>1184</v>
      </c>
    </row>
    <row r="442" spans="1:22" ht="12.75" customHeight="1">
      <c r="P442" s="38"/>
      <c r="Q442" s="38"/>
      <c r="R442" s="32"/>
      <c r="S442" s="32"/>
    </row>
    <row r="443" spans="1:22" ht="12.75" customHeight="1">
      <c r="A443" s="1" t="s">
        <v>293</v>
      </c>
      <c r="B443" s="1">
        <v>49</v>
      </c>
      <c r="C443" s="1" t="s">
        <v>1575</v>
      </c>
      <c r="D443" s="5">
        <v>43212</v>
      </c>
      <c r="E443" s="1">
        <f t="shared" ref="E443:E454" si="58">YEAR(D443)</f>
        <v>2018</v>
      </c>
      <c r="F443" s="1">
        <f t="shared" ref="F443:F454" si="59">MONTH(D443)</f>
        <v>4</v>
      </c>
      <c r="G443" s="4">
        <f t="shared" ref="G443:G454" si="60">DAY(D443)</f>
        <v>22</v>
      </c>
      <c r="H443" s="9">
        <v>0.9375</v>
      </c>
      <c r="I443" s="13">
        <f t="shared" ref="I443:I454" si="61">126+15.23/60</f>
        <v>126.25383333333333</v>
      </c>
      <c r="J443" s="13">
        <f t="shared" ref="J443:J454" si="62">27+15.43/60</f>
        <v>27.257166666666667</v>
      </c>
      <c r="K443" s="10">
        <v>0</v>
      </c>
      <c r="L443" s="10">
        <v>0</v>
      </c>
      <c r="M443" s="33">
        <v>0</v>
      </c>
      <c r="N443" s="14">
        <v>25.3</v>
      </c>
      <c r="O443" s="13">
        <v>34.292081199029667</v>
      </c>
      <c r="P443" s="38">
        <v>0.19926317176470576</v>
      </c>
      <c r="Q443" s="38">
        <v>1.0638367882352942</v>
      </c>
      <c r="R443" s="32" t="s">
        <v>285</v>
      </c>
      <c r="S443" s="32">
        <v>1</v>
      </c>
      <c r="V443" s="8" t="s">
        <v>1190</v>
      </c>
    </row>
    <row r="444" spans="1:22" ht="12.75" customHeight="1">
      <c r="A444" s="1" t="s">
        <v>293</v>
      </c>
      <c r="B444" s="1">
        <v>49</v>
      </c>
      <c r="C444" s="1" t="s">
        <v>1575</v>
      </c>
      <c r="D444" s="5">
        <v>43212</v>
      </c>
      <c r="E444" s="1">
        <f t="shared" si="58"/>
        <v>2018</v>
      </c>
      <c r="F444" s="1">
        <f t="shared" si="59"/>
        <v>4</v>
      </c>
      <c r="G444" s="4">
        <f t="shared" si="60"/>
        <v>22</v>
      </c>
      <c r="H444" s="9">
        <v>0.9375</v>
      </c>
      <c r="I444" s="13">
        <f t="shared" si="61"/>
        <v>126.25383333333333</v>
      </c>
      <c r="J444" s="13">
        <f t="shared" si="62"/>
        <v>27.257166666666667</v>
      </c>
      <c r="K444" s="10">
        <v>9.923</v>
      </c>
      <c r="L444" s="10">
        <v>10</v>
      </c>
      <c r="M444" s="10">
        <v>0</v>
      </c>
      <c r="N444" s="14">
        <v>25.296500000000002</v>
      </c>
      <c r="O444" s="13">
        <v>34.2971</v>
      </c>
      <c r="P444" s="38">
        <v>0.17325558588235301</v>
      </c>
      <c r="Q444" s="38">
        <v>0.96714681411764758</v>
      </c>
      <c r="R444" s="32" t="s">
        <v>285</v>
      </c>
      <c r="S444" s="32">
        <v>1</v>
      </c>
      <c r="V444" s="8" t="s">
        <v>1201</v>
      </c>
    </row>
    <row r="445" spans="1:22" ht="12.75" customHeight="1">
      <c r="A445" s="1" t="s">
        <v>293</v>
      </c>
      <c r="B445" s="1">
        <v>49</v>
      </c>
      <c r="C445" s="1" t="s">
        <v>1575</v>
      </c>
      <c r="D445" s="5">
        <v>43212</v>
      </c>
      <c r="E445" s="1">
        <f t="shared" si="58"/>
        <v>2018</v>
      </c>
      <c r="F445" s="1">
        <f t="shared" si="59"/>
        <v>4</v>
      </c>
      <c r="G445" s="4">
        <f t="shared" si="60"/>
        <v>22</v>
      </c>
      <c r="H445" s="9">
        <v>0.9375</v>
      </c>
      <c r="I445" s="13">
        <f t="shared" si="61"/>
        <v>126.25383333333333</v>
      </c>
      <c r="J445" s="13">
        <f t="shared" si="62"/>
        <v>27.257166666666667</v>
      </c>
      <c r="K445" s="10">
        <v>19.152999999999999</v>
      </c>
      <c r="L445" s="10">
        <v>20</v>
      </c>
      <c r="M445" s="10">
        <v>0</v>
      </c>
      <c r="N445" s="14">
        <v>25.2925</v>
      </c>
      <c r="O445" s="13">
        <v>34.297499999999999</v>
      </c>
      <c r="P445" s="38">
        <v>0.12381839058823552</v>
      </c>
      <c r="Q445" s="38">
        <v>0.79838116941176551</v>
      </c>
      <c r="R445" s="32" t="s">
        <v>285</v>
      </c>
      <c r="S445" s="32">
        <v>1</v>
      </c>
      <c r="V445" s="8" t="s">
        <v>1200</v>
      </c>
    </row>
    <row r="446" spans="1:22" ht="12.75" customHeight="1">
      <c r="A446" s="1" t="s">
        <v>293</v>
      </c>
      <c r="B446" s="1">
        <v>49</v>
      </c>
      <c r="C446" s="1" t="s">
        <v>1575</v>
      </c>
      <c r="D446" s="5">
        <v>43212</v>
      </c>
      <c r="E446" s="1">
        <f t="shared" si="58"/>
        <v>2018</v>
      </c>
      <c r="F446" s="1">
        <f t="shared" si="59"/>
        <v>4</v>
      </c>
      <c r="G446" s="4">
        <f t="shared" si="60"/>
        <v>22</v>
      </c>
      <c r="H446" s="9">
        <v>0.9375</v>
      </c>
      <c r="I446" s="13">
        <f t="shared" si="61"/>
        <v>126.25383333333333</v>
      </c>
      <c r="J446" s="13">
        <f t="shared" si="62"/>
        <v>27.257166666666667</v>
      </c>
      <c r="K446" s="10">
        <v>29.707000000000001</v>
      </c>
      <c r="L446" s="10">
        <v>30</v>
      </c>
      <c r="M446" s="10">
        <v>0</v>
      </c>
      <c r="N446" s="14">
        <v>25.256900000000002</v>
      </c>
      <c r="O446" s="13">
        <v>34.296700000000001</v>
      </c>
      <c r="P446" s="38">
        <v>0.15571335529411767</v>
      </c>
      <c r="Q446" s="38">
        <v>1.0207646447058814</v>
      </c>
      <c r="R446" s="32" t="s">
        <v>285</v>
      </c>
      <c r="S446" s="32">
        <v>1</v>
      </c>
      <c r="V446" s="8" t="s">
        <v>1199</v>
      </c>
    </row>
    <row r="447" spans="1:22" ht="12.75" customHeight="1">
      <c r="A447" s="1" t="s">
        <v>293</v>
      </c>
      <c r="B447" s="1">
        <v>49</v>
      </c>
      <c r="C447" s="1" t="s">
        <v>1575</v>
      </c>
      <c r="D447" s="5">
        <v>43212</v>
      </c>
      <c r="E447" s="1">
        <f t="shared" si="58"/>
        <v>2018</v>
      </c>
      <c r="F447" s="1">
        <f t="shared" si="59"/>
        <v>4</v>
      </c>
      <c r="G447" s="4">
        <f t="shared" si="60"/>
        <v>22</v>
      </c>
      <c r="H447" s="9">
        <v>0.9375</v>
      </c>
      <c r="I447" s="13">
        <f t="shared" si="61"/>
        <v>126.25383333333333</v>
      </c>
      <c r="J447" s="13">
        <f t="shared" si="62"/>
        <v>27.257166666666667</v>
      </c>
      <c r="K447" s="10">
        <v>50.476999999999997</v>
      </c>
      <c r="L447" s="10">
        <v>50</v>
      </c>
      <c r="M447" s="10">
        <v>0</v>
      </c>
      <c r="N447" s="14">
        <v>24.288</v>
      </c>
      <c r="O447" s="13">
        <v>34.310200000000002</v>
      </c>
      <c r="P447" s="38">
        <v>0.13236767999999977</v>
      </c>
      <c r="Q447" s="38">
        <v>1.0289193600000015</v>
      </c>
      <c r="R447" s="32" t="s">
        <v>285</v>
      </c>
      <c r="S447" s="32">
        <v>1</v>
      </c>
      <c r="V447" s="8" t="s">
        <v>1198</v>
      </c>
    </row>
    <row r="448" spans="1:22" ht="12.75" customHeight="1">
      <c r="A448" s="1" t="s">
        <v>293</v>
      </c>
      <c r="B448" s="1">
        <v>49</v>
      </c>
      <c r="C448" s="1" t="s">
        <v>1575</v>
      </c>
      <c r="D448" s="5">
        <v>43212</v>
      </c>
      <c r="E448" s="1">
        <f t="shared" si="58"/>
        <v>2018</v>
      </c>
      <c r="F448" s="1">
        <f t="shared" si="59"/>
        <v>4</v>
      </c>
      <c r="G448" s="4">
        <f t="shared" si="60"/>
        <v>22</v>
      </c>
      <c r="H448" s="9">
        <v>0.9375</v>
      </c>
      <c r="I448" s="13">
        <f t="shared" si="61"/>
        <v>126.25383333333333</v>
      </c>
      <c r="J448" s="13">
        <f t="shared" si="62"/>
        <v>27.257166666666667</v>
      </c>
      <c r="K448" s="10">
        <v>75.289000000000001</v>
      </c>
      <c r="L448" s="10">
        <v>75</v>
      </c>
      <c r="M448" s="10">
        <v>0</v>
      </c>
      <c r="N448" s="14">
        <v>23.590399999999999</v>
      </c>
      <c r="O448" s="13">
        <v>34.711599999999997</v>
      </c>
      <c r="P448" s="38">
        <v>0.26903640470588286</v>
      </c>
      <c r="Q448" s="38">
        <v>1.7763694752941177</v>
      </c>
      <c r="R448" s="32" t="s">
        <v>285</v>
      </c>
      <c r="S448" s="32">
        <v>1</v>
      </c>
      <c r="V448" s="8" t="s">
        <v>1197</v>
      </c>
    </row>
    <row r="449" spans="1:22" ht="12.75" customHeight="1">
      <c r="A449" s="1" t="s">
        <v>293</v>
      </c>
      <c r="B449" s="1">
        <v>49</v>
      </c>
      <c r="C449" s="1" t="s">
        <v>1575</v>
      </c>
      <c r="D449" s="5">
        <v>43212</v>
      </c>
      <c r="E449" s="1">
        <f t="shared" si="58"/>
        <v>2018</v>
      </c>
      <c r="F449" s="1">
        <f t="shared" si="59"/>
        <v>4</v>
      </c>
      <c r="G449" s="4">
        <f t="shared" si="60"/>
        <v>22</v>
      </c>
      <c r="H449" s="9">
        <v>0.9375</v>
      </c>
      <c r="I449" s="13">
        <f t="shared" si="61"/>
        <v>126.25383333333333</v>
      </c>
      <c r="J449" s="13">
        <f t="shared" si="62"/>
        <v>27.257166666666667</v>
      </c>
      <c r="K449" s="10">
        <v>100.996</v>
      </c>
      <c r="L449" s="10">
        <v>100</v>
      </c>
      <c r="M449" s="10">
        <v>0</v>
      </c>
      <c r="N449" s="14">
        <v>21.297699999999999</v>
      </c>
      <c r="O449" s="13">
        <v>34.944800000000001</v>
      </c>
      <c r="P449" s="38">
        <v>0.32478064941176532</v>
      </c>
      <c r="Q449" s="38">
        <v>2.1921675505882359</v>
      </c>
      <c r="R449" s="32" t="s">
        <v>285</v>
      </c>
      <c r="S449" s="32">
        <v>1</v>
      </c>
      <c r="V449" s="8" t="s">
        <v>1196</v>
      </c>
    </row>
    <row r="450" spans="1:22" ht="12.75" customHeight="1">
      <c r="A450" s="1" t="s">
        <v>293</v>
      </c>
      <c r="B450" s="1">
        <v>49</v>
      </c>
      <c r="C450" s="1" t="s">
        <v>1575</v>
      </c>
      <c r="D450" s="5">
        <v>43212</v>
      </c>
      <c r="E450" s="1">
        <f t="shared" si="58"/>
        <v>2018</v>
      </c>
      <c r="F450" s="1">
        <f t="shared" si="59"/>
        <v>4</v>
      </c>
      <c r="G450" s="4">
        <f t="shared" si="60"/>
        <v>22</v>
      </c>
      <c r="H450" s="9">
        <v>0.9375</v>
      </c>
      <c r="I450" s="13">
        <f t="shared" si="61"/>
        <v>126.25383333333333</v>
      </c>
      <c r="J450" s="13">
        <f t="shared" si="62"/>
        <v>27.257166666666667</v>
      </c>
      <c r="K450" s="10">
        <v>123.42100000000001</v>
      </c>
      <c r="L450" s="10">
        <v>125</v>
      </c>
      <c r="M450" s="10">
        <v>0</v>
      </c>
      <c r="N450" s="14">
        <v>20.0474</v>
      </c>
      <c r="O450" s="13">
        <v>34.765900000000002</v>
      </c>
      <c r="P450" s="38">
        <v>0.32455282823529386</v>
      </c>
      <c r="Q450" s="38">
        <v>1.8039869317647064</v>
      </c>
      <c r="R450" s="32" t="s">
        <v>285</v>
      </c>
      <c r="S450" s="32">
        <v>1</v>
      </c>
      <c r="V450" s="8" t="s">
        <v>1195</v>
      </c>
    </row>
    <row r="451" spans="1:22" ht="12.75" customHeight="1">
      <c r="A451" s="1" t="s">
        <v>293</v>
      </c>
      <c r="B451" s="1">
        <v>49</v>
      </c>
      <c r="C451" s="1" t="s">
        <v>1575</v>
      </c>
      <c r="D451" s="5">
        <v>43212</v>
      </c>
      <c r="E451" s="1">
        <f t="shared" si="58"/>
        <v>2018</v>
      </c>
      <c r="F451" s="1">
        <f t="shared" si="59"/>
        <v>4</v>
      </c>
      <c r="G451" s="4">
        <f t="shared" si="60"/>
        <v>22</v>
      </c>
      <c r="H451" s="9">
        <v>0.9375</v>
      </c>
      <c r="I451" s="13">
        <f t="shared" si="61"/>
        <v>126.25383333333333</v>
      </c>
      <c r="J451" s="13">
        <f t="shared" si="62"/>
        <v>27.257166666666667</v>
      </c>
      <c r="K451" s="10">
        <v>150.226</v>
      </c>
      <c r="L451" s="10">
        <v>150</v>
      </c>
      <c r="M451" s="10">
        <v>0</v>
      </c>
      <c r="N451" s="14">
        <v>18.811399999999999</v>
      </c>
      <c r="O451" s="13">
        <v>34.691299999999998</v>
      </c>
      <c r="P451" s="38">
        <v>0.25167403294117596</v>
      </c>
      <c r="Q451" s="38">
        <v>1.3499102070588229</v>
      </c>
      <c r="R451" s="32" t="s">
        <v>285</v>
      </c>
      <c r="S451" s="32">
        <v>1</v>
      </c>
      <c r="V451" s="8" t="s">
        <v>1194</v>
      </c>
    </row>
    <row r="452" spans="1:22" ht="12.75" customHeight="1">
      <c r="A452" s="1" t="s">
        <v>293</v>
      </c>
      <c r="B452" s="1">
        <v>49</v>
      </c>
      <c r="C452" s="1" t="s">
        <v>1575</v>
      </c>
      <c r="D452" s="5">
        <v>43212</v>
      </c>
      <c r="E452" s="1">
        <f t="shared" si="58"/>
        <v>2018</v>
      </c>
      <c r="F452" s="1">
        <f t="shared" si="59"/>
        <v>4</v>
      </c>
      <c r="G452" s="4">
        <f t="shared" si="60"/>
        <v>22</v>
      </c>
      <c r="H452" s="9">
        <v>0.9375</v>
      </c>
      <c r="I452" s="13">
        <f t="shared" si="61"/>
        <v>126.25383333333333</v>
      </c>
      <c r="J452" s="13">
        <f t="shared" si="62"/>
        <v>27.257166666666667</v>
      </c>
      <c r="K452" s="10">
        <v>202.43100000000001</v>
      </c>
      <c r="L452" s="10">
        <v>200</v>
      </c>
      <c r="M452" s="10">
        <v>0</v>
      </c>
      <c r="N452" s="14">
        <v>17.605599999999999</v>
      </c>
      <c r="O452" s="13">
        <v>34.691099999999999</v>
      </c>
      <c r="P452" s="38">
        <v>0.27398851764705823</v>
      </c>
      <c r="Q452" s="38">
        <v>1.5192764823529412</v>
      </c>
      <c r="R452" s="32" t="s">
        <v>285</v>
      </c>
      <c r="S452" s="32">
        <v>1</v>
      </c>
      <c r="V452" s="8" t="s">
        <v>1193</v>
      </c>
    </row>
    <row r="453" spans="1:22" ht="12.75" customHeight="1">
      <c r="A453" s="1" t="s">
        <v>293</v>
      </c>
      <c r="B453" s="1">
        <v>49</v>
      </c>
      <c r="C453" s="1" t="s">
        <v>1575</v>
      </c>
      <c r="D453" s="5">
        <v>43212</v>
      </c>
      <c r="E453" s="1">
        <f t="shared" si="58"/>
        <v>2018</v>
      </c>
      <c r="F453" s="1">
        <f t="shared" si="59"/>
        <v>4</v>
      </c>
      <c r="G453" s="4">
        <f t="shared" si="60"/>
        <v>22</v>
      </c>
      <c r="H453" s="9">
        <v>0.9375</v>
      </c>
      <c r="I453" s="13">
        <f t="shared" si="61"/>
        <v>126.25383333333333</v>
      </c>
      <c r="J453" s="13">
        <f t="shared" si="62"/>
        <v>27.257166666666667</v>
      </c>
      <c r="K453" s="10">
        <v>299.149</v>
      </c>
      <c r="L453" s="10">
        <v>300</v>
      </c>
      <c r="M453" s="10">
        <v>0</v>
      </c>
      <c r="N453" s="14">
        <v>11.543699999999999</v>
      </c>
      <c r="O453" s="13">
        <v>34.395000000000003</v>
      </c>
      <c r="P453" s="38">
        <v>6.942908235294154E-2</v>
      </c>
      <c r="Q453" s="38">
        <v>-7.8597242352941521E-2</v>
      </c>
      <c r="R453" s="32" t="s">
        <v>285</v>
      </c>
      <c r="S453" s="32">
        <v>1</v>
      </c>
      <c r="V453" s="8" t="s">
        <v>1192</v>
      </c>
    </row>
    <row r="454" spans="1:22" ht="12.75" customHeight="1">
      <c r="A454" s="1" t="s">
        <v>293</v>
      </c>
      <c r="B454" s="1">
        <v>49</v>
      </c>
      <c r="C454" s="1" t="s">
        <v>1575</v>
      </c>
      <c r="D454" s="5">
        <v>43212</v>
      </c>
      <c r="E454" s="1">
        <f t="shared" si="58"/>
        <v>2018</v>
      </c>
      <c r="F454" s="1">
        <f t="shared" si="59"/>
        <v>4</v>
      </c>
      <c r="G454" s="4">
        <f t="shared" si="60"/>
        <v>22</v>
      </c>
      <c r="H454" s="9">
        <v>0.9375</v>
      </c>
      <c r="I454" s="13">
        <f t="shared" si="61"/>
        <v>126.25383333333333</v>
      </c>
      <c r="J454" s="13">
        <f t="shared" si="62"/>
        <v>27.257166666666667</v>
      </c>
      <c r="K454" s="10">
        <v>501.01499999999999</v>
      </c>
      <c r="L454" s="10">
        <v>500</v>
      </c>
      <c r="M454" s="10">
        <v>0</v>
      </c>
      <c r="N454" s="14">
        <v>7.4931999999999999</v>
      </c>
      <c r="O454" s="13">
        <v>34.3249</v>
      </c>
      <c r="P454" s="38">
        <v>-1.3208552941176066E-2</v>
      </c>
      <c r="Q454" s="38">
        <v>-0.68544204705882272</v>
      </c>
      <c r="R454" s="32" t="s">
        <v>285</v>
      </c>
      <c r="S454" s="32">
        <v>1</v>
      </c>
      <c r="V454" s="8" t="s">
        <v>1191</v>
      </c>
    </row>
    <row r="455" spans="1:22" ht="12.75" customHeight="1">
      <c r="P455" s="38"/>
      <c r="Q455" s="38"/>
      <c r="R455" s="32"/>
      <c r="S455" s="32"/>
    </row>
    <row r="456" spans="1:22" ht="12.75" customHeight="1">
      <c r="A456" s="1" t="s">
        <v>290</v>
      </c>
      <c r="B456" s="1" t="s">
        <v>294</v>
      </c>
      <c r="C456" s="1" t="s">
        <v>1575</v>
      </c>
      <c r="D456" s="5">
        <v>43163</v>
      </c>
      <c r="E456" s="1">
        <f t="shared" ref="E456:E468" si="63">YEAR(D456)</f>
        <v>2018</v>
      </c>
      <c r="F456" s="1">
        <f t="shared" ref="F456:F468" si="64">MONTH(D456)</f>
        <v>3</v>
      </c>
      <c r="G456" s="4">
        <f t="shared" ref="G456:G468" si="65">DAY(D456)</f>
        <v>4</v>
      </c>
      <c r="H456" s="9">
        <v>0.58472222222222225</v>
      </c>
      <c r="I456" s="13">
        <f t="shared" ref="I456:I468" si="66">126+15.11/60</f>
        <v>126.25183333333334</v>
      </c>
      <c r="J456" s="13">
        <f t="shared" ref="J456:J468" si="67">27+15.13/60</f>
        <v>27.252166666666668</v>
      </c>
      <c r="K456" s="10">
        <v>0</v>
      </c>
      <c r="L456" s="10">
        <v>0</v>
      </c>
      <c r="M456" s="33">
        <v>0</v>
      </c>
      <c r="N456" s="14">
        <v>24</v>
      </c>
      <c r="O456" s="13">
        <v>34.727415113292814</v>
      </c>
      <c r="P456" s="38">
        <v>0.19515091999999967</v>
      </c>
      <c r="Q456" s="38">
        <v>1.1769639341176479</v>
      </c>
      <c r="R456" s="32" t="s">
        <v>285</v>
      </c>
      <c r="S456" s="32">
        <v>1</v>
      </c>
      <c r="V456" s="8" t="s">
        <v>1202</v>
      </c>
    </row>
    <row r="457" spans="1:22" ht="12.75" customHeight="1">
      <c r="A457" s="1" t="s">
        <v>290</v>
      </c>
      <c r="B457" s="1" t="s">
        <v>294</v>
      </c>
      <c r="C457" s="1" t="s">
        <v>1575</v>
      </c>
      <c r="D457" s="5">
        <v>43163</v>
      </c>
      <c r="E457" s="1">
        <f t="shared" si="63"/>
        <v>2018</v>
      </c>
      <c r="F457" s="1">
        <f t="shared" si="64"/>
        <v>3</v>
      </c>
      <c r="G457" s="4">
        <f t="shared" si="65"/>
        <v>4</v>
      </c>
      <c r="H457" s="9">
        <v>0.58472222222222225</v>
      </c>
      <c r="I457" s="13">
        <f t="shared" si="66"/>
        <v>126.25183333333334</v>
      </c>
      <c r="J457" s="13">
        <f t="shared" si="67"/>
        <v>27.252166666666668</v>
      </c>
      <c r="K457" s="10">
        <v>9.8049999999999997</v>
      </c>
      <c r="L457" s="10">
        <v>10</v>
      </c>
      <c r="M457" s="10">
        <v>0</v>
      </c>
      <c r="N457" s="14">
        <v>23.8475</v>
      </c>
      <c r="O457" s="13">
        <v>34.70914314153729</v>
      </c>
      <c r="P457" s="38">
        <v>0.20416875999999995</v>
      </c>
      <c r="Q457" s="38">
        <v>1.3038135176470593</v>
      </c>
      <c r="R457" s="32" t="s">
        <v>285</v>
      </c>
      <c r="S457" s="32">
        <v>1</v>
      </c>
      <c r="V457" s="8" t="s">
        <v>1213</v>
      </c>
    </row>
    <row r="458" spans="1:22" ht="12.75" customHeight="1">
      <c r="A458" s="1" t="s">
        <v>290</v>
      </c>
      <c r="B458" s="1" t="s">
        <v>294</v>
      </c>
      <c r="C458" s="1" t="s">
        <v>1575</v>
      </c>
      <c r="D458" s="5">
        <v>43163</v>
      </c>
      <c r="E458" s="1">
        <f t="shared" si="63"/>
        <v>2018</v>
      </c>
      <c r="F458" s="1">
        <f t="shared" si="64"/>
        <v>3</v>
      </c>
      <c r="G458" s="4">
        <f t="shared" si="65"/>
        <v>4</v>
      </c>
      <c r="H458" s="9">
        <v>0.58472222222222225</v>
      </c>
      <c r="I458" s="13">
        <f t="shared" si="66"/>
        <v>126.25183333333334</v>
      </c>
      <c r="J458" s="13">
        <f t="shared" si="67"/>
        <v>27.252166666666668</v>
      </c>
      <c r="K458" s="10">
        <v>20.007999999999999</v>
      </c>
      <c r="L458" s="10">
        <v>20</v>
      </c>
      <c r="M458" s="10">
        <v>0</v>
      </c>
      <c r="N458" s="14">
        <v>23.886299999999999</v>
      </c>
      <c r="O458" s="13">
        <v>34.690263509701062</v>
      </c>
      <c r="P458" s="38">
        <v>0.20785244000000036</v>
      </c>
      <c r="Q458" s="38">
        <v>1.2672876588235304</v>
      </c>
      <c r="R458" s="32" t="s">
        <v>285</v>
      </c>
      <c r="S458" s="32">
        <v>1</v>
      </c>
      <c r="U458" s="15"/>
      <c r="V458" s="8" t="s">
        <v>1212</v>
      </c>
    </row>
    <row r="459" spans="1:22" ht="12.75" customHeight="1">
      <c r="A459" s="1" t="s">
        <v>290</v>
      </c>
      <c r="B459" s="1" t="s">
        <v>294</v>
      </c>
      <c r="C459" s="1" t="s">
        <v>1575</v>
      </c>
      <c r="D459" s="5">
        <v>43163</v>
      </c>
      <c r="E459" s="1">
        <f t="shared" si="63"/>
        <v>2018</v>
      </c>
      <c r="F459" s="1">
        <f t="shared" si="64"/>
        <v>3</v>
      </c>
      <c r="G459" s="4">
        <f t="shared" si="65"/>
        <v>4</v>
      </c>
      <c r="H459" s="9">
        <v>0.58472222222222225</v>
      </c>
      <c r="I459" s="13">
        <f t="shared" si="66"/>
        <v>126.25183333333334</v>
      </c>
      <c r="J459" s="13">
        <f t="shared" si="67"/>
        <v>27.252166666666668</v>
      </c>
      <c r="K459" s="10">
        <v>29.608000000000001</v>
      </c>
      <c r="L459" s="10">
        <v>30</v>
      </c>
      <c r="M459" s="10">
        <v>0</v>
      </c>
      <c r="N459" s="14">
        <v>23.8429</v>
      </c>
      <c r="O459" s="13">
        <v>34.692740277409229</v>
      </c>
      <c r="P459" s="38">
        <v>0.23308804000000016</v>
      </c>
      <c r="Q459" s="38">
        <v>1.3210624800000019</v>
      </c>
      <c r="R459" s="32" t="s">
        <v>285</v>
      </c>
      <c r="S459" s="32">
        <v>1</v>
      </c>
      <c r="U459" s="15"/>
      <c r="V459" s="8" t="s">
        <v>1211</v>
      </c>
    </row>
    <row r="460" spans="1:22" ht="12.75" customHeight="1">
      <c r="A460" s="1" t="s">
        <v>290</v>
      </c>
      <c r="B460" s="1" t="s">
        <v>294</v>
      </c>
      <c r="C460" s="1" t="s">
        <v>1575</v>
      </c>
      <c r="D460" s="5">
        <v>43163</v>
      </c>
      <c r="E460" s="1">
        <f t="shared" si="63"/>
        <v>2018</v>
      </c>
      <c r="F460" s="1">
        <f t="shared" si="64"/>
        <v>3</v>
      </c>
      <c r="G460" s="4">
        <f t="shared" si="65"/>
        <v>4</v>
      </c>
      <c r="H460" s="9">
        <v>0.58472222222222225</v>
      </c>
      <c r="I460" s="13">
        <f t="shared" si="66"/>
        <v>126.25183333333334</v>
      </c>
      <c r="J460" s="13">
        <f t="shared" si="67"/>
        <v>27.252166666666668</v>
      </c>
      <c r="K460" s="10">
        <v>49.930999999999997</v>
      </c>
      <c r="L460" s="10">
        <v>50</v>
      </c>
      <c r="M460" s="10">
        <v>0</v>
      </c>
      <c r="N460" s="14">
        <v>23.666799999999999</v>
      </c>
      <c r="O460" s="13">
        <v>34.711136418331755</v>
      </c>
      <c r="P460" s="38">
        <v>0.15951011999999976</v>
      </c>
      <c r="Q460" s="38">
        <v>1.1538846611764715</v>
      </c>
      <c r="R460" s="32" t="s">
        <v>285</v>
      </c>
      <c r="S460" s="32">
        <v>1</v>
      </c>
      <c r="U460" s="15"/>
      <c r="V460" s="8" t="s">
        <v>1210</v>
      </c>
    </row>
    <row r="461" spans="1:22" ht="12.75" customHeight="1">
      <c r="A461" s="1" t="s">
        <v>290</v>
      </c>
      <c r="B461" s="1" t="s">
        <v>294</v>
      </c>
      <c r="C461" s="1" t="s">
        <v>1575</v>
      </c>
      <c r="D461" s="5">
        <v>43163</v>
      </c>
      <c r="E461" s="1">
        <f t="shared" si="63"/>
        <v>2018</v>
      </c>
      <c r="F461" s="1">
        <f t="shared" si="64"/>
        <v>3</v>
      </c>
      <c r="G461" s="4">
        <f t="shared" si="65"/>
        <v>4</v>
      </c>
      <c r="H461" s="9">
        <v>0.58472222222222225</v>
      </c>
      <c r="I461" s="13">
        <f t="shared" si="66"/>
        <v>126.25183333333334</v>
      </c>
      <c r="J461" s="13">
        <f t="shared" si="67"/>
        <v>27.252166666666668</v>
      </c>
      <c r="K461" s="10">
        <v>60</v>
      </c>
      <c r="L461" s="10">
        <v>60</v>
      </c>
      <c r="M461" s="10">
        <v>0</v>
      </c>
      <c r="N461" s="14">
        <v>23.63</v>
      </c>
      <c r="O461" s="13">
        <v>34.462600000000002</v>
      </c>
      <c r="P461" s="38">
        <v>0.19357220000000019</v>
      </c>
      <c r="Q461" s="38">
        <v>1.3612985364705885</v>
      </c>
      <c r="R461" s="32" t="s">
        <v>285</v>
      </c>
      <c r="S461" s="32">
        <v>1</v>
      </c>
      <c r="U461" s="8" t="s">
        <v>1622</v>
      </c>
      <c r="V461" s="8" t="s">
        <v>1214</v>
      </c>
    </row>
    <row r="462" spans="1:22" ht="12.75" customHeight="1">
      <c r="A462" s="1" t="s">
        <v>290</v>
      </c>
      <c r="B462" s="1" t="s">
        <v>294</v>
      </c>
      <c r="C462" s="1" t="s">
        <v>1575</v>
      </c>
      <c r="D462" s="5">
        <v>43163</v>
      </c>
      <c r="E462" s="1">
        <f t="shared" si="63"/>
        <v>2018</v>
      </c>
      <c r="F462" s="1">
        <f t="shared" si="64"/>
        <v>3</v>
      </c>
      <c r="G462" s="4">
        <f t="shared" si="65"/>
        <v>4</v>
      </c>
      <c r="H462" s="9">
        <v>0.58472222222222225</v>
      </c>
      <c r="I462" s="13">
        <f t="shared" si="66"/>
        <v>126.25183333333334</v>
      </c>
      <c r="J462" s="13">
        <f t="shared" si="67"/>
        <v>27.252166666666668</v>
      </c>
      <c r="K462" s="10">
        <v>74.037000000000006</v>
      </c>
      <c r="L462" s="10">
        <v>75</v>
      </c>
      <c r="M462" s="10">
        <v>0</v>
      </c>
      <c r="N462" s="14">
        <v>23.563500000000001</v>
      </c>
      <c r="O462" s="13">
        <v>34.667561352548788</v>
      </c>
      <c r="P462" s="38">
        <v>0.13106923999999975</v>
      </c>
      <c r="Q462" s="38">
        <v>1.1725969623529391</v>
      </c>
      <c r="R462" s="32" t="s">
        <v>285</v>
      </c>
      <c r="S462" s="32">
        <v>1</v>
      </c>
      <c r="U462" s="15"/>
      <c r="V462" s="8" t="s">
        <v>1209</v>
      </c>
    </row>
    <row r="463" spans="1:22" ht="12.75" customHeight="1">
      <c r="A463" s="1" t="s">
        <v>290</v>
      </c>
      <c r="B463" s="1" t="s">
        <v>294</v>
      </c>
      <c r="C463" s="1" t="s">
        <v>1575</v>
      </c>
      <c r="D463" s="5">
        <v>43163</v>
      </c>
      <c r="E463" s="1">
        <f t="shared" si="63"/>
        <v>2018</v>
      </c>
      <c r="F463" s="1">
        <f t="shared" si="64"/>
        <v>3</v>
      </c>
      <c r="G463" s="4">
        <f t="shared" si="65"/>
        <v>4</v>
      </c>
      <c r="H463" s="9">
        <v>0.58472222222222225</v>
      </c>
      <c r="I463" s="13">
        <f t="shared" si="66"/>
        <v>126.25183333333334</v>
      </c>
      <c r="J463" s="13">
        <f t="shared" si="67"/>
        <v>27.252166666666668</v>
      </c>
      <c r="K463" s="10">
        <v>99.013000000000005</v>
      </c>
      <c r="L463" s="10">
        <v>100</v>
      </c>
      <c r="M463" s="10">
        <v>0</v>
      </c>
      <c r="N463" s="14">
        <v>22.8903</v>
      </c>
      <c r="O463" s="13">
        <v>34.666697303705384</v>
      </c>
      <c r="P463" s="38">
        <v>0.18321483999999977</v>
      </c>
      <c r="Q463" s="38">
        <v>1.2327551670588228</v>
      </c>
      <c r="R463" s="32" t="s">
        <v>285</v>
      </c>
      <c r="S463" s="32">
        <v>1</v>
      </c>
      <c r="U463" s="15"/>
      <c r="V463" s="8" t="s">
        <v>1208</v>
      </c>
    </row>
    <row r="464" spans="1:22" ht="12.75" customHeight="1">
      <c r="A464" s="1" t="s">
        <v>290</v>
      </c>
      <c r="B464" s="1" t="s">
        <v>294</v>
      </c>
      <c r="C464" s="1" t="s">
        <v>1575</v>
      </c>
      <c r="D464" s="5">
        <v>43163</v>
      </c>
      <c r="E464" s="1">
        <f t="shared" si="63"/>
        <v>2018</v>
      </c>
      <c r="F464" s="1">
        <f t="shared" si="64"/>
        <v>3</v>
      </c>
      <c r="G464" s="4">
        <f t="shared" si="65"/>
        <v>4</v>
      </c>
      <c r="H464" s="9">
        <v>0.58472222222222225</v>
      </c>
      <c r="I464" s="13">
        <f t="shared" si="66"/>
        <v>126.25183333333334</v>
      </c>
      <c r="J464" s="13">
        <f t="shared" si="67"/>
        <v>27.252166666666668</v>
      </c>
      <c r="K464" s="10">
        <v>123.803</v>
      </c>
      <c r="L464" s="10">
        <v>125</v>
      </c>
      <c r="M464" s="10">
        <v>0</v>
      </c>
      <c r="N464" s="14">
        <v>22.267099999999999</v>
      </c>
      <c r="O464" s="13">
        <v>34.663147756936503</v>
      </c>
      <c r="P464" s="38">
        <v>0.22593596000000016</v>
      </c>
      <c r="Q464" s="38">
        <v>1.4379452282352929</v>
      </c>
      <c r="R464" s="32" t="s">
        <v>285</v>
      </c>
      <c r="S464" s="32">
        <v>1</v>
      </c>
      <c r="U464" s="15"/>
      <c r="V464" s="8" t="s">
        <v>1207</v>
      </c>
    </row>
    <row r="465" spans="1:22" ht="12.75" customHeight="1">
      <c r="A465" s="1" t="s">
        <v>290</v>
      </c>
      <c r="B465" s="1" t="s">
        <v>294</v>
      </c>
      <c r="C465" s="1" t="s">
        <v>1575</v>
      </c>
      <c r="D465" s="5">
        <v>43163</v>
      </c>
      <c r="E465" s="1">
        <f t="shared" si="63"/>
        <v>2018</v>
      </c>
      <c r="F465" s="1">
        <f t="shared" si="64"/>
        <v>3</v>
      </c>
      <c r="G465" s="4">
        <f t="shared" si="65"/>
        <v>4</v>
      </c>
      <c r="H465" s="9">
        <v>0.58472222222222225</v>
      </c>
      <c r="I465" s="13">
        <f t="shared" si="66"/>
        <v>126.25183333333334</v>
      </c>
      <c r="J465" s="13">
        <f t="shared" si="67"/>
        <v>27.252166666666668</v>
      </c>
      <c r="K465" s="10">
        <v>148.392</v>
      </c>
      <c r="L465" s="10">
        <v>150</v>
      </c>
      <c r="M465" s="10">
        <v>0</v>
      </c>
      <c r="N465" s="14">
        <v>21.537700000000001</v>
      </c>
      <c r="O465" s="13">
        <v>34.680100282236843</v>
      </c>
      <c r="P465" s="38">
        <v>0.19871499999999953</v>
      </c>
      <c r="Q465" s="38">
        <v>1.3283561294117625</v>
      </c>
      <c r="R465" s="32" t="s">
        <v>285</v>
      </c>
      <c r="S465" s="32">
        <v>1</v>
      </c>
      <c r="U465" s="15"/>
      <c r="V465" s="8" t="s">
        <v>1206</v>
      </c>
    </row>
    <row r="466" spans="1:22" ht="12.75" customHeight="1">
      <c r="A466" s="1" t="s">
        <v>290</v>
      </c>
      <c r="B466" s="1" t="s">
        <v>294</v>
      </c>
      <c r="C466" s="1" t="s">
        <v>1575</v>
      </c>
      <c r="D466" s="5">
        <v>43163</v>
      </c>
      <c r="E466" s="1">
        <f t="shared" si="63"/>
        <v>2018</v>
      </c>
      <c r="F466" s="1">
        <f t="shared" si="64"/>
        <v>3</v>
      </c>
      <c r="G466" s="4">
        <f t="shared" si="65"/>
        <v>4</v>
      </c>
      <c r="H466" s="9">
        <v>0.58472222222222225</v>
      </c>
      <c r="I466" s="13">
        <f t="shared" si="66"/>
        <v>126.25183333333334</v>
      </c>
      <c r="J466" s="13">
        <f t="shared" si="67"/>
        <v>27.252166666666668</v>
      </c>
      <c r="K466" s="10">
        <v>198.61199999999999</v>
      </c>
      <c r="L466" s="10">
        <v>200</v>
      </c>
      <c r="M466" s="10">
        <v>0</v>
      </c>
      <c r="N466" s="14">
        <v>19.902899999999999</v>
      </c>
      <c r="O466" s="13">
        <v>34.650874602854145</v>
      </c>
      <c r="P466" s="38">
        <v>0.37806716000000007</v>
      </c>
      <c r="Q466" s="38">
        <v>2.1584033905882354</v>
      </c>
      <c r="R466" s="32" t="s">
        <v>285</v>
      </c>
      <c r="S466" s="32">
        <v>1</v>
      </c>
      <c r="U466" s="15"/>
      <c r="V466" s="8" t="s">
        <v>1205</v>
      </c>
    </row>
    <row r="467" spans="1:22" ht="12.75" customHeight="1">
      <c r="A467" s="1" t="s">
        <v>290</v>
      </c>
      <c r="B467" s="1" t="s">
        <v>294</v>
      </c>
      <c r="C467" s="1" t="s">
        <v>1575</v>
      </c>
      <c r="D467" s="5">
        <v>43163</v>
      </c>
      <c r="E467" s="1">
        <f t="shared" si="63"/>
        <v>2018</v>
      </c>
      <c r="F467" s="1">
        <f t="shared" si="64"/>
        <v>3</v>
      </c>
      <c r="G467" s="4">
        <f t="shared" si="65"/>
        <v>4</v>
      </c>
      <c r="H467" s="9">
        <v>0.58472222222222225</v>
      </c>
      <c r="I467" s="13">
        <f t="shared" si="66"/>
        <v>126.25183333333334</v>
      </c>
      <c r="J467" s="13">
        <f t="shared" si="67"/>
        <v>27.252166666666668</v>
      </c>
      <c r="K467" s="10">
        <v>297.62099999999998</v>
      </c>
      <c r="L467" s="10">
        <v>300</v>
      </c>
      <c r="M467" s="10">
        <v>0</v>
      </c>
      <c r="N467" s="14">
        <v>16.0717</v>
      </c>
      <c r="O467" s="13">
        <v>34.405783367344952</v>
      </c>
      <c r="P467" s="38">
        <v>0.19794955999999964</v>
      </c>
      <c r="Q467" s="38">
        <v>1.1687254517647059</v>
      </c>
      <c r="R467" s="32" t="s">
        <v>285</v>
      </c>
      <c r="S467" s="32">
        <v>1</v>
      </c>
      <c r="U467" s="15"/>
      <c r="V467" s="8" t="s">
        <v>1204</v>
      </c>
    </row>
    <row r="468" spans="1:22" ht="12.75" customHeight="1">
      <c r="A468" s="1" t="s">
        <v>290</v>
      </c>
      <c r="B468" s="1" t="s">
        <v>294</v>
      </c>
      <c r="C468" s="1" t="s">
        <v>1575</v>
      </c>
      <c r="D468" s="5">
        <v>43163</v>
      </c>
      <c r="E468" s="1">
        <f t="shared" si="63"/>
        <v>2018</v>
      </c>
      <c r="F468" s="1">
        <f t="shared" si="64"/>
        <v>3</v>
      </c>
      <c r="G468" s="4">
        <f t="shared" si="65"/>
        <v>4</v>
      </c>
      <c r="H468" s="9">
        <v>0.58472222222222225</v>
      </c>
      <c r="I468" s="13">
        <f t="shared" si="66"/>
        <v>126.25183333333334</v>
      </c>
      <c r="J468" s="13">
        <f t="shared" si="67"/>
        <v>27.252166666666668</v>
      </c>
      <c r="K468" s="10">
        <v>496.79599999999999</v>
      </c>
      <c r="L468" s="10">
        <v>500</v>
      </c>
      <c r="M468" s="10">
        <v>0</v>
      </c>
      <c r="N468" s="14">
        <v>8.1043000000000003</v>
      </c>
      <c r="O468" s="13">
        <v>34.34330169995355</v>
      </c>
      <c r="P468" s="38">
        <v>-3.0354879999999751E-2</v>
      </c>
      <c r="Q468" s="38">
        <v>-0.66989640705882358</v>
      </c>
      <c r="R468" s="32" t="s">
        <v>285</v>
      </c>
      <c r="S468" s="32">
        <v>1</v>
      </c>
      <c r="U468" s="15"/>
      <c r="V468" s="8" t="s">
        <v>1203</v>
      </c>
    </row>
    <row r="469" spans="1:22" ht="12.75" customHeight="1">
      <c r="P469" s="38"/>
      <c r="Q469" s="38"/>
      <c r="R469" s="32"/>
      <c r="S469" s="32"/>
    </row>
    <row r="470" spans="1:22" ht="12.75" customHeight="1">
      <c r="A470" s="1" t="s">
        <v>290</v>
      </c>
      <c r="B470" s="1">
        <v>67</v>
      </c>
      <c r="C470" s="1" t="s">
        <v>1575</v>
      </c>
      <c r="D470" s="5">
        <v>43165</v>
      </c>
      <c r="E470" s="1">
        <f t="shared" ref="E470:E477" si="68">YEAR(D470)</f>
        <v>2018</v>
      </c>
      <c r="F470" s="1">
        <f t="shared" ref="F470:F477" si="69">MONTH(D470)</f>
        <v>3</v>
      </c>
      <c r="G470" s="4">
        <f t="shared" ref="G470:G477" si="70">DAY(D470)</f>
        <v>6</v>
      </c>
      <c r="H470" s="9">
        <v>0.63958333333333328</v>
      </c>
      <c r="I470" s="13">
        <f t="shared" ref="I470:I477" si="71">124+45.13/610</f>
        <v>124.07398360655738</v>
      </c>
      <c r="J470" s="13">
        <f t="shared" ref="J470:J477" si="72">27+30.14/60</f>
        <v>27.502333333333333</v>
      </c>
      <c r="K470" s="10">
        <v>0</v>
      </c>
      <c r="L470" s="10">
        <v>0</v>
      </c>
      <c r="M470" s="33">
        <v>0</v>
      </c>
      <c r="N470" s="14">
        <v>19.3</v>
      </c>
      <c r="O470" s="13">
        <v>34.596634986241845</v>
      </c>
      <c r="P470" s="38">
        <v>0.2937850399999995</v>
      </c>
      <c r="Q470" s="38">
        <v>1.6524683952941182</v>
      </c>
      <c r="R470" s="32" t="s">
        <v>285</v>
      </c>
      <c r="S470" s="32">
        <v>1</v>
      </c>
      <c r="V470" s="8" t="s">
        <v>1215</v>
      </c>
    </row>
    <row r="471" spans="1:22" ht="12.75" customHeight="1">
      <c r="A471" s="1" t="s">
        <v>290</v>
      </c>
      <c r="B471" s="1">
        <v>67</v>
      </c>
      <c r="C471" s="1" t="s">
        <v>1575</v>
      </c>
      <c r="D471" s="5">
        <v>43165</v>
      </c>
      <c r="E471" s="1">
        <f t="shared" si="68"/>
        <v>2018</v>
      </c>
      <c r="F471" s="1">
        <f t="shared" si="69"/>
        <v>3</v>
      </c>
      <c r="G471" s="4">
        <f t="shared" si="70"/>
        <v>6</v>
      </c>
      <c r="H471" s="9">
        <v>0.63958333333333328</v>
      </c>
      <c r="I471" s="13">
        <f t="shared" si="71"/>
        <v>124.07398360655738</v>
      </c>
      <c r="J471" s="13">
        <f t="shared" si="72"/>
        <v>27.502333333333333</v>
      </c>
      <c r="K471" s="10">
        <v>9.0380000000000003</v>
      </c>
      <c r="L471" s="10">
        <v>10</v>
      </c>
      <c r="M471" s="10">
        <v>0</v>
      </c>
      <c r="N471" s="14">
        <v>19.221399999999999</v>
      </c>
      <c r="O471" s="13">
        <v>34.591700000000003</v>
      </c>
      <c r="P471" s="38">
        <v>0.23574349647058801</v>
      </c>
      <c r="Q471" s="38">
        <v>1.4881806494117633</v>
      </c>
      <c r="R471" s="32" t="s">
        <v>285</v>
      </c>
      <c r="S471" s="32">
        <v>1</v>
      </c>
      <c r="V471" s="8" t="s">
        <v>1222</v>
      </c>
    </row>
    <row r="472" spans="1:22" ht="12.75" customHeight="1">
      <c r="A472" s="1" t="s">
        <v>290</v>
      </c>
      <c r="B472" s="1">
        <v>67</v>
      </c>
      <c r="C472" s="1" t="s">
        <v>1575</v>
      </c>
      <c r="D472" s="5">
        <v>43165</v>
      </c>
      <c r="E472" s="1">
        <f t="shared" si="68"/>
        <v>2018</v>
      </c>
      <c r="F472" s="1">
        <f t="shared" si="69"/>
        <v>3</v>
      </c>
      <c r="G472" s="4">
        <f t="shared" si="70"/>
        <v>6</v>
      </c>
      <c r="H472" s="9">
        <v>0.63958333333333328</v>
      </c>
      <c r="I472" s="13">
        <f t="shared" si="71"/>
        <v>124.07398360655738</v>
      </c>
      <c r="J472" s="13">
        <f t="shared" si="72"/>
        <v>27.502333333333333</v>
      </c>
      <c r="K472" s="10">
        <v>20.747</v>
      </c>
      <c r="L472" s="10">
        <v>20</v>
      </c>
      <c r="M472" s="10">
        <v>0</v>
      </c>
      <c r="N472" s="14">
        <v>19.229399999999998</v>
      </c>
      <c r="O472" s="13">
        <v>34.591299999999997</v>
      </c>
      <c r="P472" s="38">
        <v>0.26841131882352975</v>
      </c>
      <c r="Q472" s="38">
        <v>1.5640203764705856</v>
      </c>
      <c r="R472" s="32" t="s">
        <v>285</v>
      </c>
      <c r="S472" s="32">
        <v>1</v>
      </c>
      <c r="V472" s="8" t="s">
        <v>1221</v>
      </c>
    </row>
    <row r="473" spans="1:22" ht="12.75" customHeight="1">
      <c r="A473" s="1" t="s">
        <v>290</v>
      </c>
      <c r="B473" s="1">
        <v>67</v>
      </c>
      <c r="C473" s="1" t="s">
        <v>1575</v>
      </c>
      <c r="D473" s="5">
        <v>43165</v>
      </c>
      <c r="E473" s="1">
        <f t="shared" si="68"/>
        <v>2018</v>
      </c>
      <c r="F473" s="1">
        <f t="shared" si="69"/>
        <v>3</v>
      </c>
      <c r="G473" s="4">
        <f t="shared" si="70"/>
        <v>6</v>
      </c>
      <c r="H473" s="9">
        <v>0.63958333333333328</v>
      </c>
      <c r="I473" s="13">
        <f t="shared" si="71"/>
        <v>124.07398360655738</v>
      </c>
      <c r="J473" s="13">
        <f t="shared" si="72"/>
        <v>27.502333333333333</v>
      </c>
      <c r="K473" s="10">
        <v>29.521000000000001</v>
      </c>
      <c r="L473" s="10">
        <v>30</v>
      </c>
      <c r="M473" s="10">
        <v>0</v>
      </c>
      <c r="N473" s="14">
        <v>19.234300000000001</v>
      </c>
      <c r="O473" s="13">
        <v>34.5914</v>
      </c>
      <c r="P473" s="38">
        <v>0.2532004011764708</v>
      </c>
      <c r="Q473" s="38">
        <v>1.5374776235294103</v>
      </c>
      <c r="R473" s="32" t="s">
        <v>285</v>
      </c>
      <c r="S473" s="32">
        <v>1</v>
      </c>
      <c r="V473" s="8" t="s">
        <v>1220</v>
      </c>
    </row>
    <row r="474" spans="1:22" ht="12.75" customHeight="1">
      <c r="A474" s="1" t="s">
        <v>290</v>
      </c>
      <c r="B474" s="1">
        <v>67</v>
      </c>
      <c r="C474" s="1" t="s">
        <v>1575</v>
      </c>
      <c r="D474" s="5">
        <v>43165</v>
      </c>
      <c r="E474" s="1">
        <f t="shared" si="68"/>
        <v>2018</v>
      </c>
      <c r="F474" s="1">
        <f t="shared" si="69"/>
        <v>3</v>
      </c>
      <c r="G474" s="4">
        <f t="shared" si="70"/>
        <v>6</v>
      </c>
      <c r="H474" s="9">
        <v>0.63958333333333328</v>
      </c>
      <c r="I474" s="13">
        <f t="shared" si="71"/>
        <v>124.07398360655738</v>
      </c>
      <c r="J474" s="13">
        <f t="shared" si="72"/>
        <v>27.502333333333333</v>
      </c>
      <c r="K474" s="10">
        <v>39.707000000000001</v>
      </c>
      <c r="L474" s="10">
        <v>40</v>
      </c>
      <c r="M474" s="10">
        <v>0</v>
      </c>
      <c r="N474" s="14">
        <v>19.201000000000001</v>
      </c>
      <c r="O474" s="13">
        <v>34.590699999999998</v>
      </c>
      <c r="P474" s="38">
        <v>0.25576724352941183</v>
      </c>
      <c r="Q474" s="38">
        <v>1.4888139905882358</v>
      </c>
      <c r="R474" s="32" t="s">
        <v>285</v>
      </c>
      <c r="S474" s="32">
        <v>1</v>
      </c>
      <c r="V474" s="8" t="s">
        <v>1219</v>
      </c>
    </row>
    <row r="475" spans="1:22" ht="12.75" customHeight="1">
      <c r="A475" s="1" t="s">
        <v>290</v>
      </c>
      <c r="B475" s="1">
        <v>67</v>
      </c>
      <c r="C475" s="1" t="s">
        <v>1575</v>
      </c>
      <c r="D475" s="5">
        <v>43165</v>
      </c>
      <c r="E475" s="1">
        <f t="shared" si="68"/>
        <v>2018</v>
      </c>
      <c r="F475" s="1">
        <f t="shared" si="69"/>
        <v>3</v>
      </c>
      <c r="G475" s="4">
        <f t="shared" si="70"/>
        <v>6</v>
      </c>
      <c r="H475" s="9">
        <v>0.63958333333333328</v>
      </c>
      <c r="I475" s="13">
        <f t="shared" si="71"/>
        <v>124.07398360655738</v>
      </c>
      <c r="J475" s="13">
        <f t="shared" si="72"/>
        <v>27.502333333333333</v>
      </c>
      <c r="K475" s="10">
        <v>49.530999999999999</v>
      </c>
      <c r="L475" s="10">
        <v>50</v>
      </c>
      <c r="M475" s="10">
        <v>0</v>
      </c>
      <c r="N475" s="14">
        <v>18.9772</v>
      </c>
      <c r="O475" s="13">
        <v>34.586599999999997</v>
      </c>
      <c r="P475" s="38">
        <v>0.25914216588235295</v>
      </c>
      <c r="Q475" s="38">
        <v>1.377311397647059</v>
      </c>
      <c r="R475" s="32" t="s">
        <v>285</v>
      </c>
      <c r="S475" s="32">
        <v>1</v>
      </c>
      <c r="V475" s="8" t="s">
        <v>1218</v>
      </c>
    </row>
    <row r="476" spans="1:22" ht="12.75" customHeight="1">
      <c r="A476" s="1" t="s">
        <v>290</v>
      </c>
      <c r="B476" s="1">
        <v>67</v>
      </c>
      <c r="C476" s="1" t="s">
        <v>1575</v>
      </c>
      <c r="D476" s="5">
        <v>43165</v>
      </c>
      <c r="E476" s="1">
        <f t="shared" si="68"/>
        <v>2018</v>
      </c>
      <c r="F476" s="1">
        <f t="shared" si="69"/>
        <v>3</v>
      </c>
      <c r="G476" s="4">
        <f t="shared" si="70"/>
        <v>6</v>
      </c>
      <c r="H476" s="9">
        <v>0.63958333333333328</v>
      </c>
      <c r="I476" s="13">
        <f t="shared" si="71"/>
        <v>124.07398360655738</v>
      </c>
      <c r="J476" s="13">
        <f t="shared" si="72"/>
        <v>27.502333333333333</v>
      </c>
      <c r="K476" s="10">
        <v>74.209999999999994</v>
      </c>
      <c r="L476" s="10">
        <v>75</v>
      </c>
      <c r="M476" s="10">
        <v>0</v>
      </c>
      <c r="N476" s="14">
        <v>18.437000000000001</v>
      </c>
      <c r="O476" s="13">
        <v>34.539200000000001</v>
      </c>
      <c r="P476" s="38">
        <v>0.24072778823529406</v>
      </c>
      <c r="Q476" s="38">
        <v>1.2651655932773078</v>
      </c>
      <c r="R476" s="32" t="s">
        <v>285</v>
      </c>
      <c r="S476" s="32">
        <v>1</v>
      </c>
      <c r="V476" s="8" t="s">
        <v>1217</v>
      </c>
    </row>
    <row r="477" spans="1:22" ht="12.75" customHeight="1">
      <c r="A477" s="1" t="s">
        <v>290</v>
      </c>
      <c r="B477" s="1">
        <v>67</v>
      </c>
      <c r="C477" s="1" t="s">
        <v>1575</v>
      </c>
      <c r="D477" s="5">
        <v>43165</v>
      </c>
      <c r="E477" s="1">
        <f t="shared" si="68"/>
        <v>2018</v>
      </c>
      <c r="F477" s="1">
        <f t="shared" si="69"/>
        <v>3</v>
      </c>
      <c r="G477" s="4">
        <f t="shared" si="70"/>
        <v>6</v>
      </c>
      <c r="H477" s="9">
        <v>0.63958333333333328</v>
      </c>
      <c r="I477" s="13">
        <f t="shared" si="71"/>
        <v>124.07398360655738</v>
      </c>
      <c r="J477" s="13">
        <f t="shared" si="72"/>
        <v>27.502333333333333</v>
      </c>
      <c r="K477" s="10">
        <v>95.447000000000003</v>
      </c>
      <c r="L477" s="10">
        <v>95</v>
      </c>
      <c r="M477" s="10">
        <v>0</v>
      </c>
      <c r="N477" s="14">
        <v>17.9679</v>
      </c>
      <c r="O477" s="13">
        <v>34.473799999999997</v>
      </c>
      <c r="P477" s="38">
        <v>0.18681479999999961</v>
      </c>
      <c r="Q477" s="38">
        <v>1.3011518541176468</v>
      </c>
      <c r="R477" s="32" t="s">
        <v>285</v>
      </c>
      <c r="S477" s="32">
        <v>1</v>
      </c>
      <c r="V477" s="8" t="s">
        <v>1216</v>
      </c>
    </row>
    <row r="478" spans="1:22" ht="12.75" customHeight="1">
      <c r="P478" s="38"/>
      <c r="Q478" s="38"/>
      <c r="R478" s="32"/>
      <c r="S478" s="32"/>
    </row>
    <row r="479" spans="1:22" ht="12.75" customHeight="1">
      <c r="A479" s="1" t="s">
        <v>290</v>
      </c>
      <c r="B479" s="1">
        <v>81</v>
      </c>
      <c r="C479" s="1" t="s">
        <v>1571</v>
      </c>
      <c r="D479" s="5">
        <v>43169</v>
      </c>
      <c r="E479" s="1">
        <f t="shared" ref="E479:E486" si="73">YEAR(D479)</f>
        <v>2018</v>
      </c>
      <c r="F479" s="1">
        <f t="shared" ref="F479:F486" si="74">MONTH(D479)</f>
        <v>3</v>
      </c>
      <c r="G479" s="4">
        <f t="shared" ref="G479:G486" si="75">DAY(D479)</f>
        <v>10</v>
      </c>
      <c r="H479" s="9">
        <v>0.22013888888888888</v>
      </c>
      <c r="I479" s="13">
        <f t="shared" ref="I479:I486" si="76">127+25.01/60</f>
        <v>127.41683333333333</v>
      </c>
      <c r="J479" s="13">
        <f t="shared" ref="J479:J486" si="77">31+41.99/60</f>
        <v>31.699833333333334</v>
      </c>
      <c r="K479" s="10">
        <v>0</v>
      </c>
      <c r="L479" s="10">
        <v>0</v>
      </c>
      <c r="M479" s="33">
        <v>0</v>
      </c>
      <c r="N479" s="14">
        <v>16.899999999999999</v>
      </c>
      <c r="O479" s="13">
        <v>34.678849704828004</v>
      </c>
      <c r="P479" s="38">
        <v>0.30004527411764714</v>
      </c>
      <c r="Q479" s="38">
        <v>1.6905158823529405</v>
      </c>
      <c r="R479" s="32" t="s">
        <v>285</v>
      </c>
      <c r="S479" s="32">
        <v>1</v>
      </c>
      <c r="V479" s="8" t="s">
        <v>1223</v>
      </c>
    </row>
    <row r="480" spans="1:22" ht="12.75" customHeight="1">
      <c r="A480" s="1" t="s">
        <v>290</v>
      </c>
      <c r="B480" s="1">
        <v>81</v>
      </c>
      <c r="C480" s="1" t="s">
        <v>1571</v>
      </c>
      <c r="D480" s="5">
        <v>43169</v>
      </c>
      <c r="E480" s="1">
        <f t="shared" si="73"/>
        <v>2018</v>
      </c>
      <c r="F480" s="1">
        <f t="shared" si="74"/>
        <v>3</v>
      </c>
      <c r="G480" s="4">
        <f t="shared" si="75"/>
        <v>10</v>
      </c>
      <c r="H480" s="9">
        <v>0.22013888888888888</v>
      </c>
      <c r="I480" s="13">
        <f t="shared" si="76"/>
        <v>127.41683333333333</v>
      </c>
      <c r="J480" s="13">
        <f t="shared" si="77"/>
        <v>31.699833333333334</v>
      </c>
      <c r="K480" s="10">
        <v>10.099</v>
      </c>
      <c r="L480" s="10">
        <v>10</v>
      </c>
      <c r="M480" s="10">
        <v>0</v>
      </c>
      <c r="N480" s="14">
        <v>16.8474</v>
      </c>
      <c r="O480" s="13">
        <v>34.6721</v>
      </c>
      <c r="P480" s="38">
        <v>0.27619503058823547</v>
      </c>
      <c r="Q480" s="38">
        <v>1.652515411764707</v>
      </c>
      <c r="R480" s="32" t="s">
        <v>285</v>
      </c>
      <c r="S480" s="32">
        <v>1</v>
      </c>
      <c r="V480" s="8" t="s">
        <v>1230</v>
      </c>
    </row>
    <row r="481" spans="1:22" ht="12.75" customHeight="1">
      <c r="A481" s="1" t="s">
        <v>290</v>
      </c>
      <c r="B481" s="1">
        <v>81</v>
      </c>
      <c r="C481" s="1" t="s">
        <v>1571</v>
      </c>
      <c r="D481" s="5">
        <v>43169</v>
      </c>
      <c r="E481" s="1">
        <f t="shared" si="73"/>
        <v>2018</v>
      </c>
      <c r="F481" s="1">
        <f t="shared" si="74"/>
        <v>3</v>
      </c>
      <c r="G481" s="4">
        <f t="shared" si="75"/>
        <v>10</v>
      </c>
      <c r="H481" s="9">
        <v>0.22013888888888888</v>
      </c>
      <c r="I481" s="13">
        <f t="shared" si="76"/>
        <v>127.41683333333333</v>
      </c>
      <c r="J481" s="13">
        <f t="shared" si="77"/>
        <v>31.699833333333334</v>
      </c>
      <c r="K481" s="10">
        <v>19.48</v>
      </c>
      <c r="L481" s="10">
        <v>20</v>
      </c>
      <c r="M481" s="10">
        <v>0</v>
      </c>
      <c r="N481" s="14">
        <v>16.8506</v>
      </c>
      <c r="O481" s="13">
        <v>34.672400000000003</v>
      </c>
      <c r="P481" s="38">
        <v>0.28239823294117716</v>
      </c>
      <c r="Q481" s="38">
        <v>1.5053844988235294</v>
      </c>
      <c r="R481" s="32" t="s">
        <v>285</v>
      </c>
      <c r="S481" s="32">
        <v>1</v>
      </c>
      <c r="V481" s="8" t="s">
        <v>1229</v>
      </c>
    </row>
    <row r="482" spans="1:22" ht="12.75" customHeight="1">
      <c r="A482" s="1" t="s">
        <v>290</v>
      </c>
      <c r="B482" s="1">
        <v>81</v>
      </c>
      <c r="C482" s="1" t="s">
        <v>1571</v>
      </c>
      <c r="D482" s="5">
        <v>43169</v>
      </c>
      <c r="E482" s="1">
        <f t="shared" si="73"/>
        <v>2018</v>
      </c>
      <c r="F482" s="1">
        <f t="shared" si="74"/>
        <v>3</v>
      </c>
      <c r="G482" s="4">
        <f t="shared" si="75"/>
        <v>10</v>
      </c>
      <c r="H482" s="9">
        <v>0.22013888888888888</v>
      </c>
      <c r="I482" s="13">
        <f t="shared" si="76"/>
        <v>127.41683333333333</v>
      </c>
      <c r="J482" s="13">
        <f t="shared" si="77"/>
        <v>31.699833333333334</v>
      </c>
      <c r="K482" s="10">
        <v>30.087</v>
      </c>
      <c r="L482" s="10">
        <v>30</v>
      </c>
      <c r="M482" s="10">
        <v>0</v>
      </c>
      <c r="N482" s="14">
        <v>16.8459</v>
      </c>
      <c r="O482" s="13">
        <v>34.671300000000002</v>
      </c>
      <c r="P482" s="38">
        <v>0.34895491029411829</v>
      </c>
      <c r="Q482" s="38">
        <v>1.6373584058823543</v>
      </c>
      <c r="R482" s="32" t="s">
        <v>285</v>
      </c>
      <c r="S482" s="32">
        <v>1</v>
      </c>
      <c r="V482" s="8" t="s">
        <v>1228</v>
      </c>
    </row>
    <row r="483" spans="1:22" ht="12.75" customHeight="1">
      <c r="A483" s="1" t="s">
        <v>290</v>
      </c>
      <c r="B483" s="1">
        <v>81</v>
      </c>
      <c r="C483" s="1" t="s">
        <v>1571</v>
      </c>
      <c r="D483" s="5">
        <v>43169</v>
      </c>
      <c r="E483" s="1">
        <f t="shared" si="73"/>
        <v>2018</v>
      </c>
      <c r="F483" s="1">
        <f t="shared" si="74"/>
        <v>3</v>
      </c>
      <c r="G483" s="4">
        <f t="shared" si="75"/>
        <v>10</v>
      </c>
      <c r="H483" s="9">
        <v>0.22013888888888888</v>
      </c>
      <c r="I483" s="13">
        <f t="shared" si="76"/>
        <v>127.41683333333333</v>
      </c>
      <c r="J483" s="13">
        <f t="shared" si="77"/>
        <v>31.699833333333334</v>
      </c>
      <c r="K483" s="10">
        <v>49.612000000000002</v>
      </c>
      <c r="L483" s="10">
        <v>50</v>
      </c>
      <c r="M483" s="10">
        <v>0</v>
      </c>
      <c r="N483" s="14">
        <v>15.9863</v>
      </c>
      <c r="O483" s="13">
        <v>34.5974</v>
      </c>
      <c r="P483" s="38">
        <v>0.25197639764705881</v>
      </c>
      <c r="Q483" s="38">
        <v>1.446621952941177</v>
      </c>
      <c r="R483" s="32" t="s">
        <v>285</v>
      </c>
      <c r="S483" s="32">
        <v>1</v>
      </c>
      <c r="V483" s="8" t="s">
        <v>1227</v>
      </c>
    </row>
    <row r="484" spans="1:22" ht="12.75" customHeight="1">
      <c r="A484" s="1" t="s">
        <v>290</v>
      </c>
      <c r="B484" s="1">
        <v>81</v>
      </c>
      <c r="C484" s="1" t="s">
        <v>1571</v>
      </c>
      <c r="D484" s="5">
        <v>43169</v>
      </c>
      <c r="E484" s="1">
        <f t="shared" si="73"/>
        <v>2018</v>
      </c>
      <c r="F484" s="1">
        <f t="shared" si="74"/>
        <v>3</v>
      </c>
      <c r="G484" s="4">
        <f t="shared" si="75"/>
        <v>10</v>
      </c>
      <c r="H484" s="9">
        <v>0.22013888888888888</v>
      </c>
      <c r="I484" s="13">
        <f t="shared" si="76"/>
        <v>127.41683333333333</v>
      </c>
      <c r="J484" s="13">
        <f t="shared" si="77"/>
        <v>31.699833333333334</v>
      </c>
      <c r="K484" s="10">
        <v>75.406000000000006</v>
      </c>
      <c r="L484" s="10">
        <v>75</v>
      </c>
      <c r="M484" s="10">
        <v>0</v>
      </c>
      <c r="N484" s="14">
        <v>15.598000000000001</v>
      </c>
      <c r="O484" s="13">
        <v>34.590600000000002</v>
      </c>
      <c r="P484" s="38">
        <v>0.24888668000000003</v>
      </c>
      <c r="Q484" s="38">
        <v>1.3989371199999994</v>
      </c>
      <c r="R484" s="32" t="s">
        <v>285</v>
      </c>
      <c r="S484" s="32">
        <v>1</v>
      </c>
      <c r="V484" s="8" t="s">
        <v>1226</v>
      </c>
    </row>
    <row r="485" spans="1:22" ht="12.75" customHeight="1">
      <c r="A485" s="1" t="s">
        <v>290</v>
      </c>
      <c r="B485" s="1">
        <v>81</v>
      </c>
      <c r="C485" s="1" t="s">
        <v>1571</v>
      </c>
      <c r="D485" s="5">
        <v>43169</v>
      </c>
      <c r="E485" s="1">
        <f t="shared" si="73"/>
        <v>2018</v>
      </c>
      <c r="F485" s="1">
        <f t="shared" si="74"/>
        <v>3</v>
      </c>
      <c r="G485" s="4">
        <f t="shared" si="75"/>
        <v>10</v>
      </c>
      <c r="H485" s="9">
        <v>0.22013888888888888</v>
      </c>
      <c r="I485" s="13">
        <f t="shared" si="76"/>
        <v>127.41683333333333</v>
      </c>
      <c r="J485" s="13">
        <f t="shared" si="77"/>
        <v>31.699833333333334</v>
      </c>
      <c r="K485" s="10">
        <v>98.825999999999993</v>
      </c>
      <c r="L485" s="10">
        <v>100</v>
      </c>
      <c r="M485" s="10">
        <v>0</v>
      </c>
      <c r="N485" s="14">
        <v>14.175000000000001</v>
      </c>
      <c r="O485" s="13">
        <v>34.446800000000003</v>
      </c>
      <c r="P485" s="38">
        <v>0.21104952235294094</v>
      </c>
      <c r="Q485" s="38">
        <v>1.0891296470588241</v>
      </c>
      <c r="R485" s="32" t="s">
        <v>285</v>
      </c>
      <c r="S485" s="32">
        <v>1</v>
      </c>
      <c r="V485" s="8" t="s">
        <v>1225</v>
      </c>
    </row>
    <row r="486" spans="1:22" ht="12.75" customHeight="1">
      <c r="A486" s="1" t="s">
        <v>290</v>
      </c>
      <c r="B486" s="1">
        <v>81</v>
      </c>
      <c r="C486" s="1" t="s">
        <v>1571</v>
      </c>
      <c r="D486" s="5">
        <v>43169</v>
      </c>
      <c r="E486" s="1">
        <f t="shared" si="73"/>
        <v>2018</v>
      </c>
      <c r="F486" s="1">
        <f t="shared" si="74"/>
        <v>3</v>
      </c>
      <c r="G486" s="4">
        <f t="shared" si="75"/>
        <v>10</v>
      </c>
      <c r="H486" s="9">
        <v>0.22013888888888888</v>
      </c>
      <c r="I486" s="13">
        <f t="shared" si="76"/>
        <v>127.41683333333333</v>
      </c>
      <c r="J486" s="13">
        <f t="shared" si="77"/>
        <v>31.699833333333334</v>
      </c>
      <c r="K486" s="10">
        <v>127.925</v>
      </c>
      <c r="L486" s="10">
        <v>128</v>
      </c>
      <c r="M486" s="10">
        <v>0</v>
      </c>
      <c r="N486" s="14">
        <v>13.59</v>
      </c>
      <c r="O486" s="13">
        <v>34.371899999999997</v>
      </c>
      <c r="P486" s="38">
        <v>0.20593960470588257</v>
      </c>
      <c r="Q486" s="38">
        <v>0.88190041411764497</v>
      </c>
      <c r="R486" s="32" t="s">
        <v>285</v>
      </c>
      <c r="S486" s="32">
        <v>1</v>
      </c>
      <c r="V486" s="8" t="s">
        <v>1224</v>
      </c>
    </row>
    <row r="487" spans="1:22" ht="12.75" customHeight="1">
      <c r="P487" s="38"/>
      <c r="Q487" s="38"/>
      <c r="R487" s="32"/>
      <c r="S487" s="32"/>
    </row>
    <row r="488" spans="1:22" ht="12.75" customHeight="1">
      <c r="A488" s="1" t="s">
        <v>290</v>
      </c>
      <c r="B488" s="1" t="s">
        <v>296</v>
      </c>
      <c r="C488" s="1" t="s">
        <v>1571</v>
      </c>
      <c r="D488" s="5">
        <v>43170</v>
      </c>
      <c r="E488" s="1">
        <f t="shared" ref="E488:E499" si="78">YEAR(D488)</f>
        <v>2018</v>
      </c>
      <c r="F488" s="1">
        <f t="shared" ref="F488:F499" si="79">MONTH(D488)</f>
        <v>3</v>
      </c>
      <c r="G488" s="4">
        <f t="shared" ref="G488:G499" si="80">DAY(D488)</f>
        <v>11</v>
      </c>
      <c r="H488" s="9">
        <v>0.33263888888888887</v>
      </c>
      <c r="I488" s="13">
        <f t="shared" ref="I488:I499" si="81">128+44.94/60</f>
        <v>128.749</v>
      </c>
      <c r="J488" s="13">
        <f t="shared" ref="J488:J499" si="82">31+44.96/60</f>
        <v>31.749333333333333</v>
      </c>
      <c r="K488" s="10">
        <v>0</v>
      </c>
      <c r="L488" s="10">
        <v>0</v>
      </c>
      <c r="M488" s="33">
        <v>0</v>
      </c>
      <c r="N488" s="14">
        <v>16.8</v>
      </c>
      <c r="O488" s="13">
        <v>34.727415113292814</v>
      </c>
      <c r="P488" s="38">
        <v>0.30746653823529391</v>
      </c>
      <c r="Q488" s="38">
        <v>1.7107060313725491</v>
      </c>
      <c r="R488" s="32" t="s">
        <v>285</v>
      </c>
      <c r="S488" s="32">
        <v>1</v>
      </c>
      <c r="V488" s="8" t="s">
        <v>1231</v>
      </c>
    </row>
    <row r="489" spans="1:22" ht="12.75" customHeight="1">
      <c r="A489" s="1" t="s">
        <v>290</v>
      </c>
      <c r="B489" s="1" t="s">
        <v>296</v>
      </c>
      <c r="C489" s="1" t="s">
        <v>1571</v>
      </c>
      <c r="D489" s="5">
        <v>43170</v>
      </c>
      <c r="E489" s="1">
        <f t="shared" si="78"/>
        <v>2018</v>
      </c>
      <c r="F489" s="1">
        <f t="shared" si="79"/>
        <v>3</v>
      </c>
      <c r="G489" s="4">
        <f t="shared" si="80"/>
        <v>11</v>
      </c>
      <c r="H489" s="9">
        <v>0.33263888888888887</v>
      </c>
      <c r="I489" s="13">
        <f t="shared" si="81"/>
        <v>128.749</v>
      </c>
      <c r="J489" s="13">
        <f t="shared" si="82"/>
        <v>31.749333333333333</v>
      </c>
      <c r="K489" s="10">
        <v>10.316000000000001</v>
      </c>
      <c r="L489" s="10">
        <v>10</v>
      </c>
      <c r="M489" s="10">
        <v>0</v>
      </c>
      <c r="N489" s="14">
        <v>16.816299999999998</v>
      </c>
      <c r="O489" s="13">
        <v>34.70914314153729</v>
      </c>
      <c r="P489" s="38">
        <v>0.31584151058823573</v>
      </c>
      <c r="Q489" s="38">
        <v>1.7520976647058841</v>
      </c>
      <c r="R489" s="32" t="s">
        <v>285</v>
      </c>
      <c r="S489" s="32">
        <v>1</v>
      </c>
      <c r="V489" s="8" t="s">
        <v>1242</v>
      </c>
    </row>
    <row r="490" spans="1:22" ht="12.75" customHeight="1">
      <c r="A490" s="1" t="s">
        <v>290</v>
      </c>
      <c r="B490" s="1" t="s">
        <v>296</v>
      </c>
      <c r="C490" s="1" t="s">
        <v>1571</v>
      </c>
      <c r="D490" s="5">
        <v>43170</v>
      </c>
      <c r="E490" s="1">
        <f t="shared" si="78"/>
        <v>2018</v>
      </c>
      <c r="F490" s="1">
        <f t="shared" si="79"/>
        <v>3</v>
      </c>
      <c r="G490" s="4">
        <f t="shared" si="80"/>
        <v>11</v>
      </c>
      <c r="H490" s="9">
        <v>0.33263888888888887</v>
      </c>
      <c r="I490" s="13">
        <f t="shared" si="81"/>
        <v>128.749</v>
      </c>
      <c r="J490" s="13">
        <f t="shared" si="82"/>
        <v>31.749333333333333</v>
      </c>
      <c r="K490" s="10">
        <v>20.126999999999999</v>
      </c>
      <c r="L490" s="10">
        <v>20</v>
      </c>
      <c r="M490" s="10">
        <v>0</v>
      </c>
      <c r="N490" s="14">
        <v>16.815300000000001</v>
      </c>
      <c r="O490" s="13">
        <v>34.690263509701062</v>
      </c>
      <c r="P490" s="38">
        <v>0.30794931428571481</v>
      </c>
      <c r="Q490" s="38">
        <v>1.5404450000000018</v>
      </c>
      <c r="R490" s="32" t="s">
        <v>285</v>
      </c>
      <c r="S490" s="32">
        <v>1</v>
      </c>
      <c r="V490" s="8" t="s">
        <v>1241</v>
      </c>
    </row>
    <row r="491" spans="1:22" ht="12.75" customHeight="1">
      <c r="A491" s="1" t="s">
        <v>290</v>
      </c>
      <c r="B491" s="1" t="s">
        <v>296</v>
      </c>
      <c r="C491" s="1" t="s">
        <v>1571</v>
      </c>
      <c r="D491" s="5">
        <v>43170</v>
      </c>
      <c r="E491" s="1">
        <f t="shared" si="78"/>
        <v>2018</v>
      </c>
      <c r="F491" s="1">
        <f t="shared" si="79"/>
        <v>3</v>
      </c>
      <c r="G491" s="4">
        <f t="shared" si="80"/>
        <v>11</v>
      </c>
      <c r="H491" s="9">
        <v>0.33263888888888887</v>
      </c>
      <c r="I491" s="13">
        <f t="shared" si="81"/>
        <v>128.749</v>
      </c>
      <c r="J491" s="13">
        <f t="shared" si="82"/>
        <v>31.749333333333333</v>
      </c>
      <c r="K491" s="10">
        <v>30.137</v>
      </c>
      <c r="L491" s="10">
        <v>30</v>
      </c>
      <c r="M491" s="10">
        <v>0</v>
      </c>
      <c r="N491" s="14">
        <v>16.819099999999999</v>
      </c>
      <c r="O491" s="13">
        <v>34.692740277409229</v>
      </c>
      <c r="P491" s="38">
        <v>0.274886209411765</v>
      </c>
      <c r="Q491" s="38">
        <v>1.5726878352941203</v>
      </c>
      <c r="R491" s="32" t="s">
        <v>285</v>
      </c>
      <c r="S491" s="32">
        <v>1</v>
      </c>
      <c r="V491" s="8" t="s">
        <v>1240</v>
      </c>
    </row>
    <row r="492" spans="1:22" ht="12.75" customHeight="1">
      <c r="A492" s="1" t="s">
        <v>290</v>
      </c>
      <c r="B492" s="1" t="s">
        <v>296</v>
      </c>
      <c r="C492" s="1" t="s">
        <v>1571</v>
      </c>
      <c r="D492" s="5">
        <v>43170</v>
      </c>
      <c r="E492" s="1">
        <f t="shared" si="78"/>
        <v>2018</v>
      </c>
      <c r="F492" s="1">
        <f t="shared" si="79"/>
        <v>3</v>
      </c>
      <c r="G492" s="4">
        <f t="shared" si="80"/>
        <v>11</v>
      </c>
      <c r="H492" s="9">
        <v>0.33263888888888887</v>
      </c>
      <c r="I492" s="13">
        <f t="shared" si="81"/>
        <v>128.749</v>
      </c>
      <c r="J492" s="13">
        <f t="shared" si="82"/>
        <v>31.749333333333333</v>
      </c>
      <c r="K492" s="10">
        <v>49.814</v>
      </c>
      <c r="L492" s="10">
        <v>50</v>
      </c>
      <c r="M492" s="10">
        <v>0</v>
      </c>
      <c r="N492" s="14">
        <v>16.809699999999999</v>
      </c>
      <c r="O492" s="13">
        <v>34.711136418331755</v>
      </c>
      <c r="P492" s="38">
        <v>0.21880305882353013</v>
      </c>
      <c r="Q492" s="38">
        <v>1.4623154705882335</v>
      </c>
      <c r="R492" s="32" t="s">
        <v>285</v>
      </c>
      <c r="S492" s="32">
        <v>1</v>
      </c>
      <c r="V492" s="8" t="s">
        <v>1239</v>
      </c>
    </row>
    <row r="493" spans="1:22" ht="12.75" customHeight="1">
      <c r="A493" s="1" t="s">
        <v>290</v>
      </c>
      <c r="B493" s="1" t="s">
        <v>296</v>
      </c>
      <c r="C493" s="1" t="s">
        <v>1571</v>
      </c>
      <c r="D493" s="5">
        <v>43170</v>
      </c>
      <c r="E493" s="1">
        <f t="shared" si="78"/>
        <v>2018</v>
      </c>
      <c r="F493" s="1">
        <f t="shared" si="79"/>
        <v>3</v>
      </c>
      <c r="G493" s="4">
        <f t="shared" si="80"/>
        <v>11</v>
      </c>
      <c r="H493" s="9">
        <v>0.33263888888888887</v>
      </c>
      <c r="I493" s="13">
        <f t="shared" si="81"/>
        <v>128.749</v>
      </c>
      <c r="J493" s="13">
        <f t="shared" si="82"/>
        <v>31.749333333333333</v>
      </c>
      <c r="K493" s="10">
        <v>75.048000000000002</v>
      </c>
      <c r="L493" s="10">
        <v>75</v>
      </c>
      <c r="M493" s="10">
        <v>0</v>
      </c>
      <c r="N493" s="14">
        <v>16.660900000000002</v>
      </c>
      <c r="O493" s="13">
        <v>34.667561352548788</v>
      </c>
      <c r="P493" s="38">
        <v>0.26527571647058834</v>
      </c>
      <c r="Q493" s="38">
        <v>1.6318381117647061</v>
      </c>
      <c r="R493" s="32" t="s">
        <v>285</v>
      </c>
      <c r="S493" s="32">
        <v>1</v>
      </c>
      <c r="V493" s="8" t="s">
        <v>1238</v>
      </c>
    </row>
    <row r="494" spans="1:22" ht="12.75" customHeight="1">
      <c r="A494" s="1" t="s">
        <v>290</v>
      </c>
      <c r="B494" s="1" t="s">
        <v>296</v>
      </c>
      <c r="C494" s="1" t="s">
        <v>1571</v>
      </c>
      <c r="D494" s="5">
        <v>43170</v>
      </c>
      <c r="E494" s="1">
        <f t="shared" si="78"/>
        <v>2018</v>
      </c>
      <c r="F494" s="1">
        <f t="shared" si="79"/>
        <v>3</v>
      </c>
      <c r="G494" s="4">
        <f t="shared" si="80"/>
        <v>11</v>
      </c>
      <c r="H494" s="9">
        <v>0.33263888888888887</v>
      </c>
      <c r="I494" s="13">
        <f t="shared" si="81"/>
        <v>128.749</v>
      </c>
      <c r="J494" s="13">
        <f t="shared" si="82"/>
        <v>31.749333333333333</v>
      </c>
      <c r="K494" s="10">
        <v>99.811999999999998</v>
      </c>
      <c r="L494" s="10">
        <v>100</v>
      </c>
      <c r="M494" s="10">
        <v>0</v>
      </c>
      <c r="N494" s="14">
        <v>16.562100000000001</v>
      </c>
      <c r="O494" s="13">
        <v>34.666697303705384</v>
      </c>
      <c r="P494" s="38">
        <v>0.29952880588235309</v>
      </c>
      <c r="Q494" s="38">
        <v>1.6488007470588233</v>
      </c>
      <c r="R494" s="32" t="s">
        <v>285</v>
      </c>
      <c r="S494" s="32">
        <v>1</v>
      </c>
      <c r="V494" s="8" t="s">
        <v>1237</v>
      </c>
    </row>
    <row r="495" spans="1:22" ht="12.75" customHeight="1">
      <c r="A495" s="1" t="s">
        <v>290</v>
      </c>
      <c r="B495" s="1" t="s">
        <v>296</v>
      </c>
      <c r="C495" s="1" t="s">
        <v>1571</v>
      </c>
      <c r="D495" s="5">
        <v>43170</v>
      </c>
      <c r="E495" s="1">
        <f t="shared" si="78"/>
        <v>2018</v>
      </c>
      <c r="F495" s="1">
        <f t="shared" si="79"/>
        <v>3</v>
      </c>
      <c r="G495" s="4">
        <f t="shared" si="80"/>
        <v>11</v>
      </c>
      <c r="H495" s="9">
        <v>0.33263888888888887</v>
      </c>
      <c r="I495" s="13">
        <f t="shared" si="81"/>
        <v>128.749</v>
      </c>
      <c r="J495" s="13">
        <f t="shared" si="82"/>
        <v>31.749333333333333</v>
      </c>
      <c r="K495" s="10">
        <v>124.471</v>
      </c>
      <c r="L495" s="10">
        <v>125</v>
      </c>
      <c r="M495" s="10">
        <v>0</v>
      </c>
      <c r="N495" s="14">
        <v>16.468900000000001</v>
      </c>
      <c r="O495" s="13">
        <v>34.663147756936503</v>
      </c>
      <c r="P495" s="38">
        <v>0.29695563529411806</v>
      </c>
      <c r="Q495" s="38">
        <v>1.5734944823529435</v>
      </c>
      <c r="R495" s="32" t="s">
        <v>285</v>
      </c>
      <c r="S495" s="32">
        <v>1</v>
      </c>
      <c r="V495" s="8" t="s">
        <v>1236</v>
      </c>
    </row>
    <row r="496" spans="1:22" ht="12.75" customHeight="1">
      <c r="A496" s="1" t="s">
        <v>290</v>
      </c>
      <c r="B496" s="1" t="s">
        <v>296</v>
      </c>
      <c r="C496" s="1" t="s">
        <v>1571</v>
      </c>
      <c r="D496" s="5">
        <v>43170</v>
      </c>
      <c r="E496" s="1">
        <f t="shared" si="78"/>
        <v>2018</v>
      </c>
      <c r="F496" s="1">
        <f t="shared" si="79"/>
        <v>3</v>
      </c>
      <c r="G496" s="4">
        <f t="shared" si="80"/>
        <v>11</v>
      </c>
      <c r="H496" s="9">
        <v>0.33263888888888887</v>
      </c>
      <c r="I496" s="13">
        <f t="shared" si="81"/>
        <v>128.749</v>
      </c>
      <c r="J496" s="13">
        <f t="shared" si="82"/>
        <v>31.749333333333333</v>
      </c>
      <c r="K496" s="10">
        <v>149.482</v>
      </c>
      <c r="L496" s="10">
        <v>150</v>
      </c>
      <c r="M496" s="10">
        <v>0</v>
      </c>
      <c r="N496" s="14">
        <v>15.733599999999999</v>
      </c>
      <c r="O496" s="13">
        <v>34.680100282236843</v>
      </c>
      <c r="P496" s="38">
        <v>0.30882812470588283</v>
      </c>
      <c r="Q496" s="38">
        <v>1.5056324176470621</v>
      </c>
      <c r="R496" s="32" t="s">
        <v>285</v>
      </c>
      <c r="S496" s="32">
        <v>1</v>
      </c>
      <c r="V496" s="8" t="s">
        <v>1235</v>
      </c>
    </row>
    <row r="497" spans="1:24" ht="12.75" customHeight="1">
      <c r="A497" s="1" t="s">
        <v>290</v>
      </c>
      <c r="B497" s="1" t="s">
        <v>296</v>
      </c>
      <c r="C497" s="1" t="s">
        <v>1571</v>
      </c>
      <c r="D497" s="5">
        <v>43170</v>
      </c>
      <c r="E497" s="1">
        <f t="shared" si="78"/>
        <v>2018</v>
      </c>
      <c r="F497" s="1">
        <f t="shared" si="79"/>
        <v>3</v>
      </c>
      <c r="G497" s="4">
        <f t="shared" si="80"/>
        <v>11</v>
      </c>
      <c r="H497" s="9">
        <v>0.33263888888888887</v>
      </c>
      <c r="I497" s="13">
        <f t="shared" si="81"/>
        <v>128.749</v>
      </c>
      <c r="J497" s="13">
        <f t="shared" si="82"/>
        <v>31.749333333333333</v>
      </c>
      <c r="K497" s="10">
        <v>199.60900000000001</v>
      </c>
      <c r="L497" s="10">
        <v>200</v>
      </c>
      <c r="M497" s="10">
        <v>0</v>
      </c>
      <c r="N497" s="14">
        <v>14.760300000000001</v>
      </c>
      <c r="O497" s="13">
        <v>34.650874602854145</v>
      </c>
      <c r="P497" s="38">
        <v>0.22548133411764737</v>
      </c>
      <c r="Q497" s="38">
        <v>1.1317745529411756</v>
      </c>
      <c r="R497" s="32" t="s">
        <v>285</v>
      </c>
      <c r="S497" s="32">
        <v>1</v>
      </c>
      <c r="V497" s="8" t="s">
        <v>1234</v>
      </c>
    </row>
    <row r="498" spans="1:24" ht="12.75" customHeight="1">
      <c r="A498" s="1" t="s">
        <v>290</v>
      </c>
      <c r="B498" s="1" t="s">
        <v>296</v>
      </c>
      <c r="C498" s="1" t="s">
        <v>1571</v>
      </c>
      <c r="D498" s="5">
        <v>43170</v>
      </c>
      <c r="E498" s="1">
        <f t="shared" si="78"/>
        <v>2018</v>
      </c>
      <c r="F498" s="1">
        <f t="shared" si="79"/>
        <v>3</v>
      </c>
      <c r="G498" s="4">
        <f t="shared" si="80"/>
        <v>11</v>
      </c>
      <c r="H498" s="9">
        <v>0.33263888888888887</v>
      </c>
      <c r="I498" s="13">
        <f t="shared" si="81"/>
        <v>128.749</v>
      </c>
      <c r="J498" s="13">
        <f t="shared" si="82"/>
        <v>31.749333333333333</v>
      </c>
      <c r="K498" s="10">
        <v>298.53800000000001</v>
      </c>
      <c r="L498" s="10">
        <v>300</v>
      </c>
      <c r="M498" s="10">
        <v>0</v>
      </c>
      <c r="N498" s="14">
        <v>11.1081</v>
      </c>
      <c r="O498" s="13">
        <v>34.405783367344952</v>
      </c>
      <c r="P498" s="38">
        <v>0.13155462352941183</v>
      </c>
      <c r="Q498" s="38">
        <v>0.25797988823529394</v>
      </c>
      <c r="R498" s="32" t="s">
        <v>285</v>
      </c>
      <c r="S498" s="32">
        <v>1</v>
      </c>
      <c r="V498" s="8" t="s">
        <v>1233</v>
      </c>
    </row>
    <row r="499" spans="1:24" ht="12.75" customHeight="1">
      <c r="A499" s="1" t="s">
        <v>290</v>
      </c>
      <c r="B499" s="1" t="s">
        <v>296</v>
      </c>
      <c r="C499" s="1" t="s">
        <v>1571</v>
      </c>
      <c r="D499" s="5">
        <v>43170</v>
      </c>
      <c r="E499" s="1">
        <f t="shared" si="78"/>
        <v>2018</v>
      </c>
      <c r="F499" s="1">
        <f t="shared" si="79"/>
        <v>3</v>
      </c>
      <c r="G499" s="4">
        <f t="shared" si="80"/>
        <v>11</v>
      </c>
      <c r="H499" s="9">
        <v>0.33263888888888887</v>
      </c>
      <c r="I499" s="13">
        <f t="shared" si="81"/>
        <v>128.749</v>
      </c>
      <c r="J499" s="13">
        <f t="shared" si="82"/>
        <v>31.749333333333333</v>
      </c>
      <c r="K499" s="10">
        <v>496.58600000000001</v>
      </c>
      <c r="L499" s="10">
        <v>500</v>
      </c>
      <c r="M499" s="10">
        <v>0</v>
      </c>
      <c r="N499" s="14">
        <v>7.3901000000000003</v>
      </c>
      <c r="O499" s="13">
        <v>34.34330169995355</v>
      </c>
      <c r="P499" s="38">
        <v>-3.3176167058823314E-2</v>
      </c>
      <c r="Q499" s="38">
        <v>-0.70024767647058894</v>
      </c>
      <c r="R499" s="32" t="s">
        <v>285</v>
      </c>
      <c r="S499" s="32">
        <v>1</v>
      </c>
      <c r="V499" s="8" t="s">
        <v>1232</v>
      </c>
    </row>
    <row r="500" spans="1:24" ht="12.75" customHeight="1">
      <c r="P500" s="38"/>
      <c r="Q500" s="38"/>
      <c r="R500" s="32"/>
      <c r="S500" s="32"/>
    </row>
    <row r="501" spans="1:24" s="18" customFormat="1" ht="12.75" customHeight="1">
      <c r="A501" s="25" t="s">
        <v>1359</v>
      </c>
      <c r="B501" s="25" t="s">
        <v>1334</v>
      </c>
      <c r="C501" s="25" t="s">
        <v>1579</v>
      </c>
      <c r="D501" s="43">
        <v>43305</v>
      </c>
      <c r="E501" s="25">
        <v>2018</v>
      </c>
      <c r="F501" s="25">
        <v>7</v>
      </c>
      <c r="G501" s="37">
        <v>24</v>
      </c>
      <c r="H501" s="35">
        <v>0.71924768518518523</v>
      </c>
      <c r="I501" s="44">
        <v>133.51533333333333</v>
      </c>
      <c r="J501" s="44">
        <v>37.768333333333331</v>
      </c>
      <c r="K501" s="34">
        <v>10</v>
      </c>
      <c r="L501" s="34">
        <v>10</v>
      </c>
      <c r="M501" s="34">
        <v>0</v>
      </c>
      <c r="N501" s="45">
        <v>20.058399999999999</v>
      </c>
      <c r="O501" s="44">
        <v>34.189799999999998</v>
      </c>
      <c r="P501" s="26">
        <v>0.13712227176470604</v>
      </c>
      <c r="Q501" s="26">
        <v>0.46363761411764948</v>
      </c>
      <c r="R501" s="32" t="s">
        <v>1360</v>
      </c>
      <c r="S501" s="32">
        <v>1</v>
      </c>
      <c r="T501" s="61"/>
      <c r="U501" s="36"/>
      <c r="V501" s="62" t="s">
        <v>884</v>
      </c>
      <c r="W501" s="22"/>
      <c r="X501" s="22"/>
    </row>
    <row r="502" spans="1:24" s="18" customFormat="1" ht="12.75" customHeight="1">
      <c r="A502" s="25" t="s">
        <v>1359</v>
      </c>
      <c r="B502" s="25" t="s">
        <v>1334</v>
      </c>
      <c r="C502" s="25" t="s">
        <v>1579</v>
      </c>
      <c r="D502" s="43">
        <v>43305</v>
      </c>
      <c r="E502" s="25">
        <v>2018</v>
      </c>
      <c r="F502" s="25">
        <v>7</v>
      </c>
      <c r="G502" s="37">
        <v>24</v>
      </c>
      <c r="H502" s="35">
        <v>0.71881944444444434</v>
      </c>
      <c r="I502" s="44">
        <v>133.51533333333333</v>
      </c>
      <c r="J502" s="44">
        <v>37.768333333333331</v>
      </c>
      <c r="K502" s="34">
        <v>20</v>
      </c>
      <c r="L502" s="34">
        <v>20</v>
      </c>
      <c r="M502" s="34">
        <v>0</v>
      </c>
      <c r="N502" s="45">
        <v>15.0054</v>
      </c>
      <c r="O502" s="44">
        <v>34.312600000000003</v>
      </c>
      <c r="P502" s="26">
        <v>0.17201719529411807</v>
      </c>
      <c r="Q502" s="26">
        <v>0.93524628235294394</v>
      </c>
      <c r="R502" s="32" t="s">
        <v>1360</v>
      </c>
      <c r="S502" s="32">
        <v>1</v>
      </c>
      <c r="T502" s="61"/>
      <c r="U502" s="36"/>
      <c r="V502" s="62" t="s">
        <v>883</v>
      </c>
      <c r="W502" s="22"/>
      <c r="X502" s="22"/>
    </row>
    <row r="503" spans="1:24" s="18" customFormat="1" ht="12.75" customHeight="1">
      <c r="A503" s="25" t="s">
        <v>1359</v>
      </c>
      <c r="B503" s="25" t="s">
        <v>1334</v>
      </c>
      <c r="C503" s="25" t="s">
        <v>1579</v>
      </c>
      <c r="D503" s="43">
        <v>43305</v>
      </c>
      <c r="E503" s="25">
        <v>2018</v>
      </c>
      <c r="F503" s="25">
        <v>7</v>
      </c>
      <c r="G503" s="37">
        <v>24</v>
      </c>
      <c r="H503" s="35">
        <v>0.71805555555555556</v>
      </c>
      <c r="I503" s="44">
        <v>133.51533333333333</v>
      </c>
      <c r="J503" s="44">
        <v>37.768333333333331</v>
      </c>
      <c r="K503" s="34">
        <v>30</v>
      </c>
      <c r="L503" s="34">
        <v>30</v>
      </c>
      <c r="M503" s="34">
        <v>0</v>
      </c>
      <c r="N503" s="45">
        <v>13.511699999999999</v>
      </c>
      <c r="O503" s="44">
        <v>34.335599999999999</v>
      </c>
      <c r="P503" s="26">
        <v>0.1433755388235296</v>
      </c>
      <c r="Q503" s="26">
        <v>0.77447639058823547</v>
      </c>
      <c r="R503" s="32" t="s">
        <v>1360</v>
      </c>
      <c r="S503" s="32">
        <v>1</v>
      </c>
      <c r="T503" s="61"/>
      <c r="U503" s="36"/>
      <c r="V503" s="62" t="s">
        <v>882</v>
      </c>
      <c r="W503" s="22"/>
      <c r="X503" s="22"/>
    </row>
    <row r="504" spans="1:24" s="18" customFormat="1" ht="12.75" customHeight="1">
      <c r="A504" s="25" t="s">
        <v>1359</v>
      </c>
      <c r="B504" s="25" t="s">
        <v>1334</v>
      </c>
      <c r="C504" s="25" t="s">
        <v>1579</v>
      </c>
      <c r="D504" s="43">
        <v>43305</v>
      </c>
      <c r="E504" s="25">
        <v>2018</v>
      </c>
      <c r="F504" s="25">
        <v>7</v>
      </c>
      <c r="G504" s="37">
        <v>24</v>
      </c>
      <c r="H504" s="35">
        <v>0.71771990740740732</v>
      </c>
      <c r="I504" s="44">
        <v>133.51533333333333</v>
      </c>
      <c r="J504" s="44">
        <v>37.768333333333331</v>
      </c>
      <c r="K504" s="34">
        <v>40</v>
      </c>
      <c r="L504" s="34">
        <v>40</v>
      </c>
      <c r="M504" s="34">
        <v>0</v>
      </c>
      <c r="N504" s="45">
        <v>11.5586</v>
      </c>
      <c r="O504" s="44">
        <v>34.313299999999998</v>
      </c>
      <c r="P504" s="26">
        <v>0.14125886235294116</v>
      </c>
      <c r="Q504" s="26">
        <v>0.75447569882352994</v>
      </c>
      <c r="R504" s="32" t="s">
        <v>1360</v>
      </c>
      <c r="S504" s="32">
        <v>1</v>
      </c>
      <c r="T504" s="61"/>
      <c r="U504" s="36"/>
      <c r="V504" s="62" t="s">
        <v>881</v>
      </c>
      <c r="W504" s="22"/>
      <c r="X504" s="22"/>
    </row>
    <row r="505" spans="1:24" s="18" customFormat="1" ht="12.75" customHeight="1">
      <c r="A505" s="25" t="s">
        <v>1359</v>
      </c>
      <c r="B505" s="25" t="s">
        <v>1334</v>
      </c>
      <c r="C505" s="25" t="s">
        <v>1579</v>
      </c>
      <c r="D505" s="43">
        <v>43305</v>
      </c>
      <c r="E505" s="25">
        <v>2018</v>
      </c>
      <c r="F505" s="25">
        <v>7</v>
      </c>
      <c r="G505" s="37">
        <v>24</v>
      </c>
      <c r="H505" s="35">
        <v>0.71734953703703708</v>
      </c>
      <c r="I505" s="44">
        <v>133.51533333333333</v>
      </c>
      <c r="J505" s="44">
        <v>37.768333333333331</v>
      </c>
      <c r="K505" s="34">
        <v>50</v>
      </c>
      <c r="L505" s="34">
        <v>50</v>
      </c>
      <c r="M505" s="34">
        <v>0</v>
      </c>
      <c r="N505" s="45">
        <v>10.5472</v>
      </c>
      <c r="O505" s="44">
        <v>34.311199999999999</v>
      </c>
      <c r="P505" s="26">
        <v>3.0052901176470304E-2</v>
      </c>
      <c r="Q505" s="26">
        <v>0.4040043529411772</v>
      </c>
      <c r="R505" s="32" t="s">
        <v>1360</v>
      </c>
      <c r="S505" s="32">
        <v>1</v>
      </c>
      <c r="T505" s="22"/>
      <c r="U505" s="36"/>
      <c r="V505" s="22" t="s">
        <v>880</v>
      </c>
      <c r="W505" s="22"/>
      <c r="X505" s="22"/>
    </row>
    <row r="506" spans="1:24" s="18" customFormat="1" ht="12.75" customHeight="1">
      <c r="A506" s="25" t="s">
        <v>1359</v>
      </c>
      <c r="B506" s="25" t="s">
        <v>1334</v>
      </c>
      <c r="C506" s="25" t="s">
        <v>1579</v>
      </c>
      <c r="D506" s="43">
        <v>43305</v>
      </c>
      <c r="E506" s="25">
        <v>2018</v>
      </c>
      <c r="F506" s="25">
        <v>7</v>
      </c>
      <c r="G506" s="37">
        <v>24</v>
      </c>
      <c r="H506" s="35">
        <v>0.71701388888888884</v>
      </c>
      <c r="I506" s="44">
        <v>133.51533333333333</v>
      </c>
      <c r="J506" s="44">
        <v>37.768333333333331</v>
      </c>
      <c r="K506" s="34">
        <v>60</v>
      </c>
      <c r="L506" s="34">
        <v>60</v>
      </c>
      <c r="M506" s="34">
        <v>0</v>
      </c>
      <c r="N506" s="45">
        <v>9.3872</v>
      </c>
      <c r="O506" s="44">
        <v>34.278799999999997</v>
      </c>
      <c r="P506" s="26">
        <v>3.5398327941176255E-2</v>
      </c>
      <c r="Q506" s="26">
        <v>0.30302338235294179</v>
      </c>
      <c r="R506" s="32" t="s">
        <v>1360</v>
      </c>
      <c r="S506" s="32">
        <v>1</v>
      </c>
      <c r="T506" s="22"/>
      <c r="U506" s="36"/>
      <c r="V506" s="22" t="s">
        <v>879</v>
      </c>
      <c r="W506" s="22"/>
      <c r="X506" s="22"/>
    </row>
    <row r="507" spans="1:24" s="18" customFormat="1" ht="12.75" customHeight="1">
      <c r="A507" s="25" t="s">
        <v>1359</v>
      </c>
      <c r="B507" s="25" t="s">
        <v>1334</v>
      </c>
      <c r="C507" s="25" t="s">
        <v>1579</v>
      </c>
      <c r="D507" s="43">
        <v>43305</v>
      </c>
      <c r="E507" s="25">
        <v>2018</v>
      </c>
      <c r="F507" s="25">
        <v>7</v>
      </c>
      <c r="G507" s="37">
        <v>24</v>
      </c>
      <c r="H507" s="35">
        <v>0.71646990740740746</v>
      </c>
      <c r="I507" s="44">
        <v>133.51533333333333</v>
      </c>
      <c r="J507" s="44">
        <v>37.768333333333331</v>
      </c>
      <c r="K507" s="34">
        <v>80</v>
      </c>
      <c r="L507" s="34">
        <v>80</v>
      </c>
      <c r="M507" s="34">
        <v>0</v>
      </c>
      <c r="N507" s="45">
        <v>7.4617000000000004</v>
      </c>
      <c r="O507" s="44">
        <v>34.1982</v>
      </c>
      <c r="P507" s="26">
        <v>6.1976064705882017E-2</v>
      </c>
      <c r="Q507" s="26">
        <v>0.23532841176470498</v>
      </c>
      <c r="R507" s="32" t="s">
        <v>1360</v>
      </c>
      <c r="S507" s="32">
        <v>1</v>
      </c>
      <c r="T507" s="22"/>
      <c r="U507" s="36"/>
      <c r="V507" s="22" t="s">
        <v>878</v>
      </c>
      <c r="W507" s="22"/>
      <c r="X507" s="22"/>
    </row>
    <row r="508" spans="1:24" s="18" customFormat="1" ht="12.75" customHeight="1">
      <c r="A508" s="25" t="s">
        <v>1359</v>
      </c>
      <c r="B508" s="25" t="s">
        <v>1334</v>
      </c>
      <c r="C508" s="25" t="s">
        <v>1579</v>
      </c>
      <c r="D508" s="43">
        <v>43305</v>
      </c>
      <c r="E508" s="25">
        <v>2018</v>
      </c>
      <c r="F508" s="25">
        <v>7</v>
      </c>
      <c r="G508" s="37">
        <v>24</v>
      </c>
      <c r="H508" s="35">
        <v>0.71596064814814808</v>
      </c>
      <c r="I508" s="44">
        <v>133.51533333333333</v>
      </c>
      <c r="J508" s="44">
        <v>37.768333333333331</v>
      </c>
      <c r="K508" s="34">
        <v>100</v>
      </c>
      <c r="L508" s="34">
        <v>100</v>
      </c>
      <c r="M508" s="34">
        <v>0</v>
      </c>
      <c r="N508" s="45">
        <v>6.7186000000000003</v>
      </c>
      <c r="O508" s="44">
        <v>34.151600000000002</v>
      </c>
      <c r="P508" s="26">
        <v>-4.5494203529412136E-2</v>
      </c>
      <c r="Q508" s="26">
        <v>-0.15807985882353037</v>
      </c>
      <c r="R508" s="32" t="s">
        <v>1360</v>
      </c>
      <c r="S508" s="32">
        <v>1</v>
      </c>
      <c r="T508" s="22"/>
      <c r="U508" s="36"/>
      <c r="V508" s="22" t="s">
        <v>877</v>
      </c>
      <c r="W508" s="22"/>
      <c r="X508" s="22"/>
    </row>
    <row r="509" spans="1:24" s="18" customFormat="1" ht="12.75" customHeight="1">
      <c r="A509" s="25" t="s">
        <v>1359</v>
      </c>
      <c r="B509" s="25" t="s">
        <v>1334</v>
      </c>
      <c r="C509" s="25" t="s">
        <v>1579</v>
      </c>
      <c r="D509" s="43">
        <v>43305</v>
      </c>
      <c r="E509" s="25">
        <v>2018</v>
      </c>
      <c r="F509" s="25">
        <v>7</v>
      </c>
      <c r="G509" s="37">
        <v>24</v>
      </c>
      <c r="H509" s="35">
        <v>0.71538194444444436</v>
      </c>
      <c r="I509" s="44">
        <v>133.51533333333333</v>
      </c>
      <c r="J509" s="44">
        <v>37.768333333333331</v>
      </c>
      <c r="K509" s="34">
        <v>125</v>
      </c>
      <c r="L509" s="34">
        <v>125</v>
      </c>
      <c r="M509" s="34">
        <v>0</v>
      </c>
      <c r="N509" s="45">
        <v>4.8628</v>
      </c>
      <c r="O509" s="44">
        <v>34.083599999999997</v>
      </c>
      <c r="P509" s="26">
        <v>-2.3132451764706019E-2</v>
      </c>
      <c r="Q509" s="26">
        <v>-0.47375552941176302</v>
      </c>
      <c r="R509" s="32" t="s">
        <v>1360</v>
      </c>
      <c r="S509" s="32">
        <v>1</v>
      </c>
      <c r="T509" s="22"/>
      <c r="U509" s="36"/>
      <c r="V509" s="22" t="s">
        <v>876</v>
      </c>
      <c r="W509" s="22"/>
      <c r="X509" s="22"/>
    </row>
    <row r="510" spans="1:24" s="18" customFormat="1" ht="12.75" customHeight="1">
      <c r="A510" s="25" t="s">
        <v>1359</v>
      </c>
      <c r="B510" s="25" t="s">
        <v>1334</v>
      </c>
      <c r="C510" s="25" t="s">
        <v>1579</v>
      </c>
      <c r="D510" s="43">
        <v>43305</v>
      </c>
      <c r="E510" s="25">
        <v>2018</v>
      </c>
      <c r="F510" s="25">
        <v>7</v>
      </c>
      <c r="G510" s="37">
        <v>24</v>
      </c>
      <c r="H510" s="35">
        <v>0.71480324074074064</v>
      </c>
      <c r="I510" s="44">
        <v>133.51533333333333</v>
      </c>
      <c r="J510" s="44">
        <v>37.768333333333331</v>
      </c>
      <c r="K510" s="34">
        <v>150</v>
      </c>
      <c r="L510" s="34">
        <v>150</v>
      </c>
      <c r="M510" s="34">
        <v>0</v>
      </c>
      <c r="N510" s="45">
        <v>3.6358000000000001</v>
      </c>
      <c r="O510" s="44">
        <v>34.04</v>
      </c>
      <c r="P510" s="26">
        <v>-6.538193999999975E-2</v>
      </c>
      <c r="Q510" s="26">
        <v>-0.77670420000000107</v>
      </c>
      <c r="R510" s="32" t="s">
        <v>1360</v>
      </c>
      <c r="S510" s="32">
        <v>1</v>
      </c>
      <c r="T510" s="22"/>
      <c r="U510" s="36"/>
      <c r="V510" s="22" t="s">
        <v>875</v>
      </c>
      <c r="W510" s="22"/>
      <c r="X510" s="22"/>
    </row>
    <row r="511" spans="1:24" s="18" customFormat="1" ht="12.75" customHeight="1">
      <c r="A511" s="25" t="s">
        <v>1359</v>
      </c>
      <c r="B511" s="25" t="s">
        <v>1334</v>
      </c>
      <c r="C511" s="25" t="s">
        <v>1579</v>
      </c>
      <c r="D511" s="43">
        <v>43305</v>
      </c>
      <c r="E511" s="25">
        <v>2018</v>
      </c>
      <c r="F511" s="25">
        <v>7</v>
      </c>
      <c r="G511" s="37">
        <v>24</v>
      </c>
      <c r="H511" s="35">
        <v>0.71379629629629626</v>
      </c>
      <c r="I511" s="44">
        <v>133.51533333333333</v>
      </c>
      <c r="J511" s="44">
        <v>37.768333333333331</v>
      </c>
      <c r="K511" s="34">
        <v>200</v>
      </c>
      <c r="L511" s="34">
        <v>200</v>
      </c>
      <c r="M511" s="34">
        <v>0</v>
      </c>
      <c r="N511" s="45">
        <v>1.9191</v>
      </c>
      <c r="O511" s="44">
        <v>34.023000000000003</v>
      </c>
      <c r="P511" s="26">
        <v>1.1635231764705711E-2</v>
      </c>
      <c r="Q511" s="26">
        <v>0.24219292941176462</v>
      </c>
      <c r="R511" s="32" t="s">
        <v>1360</v>
      </c>
      <c r="S511" s="32">
        <v>1</v>
      </c>
      <c r="T511" s="22"/>
      <c r="U511" s="36"/>
      <c r="V511" s="22" t="s">
        <v>874</v>
      </c>
      <c r="W511" s="22"/>
      <c r="X511" s="22"/>
    </row>
    <row r="512" spans="1:24" s="18" customFormat="1" ht="12.75" customHeight="1">
      <c r="A512" s="25" t="s">
        <v>1359</v>
      </c>
      <c r="B512" s="25" t="s">
        <v>1334</v>
      </c>
      <c r="C512" s="25" t="s">
        <v>1579</v>
      </c>
      <c r="D512" s="43">
        <v>43305</v>
      </c>
      <c r="E512" s="25">
        <v>2018</v>
      </c>
      <c r="F512" s="25">
        <v>7</v>
      </c>
      <c r="G512" s="37">
        <v>24</v>
      </c>
      <c r="H512" s="35">
        <v>0.7123032407407407</v>
      </c>
      <c r="I512" s="44">
        <v>133.51533333333333</v>
      </c>
      <c r="J512" s="44">
        <v>37.768333333333331</v>
      </c>
      <c r="K512" s="34">
        <v>300</v>
      </c>
      <c r="L512" s="34">
        <v>300</v>
      </c>
      <c r="M512" s="34">
        <v>0</v>
      </c>
      <c r="N512" s="45">
        <v>0.95569999999999999</v>
      </c>
      <c r="O512" s="44">
        <v>34.052700000000002</v>
      </c>
      <c r="P512" s="26">
        <v>-4.2805056470588188E-2</v>
      </c>
      <c r="Q512" s="26">
        <v>-0.77444674117647061</v>
      </c>
      <c r="R512" s="32" t="s">
        <v>1360</v>
      </c>
      <c r="S512" s="32">
        <v>1</v>
      </c>
      <c r="T512" s="22"/>
      <c r="U512" s="36"/>
      <c r="V512" s="22" t="s">
        <v>873</v>
      </c>
      <c r="W512" s="22"/>
      <c r="X512" s="22"/>
    </row>
    <row r="513" spans="1:24" s="18" customFormat="1" ht="12.75" customHeight="1">
      <c r="A513" s="25" t="s">
        <v>1359</v>
      </c>
      <c r="B513" s="25" t="s">
        <v>1334</v>
      </c>
      <c r="C513" s="25" t="s">
        <v>1579</v>
      </c>
      <c r="D513" s="43">
        <v>43305</v>
      </c>
      <c r="E513" s="25">
        <v>2018</v>
      </c>
      <c r="F513" s="25">
        <v>7</v>
      </c>
      <c r="G513" s="37">
        <v>24</v>
      </c>
      <c r="H513" s="35">
        <v>0.71082175925925928</v>
      </c>
      <c r="I513" s="44">
        <v>133.51533333333333</v>
      </c>
      <c r="J513" s="44">
        <v>37.768333333333331</v>
      </c>
      <c r="K513" s="34">
        <v>400</v>
      </c>
      <c r="L513" s="34">
        <v>400</v>
      </c>
      <c r="M513" s="34">
        <v>0</v>
      </c>
      <c r="N513" s="45">
        <v>0.76329999999999998</v>
      </c>
      <c r="O513" s="44">
        <v>34.061999999999998</v>
      </c>
      <c r="P513" s="26">
        <v>-8.9285469411764851E-2</v>
      </c>
      <c r="Q513" s="26">
        <v>-0.9518300235294106</v>
      </c>
      <c r="R513" s="32" t="s">
        <v>1360</v>
      </c>
      <c r="S513" s="32">
        <v>1</v>
      </c>
      <c r="T513" s="22"/>
      <c r="U513" s="36"/>
      <c r="V513" s="22" t="s">
        <v>872</v>
      </c>
      <c r="W513" s="22"/>
      <c r="X513" s="22"/>
    </row>
    <row r="514" spans="1:24" s="18" customFormat="1" ht="12.75" customHeight="1">
      <c r="A514" s="25" t="s">
        <v>1359</v>
      </c>
      <c r="B514" s="25" t="s">
        <v>1334</v>
      </c>
      <c r="C514" s="25" t="s">
        <v>1579</v>
      </c>
      <c r="D514" s="43">
        <v>43305</v>
      </c>
      <c r="E514" s="25">
        <v>2018</v>
      </c>
      <c r="F514" s="25">
        <v>7</v>
      </c>
      <c r="G514" s="37">
        <v>24</v>
      </c>
      <c r="H514" s="35">
        <v>0.70928240740740733</v>
      </c>
      <c r="I514" s="44">
        <v>133.51533333333333</v>
      </c>
      <c r="J514" s="44">
        <v>37.768333333333331</v>
      </c>
      <c r="K514" s="34">
        <v>500</v>
      </c>
      <c r="L514" s="34">
        <v>500</v>
      </c>
      <c r="M514" s="34">
        <v>0</v>
      </c>
      <c r="N514" s="45">
        <v>0.62409999999999999</v>
      </c>
      <c r="O514" s="44">
        <v>34.068100000000001</v>
      </c>
      <c r="P514" s="26">
        <v>-1.0236497647059029E-2</v>
      </c>
      <c r="Q514" s="26">
        <v>-0.59649909411765023</v>
      </c>
      <c r="R514" s="32" t="s">
        <v>1360</v>
      </c>
      <c r="S514" s="32">
        <v>1</v>
      </c>
      <c r="T514" s="22"/>
      <c r="U514" s="36"/>
      <c r="V514" s="22" t="s">
        <v>871</v>
      </c>
      <c r="W514" s="22"/>
      <c r="X514" s="22"/>
    </row>
    <row r="515" spans="1:24" s="18" customFormat="1" ht="12.75" customHeight="1">
      <c r="A515" s="25"/>
      <c r="B515" s="25"/>
      <c r="C515" s="25"/>
      <c r="D515" s="43"/>
      <c r="E515" s="25"/>
      <c r="F515" s="25"/>
      <c r="G515" s="37"/>
      <c r="H515" s="35"/>
      <c r="I515" s="44"/>
      <c r="J515" s="44"/>
      <c r="K515" s="34"/>
      <c r="L515" s="34"/>
      <c r="M515" s="34"/>
      <c r="N515" s="45"/>
      <c r="O515" s="44"/>
      <c r="P515" s="26"/>
      <c r="Q515" s="26"/>
      <c r="R515" s="32"/>
      <c r="S515" s="32"/>
      <c r="T515" s="61"/>
      <c r="U515" s="36"/>
      <c r="V515" s="62"/>
      <c r="W515" s="22"/>
      <c r="X515" s="22"/>
    </row>
    <row r="516" spans="1:24" s="18" customFormat="1" ht="12.75" customHeight="1">
      <c r="A516" s="25" t="s">
        <v>1359</v>
      </c>
      <c r="B516" s="25" t="s">
        <v>1335</v>
      </c>
      <c r="C516" s="25" t="s">
        <v>1573</v>
      </c>
      <c r="D516" s="43">
        <v>43307</v>
      </c>
      <c r="E516" s="25">
        <v>2018</v>
      </c>
      <c r="F516" s="25">
        <v>7</v>
      </c>
      <c r="G516" s="37">
        <v>26</v>
      </c>
      <c r="H516" s="35">
        <v>0.38596064814814812</v>
      </c>
      <c r="I516" s="44">
        <v>134.98783333333333</v>
      </c>
      <c r="J516" s="44">
        <v>36.998333333333335</v>
      </c>
      <c r="K516" s="34">
        <v>500</v>
      </c>
      <c r="L516" s="34">
        <v>500</v>
      </c>
      <c r="M516" s="34">
        <v>0</v>
      </c>
      <c r="N516" s="45">
        <v>0.59109999999999996</v>
      </c>
      <c r="O516" s="44">
        <v>34.069699999999997</v>
      </c>
      <c r="P516" s="26">
        <v>1.8902867058823603E-2</v>
      </c>
      <c r="Q516" s="26">
        <v>-0.65894898352940956</v>
      </c>
      <c r="R516" s="32" t="s">
        <v>1360</v>
      </c>
      <c r="S516" s="32">
        <v>1</v>
      </c>
      <c r="T516" s="61"/>
      <c r="U516" s="36"/>
      <c r="V516" s="62" t="s">
        <v>888</v>
      </c>
      <c r="W516" s="22"/>
      <c r="X516" s="22"/>
    </row>
    <row r="517" spans="1:24" s="18" customFormat="1" ht="12.75" customHeight="1">
      <c r="A517" s="25" t="s">
        <v>1359</v>
      </c>
      <c r="B517" s="25" t="s">
        <v>1335</v>
      </c>
      <c r="C517" s="25" t="s">
        <v>1573</v>
      </c>
      <c r="D517" s="43">
        <v>43307</v>
      </c>
      <c r="E517" s="25">
        <v>2018</v>
      </c>
      <c r="F517" s="25">
        <v>7</v>
      </c>
      <c r="G517" s="37">
        <v>26</v>
      </c>
      <c r="H517" s="35">
        <v>0.38773148148148145</v>
      </c>
      <c r="I517" s="44">
        <v>134.98783333333333</v>
      </c>
      <c r="J517" s="44">
        <v>36.998333333333335</v>
      </c>
      <c r="K517" s="34">
        <v>400</v>
      </c>
      <c r="L517" s="34">
        <v>400</v>
      </c>
      <c r="M517" s="34">
        <v>0</v>
      </c>
      <c r="N517" s="45">
        <v>0.6774</v>
      </c>
      <c r="O517" s="44">
        <v>34.065800000000003</v>
      </c>
      <c r="P517" s="26">
        <v>-4.2311416470588448E-2</v>
      </c>
      <c r="Q517" s="26">
        <v>-0.81200581176470443</v>
      </c>
      <c r="R517" s="32" t="s">
        <v>1360</v>
      </c>
      <c r="S517" s="32">
        <v>1</v>
      </c>
      <c r="T517" s="61"/>
      <c r="U517" s="36" t="s">
        <v>1405</v>
      </c>
      <c r="V517" s="62" t="s">
        <v>889</v>
      </c>
      <c r="W517" s="22"/>
      <c r="X517" s="22"/>
    </row>
    <row r="518" spans="1:24" s="18" customFormat="1" ht="12.75" customHeight="1">
      <c r="A518" s="25" t="s">
        <v>1359</v>
      </c>
      <c r="B518" s="25" t="s">
        <v>1335</v>
      </c>
      <c r="C518" s="25" t="s">
        <v>1573</v>
      </c>
      <c r="D518" s="43">
        <v>43307</v>
      </c>
      <c r="E518" s="25">
        <v>2018</v>
      </c>
      <c r="F518" s="25">
        <v>7</v>
      </c>
      <c r="G518" s="37">
        <v>26</v>
      </c>
      <c r="H518" s="35">
        <v>0.38965277777777779</v>
      </c>
      <c r="I518" s="44">
        <v>134.98783333333333</v>
      </c>
      <c r="J518" s="44">
        <v>36.998333333333335</v>
      </c>
      <c r="K518" s="34">
        <v>300</v>
      </c>
      <c r="L518" s="34">
        <v>300</v>
      </c>
      <c r="M518" s="34">
        <v>0</v>
      </c>
      <c r="N518" s="45">
        <v>0.89249999999999996</v>
      </c>
      <c r="O518" s="44">
        <v>34.056899999999999</v>
      </c>
      <c r="P518" s="26">
        <v>4.8360399999998194E-3</v>
      </c>
      <c r="Q518" s="26">
        <v>-0.72427839999999755</v>
      </c>
      <c r="R518" s="32" t="s">
        <v>1360</v>
      </c>
      <c r="S518" s="32">
        <v>1</v>
      </c>
      <c r="T518" s="61"/>
      <c r="U518" s="36"/>
      <c r="V518" s="62" t="s">
        <v>890</v>
      </c>
      <c r="W518" s="22"/>
      <c r="X518" s="22"/>
    </row>
    <row r="519" spans="1:24" s="18" customFormat="1" ht="12.75" customHeight="1">
      <c r="A519" s="25" t="s">
        <v>1359</v>
      </c>
      <c r="B519" s="25" t="s">
        <v>1335</v>
      </c>
      <c r="C519" s="25" t="s">
        <v>1573</v>
      </c>
      <c r="D519" s="43">
        <v>43307</v>
      </c>
      <c r="E519" s="25">
        <v>2018</v>
      </c>
      <c r="F519" s="25">
        <v>7</v>
      </c>
      <c r="G519" s="37">
        <v>26</v>
      </c>
      <c r="H519" s="35">
        <v>0.39141203703703703</v>
      </c>
      <c r="I519" s="44">
        <v>134.98783333333333</v>
      </c>
      <c r="J519" s="44">
        <v>36.998333333333335</v>
      </c>
      <c r="K519" s="34">
        <v>200</v>
      </c>
      <c r="L519" s="34">
        <v>200</v>
      </c>
      <c r="M519" s="34">
        <v>0</v>
      </c>
      <c r="N519" s="45">
        <v>1.3867</v>
      </c>
      <c r="O519" s="44">
        <v>34.038699999999999</v>
      </c>
      <c r="P519" s="26">
        <v>-2.6974583529411511E-2</v>
      </c>
      <c r="Q519" s="26">
        <v>-0.76491674823529365</v>
      </c>
      <c r="R519" s="32" t="s">
        <v>1360</v>
      </c>
      <c r="S519" s="32">
        <v>1</v>
      </c>
      <c r="T519" s="61"/>
      <c r="U519" s="36"/>
      <c r="V519" s="62" t="s">
        <v>891</v>
      </c>
      <c r="W519" s="22"/>
      <c r="X519" s="22"/>
    </row>
    <row r="520" spans="1:24" s="18" customFormat="1" ht="12.75" customHeight="1">
      <c r="A520" s="25" t="s">
        <v>1359</v>
      </c>
      <c r="B520" s="25" t="s">
        <v>1335</v>
      </c>
      <c r="C520" s="25" t="s">
        <v>1573</v>
      </c>
      <c r="D520" s="43">
        <v>43307</v>
      </c>
      <c r="E520" s="25">
        <v>2018</v>
      </c>
      <c r="F520" s="25">
        <v>7</v>
      </c>
      <c r="G520" s="37">
        <v>26</v>
      </c>
      <c r="H520" s="35">
        <v>0.39251157407407405</v>
      </c>
      <c r="I520" s="44">
        <v>134.98783333333333</v>
      </c>
      <c r="J520" s="44">
        <v>36.998333333333335</v>
      </c>
      <c r="K520" s="34">
        <v>150</v>
      </c>
      <c r="L520" s="34">
        <v>150</v>
      </c>
      <c r="M520" s="34">
        <v>0</v>
      </c>
      <c r="N520" s="45">
        <v>2.5956999999999999</v>
      </c>
      <c r="O520" s="44">
        <v>34.0413</v>
      </c>
      <c r="P520" s="26">
        <v>6.2804752941176378E-2</v>
      </c>
      <c r="Q520" s="26">
        <v>-0.49468157647058497</v>
      </c>
      <c r="R520" s="32" t="s">
        <v>1360</v>
      </c>
      <c r="S520" s="32">
        <v>1</v>
      </c>
      <c r="T520" s="61"/>
      <c r="U520" s="36"/>
      <c r="V520" s="62" t="s">
        <v>892</v>
      </c>
      <c r="W520" s="22"/>
      <c r="X520" s="22"/>
    </row>
    <row r="521" spans="1:24" s="18" customFormat="1" ht="12.75" customHeight="1">
      <c r="A521" s="25" t="s">
        <v>1359</v>
      </c>
      <c r="B521" s="25" t="s">
        <v>1335</v>
      </c>
      <c r="C521" s="25" t="s">
        <v>1573</v>
      </c>
      <c r="D521" s="43">
        <v>43307</v>
      </c>
      <c r="E521" s="25">
        <v>2018</v>
      </c>
      <c r="F521" s="25">
        <v>7</v>
      </c>
      <c r="G521" s="37">
        <v>26</v>
      </c>
      <c r="H521" s="35">
        <v>0.39339120370370373</v>
      </c>
      <c r="I521" s="44">
        <v>134.98783333333333</v>
      </c>
      <c r="J521" s="44">
        <v>36.998333333333335</v>
      </c>
      <c r="K521" s="34">
        <v>125</v>
      </c>
      <c r="L521" s="34">
        <v>125</v>
      </c>
      <c r="M521" s="34">
        <v>0</v>
      </c>
      <c r="N521" s="45">
        <v>3.9489999999999998</v>
      </c>
      <c r="O521" s="44">
        <v>34.070300000000003</v>
      </c>
      <c r="P521" s="26">
        <v>5.2721309411764672E-2</v>
      </c>
      <c r="Q521" s="26">
        <v>-0.41994824470588021</v>
      </c>
      <c r="R521" s="32" t="s">
        <v>1360</v>
      </c>
      <c r="S521" s="32">
        <v>1</v>
      </c>
      <c r="T521" s="61"/>
      <c r="U521" s="36"/>
      <c r="V521" s="62" t="s">
        <v>893</v>
      </c>
      <c r="W521" s="22"/>
      <c r="X521" s="22"/>
    </row>
    <row r="522" spans="1:24" s="18" customFormat="1" ht="12.75" customHeight="1">
      <c r="A522" s="25" t="s">
        <v>1359</v>
      </c>
      <c r="B522" s="25" t="s">
        <v>1335</v>
      </c>
      <c r="C522" s="25" t="s">
        <v>1573</v>
      </c>
      <c r="D522" s="43">
        <v>43307</v>
      </c>
      <c r="E522" s="25">
        <v>2018</v>
      </c>
      <c r="F522" s="25">
        <v>7</v>
      </c>
      <c r="G522" s="37">
        <v>26</v>
      </c>
      <c r="H522" s="35">
        <v>0.39420138888888889</v>
      </c>
      <c r="I522" s="44">
        <v>134.98783333333333</v>
      </c>
      <c r="J522" s="44">
        <v>36.998333333333335</v>
      </c>
      <c r="K522" s="34">
        <v>100</v>
      </c>
      <c r="L522" s="34">
        <v>100</v>
      </c>
      <c r="M522" s="34">
        <v>0</v>
      </c>
      <c r="N522" s="45">
        <v>5.8696999999999999</v>
      </c>
      <c r="O522" s="44">
        <v>34.117800000000003</v>
      </c>
      <c r="P522" s="26">
        <v>0.13749722588235258</v>
      </c>
      <c r="Q522" s="26">
        <v>5.169516705882593E-2</v>
      </c>
      <c r="R522" s="32" t="s">
        <v>1360</v>
      </c>
      <c r="S522" s="32">
        <v>1</v>
      </c>
      <c r="T522" s="61"/>
      <c r="U522" s="36" t="s">
        <v>1405</v>
      </c>
      <c r="V522" s="62" t="s">
        <v>894</v>
      </c>
      <c r="W522" s="22"/>
      <c r="X522" s="22"/>
    </row>
    <row r="523" spans="1:24" s="18" customFormat="1" ht="12.75" customHeight="1">
      <c r="A523" s="25" t="s">
        <v>1359</v>
      </c>
      <c r="B523" s="25" t="s">
        <v>1335</v>
      </c>
      <c r="C523" s="25" t="s">
        <v>1573</v>
      </c>
      <c r="D523" s="43">
        <v>43307</v>
      </c>
      <c r="E523" s="25">
        <v>2018</v>
      </c>
      <c r="F523" s="25">
        <v>7</v>
      </c>
      <c r="G523" s="37">
        <v>26</v>
      </c>
      <c r="H523" s="35">
        <v>0.39490740740740743</v>
      </c>
      <c r="I523" s="44">
        <v>134.98783333333333</v>
      </c>
      <c r="J523" s="44">
        <v>36.998333333333335</v>
      </c>
      <c r="K523" s="34">
        <v>80</v>
      </c>
      <c r="L523" s="34">
        <v>80</v>
      </c>
      <c r="M523" s="34">
        <v>0</v>
      </c>
      <c r="N523" s="45">
        <v>7.4255000000000004</v>
      </c>
      <c r="O523" s="44">
        <v>34.172400000000003</v>
      </c>
      <c r="P523" s="26">
        <v>0.21737253235294096</v>
      </c>
      <c r="Q523" s="26">
        <v>0.46873719215686549</v>
      </c>
      <c r="R523" s="32" t="s">
        <v>1360</v>
      </c>
      <c r="S523" s="32">
        <v>1</v>
      </c>
      <c r="T523" s="61"/>
      <c r="U523" s="36" t="s">
        <v>1406</v>
      </c>
      <c r="V523" s="62" t="s">
        <v>895</v>
      </c>
      <c r="W523" s="22"/>
      <c r="X523" s="22"/>
    </row>
    <row r="524" spans="1:24" s="18" customFormat="1" ht="12.75" customHeight="1">
      <c r="A524" s="25" t="s">
        <v>1359</v>
      </c>
      <c r="B524" s="25" t="s">
        <v>1335</v>
      </c>
      <c r="C524" s="25" t="s">
        <v>1573</v>
      </c>
      <c r="D524" s="43">
        <v>43307</v>
      </c>
      <c r="E524" s="25">
        <v>2018</v>
      </c>
      <c r="F524" s="25">
        <v>7</v>
      </c>
      <c r="G524" s="37">
        <v>26</v>
      </c>
      <c r="H524" s="35">
        <v>0.39564814814814814</v>
      </c>
      <c r="I524" s="44">
        <v>134.98783333333333</v>
      </c>
      <c r="J524" s="44">
        <v>36.998333333333335</v>
      </c>
      <c r="K524" s="34">
        <v>60</v>
      </c>
      <c r="L524" s="34">
        <v>60</v>
      </c>
      <c r="M524" s="34">
        <v>0</v>
      </c>
      <c r="N524" s="45">
        <v>9.3321000000000005</v>
      </c>
      <c r="O524" s="44">
        <v>34.266199999999998</v>
      </c>
      <c r="P524" s="26">
        <v>0.11814838235294123</v>
      </c>
      <c r="Q524" s="26">
        <v>0.5215105400000013</v>
      </c>
      <c r="R524" s="32" t="s">
        <v>1360</v>
      </c>
      <c r="S524" s="32">
        <v>1</v>
      </c>
      <c r="T524" s="22"/>
      <c r="U524" s="66" t="s">
        <v>1434</v>
      </c>
      <c r="V524" s="47" t="s">
        <v>896</v>
      </c>
      <c r="W524" s="22"/>
      <c r="X524" s="22"/>
    </row>
    <row r="525" spans="1:24" s="18" customFormat="1" ht="12.75" customHeight="1">
      <c r="A525" s="25" t="s">
        <v>1359</v>
      </c>
      <c r="B525" s="25" t="s">
        <v>1335</v>
      </c>
      <c r="C525" s="25" t="s">
        <v>1573</v>
      </c>
      <c r="D525" s="43">
        <v>43307</v>
      </c>
      <c r="E525" s="25">
        <v>2018</v>
      </c>
      <c r="F525" s="25">
        <v>7</v>
      </c>
      <c r="G525" s="37">
        <v>26</v>
      </c>
      <c r="H525" s="35">
        <v>0.3961574074074074</v>
      </c>
      <c r="I525" s="44">
        <v>134.98783333333333</v>
      </c>
      <c r="J525" s="44">
        <v>36.998333333333335</v>
      </c>
      <c r="K525" s="34">
        <v>50</v>
      </c>
      <c r="L525" s="34">
        <v>50</v>
      </c>
      <c r="M525" s="34">
        <v>0</v>
      </c>
      <c r="N525" s="45">
        <v>11.1479</v>
      </c>
      <c r="O525" s="44">
        <v>34.354599999999998</v>
      </c>
      <c r="P525" s="26">
        <v>0.12424019882352955</v>
      </c>
      <c r="Q525" s="26">
        <v>0.757272740000003</v>
      </c>
      <c r="R525" s="32" t="s">
        <v>1360</v>
      </c>
      <c r="S525" s="32">
        <v>1</v>
      </c>
      <c r="T525" s="22"/>
      <c r="U525" s="36"/>
      <c r="V525" s="47" t="s">
        <v>897</v>
      </c>
      <c r="W525" s="22"/>
      <c r="X525" s="22"/>
    </row>
    <row r="526" spans="1:24" s="18" customFormat="1" ht="12.75" customHeight="1">
      <c r="A526" s="25" t="s">
        <v>1359</v>
      </c>
      <c r="B526" s="25" t="s">
        <v>1335</v>
      </c>
      <c r="C526" s="25" t="s">
        <v>1573</v>
      </c>
      <c r="D526" s="43">
        <v>43307</v>
      </c>
      <c r="E526" s="25">
        <v>2018</v>
      </c>
      <c r="F526" s="25">
        <v>7</v>
      </c>
      <c r="G526" s="37">
        <v>26</v>
      </c>
      <c r="H526" s="35">
        <v>0.39666666666666667</v>
      </c>
      <c r="I526" s="44">
        <v>134.98783333333333</v>
      </c>
      <c r="J526" s="44">
        <v>36.998333333333335</v>
      </c>
      <c r="K526" s="34">
        <v>40</v>
      </c>
      <c r="L526" s="34">
        <v>40</v>
      </c>
      <c r="M526" s="34">
        <v>0</v>
      </c>
      <c r="N526" s="45">
        <v>12.9931</v>
      </c>
      <c r="O526" s="44">
        <v>34.389899999999997</v>
      </c>
      <c r="P526" s="26">
        <v>9.7510555294117562E-2</v>
      </c>
      <c r="Q526" s="26">
        <v>0.8515891600000014</v>
      </c>
      <c r="R526" s="32" t="s">
        <v>1360</v>
      </c>
      <c r="S526" s="32">
        <v>1</v>
      </c>
      <c r="T526" s="22"/>
      <c r="U526" s="36"/>
      <c r="V526" s="47" t="s">
        <v>898</v>
      </c>
      <c r="W526" s="22"/>
      <c r="X526" s="22"/>
    </row>
    <row r="527" spans="1:24" s="18" customFormat="1" ht="12.75" customHeight="1">
      <c r="A527" s="25" t="s">
        <v>1359</v>
      </c>
      <c r="B527" s="25" t="s">
        <v>1335</v>
      </c>
      <c r="C527" s="25" t="s">
        <v>1573</v>
      </c>
      <c r="D527" s="43">
        <v>43307</v>
      </c>
      <c r="E527" s="25">
        <v>2018</v>
      </c>
      <c r="F527" s="25">
        <v>7</v>
      </c>
      <c r="G527" s="37">
        <v>26</v>
      </c>
      <c r="H527" s="35">
        <v>0.39718750000000003</v>
      </c>
      <c r="I527" s="44">
        <v>134.98783333333333</v>
      </c>
      <c r="J527" s="44">
        <v>36.998333333333335</v>
      </c>
      <c r="K527" s="34">
        <v>30</v>
      </c>
      <c r="L527" s="34">
        <v>30</v>
      </c>
      <c r="M527" s="34">
        <v>0</v>
      </c>
      <c r="N527" s="45">
        <v>15.257</v>
      </c>
      <c r="O527" s="44">
        <v>34.333100000000002</v>
      </c>
      <c r="P527" s="26">
        <v>0.15946001176470626</v>
      </c>
      <c r="Q527" s="26">
        <v>0.83663332000000246</v>
      </c>
      <c r="R527" s="32" t="s">
        <v>1360</v>
      </c>
      <c r="S527" s="32">
        <v>1</v>
      </c>
      <c r="T527" s="22"/>
      <c r="U527" s="36"/>
      <c r="V527" s="47" t="s">
        <v>899</v>
      </c>
      <c r="W527" s="22"/>
      <c r="X527" s="22"/>
    </row>
    <row r="528" spans="1:24" s="18" customFormat="1" ht="12.75" customHeight="1">
      <c r="A528" s="25" t="s">
        <v>1359</v>
      </c>
      <c r="B528" s="25" t="s">
        <v>1335</v>
      </c>
      <c r="C528" s="25" t="s">
        <v>1573</v>
      </c>
      <c r="D528" s="43">
        <v>43307</v>
      </c>
      <c r="E528" s="25">
        <v>2018</v>
      </c>
      <c r="F528" s="25">
        <v>7</v>
      </c>
      <c r="G528" s="37">
        <v>26</v>
      </c>
      <c r="H528" s="35">
        <v>0.39841435185185187</v>
      </c>
      <c r="I528" s="44">
        <v>134.98783333333333</v>
      </c>
      <c r="J528" s="44">
        <v>36.998333333333335</v>
      </c>
      <c r="K528" s="34">
        <v>20</v>
      </c>
      <c r="L528" s="34">
        <v>20</v>
      </c>
      <c r="M528" s="34">
        <v>0</v>
      </c>
      <c r="N528" s="45">
        <v>20.370999999999999</v>
      </c>
      <c r="O528" s="44">
        <v>34.0779</v>
      </c>
      <c r="P528" s="26">
        <v>1.1637528235294292E-2</v>
      </c>
      <c r="Q528" s="26">
        <v>0.13602837999999906</v>
      </c>
      <c r="R528" s="32" t="s">
        <v>1360</v>
      </c>
      <c r="S528" s="32">
        <v>1</v>
      </c>
      <c r="T528" s="22"/>
      <c r="U528" s="36"/>
      <c r="V528" s="47" t="s">
        <v>900</v>
      </c>
      <c r="W528" s="22"/>
      <c r="X528" s="22"/>
    </row>
    <row r="529" spans="1:24" s="18" customFormat="1" ht="12.75" customHeight="1">
      <c r="A529" s="25" t="s">
        <v>1359</v>
      </c>
      <c r="B529" s="25" t="s">
        <v>1335</v>
      </c>
      <c r="C529" s="25" t="s">
        <v>1573</v>
      </c>
      <c r="D529" s="43">
        <v>43307</v>
      </c>
      <c r="E529" s="25">
        <v>2018</v>
      </c>
      <c r="F529" s="25">
        <v>7</v>
      </c>
      <c r="G529" s="37">
        <v>26</v>
      </c>
      <c r="H529" s="35">
        <v>0.39899305555555559</v>
      </c>
      <c r="I529" s="44">
        <v>134.98783333333333</v>
      </c>
      <c r="J529" s="44">
        <v>36.998333333333335</v>
      </c>
      <c r="K529" s="34">
        <v>10</v>
      </c>
      <c r="L529" s="34">
        <v>10</v>
      </c>
      <c r="M529" s="34">
        <v>0</v>
      </c>
      <c r="N529" s="45">
        <v>21.674700000000001</v>
      </c>
      <c r="O529" s="44">
        <v>33.940600000000003</v>
      </c>
      <c r="P529" s="26">
        <v>2.4864444705882116E-2</v>
      </c>
      <c r="Q529" s="26">
        <v>-0.18908803999999968</v>
      </c>
      <c r="R529" s="32" t="s">
        <v>1360</v>
      </c>
      <c r="S529" s="32">
        <v>1</v>
      </c>
      <c r="T529" s="22"/>
      <c r="U529" s="36"/>
      <c r="V529" s="47" t="s">
        <v>901</v>
      </c>
      <c r="W529" s="22"/>
      <c r="X529" s="22"/>
    </row>
    <row r="530" spans="1:24" s="18" customFormat="1" ht="12.75" customHeight="1">
      <c r="A530" s="25"/>
      <c r="B530" s="25"/>
      <c r="C530" s="25"/>
      <c r="D530" s="43"/>
      <c r="E530" s="25"/>
      <c r="F530" s="25"/>
      <c r="G530" s="37"/>
      <c r="H530" s="35"/>
      <c r="I530" s="44"/>
      <c r="J530" s="44"/>
      <c r="K530" s="34"/>
      <c r="L530" s="34"/>
      <c r="M530" s="34"/>
      <c r="N530" s="45"/>
      <c r="O530" s="44"/>
      <c r="P530" s="26"/>
      <c r="Q530" s="26"/>
      <c r="R530" s="32"/>
      <c r="S530" s="32"/>
      <c r="T530" s="22"/>
      <c r="U530" s="36"/>
      <c r="V530" s="47"/>
      <c r="W530" s="22"/>
      <c r="X530" s="22"/>
    </row>
    <row r="531" spans="1:24" s="18" customFormat="1" ht="12.75" customHeight="1">
      <c r="A531" s="25" t="s">
        <v>1359</v>
      </c>
      <c r="B531" s="25" t="s">
        <v>1336</v>
      </c>
      <c r="C531" s="25" t="s">
        <v>1573</v>
      </c>
      <c r="D531" s="43">
        <v>43308</v>
      </c>
      <c r="E531" s="25">
        <v>2018</v>
      </c>
      <c r="F531" s="25">
        <v>7</v>
      </c>
      <c r="G531" s="37">
        <v>27</v>
      </c>
      <c r="H531" s="35">
        <v>0.39628472222222227</v>
      </c>
      <c r="I531" s="44">
        <v>135.74683333333334</v>
      </c>
      <c r="J531" s="44">
        <v>37.00333333333333</v>
      </c>
      <c r="K531" s="34">
        <v>500</v>
      </c>
      <c r="L531" s="34">
        <v>500</v>
      </c>
      <c r="M531" s="34">
        <v>0</v>
      </c>
      <c r="N531" s="45">
        <v>0.58289999999999997</v>
      </c>
      <c r="O531" s="44">
        <v>34.069099999999999</v>
      </c>
      <c r="P531" s="26">
        <v>-6.3598803529411496E-2</v>
      </c>
      <c r="Q531" s="26">
        <v>-0.96672247999999961</v>
      </c>
      <c r="R531" s="32" t="s">
        <v>1360</v>
      </c>
      <c r="S531" s="32"/>
      <c r="T531" s="22"/>
      <c r="U531" s="36"/>
      <c r="V531" s="47" t="s">
        <v>906</v>
      </c>
      <c r="W531" s="22"/>
      <c r="X531" s="22"/>
    </row>
    <row r="532" spans="1:24" s="18" customFormat="1" ht="12.75" customHeight="1">
      <c r="A532" s="25" t="s">
        <v>1359</v>
      </c>
      <c r="B532" s="25" t="s">
        <v>1336</v>
      </c>
      <c r="C532" s="25" t="s">
        <v>1573</v>
      </c>
      <c r="D532" s="43">
        <v>43308</v>
      </c>
      <c r="E532" s="25">
        <v>2018</v>
      </c>
      <c r="F532" s="25">
        <v>7</v>
      </c>
      <c r="G532" s="37">
        <v>27</v>
      </c>
      <c r="H532" s="35">
        <v>0.39815972222222223</v>
      </c>
      <c r="I532" s="44">
        <v>135.74683333333334</v>
      </c>
      <c r="J532" s="44">
        <v>37.00333333333333</v>
      </c>
      <c r="K532" s="34">
        <v>400</v>
      </c>
      <c r="L532" s="34">
        <v>400</v>
      </c>
      <c r="M532" s="34">
        <v>0</v>
      </c>
      <c r="N532" s="45">
        <v>0.72309999999999997</v>
      </c>
      <c r="O532" s="44">
        <v>34.064599999999999</v>
      </c>
      <c r="P532" s="26">
        <v>-6.1584187058823847E-2</v>
      </c>
      <c r="Q532" s="26">
        <v>-0.9495047999999997</v>
      </c>
      <c r="R532" s="32" t="s">
        <v>1360</v>
      </c>
      <c r="S532" s="32"/>
      <c r="T532" s="22"/>
      <c r="U532" s="36"/>
      <c r="V532" s="47" t="s">
        <v>907</v>
      </c>
      <c r="W532" s="22"/>
      <c r="X532" s="22"/>
    </row>
    <row r="533" spans="1:24" s="18" customFormat="1" ht="12.75" customHeight="1">
      <c r="A533" s="25" t="s">
        <v>1359</v>
      </c>
      <c r="B533" s="25" t="s">
        <v>1336</v>
      </c>
      <c r="C533" s="25" t="s">
        <v>1573</v>
      </c>
      <c r="D533" s="43">
        <v>43308</v>
      </c>
      <c r="E533" s="25">
        <v>2018</v>
      </c>
      <c r="F533" s="25">
        <v>7</v>
      </c>
      <c r="G533" s="37">
        <v>27</v>
      </c>
      <c r="H533" s="35">
        <v>0.39981481481481485</v>
      </c>
      <c r="I533" s="44">
        <v>135.74683333333334</v>
      </c>
      <c r="J533" s="44">
        <v>37.00333333333333</v>
      </c>
      <c r="K533" s="34">
        <v>300</v>
      </c>
      <c r="L533" s="34">
        <v>300</v>
      </c>
      <c r="M533" s="34">
        <v>0</v>
      </c>
      <c r="N533" s="45">
        <v>0.9546</v>
      </c>
      <c r="O533" s="44">
        <v>34.055399999999999</v>
      </c>
      <c r="P533" s="26">
        <v>-7.3635910588235154E-2</v>
      </c>
      <c r="Q533" s="26">
        <v>-1.0095820399999997</v>
      </c>
      <c r="R533" s="32" t="s">
        <v>1360</v>
      </c>
      <c r="S533" s="32"/>
      <c r="T533" s="22"/>
      <c r="U533" s="36"/>
      <c r="V533" s="47" t="s">
        <v>908</v>
      </c>
      <c r="W533" s="22"/>
      <c r="X533" s="22"/>
    </row>
    <row r="534" spans="1:24" s="18" customFormat="1" ht="12.75" customHeight="1">
      <c r="A534" s="25" t="s">
        <v>1359</v>
      </c>
      <c r="B534" s="25" t="s">
        <v>1336</v>
      </c>
      <c r="C534" s="25" t="s">
        <v>1573</v>
      </c>
      <c r="D534" s="43">
        <v>43308</v>
      </c>
      <c r="E534" s="25">
        <v>2018</v>
      </c>
      <c r="F534" s="25">
        <v>7</v>
      </c>
      <c r="G534" s="37">
        <v>27</v>
      </c>
      <c r="H534" s="35">
        <v>0.40160879629629626</v>
      </c>
      <c r="I534" s="44">
        <v>135.74683333333334</v>
      </c>
      <c r="J534" s="44">
        <v>37.00333333333333</v>
      </c>
      <c r="K534" s="34">
        <v>200</v>
      </c>
      <c r="L534" s="34">
        <v>200</v>
      </c>
      <c r="M534" s="34">
        <v>0</v>
      </c>
      <c r="N534" s="45">
        <v>2.1101000000000001</v>
      </c>
      <c r="O534" s="44">
        <v>34.033799999999999</v>
      </c>
      <c r="P534" s="26">
        <v>-1.1686454117647127E-2</v>
      </c>
      <c r="Q534" s="26">
        <v>-0.9058489800000018</v>
      </c>
      <c r="R534" s="32" t="s">
        <v>1360</v>
      </c>
      <c r="S534" s="32"/>
      <c r="T534" s="22"/>
      <c r="U534" s="36"/>
      <c r="V534" s="47" t="s">
        <v>909</v>
      </c>
      <c r="W534" s="22"/>
      <c r="X534" s="22"/>
    </row>
    <row r="535" spans="1:24" s="18" customFormat="1" ht="12.75" customHeight="1">
      <c r="A535" s="25" t="s">
        <v>1359</v>
      </c>
      <c r="B535" s="25" t="s">
        <v>1336</v>
      </c>
      <c r="C535" s="25" t="s">
        <v>1573</v>
      </c>
      <c r="D535" s="43">
        <v>43308</v>
      </c>
      <c r="E535" s="25">
        <v>2018</v>
      </c>
      <c r="F535" s="25">
        <v>7</v>
      </c>
      <c r="G535" s="37">
        <v>27</v>
      </c>
      <c r="H535" s="35">
        <v>0.40371527777777777</v>
      </c>
      <c r="I535" s="44">
        <v>135.74683333333334</v>
      </c>
      <c r="J535" s="44">
        <v>37.00333333333333</v>
      </c>
      <c r="K535" s="34">
        <v>125</v>
      </c>
      <c r="L535" s="34">
        <v>125</v>
      </c>
      <c r="M535" s="34">
        <v>0</v>
      </c>
      <c r="N535" s="45">
        <v>7.4048999999999996</v>
      </c>
      <c r="O535" s="44">
        <v>34.1873</v>
      </c>
      <c r="P535" s="26">
        <v>0.14831966235294125</v>
      </c>
      <c r="Q535" s="26">
        <v>0.20683781999999873</v>
      </c>
      <c r="R535" s="32" t="s">
        <v>1360</v>
      </c>
      <c r="S535" s="32"/>
      <c r="T535" s="22"/>
      <c r="U535" s="36"/>
      <c r="V535" s="47" t="s">
        <v>910</v>
      </c>
      <c r="W535" s="22"/>
      <c r="X535" s="22"/>
    </row>
    <row r="536" spans="1:24" s="18" customFormat="1" ht="12.75" customHeight="1">
      <c r="A536" s="25" t="s">
        <v>1359</v>
      </c>
      <c r="B536" s="25" t="s">
        <v>1336</v>
      </c>
      <c r="C536" s="25" t="s">
        <v>1573</v>
      </c>
      <c r="D536" s="43">
        <v>43308</v>
      </c>
      <c r="E536" s="25">
        <v>2018</v>
      </c>
      <c r="F536" s="25">
        <v>7</v>
      </c>
      <c r="G536" s="37">
        <v>27</v>
      </c>
      <c r="H536" s="35">
        <v>0.40456018518518522</v>
      </c>
      <c r="I536" s="44">
        <v>135.74683333333334</v>
      </c>
      <c r="J536" s="44">
        <v>37.00333333333333</v>
      </c>
      <c r="K536" s="34">
        <v>100</v>
      </c>
      <c r="L536" s="34">
        <v>100</v>
      </c>
      <c r="M536" s="34">
        <v>0</v>
      </c>
      <c r="N536" s="45">
        <v>9.8995999999999995</v>
      </c>
      <c r="O536" s="44">
        <v>34.286700000000003</v>
      </c>
      <c r="P536" s="26">
        <v>0.10166674823529487</v>
      </c>
      <c r="Q536" s="26">
        <v>0.50700791529411759</v>
      </c>
      <c r="R536" s="32" t="s">
        <v>1360</v>
      </c>
      <c r="S536" s="32"/>
      <c r="T536" s="22"/>
      <c r="U536" s="36"/>
      <c r="V536" s="47" t="s">
        <v>911</v>
      </c>
      <c r="W536" s="22"/>
      <c r="X536" s="22"/>
    </row>
    <row r="537" spans="1:24" s="18" customFormat="1" ht="12.75" customHeight="1">
      <c r="A537" s="25" t="s">
        <v>1359</v>
      </c>
      <c r="B537" s="25" t="s">
        <v>1336</v>
      </c>
      <c r="C537" s="25" t="s">
        <v>1573</v>
      </c>
      <c r="D537" s="43">
        <v>43308</v>
      </c>
      <c r="E537" s="25">
        <v>2018</v>
      </c>
      <c r="F537" s="25">
        <v>7</v>
      </c>
      <c r="G537" s="37">
        <v>27</v>
      </c>
      <c r="H537" s="35">
        <v>0.40538194444444442</v>
      </c>
      <c r="I537" s="44">
        <v>135.74683333333334</v>
      </c>
      <c r="J537" s="44">
        <v>37.00333333333333</v>
      </c>
      <c r="K537" s="34">
        <v>80</v>
      </c>
      <c r="L537" s="34">
        <v>80</v>
      </c>
      <c r="M537" s="34">
        <v>0</v>
      </c>
      <c r="N537" s="45">
        <v>13.8482</v>
      </c>
      <c r="O537" s="44">
        <v>34.436700000000002</v>
      </c>
      <c r="P537" s="26">
        <v>0.14642582588235298</v>
      </c>
      <c r="Q537" s="26">
        <v>0.86965710235294047</v>
      </c>
      <c r="R537" s="32" t="s">
        <v>1360</v>
      </c>
      <c r="S537" s="32"/>
      <c r="T537" s="22"/>
      <c r="U537" s="36"/>
      <c r="V537" s="47" t="s">
        <v>912</v>
      </c>
      <c r="W537" s="22"/>
      <c r="X537" s="22"/>
    </row>
    <row r="538" spans="1:24" s="18" customFormat="1" ht="12.75" customHeight="1">
      <c r="A538" s="25" t="s">
        <v>1359</v>
      </c>
      <c r="B538" s="25" t="s">
        <v>1336</v>
      </c>
      <c r="C538" s="25" t="s">
        <v>1573</v>
      </c>
      <c r="D538" s="43">
        <v>43308</v>
      </c>
      <c r="E538" s="25">
        <v>2018</v>
      </c>
      <c r="F538" s="25">
        <v>7</v>
      </c>
      <c r="G538" s="37">
        <v>27</v>
      </c>
      <c r="H538" s="35">
        <v>0.40619212962962964</v>
      </c>
      <c r="I538" s="44">
        <v>135.74683333333334</v>
      </c>
      <c r="J538" s="44">
        <v>37.00333333333333</v>
      </c>
      <c r="K538" s="34">
        <v>60</v>
      </c>
      <c r="L538" s="34">
        <v>60</v>
      </c>
      <c r="M538" s="34">
        <v>0</v>
      </c>
      <c r="N538" s="45">
        <v>15.519600000000001</v>
      </c>
      <c r="O538" s="44">
        <v>34.4178</v>
      </c>
      <c r="P538" s="26">
        <v>0.18459345210084033</v>
      </c>
      <c r="Q538" s="26">
        <v>1.1141257865546237</v>
      </c>
      <c r="R538" s="32" t="s">
        <v>1360</v>
      </c>
      <c r="S538" s="32"/>
      <c r="T538" s="22"/>
      <c r="U538" s="36"/>
      <c r="V538" s="47" t="s">
        <v>913</v>
      </c>
      <c r="W538" s="22"/>
      <c r="X538" s="22"/>
    </row>
    <row r="539" spans="1:24" s="18" customFormat="1" ht="12.75" customHeight="1">
      <c r="A539" s="25" t="s">
        <v>1359</v>
      </c>
      <c r="B539" s="25" t="s">
        <v>1336</v>
      </c>
      <c r="C539" s="25" t="s">
        <v>1573</v>
      </c>
      <c r="D539" s="43">
        <v>43308</v>
      </c>
      <c r="E539" s="25">
        <v>2018</v>
      </c>
      <c r="F539" s="25">
        <v>7</v>
      </c>
      <c r="G539" s="37">
        <v>27</v>
      </c>
      <c r="H539" s="35">
        <v>0.4067824074074074</v>
      </c>
      <c r="I539" s="44">
        <v>135.74683333333334</v>
      </c>
      <c r="J539" s="44">
        <v>37.00333333333333</v>
      </c>
      <c r="K539" s="34">
        <v>50</v>
      </c>
      <c r="L539" s="34">
        <v>50</v>
      </c>
      <c r="M539" s="34">
        <v>0</v>
      </c>
      <c r="N539" s="45">
        <v>17.239899999999999</v>
      </c>
      <c r="O539" s="44">
        <v>34.451300000000003</v>
      </c>
      <c r="P539" s="26">
        <v>0.16591710117647018</v>
      </c>
      <c r="Q539" s="26">
        <v>1.0257212564705895</v>
      </c>
      <c r="R539" s="32" t="s">
        <v>1360</v>
      </c>
      <c r="S539" s="32"/>
      <c r="T539" s="22"/>
      <c r="U539" s="36"/>
      <c r="V539" s="47" t="s">
        <v>914</v>
      </c>
      <c r="W539" s="22"/>
      <c r="X539" s="22"/>
    </row>
    <row r="540" spans="1:24" s="18" customFormat="1" ht="12.75" customHeight="1">
      <c r="A540" s="25" t="s">
        <v>1359</v>
      </c>
      <c r="B540" s="25" t="s">
        <v>1336</v>
      </c>
      <c r="C540" s="25" t="s">
        <v>1573</v>
      </c>
      <c r="D540" s="43">
        <v>43308</v>
      </c>
      <c r="E540" s="25">
        <v>2018</v>
      </c>
      <c r="F540" s="25">
        <v>7</v>
      </c>
      <c r="G540" s="37">
        <v>27</v>
      </c>
      <c r="H540" s="35">
        <v>0.40732638888888889</v>
      </c>
      <c r="I540" s="44">
        <v>135.74683333333334</v>
      </c>
      <c r="J540" s="44">
        <v>37.00333333333333</v>
      </c>
      <c r="K540" s="34">
        <v>40</v>
      </c>
      <c r="L540" s="34">
        <v>40</v>
      </c>
      <c r="M540" s="34">
        <v>0</v>
      </c>
      <c r="N540" s="45">
        <v>18.581900000000001</v>
      </c>
      <c r="O540" s="44">
        <v>34.361699999999999</v>
      </c>
      <c r="P540" s="26">
        <v>0.22333409882352884</v>
      </c>
      <c r="Q540" s="26">
        <v>1.0644112235294116</v>
      </c>
      <c r="R540" s="32" t="s">
        <v>1360</v>
      </c>
      <c r="S540" s="32"/>
      <c r="T540" s="22"/>
      <c r="U540" s="36"/>
      <c r="V540" s="47" t="s">
        <v>915</v>
      </c>
      <c r="W540" s="22"/>
      <c r="X540" s="22"/>
    </row>
    <row r="541" spans="1:24" s="18" customFormat="1" ht="12.75" customHeight="1">
      <c r="A541" s="25" t="s">
        <v>1359</v>
      </c>
      <c r="B541" s="25" t="s">
        <v>1336</v>
      </c>
      <c r="C541" s="25" t="s">
        <v>1573</v>
      </c>
      <c r="D541" s="43">
        <v>43308</v>
      </c>
      <c r="E541" s="25">
        <v>2018</v>
      </c>
      <c r="F541" s="25">
        <v>7</v>
      </c>
      <c r="G541" s="37">
        <v>27</v>
      </c>
      <c r="H541" s="35">
        <v>0.40802083333333333</v>
      </c>
      <c r="I541" s="44">
        <v>135.74683333333334</v>
      </c>
      <c r="J541" s="44">
        <v>37.00333333333333</v>
      </c>
      <c r="K541" s="34">
        <v>30</v>
      </c>
      <c r="L541" s="34">
        <v>30</v>
      </c>
      <c r="M541" s="34">
        <v>0</v>
      </c>
      <c r="N541" s="45">
        <v>19.956</v>
      </c>
      <c r="O541" s="44">
        <v>34.206400000000002</v>
      </c>
      <c r="P541" s="26">
        <v>0.11118163361344502</v>
      </c>
      <c r="Q541" s="26">
        <v>0.62903367058823534</v>
      </c>
      <c r="R541" s="32" t="s">
        <v>1360</v>
      </c>
      <c r="S541" s="32"/>
      <c r="T541" s="22"/>
      <c r="U541" s="36"/>
      <c r="V541" s="47" t="s">
        <v>916</v>
      </c>
      <c r="W541" s="22"/>
      <c r="X541" s="22"/>
    </row>
    <row r="542" spans="1:24" s="18" customFormat="1" ht="12.75" customHeight="1">
      <c r="A542" s="25" t="s">
        <v>1359</v>
      </c>
      <c r="B542" s="25" t="s">
        <v>1336</v>
      </c>
      <c r="C542" s="25" t="s">
        <v>1573</v>
      </c>
      <c r="D542" s="43">
        <v>43308</v>
      </c>
      <c r="E542" s="25">
        <v>2018</v>
      </c>
      <c r="F542" s="25">
        <v>7</v>
      </c>
      <c r="G542" s="37">
        <v>27</v>
      </c>
      <c r="H542" s="35">
        <v>0.40908564814814818</v>
      </c>
      <c r="I542" s="44">
        <v>135.74683333333334</v>
      </c>
      <c r="J542" s="44">
        <v>37.00333333333333</v>
      </c>
      <c r="K542" s="34">
        <v>20</v>
      </c>
      <c r="L542" s="34">
        <v>20</v>
      </c>
      <c r="M542" s="34">
        <v>0</v>
      </c>
      <c r="N542" s="45">
        <v>21.0777</v>
      </c>
      <c r="O542" s="44">
        <v>34.142899999999997</v>
      </c>
      <c r="P542" s="26">
        <v>9.3788574117646295E-2</v>
      </c>
      <c r="Q542" s="26">
        <v>0.41126409764706118</v>
      </c>
      <c r="R542" s="32" t="s">
        <v>1360</v>
      </c>
      <c r="S542" s="32"/>
      <c r="T542" s="22"/>
      <c r="U542" s="36"/>
      <c r="V542" s="47" t="s">
        <v>917</v>
      </c>
      <c r="W542" s="22"/>
      <c r="X542" s="22"/>
    </row>
    <row r="543" spans="1:24" s="18" customFormat="1" ht="12.75" customHeight="1">
      <c r="A543" s="25" t="s">
        <v>1359</v>
      </c>
      <c r="B543" s="25" t="s">
        <v>1336</v>
      </c>
      <c r="C543" s="25" t="s">
        <v>1573</v>
      </c>
      <c r="D543" s="43">
        <v>43308</v>
      </c>
      <c r="E543" s="25">
        <v>2018</v>
      </c>
      <c r="F543" s="25">
        <v>7</v>
      </c>
      <c r="G543" s="37">
        <v>27</v>
      </c>
      <c r="H543" s="35">
        <v>0.40962962962962962</v>
      </c>
      <c r="I543" s="44">
        <v>135.74683333333334</v>
      </c>
      <c r="J543" s="44">
        <v>37.00333333333333</v>
      </c>
      <c r="K543" s="34">
        <v>10</v>
      </c>
      <c r="L543" s="34">
        <v>10</v>
      </c>
      <c r="M543" s="34">
        <v>0</v>
      </c>
      <c r="N543" s="45">
        <v>24.815999999999999</v>
      </c>
      <c r="O543" s="44">
        <v>34.036000000000001</v>
      </c>
      <c r="P543" s="26">
        <v>0.12082776470588152</v>
      </c>
      <c r="Q543" s="26">
        <v>0.18280630588235347</v>
      </c>
      <c r="R543" s="32" t="s">
        <v>1360</v>
      </c>
      <c r="S543" s="32"/>
      <c r="T543" s="22"/>
      <c r="U543" s="36"/>
      <c r="V543" s="47" t="s">
        <v>918</v>
      </c>
      <c r="W543" s="22"/>
      <c r="X543" s="22"/>
    </row>
    <row r="544" spans="1:24" s="18" customFormat="1" ht="12.75" customHeight="1">
      <c r="A544" s="25"/>
      <c r="B544" s="25"/>
      <c r="C544" s="25"/>
      <c r="D544" s="43"/>
      <c r="E544" s="25"/>
      <c r="F544" s="25"/>
      <c r="G544" s="37"/>
      <c r="H544" s="35"/>
      <c r="I544" s="44"/>
      <c r="J544" s="44"/>
      <c r="K544" s="34"/>
      <c r="L544" s="34"/>
      <c r="M544" s="34"/>
      <c r="N544" s="45"/>
      <c r="O544" s="44"/>
      <c r="P544" s="26"/>
      <c r="Q544" s="26"/>
      <c r="R544" s="32"/>
      <c r="S544" s="32"/>
      <c r="T544" s="22"/>
      <c r="U544" s="36"/>
      <c r="V544" s="47"/>
      <c r="W544" s="22"/>
      <c r="X544" s="22"/>
    </row>
    <row r="545" spans="1:24" s="18" customFormat="1" ht="12.75" customHeight="1">
      <c r="A545" s="25" t="s">
        <v>1359</v>
      </c>
      <c r="B545" s="25" t="s">
        <v>1339</v>
      </c>
      <c r="C545" s="25" t="s">
        <v>1578</v>
      </c>
      <c r="D545" s="43">
        <v>43310</v>
      </c>
      <c r="E545" s="25">
        <v>2018</v>
      </c>
      <c r="F545" s="25">
        <v>7</v>
      </c>
      <c r="G545" s="37">
        <v>29</v>
      </c>
      <c r="H545" s="35">
        <v>0.76393518518518511</v>
      </c>
      <c r="I545" s="44">
        <v>137.90666666666667</v>
      </c>
      <c r="J545" s="44">
        <v>37.840000000000003</v>
      </c>
      <c r="K545" s="34">
        <v>500</v>
      </c>
      <c r="L545" s="34">
        <v>500</v>
      </c>
      <c r="M545" s="34">
        <v>0</v>
      </c>
      <c r="N545" s="45">
        <v>0.72950000000000004</v>
      </c>
      <c r="O545" s="44">
        <v>34.066000000000003</v>
      </c>
      <c r="P545" s="26">
        <v>-6.736572235294136E-2</v>
      </c>
      <c r="Q545" s="26">
        <v>-0.94456993294117453</v>
      </c>
      <c r="R545" s="32" t="s">
        <v>1360</v>
      </c>
      <c r="S545" s="32">
        <v>1</v>
      </c>
      <c r="T545" s="22"/>
      <c r="U545" s="36"/>
      <c r="V545" s="47" t="s">
        <v>921</v>
      </c>
      <c r="W545" s="22"/>
      <c r="X545" s="22"/>
    </row>
    <row r="546" spans="1:24" s="18" customFormat="1" ht="12.75" customHeight="1">
      <c r="A546" s="25" t="s">
        <v>1359</v>
      </c>
      <c r="B546" s="25" t="s">
        <v>1339</v>
      </c>
      <c r="C546" s="25" t="s">
        <v>1578</v>
      </c>
      <c r="D546" s="43">
        <v>43310</v>
      </c>
      <c r="E546" s="25">
        <v>2018</v>
      </c>
      <c r="F546" s="25">
        <v>7</v>
      </c>
      <c r="G546" s="37">
        <v>29</v>
      </c>
      <c r="H546" s="35">
        <v>0.76581018518518518</v>
      </c>
      <c r="I546" s="44">
        <v>137.90666666666667</v>
      </c>
      <c r="J546" s="44">
        <v>37.840000000000003</v>
      </c>
      <c r="K546" s="34">
        <v>400</v>
      </c>
      <c r="L546" s="34">
        <v>400</v>
      </c>
      <c r="M546" s="34">
        <v>0</v>
      </c>
      <c r="N546" s="45">
        <v>0.96020000000000005</v>
      </c>
      <c r="O546" s="44">
        <v>34.058999999999997</v>
      </c>
      <c r="P546" s="26">
        <v>-7.2625844705882292E-2</v>
      </c>
      <c r="Q546" s="26">
        <v>-0.91314010588235206</v>
      </c>
      <c r="R546" s="32" t="s">
        <v>1360</v>
      </c>
      <c r="S546" s="32">
        <v>1</v>
      </c>
      <c r="T546" s="22"/>
      <c r="U546" s="36"/>
      <c r="V546" s="47" t="s">
        <v>922</v>
      </c>
      <c r="W546" s="22"/>
      <c r="X546" s="22"/>
    </row>
    <row r="547" spans="1:24" s="18" customFormat="1" ht="12.75" customHeight="1">
      <c r="A547" s="25" t="s">
        <v>1359</v>
      </c>
      <c r="B547" s="25" t="s">
        <v>1339</v>
      </c>
      <c r="C547" s="25" t="s">
        <v>1578</v>
      </c>
      <c r="D547" s="43">
        <v>43310</v>
      </c>
      <c r="E547" s="25">
        <v>2018</v>
      </c>
      <c r="F547" s="25">
        <v>7</v>
      </c>
      <c r="G547" s="37">
        <v>29</v>
      </c>
      <c r="H547" s="35">
        <v>0.76736111111111116</v>
      </c>
      <c r="I547" s="44">
        <v>137.90666666666667</v>
      </c>
      <c r="J547" s="44">
        <v>37.840000000000003</v>
      </c>
      <c r="K547" s="34">
        <v>300</v>
      </c>
      <c r="L547" s="34">
        <v>300</v>
      </c>
      <c r="M547" s="34">
        <v>0</v>
      </c>
      <c r="N547" s="45">
        <v>1.6193</v>
      </c>
      <c r="O547" s="44">
        <v>34.0456</v>
      </c>
      <c r="P547" s="26">
        <v>-1.7760847058823526E-2</v>
      </c>
      <c r="Q547" s="26">
        <v>-0.80621463382352943</v>
      </c>
      <c r="R547" s="32" t="s">
        <v>1360</v>
      </c>
      <c r="S547" s="32">
        <v>1</v>
      </c>
      <c r="T547" s="22"/>
      <c r="U547" s="36"/>
      <c r="V547" s="47" t="s">
        <v>923</v>
      </c>
      <c r="W547" s="22"/>
      <c r="X547" s="22"/>
    </row>
    <row r="548" spans="1:24" s="18" customFormat="1" ht="12.75" customHeight="1">
      <c r="A548" s="25" t="s">
        <v>1359</v>
      </c>
      <c r="B548" s="25" t="s">
        <v>1339</v>
      </c>
      <c r="C548" s="25" t="s">
        <v>1578</v>
      </c>
      <c r="D548" s="43">
        <v>43310</v>
      </c>
      <c r="E548" s="25">
        <v>2018</v>
      </c>
      <c r="F548" s="25">
        <v>7</v>
      </c>
      <c r="G548" s="37">
        <v>29</v>
      </c>
      <c r="H548" s="35">
        <v>0.7689583333333333</v>
      </c>
      <c r="I548" s="44">
        <v>137.90666666666667</v>
      </c>
      <c r="J548" s="44">
        <v>37.840000000000003</v>
      </c>
      <c r="K548" s="34">
        <v>200</v>
      </c>
      <c r="L548" s="34">
        <v>200</v>
      </c>
      <c r="M548" s="34">
        <v>0</v>
      </c>
      <c r="N548" s="45">
        <v>6.4691999999999998</v>
      </c>
      <c r="O548" s="44">
        <v>34.1556</v>
      </c>
      <c r="P548" s="26">
        <v>6.3236630588235698E-2</v>
      </c>
      <c r="Q548" s="26">
        <v>-1.0262631764705432E-2</v>
      </c>
      <c r="R548" s="32" t="s">
        <v>1360</v>
      </c>
      <c r="S548" s="32">
        <v>1</v>
      </c>
      <c r="T548" s="22"/>
      <c r="U548" s="36"/>
      <c r="V548" s="47" t="s">
        <v>924</v>
      </c>
      <c r="W548" s="22"/>
      <c r="X548" s="22"/>
    </row>
    <row r="549" spans="1:24" s="18" customFormat="1" ht="12.75" customHeight="1">
      <c r="A549" s="25" t="s">
        <v>1359</v>
      </c>
      <c r="B549" s="25" t="s">
        <v>1339</v>
      </c>
      <c r="C549" s="25" t="s">
        <v>1578</v>
      </c>
      <c r="D549" s="43">
        <v>43310</v>
      </c>
      <c r="E549" s="25">
        <v>2018</v>
      </c>
      <c r="F549" s="25">
        <v>7</v>
      </c>
      <c r="G549" s="37">
        <v>29</v>
      </c>
      <c r="H549" s="35">
        <v>0.76989583333333333</v>
      </c>
      <c r="I549" s="44">
        <v>137.90666666666667</v>
      </c>
      <c r="J549" s="44">
        <v>37.840000000000003</v>
      </c>
      <c r="K549" s="34">
        <v>150</v>
      </c>
      <c r="L549" s="34">
        <v>150</v>
      </c>
      <c r="M549" s="34">
        <v>0</v>
      </c>
      <c r="N549" s="45">
        <v>10.767300000000001</v>
      </c>
      <c r="O549" s="44">
        <v>34.336300000000001</v>
      </c>
      <c r="P549" s="26">
        <v>0.15291090823529396</v>
      </c>
      <c r="Q549" s="26">
        <v>0.67045917529411625</v>
      </c>
      <c r="R549" s="32" t="s">
        <v>1360</v>
      </c>
      <c r="S549" s="32">
        <v>1</v>
      </c>
      <c r="T549" s="22"/>
      <c r="U549" s="36"/>
      <c r="V549" s="47" t="s">
        <v>925</v>
      </c>
      <c r="W549" s="22"/>
      <c r="X549" s="22"/>
    </row>
    <row r="550" spans="1:24" s="18" customFormat="1" ht="12.75" customHeight="1">
      <c r="A550" s="25" t="s">
        <v>1359</v>
      </c>
      <c r="B550" s="25" t="s">
        <v>1339</v>
      </c>
      <c r="C550" s="25" t="s">
        <v>1578</v>
      </c>
      <c r="D550" s="43">
        <v>43310</v>
      </c>
      <c r="E550" s="25">
        <v>2018</v>
      </c>
      <c r="F550" s="25">
        <v>7</v>
      </c>
      <c r="G550" s="37">
        <v>29</v>
      </c>
      <c r="H550" s="35">
        <v>0.77047453703703705</v>
      </c>
      <c r="I550" s="44">
        <v>137.90666666666667</v>
      </c>
      <c r="J550" s="44">
        <v>37.840000000000003</v>
      </c>
      <c r="K550" s="34">
        <v>125</v>
      </c>
      <c r="L550" s="34">
        <v>125</v>
      </c>
      <c r="M550" s="34">
        <v>0</v>
      </c>
      <c r="N550" s="45">
        <v>12.7111</v>
      </c>
      <c r="O550" s="44">
        <v>34.454599999999999</v>
      </c>
      <c r="P550" s="26">
        <v>0.26268888823529446</v>
      </c>
      <c r="Q550" s="26">
        <v>1.1661739247058822</v>
      </c>
      <c r="R550" s="32" t="s">
        <v>1360</v>
      </c>
      <c r="S550" s="32">
        <v>1</v>
      </c>
      <c r="T550" s="22"/>
      <c r="U550" s="36"/>
      <c r="V550" s="47" t="s">
        <v>926</v>
      </c>
      <c r="W550" s="22"/>
      <c r="X550" s="22"/>
    </row>
    <row r="551" spans="1:24" s="18" customFormat="1" ht="12.75" customHeight="1">
      <c r="A551" s="25" t="s">
        <v>1359</v>
      </c>
      <c r="B551" s="25" t="s">
        <v>1339</v>
      </c>
      <c r="C551" s="25" t="s">
        <v>1578</v>
      </c>
      <c r="D551" s="43">
        <v>43310</v>
      </c>
      <c r="E551" s="25">
        <v>2018</v>
      </c>
      <c r="F551" s="25">
        <v>7</v>
      </c>
      <c r="G551" s="37">
        <v>29</v>
      </c>
      <c r="H551" s="35">
        <v>0.77107638888888896</v>
      </c>
      <c r="I551" s="44">
        <v>137.90666666666667</v>
      </c>
      <c r="J551" s="44">
        <v>37.840000000000003</v>
      </c>
      <c r="K551" s="34">
        <v>100</v>
      </c>
      <c r="L551" s="34">
        <v>100</v>
      </c>
      <c r="M551" s="34">
        <v>0</v>
      </c>
      <c r="N551" s="45">
        <v>13.435</v>
      </c>
      <c r="O551" s="44">
        <v>34.487400000000001</v>
      </c>
      <c r="P551" s="26">
        <v>0.22237558588235329</v>
      </c>
      <c r="Q551" s="26">
        <v>1.1715790376470601</v>
      </c>
      <c r="R551" s="32" t="s">
        <v>1360</v>
      </c>
      <c r="S551" s="32">
        <v>1</v>
      </c>
      <c r="T551" s="22"/>
      <c r="U551" s="36"/>
      <c r="V551" s="47" t="s">
        <v>927</v>
      </c>
      <c r="W551" s="22"/>
      <c r="X551" s="22"/>
    </row>
    <row r="552" spans="1:24" s="18" customFormat="1" ht="12.75" customHeight="1">
      <c r="A552" s="25" t="s">
        <v>1359</v>
      </c>
      <c r="B552" s="25" t="s">
        <v>1339</v>
      </c>
      <c r="C552" s="25" t="s">
        <v>1578</v>
      </c>
      <c r="D552" s="43">
        <v>43310</v>
      </c>
      <c r="E552" s="25">
        <v>2018</v>
      </c>
      <c r="F552" s="25">
        <v>7</v>
      </c>
      <c r="G552" s="37">
        <v>29</v>
      </c>
      <c r="H552" s="35">
        <v>0.77164351851851853</v>
      </c>
      <c r="I552" s="44">
        <v>137.90666666666667</v>
      </c>
      <c r="J552" s="44">
        <v>37.840000000000003</v>
      </c>
      <c r="K552" s="34">
        <v>80</v>
      </c>
      <c r="L552" s="34">
        <v>80</v>
      </c>
      <c r="M552" s="34">
        <v>0</v>
      </c>
      <c r="N552" s="45">
        <v>14.6098</v>
      </c>
      <c r="O552" s="44">
        <v>34.508600000000001</v>
      </c>
      <c r="P552" s="26">
        <v>0.21843150352941221</v>
      </c>
      <c r="Q552" s="26">
        <v>1.2495885905882371</v>
      </c>
      <c r="R552" s="32" t="s">
        <v>1360</v>
      </c>
      <c r="S552" s="32">
        <v>1</v>
      </c>
      <c r="T552" s="22"/>
      <c r="U552" s="36"/>
      <c r="V552" s="47" t="s">
        <v>928</v>
      </c>
      <c r="W552" s="22"/>
      <c r="X552" s="22"/>
    </row>
    <row r="553" spans="1:24" s="18" customFormat="1" ht="12.75" customHeight="1">
      <c r="A553" s="25" t="s">
        <v>1359</v>
      </c>
      <c r="B553" s="25" t="s">
        <v>1339</v>
      </c>
      <c r="C553" s="25" t="s">
        <v>1578</v>
      </c>
      <c r="D553" s="43">
        <v>43310</v>
      </c>
      <c r="E553" s="25">
        <v>2018</v>
      </c>
      <c r="F553" s="25">
        <v>7</v>
      </c>
      <c r="G553" s="37">
        <v>29</v>
      </c>
      <c r="H553" s="35">
        <v>0.77217592592592599</v>
      </c>
      <c r="I553" s="44">
        <v>137.90666666666667</v>
      </c>
      <c r="J553" s="44">
        <v>37.840000000000003</v>
      </c>
      <c r="K553" s="34">
        <v>60</v>
      </c>
      <c r="L553" s="34">
        <v>60</v>
      </c>
      <c r="M553" s="34">
        <v>0</v>
      </c>
      <c r="N553" s="45">
        <v>15.6791</v>
      </c>
      <c r="O553" s="44">
        <v>34.541400000000003</v>
      </c>
      <c r="P553" s="26">
        <v>0.24618350117647037</v>
      </c>
      <c r="Q553" s="26">
        <v>1.334484743529412</v>
      </c>
      <c r="R553" s="32" t="s">
        <v>1360</v>
      </c>
      <c r="S553" s="32">
        <v>1</v>
      </c>
      <c r="T553" s="22"/>
      <c r="U553" s="36"/>
      <c r="V553" s="47" t="s">
        <v>929</v>
      </c>
      <c r="W553" s="22"/>
      <c r="X553" s="22"/>
    </row>
    <row r="554" spans="1:24" s="18" customFormat="1" ht="12.75" customHeight="1">
      <c r="A554" s="25" t="s">
        <v>1359</v>
      </c>
      <c r="B554" s="25" t="s">
        <v>1339</v>
      </c>
      <c r="C554" s="25" t="s">
        <v>1578</v>
      </c>
      <c r="D554" s="43">
        <v>43310</v>
      </c>
      <c r="E554" s="25">
        <v>2018</v>
      </c>
      <c r="F554" s="25">
        <v>7</v>
      </c>
      <c r="G554" s="37">
        <v>29</v>
      </c>
      <c r="H554" s="35">
        <v>0.77251157407407411</v>
      </c>
      <c r="I554" s="44">
        <v>137.90666666666667</v>
      </c>
      <c r="J554" s="44">
        <v>37.840000000000003</v>
      </c>
      <c r="K554" s="34">
        <v>50</v>
      </c>
      <c r="L554" s="34">
        <v>50</v>
      </c>
      <c r="M554" s="34">
        <v>0</v>
      </c>
      <c r="N554" s="45">
        <v>16.479600000000001</v>
      </c>
      <c r="O554" s="44">
        <v>34.527500000000003</v>
      </c>
      <c r="P554" s="26">
        <v>0.22781363882352945</v>
      </c>
      <c r="Q554" s="26">
        <v>1.2840100164705888</v>
      </c>
      <c r="R554" s="32" t="s">
        <v>1360</v>
      </c>
      <c r="S554" s="32">
        <v>1</v>
      </c>
      <c r="T554" s="22"/>
      <c r="U554" s="36"/>
      <c r="V554" s="47" t="s">
        <v>930</v>
      </c>
      <c r="W554" s="22"/>
      <c r="X554" s="22"/>
    </row>
    <row r="555" spans="1:24" s="18" customFormat="1" ht="12.75" customHeight="1">
      <c r="A555" s="25" t="s">
        <v>1359</v>
      </c>
      <c r="B555" s="25" t="s">
        <v>1339</v>
      </c>
      <c r="C555" s="25" t="s">
        <v>1578</v>
      </c>
      <c r="D555" s="43">
        <v>43310</v>
      </c>
      <c r="E555" s="25">
        <v>2018</v>
      </c>
      <c r="F555" s="25">
        <v>7</v>
      </c>
      <c r="G555" s="37">
        <v>29</v>
      </c>
      <c r="H555" s="35">
        <v>0.77289351851851851</v>
      </c>
      <c r="I555" s="44">
        <v>137.90666666666667</v>
      </c>
      <c r="J555" s="44">
        <v>37.840000000000003</v>
      </c>
      <c r="K555" s="34">
        <v>40</v>
      </c>
      <c r="L555" s="34">
        <v>40</v>
      </c>
      <c r="M555" s="34">
        <v>0</v>
      </c>
      <c r="N555" s="45">
        <v>17.220400000000001</v>
      </c>
      <c r="O555" s="44">
        <v>34.412199999999999</v>
      </c>
      <c r="P555" s="26">
        <v>0.25292429647058823</v>
      </c>
      <c r="Q555" s="26">
        <v>1.1428289294117686</v>
      </c>
      <c r="R555" s="32" t="s">
        <v>1360</v>
      </c>
      <c r="S555" s="32">
        <v>1</v>
      </c>
      <c r="T555" s="22"/>
      <c r="U555" s="36"/>
      <c r="V555" s="47" t="s">
        <v>931</v>
      </c>
      <c r="W555" s="22"/>
      <c r="X555" s="22"/>
    </row>
    <row r="556" spans="1:24" s="18" customFormat="1" ht="12.75" customHeight="1">
      <c r="A556" s="25" t="s">
        <v>1359</v>
      </c>
      <c r="B556" s="25" t="s">
        <v>1339</v>
      </c>
      <c r="C556" s="25" t="s">
        <v>1578</v>
      </c>
      <c r="D556" s="43">
        <v>43310</v>
      </c>
      <c r="E556" s="25">
        <v>2018</v>
      </c>
      <c r="F556" s="25">
        <v>7</v>
      </c>
      <c r="G556" s="37">
        <v>29</v>
      </c>
      <c r="H556" s="35">
        <v>0.77328703703703694</v>
      </c>
      <c r="I556" s="44">
        <v>137.90666666666667</v>
      </c>
      <c r="J556" s="44">
        <v>37.840000000000003</v>
      </c>
      <c r="K556" s="34">
        <v>30</v>
      </c>
      <c r="L556" s="34">
        <v>30</v>
      </c>
      <c r="M556" s="34">
        <v>0</v>
      </c>
      <c r="N556" s="45">
        <v>19.2211</v>
      </c>
      <c r="O556" s="44">
        <v>34.337400000000002</v>
      </c>
      <c r="P556" s="26">
        <v>0.19635659411764683</v>
      </c>
      <c r="Q556" s="26">
        <v>0.98767788235294063</v>
      </c>
      <c r="R556" s="32" t="s">
        <v>1360</v>
      </c>
      <c r="S556" s="32">
        <v>1</v>
      </c>
      <c r="T556" s="22"/>
      <c r="U556" s="36"/>
      <c r="V556" s="47" t="s">
        <v>932</v>
      </c>
      <c r="W556" s="22"/>
      <c r="X556" s="22"/>
    </row>
    <row r="557" spans="1:24" s="18" customFormat="1" ht="12.75" customHeight="1">
      <c r="A557" s="25" t="s">
        <v>1359</v>
      </c>
      <c r="B557" s="25" t="s">
        <v>1339</v>
      </c>
      <c r="C557" s="25" t="s">
        <v>1578</v>
      </c>
      <c r="D557" s="43">
        <v>43310</v>
      </c>
      <c r="E557" s="25">
        <v>2018</v>
      </c>
      <c r="F557" s="25">
        <v>7</v>
      </c>
      <c r="G557" s="37">
        <v>29</v>
      </c>
      <c r="H557" s="35">
        <v>0.77418981481481486</v>
      </c>
      <c r="I557" s="44">
        <v>137.90666666666667</v>
      </c>
      <c r="J557" s="44">
        <v>37.840000000000003</v>
      </c>
      <c r="K557" s="34">
        <v>20</v>
      </c>
      <c r="L557" s="34">
        <v>20</v>
      </c>
      <c r="M557" s="34">
        <v>0</v>
      </c>
      <c r="N557" s="45">
        <v>20.988900000000001</v>
      </c>
      <c r="O557" s="44">
        <v>34.219099999999997</v>
      </c>
      <c r="P557" s="26">
        <v>0.17976754470588263</v>
      </c>
      <c r="Q557" s="26">
        <v>0.65886877411764644</v>
      </c>
      <c r="R557" s="32" t="s">
        <v>1360</v>
      </c>
      <c r="S557" s="32">
        <v>1</v>
      </c>
      <c r="T557" s="22"/>
      <c r="U557" s="36"/>
      <c r="V557" s="47" t="s">
        <v>933</v>
      </c>
      <c r="W557" s="22"/>
      <c r="X557" s="22"/>
    </row>
    <row r="558" spans="1:24" s="18" customFormat="1" ht="12.75" customHeight="1">
      <c r="A558" s="25" t="s">
        <v>1359</v>
      </c>
      <c r="B558" s="25" t="s">
        <v>1339</v>
      </c>
      <c r="C558" s="25" t="s">
        <v>1578</v>
      </c>
      <c r="D558" s="43">
        <v>43310</v>
      </c>
      <c r="E558" s="25">
        <v>2018</v>
      </c>
      <c r="F558" s="25">
        <v>7</v>
      </c>
      <c r="G558" s="37">
        <v>29</v>
      </c>
      <c r="H558" s="35">
        <v>0.77484953703703707</v>
      </c>
      <c r="I558" s="44">
        <v>137.90666666666667</v>
      </c>
      <c r="J558" s="44">
        <v>37.840000000000003</v>
      </c>
      <c r="K558" s="34">
        <v>10</v>
      </c>
      <c r="L558" s="34">
        <v>10</v>
      </c>
      <c r="M558" s="34">
        <v>0</v>
      </c>
      <c r="N558" s="45">
        <v>25.562799999999999</v>
      </c>
      <c r="O558" s="44">
        <v>34.0441</v>
      </c>
      <c r="P558" s="26">
        <v>5.6353622352941279E-2</v>
      </c>
      <c r="Q558" s="26">
        <v>0.14758212705882556</v>
      </c>
      <c r="R558" s="32" t="s">
        <v>1360</v>
      </c>
      <c r="S558" s="32">
        <v>1</v>
      </c>
      <c r="T558" s="22"/>
      <c r="U558" s="36"/>
      <c r="V558" s="47" t="s">
        <v>934</v>
      </c>
      <c r="W558" s="22"/>
      <c r="X558" s="22"/>
    </row>
    <row r="559" spans="1:24" s="18" customFormat="1" ht="12.75" customHeight="1">
      <c r="A559" s="25"/>
      <c r="B559" s="25"/>
      <c r="C559" s="25"/>
      <c r="D559" s="43"/>
      <c r="E559" s="25"/>
      <c r="F559" s="25"/>
      <c r="G559" s="37"/>
      <c r="H559" s="35"/>
      <c r="I559" s="44"/>
      <c r="J559" s="44"/>
      <c r="K559" s="34"/>
      <c r="L559" s="34"/>
      <c r="M559" s="34"/>
      <c r="N559" s="45"/>
      <c r="O559" s="44"/>
      <c r="P559" s="26"/>
      <c r="Q559" s="26"/>
      <c r="R559" s="32"/>
      <c r="S559" s="32"/>
      <c r="T559" s="22"/>
      <c r="U559" s="36"/>
      <c r="V559" s="47"/>
      <c r="W559" s="22"/>
      <c r="X559" s="22"/>
    </row>
    <row r="560" spans="1:24" s="18" customFormat="1" ht="12.75" customHeight="1">
      <c r="A560" s="25" t="s">
        <v>1359</v>
      </c>
      <c r="B560" s="25" t="s">
        <v>1347</v>
      </c>
      <c r="C560" s="25" t="s">
        <v>1578</v>
      </c>
      <c r="D560" s="43">
        <v>43313</v>
      </c>
      <c r="E560" s="25">
        <v>2018</v>
      </c>
      <c r="F560" s="25">
        <v>8</v>
      </c>
      <c r="G560" s="37">
        <v>1</v>
      </c>
      <c r="H560" s="35">
        <v>0.26730324074074074</v>
      </c>
      <c r="I560" s="44">
        <v>137.42883333333333</v>
      </c>
      <c r="J560" s="44">
        <v>39.335000000000001</v>
      </c>
      <c r="K560" s="34">
        <v>500</v>
      </c>
      <c r="L560" s="34">
        <v>500</v>
      </c>
      <c r="M560" s="34">
        <v>0</v>
      </c>
      <c r="N560" s="45">
        <v>0.72860000000000003</v>
      </c>
      <c r="O560" s="44">
        <v>34.065399999999997</v>
      </c>
      <c r="P560" s="26">
        <v>-7.2326748235293614E-2</v>
      </c>
      <c r="Q560" s="26">
        <v>-0.86103030117647172</v>
      </c>
      <c r="R560" s="32" t="s">
        <v>1360</v>
      </c>
      <c r="S560" s="32">
        <v>1</v>
      </c>
      <c r="T560" s="22"/>
      <c r="U560" s="36"/>
      <c r="V560" s="47" t="s">
        <v>941</v>
      </c>
      <c r="W560" s="22"/>
      <c r="X560" s="22"/>
    </row>
    <row r="561" spans="1:24" s="18" customFormat="1" ht="12.75" customHeight="1">
      <c r="A561" s="25" t="s">
        <v>1359</v>
      </c>
      <c r="B561" s="25" t="s">
        <v>1347</v>
      </c>
      <c r="C561" s="25" t="s">
        <v>1578</v>
      </c>
      <c r="D561" s="43">
        <v>43313</v>
      </c>
      <c r="E561" s="25">
        <v>2018</v>
      </c>
      <c r="F561" s="25">
        <v>8</v>
      </c>
      <c r="G561" s="37">
        <v>1</v>
      </c>
      <c r="H561" s="35">
        <v>0.26931712962962961</v>
      </c>
      <c r="I561" s="44">
        <v>137.42883333333333</v>
      </c>
      <c r="J561" s="44">
        <v>39.335000000000001</v>
      </c>
      <c r="K561" s="34">
        <v>400</v>
      </c>
      <c r="L561" s="34">
        <v>400</v>
      </c>
      <c r="M561" s="34">
        <v>0</v>
      </c>
      <c r="N561" s="45">
        <v>0.8962</v>
      </c>
      <c r="O561" s="44">
        <v>34.055599999999998</v>
      </c>
      <c r="P561" s="26">
        <v>-8.5410065882352892E-2</v>
      </c>
      <c r="Q561" s="26">
        <v>-0.83171612941176321</v>
      </c>
      <c r="R561" s="32" t="s">
        <v>1360</v>
      </c>
      <c r="S561" s="32">
        <v>1</v>
      </c>
      <c r="T561" s="22"/>
      <c r="U561" s="36"/>
      <c r="V561" s="47" t="s">
        <v>942</v>
      </c>
      <c r="W561" s="22"/>
      <c r="X561" s="22"/>
    </row>
    <row r="562" spans="1:24" s="18" customFormat="1" ht="12.75" customHeight="1">
      <c r="A562" s="25" t="s">
        <v>1359</v>
      </c>
      <c r="B562" s="25" t="s">
        <v>1347</v>
      </c>
      <c r="C562" s="25" t="s">
        <v>1578</v>
      </c>
      <c r="D562" s="43">
        <v>43313</v>
      </c>
      <c r="E562" s="25">
        <v>2018</v>
      </c>
      <c r="F562" s="25">
        <v>8</v>
      </c>
      <c r="G562" s="37">
        <v>1</v>
      </c>
      <c r="H562" s="35">
        <v>0.27127314814814812</v>
      </c>
      <c r="I562" s="44">
        <v>137.42883333333333</v>
      </c>
      <c r="J562" s="44">
        <v>39.335000000000001</v>
      </c>
      <c r="K562" s="34">
        <v>300</v>
      </c>
      <c r="L562" s="34">
        <v>300</v>
      </c>
      <c r="M562" s="34">
        <v>0</v>
      </c>
      <c r="N562" s="45">
        <v>1.2158</v>
      </c>
      <c r="O562" s="44">
        <v>34.039499999999997</v>
      </c>
      <c r="P562" s="26">
        <v>-7.9984073529411281E-2</v>
      </c>
      <c r="Q562" s="26">
        <v>-0.75935361764705966</v>
      </c>
      <c r="R562" s="32" t="s">
        <v>1360</v>
      </c>
      <c r="S562" s="32">
        <v>1</v>
      </c>
      <c r="T562" s="22"/>
      <c r="U562" s="36"/>
      <c r="V562" s="47" t="s">
        <v>943</v>
      </c>
      <c r="W562" s="22"/>
      <c r="X562" s="22"/>
    </row>
    <row r="563" spans="1:24" s="18" customFormat="1" ht="12.75" customHeight="1">
      <c r="A563" s="25" t="s">
        <v>1359</v>
      </c>
      <c r="B563" s="25" t="s">
        <v>1347</v>
      </c>
      <c r="C563" s="25" t="s">
        <v>1578</v>
      </c>
      <c r="D563" s="43">
        <v>43313</v>
      </c>
      <c r="E563" s="25">
        <v>2018</v>
      </c>
      <c r="F563" s="25">
        <v>8</v>
      </c>
      <c r="G563" s="37">
        <v>1</v>
      </c>
      <c r="H563" s="35">
        <v>0.27306712962962965</v>
      </c>
      <c r="I563" s="44">
        <v>137.42883333333333</v>
      </c>
      <c r="J563" s="44">
        <v>39.335000000000001</v>
      </c>
      <c r="K563" s="34">
        <v>200</v>
      </c>
      <c r="L563" s="34">
        <v>200</v>
      </c>
      <c r="M563" s="34">
        <v>0</v>
      </c>
      <c r="N563" s="45">
        <v>2.7111000000000001</v>
      </c>
      <c r="O563" s="44">
        <v>34.028500000000001</v>
      </c>
      <c r="P563" s="26">
        <v>-2.0172701176470298E-2</v>
      </c>
      <c r="Q563" s="26">
        <v>-0.63070466588235341</v>
      </c>
      <c r="R563" s="32" t="s">
        <v>1360</v>
      </c>
      <c r="S563" s="32">
        <v>1</v>
      </c>
      <c r="T563" s="22"/>
      <c r="U563" s="36"/>
      <c r="V563" s="47" t="s">
        <v>944</v>
      </c>
      <c r="W563" s="22"/>
      <c r="X563" s="22"/>
    </row>
    <row r="564" spans="1:24" s="18" customFormat="1" ht="12.75" customHeight="1">
      <c r="A564" s="25" t="s">
        <v>1359</v>
      </c>
      <c r="B564" s="25" t="s">
        <v>1347</v>
      </c>
      <c r="C564" s="25" t="s">
        <v>1578</v>
      </c>
      <c r="D564" s="43">
        <v>43313</v>
      </c>
      <c r="E564" s="25">
        <v>2018</v>
      </c>
      <c r="F564" s="25">
        <v>8</v>
      </c>
      <c r="G564" s="37">
        <v>1</v>
      </c>
      <c r="H564" s="35">
        <v>0.27417824074074076</v>
      </c>
      <c r="I564" s="44">
        <v>137.42883333333333</v>
      </c>
      <c r="J564" s="44">
        <v>39.335000000000001</v>
      </c>
      <c r="K564" s="34">
        <v>150</v>
      </c>
      <c r="L564" s="34">
        <v>150</v>
      </c>
      <c r="M564" s="34">
        <v>0</v>
      </c>
      <c r="N564" s="45">
        <v>5.1510999999999996</v>
      </c>
      <c r="O564" s="44">
        <v>34.097499999999997</v>
      </c>
      <c r="P564" s="26">
        <v>3.6034117647076869E-4</v>
      </c>
      <c r="Q564" s="26">
        <v>-0.34153149411764616</v>
      </c>
      <c r="R564" s="32" t="s">
        <v>1360</v>
      </c>
      <c r="S564" s="32">
        <v>1</v>
      </c>
      <c r="T564" s="22"/>
      <c r="U564" s="36"/>
      <c r="V564" s="47" t="s">
        <v>945</v>
      </c>
      <c r="W564" s="22"/>
      <c r="X564" s="22"/>
    </row>
    <row r="565" spans="1:24" s="18" customFormat="1" ht="12.75" customHeight="1">
      <c r="A565" s="25" t="s">
        <v>1359</v>
      </c>
      <c r="B565" s="25" t="s">
        <v>1347</v>
      </c>
      <c r="C565" s="25" t="s">
        <v>1578</v>
      </c>
      <c r="D565" s="43">
        <v>43313</v>
      </c>
      <c r="E565" s="25">
        <v>2018</v>
      </c>
      <c r="F565" s="25">
        <v>8</v>
      </c>
      <c r="G565" s="37">
        <v>1</v>
      </c>
      <c r="H565" s="35">
        <v>0.27496527777777779</v>
      </c>
      <c r="I565" s="44">
        <v>137.42883333333333</v>
      </c>
      <c r="J565" s="44">
        <v>39.335000000000001</v>
      </c>
      <c r="K565" s="34">
        <v>125</v>
      </c>
      <c r="L565" s="34">
        <v>125</v>
      </c>
      <c r="M565" s="34">
        <v>0</v>
      </c>
      <c r="N565" s="45">
        <v>7.5316000000000001</v>
      </c>
      <c r="O565" s="44">
        <v>34.179600000000001</v>
      </c>
      <c r="P565" s="26">
        <v>8.6907383529412296E-2</v>
      </c>
      <c r="Q565" s="26">
        <v>0.1425849576470597</v>
      </c>
      <c r="R565" s="32" t="s">
        <v>1360</v>
      </c>
      <c r="S565" s="32">
        <v>1</v>
      </c>
      <c r="T565" s="22"/>
      <c r="U565" s="36"/>
      <c r="V565" s="47" t="s">
        <v>946</v>
      </c>
      <c r="W565" s="22"/>
      <c r="X565" s="22"/>
    </row>
    <row r="566" spans="1:24" s="18" customFormat="1" ht="12.75" customHeight="1">
      <c r="A566" s="25" t="s">
        <v>1359</v>
      </c>
      <c r="B566" s="25" t="s">
        <v>1347</v>
      </c>
      <c r="C566" s="25" t="s">
        <v>1578</v>
      </c>
      <c r="D566" s="43">
        <v>43313</v>
      </c>
      <c r="E566" s="25">
        <v>2018</v>
      </c>
      <c r="F566" s="25">
        <v>8</v>
      </c>
      <c r="G566" s="37">
        <v>1</v>
      </c>
      <c r="H566" s="35">
        <v>0.27575231481481483</v>
      </c>
      <c r="I566" s="44">
        <v>137.42883333333333</v>
      </c>
      <c r="J566" s="44">
        <v>39.335000000000001</v>
      </c>
      <c r="K566" s="34">
        <v>100</v>
      </c>
      <c r="L566" s="34">
        <v>100</v>
      </c>
      <c r="M566" s="34">
        <v>0</v>
      </c>
      <c r="N566" s="45">
        <v>9.5131999999999994</v>
      </c>
      <c r="O566" s="44">
        <v>34.271299999999997</v>
      </c>
      <c r="P566" s="26">
        <v>0.16157190588235304</v>
      </c>
      <c r="Q566" s="26">
        <v>0.61807212941176459</v>
      </c>
      <c r="R566" s="32" t="s">
        <v>1360</v>
      </c>
      <c r="S566" s="32">
        <v>1</v>
      </c>
      <c r="T566" s="22"/>
      <c r="U566" s="36"/>
      <c r="V566" s="47" t="s">
        <v>947</v>
      </c>
      <c r="W566" s="22"/>
      <c r="X566" s="22"/>
    </row>
    <row r="567" spans="1:24" s="18" customFormat="1" ht="12.75" customHeight="1">
      <c r="A567" s="25" t="s">
        <v>1359</v>
      </c>
      <c r="B567" s="25" t="s">
        <v>1347</v>
      </c>
      <c r="C567" s="25" t="s">
        <v>1578</v>
      </c>
      <c r="D567" s="43">
        <v>43313</v>
      </c>
      <c r="E567" s="25">
        <v>2018</v>
      </c>
      <c r="F567" s="25">
        <v>8</v>
      </c>
      <c r="G567" s="37">
        <v>1</v>
      </c>
      <c r="H567" s="35">
        <v>0.27649305555555553</v>
      </c>
      <c r="I567" s="44">
        <v>137.42883333333333</v>
      </c>
      <c r="J567" s="44">
        <v>39.335000000000001</v>
      </c>
      <c r="K567" s="34">
        <v>80</v>
      </c>
      <c r="L567" s="34">
        <v>80</v>
      </c>
      <c r="M567" s="34">
        <v>0</v>
      </c>
      <c r="N567" s="45">
        <v>10.468500000000001</v>
      </c>
      <c r="O567" s="44">
        <v>34.293999999999997</v>
      </c>
      <c r="P567" s="26">
        <v>0.1488470352941178</v>
      </c>
      <c r="Q567" s="26">
        <v>0.63715674789916044</v>
      </c>
      <c r="R567" s="32" t="s">
        <v>1360</v>
      </c>
      <c r="S567" s="32">
        <v>1</v>
      </c>
      <c r="T567" s="22"/>
      <c r="U567" s="36"/>
      <c r="V567" s="47" t="s">
        <v>948</v>
      </c>
      <c r="W567" s="22"/>
      <c r="X567" s="22"/>
    </row>
    <row r="568" spans="1:24" s="18" customFormat="1" ht="12.75" customHeight="1">
      <c r="A568" s="25" t="s">
        <v>1359</v>
      </c>
      <c r="B568" s="25" t="s">
        <v>1347</v>
      </c>
      <c r="C568" s="25" t="s">
        <v>1578</v>
      </c>
      <c r="D568" s="43">
        <v>43313</v>
      </c>
      <c r="E568" s="25">
        <v>2018</v>
      </c>
      <c r="F568" s="25">
        <v>8</v>
      </c>
      <c r="G568" s="37">
        <v>1</v>
      </c>
      <c r="H568" s="35">
        <v>0.2772337962962963</v>
      </c>
      <c r="I568" s="44">
        <v>137.42883333333333</v>
      </c>
      <c r="J568" s="44">
        <v>39.335000000000001</v>
      </c>
      <c r="K568" s="34">
        <v>60</v>
      </c>
      <c r="L568" s="34">
        <v>60</v>
      </c>
      <c r="M568" s="34">
        <v>0</v>
      </c>
      <c r="N568" s="45">
        <v>11.665100000000001</v>
      </c>
      <c r="O568" s="44">
        <v>34.376899999999999</v>
      </c>
      <c r="P568" s="26">
        <v>0.18596337478991654</v>
      </c>
      <c r="Q568" s="26">
        <v>0.90206707394957952</v>
      </c>
      <c r="R568" s="32" t="s">
        <v>1360</v>
      </c>
      <c r="S568" s="32">
        <v>1</v>
      </c>
      <c r="T568" s="22"/>
      <c r="U568" s="36"/>
      <c r="V568" s="47" t="s">
        <v>949</v>
      </c>
      <c r="W568" s="22"/>
      <c r="X568" s="22"/>
    </row>
    <row r="569" spans="1:24" s="18" customFormat="1" ht="12.75" customHeight="1">
      <c r="A569" s="25" t="s">
        <v>1359</v>
      </c>
      <c r="B569" s="25" t="s">
        <v>1347</v>
      </c>
      <c r="C569" s="25" t="s">
        <v>1578</v>
      </c>
      <c r="D569" s="43">
        <v>43313</v>
      </c>
      <c r="E569" s="25">
        <v>2018</v>
      </c>
      <c r="F569" s="25">
        <v>8</v>
      </c>
      <c r="G569" s="37">
        <v>1</v>
      </c>
      <c r="H569" s="35">
        <v>0.27769675925925924</v>
      </c>
      <c r="I569" s="44">
        <v>137.42883333333333</v>
      </c>
      <c r="J569" s="44">
        <v>39.335000000000001</v>
      </c>
      <c r="K569" s="34">
        <v>50</v>
      </c>
      <c r="L569" s="34">
        <v>50</v>
      </c>
      <c r="M569" s="34">
        <v>0</v>
      </c>
      <c r="N569" s="45">
        <v>13.674300000000001</v>
      </c>
      <c r="O569" s="44">
        <v>34.451300000000003</v>
      </c>
      <c r="P569" s="26">
        <v>0.16736679999999993</v>
      </c>
      <c r="Q569" s="26">
        <v>0.85043972000000068</v>
      </c>
      <c r="R569" s="32" t="s">
        <v>1360</v>
      </c>
      <c r="S569" s="32">
        <v>1</v>
      </c>
      <c r="T569" s="22"/>
      <c r="U569" s="36"/>
      <c r="V569" s="47" t="s">
        <v>950</v>
      </c>
      <c r="W569" s="22"/>
      <c r="X569" s="22"/>
    </row>
    <row r="570" spans="1:24" s="18" customFormat="1" ht="12.75" customHeight="1">
      <c r="A570" s="25" t="s">
        <v>1359</v>
      </c>
      <c r="B570" s="25" t="s">
        <v>1347</v>
      </c>
      <c r="C570" s="25" t="s">
        <v>1578</v>
      </c>
      <c r="D570" s="43">
        <v>43313</v>
      </c>
      <c r="E570" s="25">
        <v>2018</v>
      </c>
      <c r="F570" s="25">
        <v>8</v>
      </c>
      <c r="G570" s="37">
        <v>1</v>
      </c>
      <c r="H570" s="35">
        <v>0.27818287037037037</v>
      </c>
      <c r="I570" s="44">
        <v>137.42883333333333</v>
      </c>
      <c r="J570" s="44">
        <v>39.335000000000001</v>
      </c>
      <c r="K570" s="34">
        <v>40</v>
      </c>
      <c r="L570" s="34">
        <v>40</v>
      </c>
      <c r="M570" s="34">
        <v>0</v>
      </c>
      <c r="N570" s="45">
        <v>14.9719</v>
      </c>
      <c r="O570" s="44">
        <v>34.43</v>
      </c>
      <c r="P570" s="26">
        <v>0.1947043623529412</v>
      </c>
      <c r="Q570" s="26">
        <v>1.0162534117647031</v>
      </c>
      <c r="R570" s="32" t="s">
        <v>1360</v>
      </c>
      <c r="S570" s="32">
        <v>1</v>
      </c>
      <c r="T570" s="22"/>
      <c r="U570" s="36"/>
      <c r="V570" s="47" t="s">
        <v>951</v>
      </c>
      <c r="W570" s="22"/>
      <c r="X570" s="22"/>
    </row>
    <row r="571" spans="1:24" s="18" customFormat="1" ht="12.75" customHeight="1">
      <c r="A571" s="25" t="s">
        <v>1359</v>
      </c>
      <c r="B571" s="25" t="s">
        <v>1347</v>
      </c>
      <c r="C571" s="25" t="s">
        <v>1578</v>
      </c>
      <c r="D571" s="43">
        <v>43313</v>
      </c>
      <c r="E571" s="25">
        <v>2018</v>
      </c>
      <c r="F571" s="25">
        <v>8</v>
      </c>
      <c r="G571" s="37">
        <v>1</v>
      </c>
      <c r="H571" s="35">
        <v>0.27879629629629626</v>
      </c>
      <c r="I571" s="44">
        <v>137.42883333333333</v>
      </c>
      <c r="J571" s="44">
        <v>39.335000000000001</v>
      </c>
      <c r="K571" s="34">
        <v>30</v>
      </c>
      <c r="L571" s="34">
        <v>30</v>
      </c>
      <c r="M571" s="34">
        <v>0</v>
      </c>
      <c r="N571" s="45">
        <v>17.531400000000001</v>
      </c>
      <c r="O571" s="44">
        <v>34.339700000000001</v>
      </c>
      <c r="P571" s="26">
        <v>0.2112765647058823</v>
      </c>
      <c r="Q571" s="26">
        <v>0.84885922352941101</v>
      </c>
      <c r="R571" s="32" t="s">
        <v>1360</v>
      </c>
      <c r="S571" s="32">
        <v>1</v>
      </c>
      <c r="T571" s="22"/>
      <c r="U571" s="36"/>
      <c r="V571" s="47" t="s">
        <v>952</v>
      </c>
      <c r="W571" s="22"/>
      <c r="X571" s="22"/>
    </row>
    <row r="572" spans="1:24" s="18" customFormat="1" ht="12.75" customHeight="1">
      <c r="A572" s="25" t="s">
        <v>1359</v>
      </c>
      <c r="B572" s="25" t="s">
        <v>1347</v>
      </c>
      <c r="C572" s="25" t="s">
        <v>1578</v>
      </c>
      <c r="D572" s="43">
        <v>43313</v>
      </c>
      <c r="E572" s="25">
        <v>2018</v>
      </c>
      <c r="F572" s="25">
        <v>8</v>
      </c>
      <c r="G572" s="37">
        <v>1</v>
      </c>
      <c r="H572" s="35">
        <v>0.27997685185185184</v>
      </c>
      <c r="I572" s="44">
        <v>137.42883333333333</v>
      </c>
      <c r="J572" s="44">
        <v>39.335000000000001</v>
      </c>
      <c r="K572" s="34">
        <v>20</v>
      </c>
      <c r="L572" s="34">
        <v>20</v>
      </c>
      <c r="M572" s="34">
        <v>0</v>
      </c>
      <c r="N572" s="45">
        <v>20.335100000000001</v>
      </c>
      <c r="O572" s="44">
        <v>34.261600000000001</v>
      </c>
      <c r="P572" s="26">
        <v>0.15604584705882374</v>
      </c>
      <c r="Q572" s="26">
        <v>0.63325220196078469</v>
      </c>
      <c r="R572" s="32" t="s">
        <v>1360</v>
      </c>
      <c r="S572" s="32">
        <v>1</v>
      </c>
      <c r="T572" s="22"/>
      <c r="U572" s="36"/>
      <c r="V572" s="47" t="s">
        <v>953</v>
      </c>
      <c r="W572" s="22"/>
      <c r="X572" s="22"/>
    </row>
    <row r="573" spans="1:24" s="18" customFormat="1" ht="12.75" customHeight="1">
      <c r="A573" s="25" t="s">
        <v>1359</v>
      </c>
      <c r="B573" s="25" t="s">
        <v>1347</v>
      </c>
      <c r="C573" s="25" t="s">
        <v>1578</v>
      </c>
      <c r="D573" s="43">
        <v>43313</v>
      </c>
      <c r="E573" s="25">
        <v>2018</v>
      </c>
      <c r="F573" s="25">
        <v>8</v>
      </c>
      <c r="G573" s="37">
        <v>1</v>
      </c>
      <c r="H573" s="35">
        <v>0.28114583333333337</v>
      </c>
      <c r="I573" s="44">
        <v>137.42883333333333</v>
      </c>
      <c r="J573" s="44">
        <v>39.335000000000001</v>
      </c>
      <c r="K573" s="34">
        <v>10</v>
      </c>
      <c r="L573" s="34">
        <v>10</v>
      </c>
      <c r="M573" s="34">
        <v>0</v>
      </c>
      <c r="N573" s="45">
        <v>23.209399999999999</v>
      </c>
      <c r="O573" s="44">
        <v>34.101399999999998</v>
      </c>
      <c r="P573" s="26">
        <v>4.1097849411765086E-2</v>
      </c>
      <c r="Q573" s="26">
        <v>-6.5659872941177255E-2</v>
      </c>
      <c r="R573" s="32" t="s">
        <v>1360</v>
      </c>
      <c r="S573" s="32">
        <v>1</v>
      </c>
      <c r="T573" s="22"/>
      <c r="U573" s="36"/>
      <c r="V573" s="47" t="s">
        <v>954</v>
      </c>
      <c r="W573" s="22"/>
      <c r="X573" s="22"/>
    </row>
    <row r="574" spans="1:24" s="18" customFormat="1" ht="12.75" customHeight="1">
      <c r="A574" s="25"/>
      <c r="B574" s="25"/>
      <c r="C574" s="25"/>
      <c r="D574" s="43"/>
      <c r="E574" s="25"/>
      <c r="F574" s="25"/>
      <c r="G574" s="37"/>
      <c r="H574" s="35"/>
      <c r="I574" s="44"/>
      <c r="J574" s="44"/>
      <c r="K574" s="34"/>
      <c r="L574" s="34"/>
      <c r="M574" s="34"/>
      <c r="N574" s="45"/>
      <c r="O574" s="44"/>
      <c r="P574" s="26"/>
      <c r="Q574" s="26"/>
      <c r="R574" s="32"/>
      <c r="S574" s="32"/>
      <c r="T574" s="22"/>
      <c r="U574" s="36"/>
      <c r="V574" s="47"/>
      <c r="W574" s="22"/>
      <c r="X574" s="22"/>
    </row>
    <row r="575" spans="1:24" s="18" customFormat="1" ht="12.75" customHeight="1">
      <c r="A575" s="25" t="s">
        <v>1359</v>
      </c>
      <c r="B575" s="25" t="s">
        <v>1349</v>
      </c>
      <c r="C575" s="25" t="s">
        <v>1578</v>
      </c>
      <c r="D575" s="43">
        <v>43312</v>
      </c>
      <c r="E575" s="25">
        <v>2018</v>
      </c>
      <c r="F575" s="25">
        <v>7</v>
      </c>
      <c r="G575" s="37">
        <v>31</v>
      </c>
      <c r="H575" s="35">
        <v>0.39501157407407406</v>
      </c>
      <c r="I575" s="44">
        <v>138.25383333333335</v>
      </c>
      <c r="J575" s="44">
        <v>38.831666666666663</v>
      </c>
      <c r="K575" s="34">
        <v>500</v>
      </c>
      <c r="L575" s="34">
        <v>500</v>
      </c>
      <c r="M575" s="34">
        <v>0</v>
      </c>
      <c r="N575" s="45">
        <v>0.76019999999999999</v>
      </c>
      <c r="O575" s="44">
        <v>34.064300000000003</v>
      </c>
      <c r="P575" s="26">
        <v>-3.6200829411764168E-2</v>
      </c>
      <c r="Q575" s="26">
        <v>-0.79501225647058682</v>
      </c>
      <c r="R575" s="32" t="s">
        <v>1360</v>
      </c>
      <c r="S575" s="32">
        <v>1</v>
      </c>
      <c r="T575" s="22"/>
      <c r="U575" s="36"/>
      <c r="V575" s="49" t="s">
        <v>956</v>
      </c>
      <c r="W575" s="22"/>
      <c r="X575" s="22"/>
    </row>
    <row r="576" spans="1:24" s="18" customFormat="1" ht="12.75" customHeight="1">
      <c r="A576" s="25" t="s">
        <v>1359</v>
      </c>
      <c r="B576" s="25" t="s">
        <v>1349</v>
      </c>
      <c r="C576" s="25" t="s">
        <v>1578</v>
      </c>
      <c r="D576" s="43">
        <v>43312</v>
      </c>
      <c r="E576" s="25">
        <v>2018</v>
      </c>
      <c r="F576" s="25">
        <v>7</v>
      </c>
      <c r="G576" s="37">
        <v>31</v>
      </c>
      <c r="H576" s="35">
        <v>0.3971412037037037</v>
      </c>
      <c r="I576" s="44">
        <v>138.25383333333335</v>
      </c>
      <c r="J576" s="44">
        <v>38.831666666666663</v>
      </c>
      <c r="K576" s="34">
        <v>400</v>
      </c>
      <c r="L576" s="34">
        <v>400</v>
      </c>
      <c r="M576" s="34">
        <v>0</v>
      </c>
      <c r="N576" s="45">
        <v>1.0126999999999999</v>
      </c>
      <c r="O576" s="44">
        <v>34.053699999999999</v>
      </c>
      <c r="P576" s="26">
        <v>-7.6624635294118004E-2</v>
      </c>
      <c r="Q576" s="26">
        <v>-1.0165124917647042</v>
      </c>
      <c r="R576" s="32" t="s">
        <v>1360</v>
      </c>
      <c r="S576" s="32">
        <v>1</v>
      </c>
      <c r="T576" s="22"/>
      <c r="U576" s="36"/>
      <c r="V576" s="49" t="s">
        <v>957</v>
      </c>
      <c r="W576" s="22"/>
      <c r="X576" s="22"/>
    </row>
    <row r="577" spans="1:24" s="18" customFormat="1" ht="12.75" customHeight="1">
      <c r="A577" s="25" t="s">
        <v>1359</v>
      </c>
      <c r="B577" s="25" t="s">
        <v>1349</v>
      </c>
      <c r="C577" s="25" t="s">
        <v>1578</v>
      </c>
      <c r="D577" s="43">
        <v>43312</v>
      </c>
      <c r="E577" s="25">
        <v>2018</v>
      </c>
      <c r="F577" s="25">
        <v>7</v>
      </c>
      <c r="G577" s="37">
        <v>31</v>
      </c>
      <c r="H577" s="35">
        <v>0.39900462962962963</v>
      </c>
      <c r="I577" s="44">
        <v>138.25383333333335</v>
      </c>
      <c r="J577" s="44">
        <v>38.831666666666663</v>
      </c>
      <c r="K577" s="34">
        <v>300</v>
      </c>
      <c r="L577" s="34">
        <v>300</v>
      </c>
      <c r="M577" s="34">
        <v>0</v>
      </c>
      <c r="N577" s="45">
        <v>1.8260000000000001</v>
      </c>
      <c r="O577" s="44">
        <v>34.034300000000002</v>
      </c>
      <c r="P577" s="26">
        <v>-2.8877241176470836E-2</v>
      </c>
      <c r="Q577" s="26">
        <v>-0.78046476705882384</v>
      </c>
      <c r="R577" s="32" t="s">
        <v>1360</v>
      </c>
      <c r="S577" s="32">
        <v>1</v>
      </c>
      <c r="T577" s="22"/>
      <c r="U577" s="36"/>
      <c r="V577" s="49" t="s">
        <v>958</v>
      </c>
      <c r="W577" s="22"/>
      <c r="X577" s="22"/>
    </row>
    <row r="578" spans="1:24" s="18" customFormat="1" ht="12.75" customHeight="1">
      <c r="A578" s="25" t="s">
        <v>1359</v>
      </c>
      <c r="B578" s="25" t="s">
        <v>1349</v>
      </c>
      <c r="C578" s="25" t="s">
        <v>1578</v>
      </c>
      <c r="D578" s="43">
        <v>43312</v>
      </c>
      <c r="E578" s="25">
        <v>2018</v>
      </c>
      <c r="F578" s="25">
        <v>7</v>
      </c>
      <c r="G578" s="37">
        <v>31</v>
      </c>
      <c r="H578" s="35">
        <v>0.40075231481481483</v>
      </c>
      <c r="I578" s="44">
        <v>138.25383333333335</v>
      </c>
      <c r="J578" s="44">
        <v>38.831666666666663</v>
      </c>
      <c r="K578" s="34">
        <v>200</v>
      </c>
      <c r="L578" s="34">
        <v>200</v>
      </c>
      <c r="M578" s="34">
        <v>0</v>
      </c>
      <c r="N578" s="45">
        <v>5.0540000000000003</v>
      </c>
      <c r="O578" s="44">
        <v>34.085700000000003</v>
      </c>
      <c r="P578" s="26">
        <v>-7.6628470588233633E-3</v>
      </c>
      <c r="Q578" s="26">
        <v>-0.32201696235294008</v>
      </c>
      <c r="R578" s="32" t="s">
        <v>1360</v>
      </c>
      <c r="S578" s="32">
        <v>1</v>
      </c>
      <c r="T578" s="22"/>
      <c r="U578" s="36"/>
      <c r="V578" s="49" t="s">
        <v>959</v>
      </c>
      <c r="W578" s="22"/>
      <c r="X578" s="22"/>
    </row>
    <row r="579" spans="1:24" s="18" customFormat="1" ht="12.75" customHeight="1">
      <c r="A579" s="25" t="s">
        <v>1359</v>
      </c>
      <c r="B579" s="25" t="s">
        <v>1349</v>
      </c>
      <c r="C579" s="25" t="s">
        <v>1578</v>
      </c>
      <c r="D579" s="43">
        <v>43312</v>
      </c>
      <c r="E579" s="25">
        <v>2018</v>
      </c>
      <c r="F579" s="25">
        <v>7</v>
      </c>
      <c r="G579" s="37">
        <v>31</v>
      </c>
      <c r="H579" s="35">
        <v>0.40199074074074076</v>
      </c>
      <c r="I579" s="44">
        <v>138.25383333333335</v>
      </c>
      <c r="J579" s="44">
        <v>38.831666666666663</v>
      </c>
      <c r="K579" s="34">
        <v>150</v>
      </c>
      <c r="L579" s="34">
        <v>150</v>
      </c>
      <c r="M579" s="34">
        <v>0</v>
      </c>
      <c r="N579" s="45">
        <v>8.8630999999999993</v>
      </c>
      <c r="O579" s="44">
        <v>34.246499999999997</v>
      </c>
      <c r="P579" s="26">
        <v>0.11682614705882388</v>
      </c>
      <c r="Q579" s="26">
        <v>0.39334804235294207</v>
      </c>
      <c r="R579" s="32" t="s">
        <v>1360</v>
      </c>
      <c r="S579" s="32">
        <v>1</v>
      </c>
      <c r="T579" s="22"/>
      <c r="U579" s="36"/>
      <c r="V579" s="49" t="s">
        <v>960</v>
      </c>
      <c r="W579" s="22"/>
      <c r="X579" s="22"/>
    </row>
    <row r="580" spans="1:24" s="18" customFormat="1" ht="12.75" customHeight="1">
      <c r="A580" s="25" t="s">
        <v>1359</v>
      </c>
      <c r="B580" s="25" t="s">
        <v>1349</v>
      </c>
      <c r="C580" s="25" t="s">
        <v>1578</v>
      </c>
      <c r="D580" s="43">
        <v>43312</v>
      </c>
      <c r="E580" s="25">
        <v>2018</v>
      </c>
      <c r="F580" s="25">
        <v>7</v>
      </c>
      <c r="G580" s="37">
        <v>31</v>
      </c>
      <c r="H580" s="35">
        <v>0.40287037037037038</v>
      </c>
      <c r="I580" s="44">
        <v>138.25383333333335</v>
      </c>
      <c r="J580" s="44">
        <v>38.831666666666663</v>
      </c>
      <c r="K580" s="34">
        <v>125</v>
      </c>
      <c r="L580" s="34">
        <v>125</v>
      </c>
      <c r="M580" s="34">
        <v>0</v>
      </c>
      <c r="N580" s="45">
        <v>10.118600000000001</v>
      </c>
      <c r="O580" s="44">
        <v>34.3033</v>
      </c>
      <c r="P580" s="26">
        <v>0.1088542411764708</v>
      </c>
      <c r="Q580" s="26">
        <v>0.58683772705882475</v>
      </c>
      <c r="R580" s="32" t="s">
        <v>1360</v>
      </c>
      <c r="S580" s="32">
        <v>1</v>
      </c>
      <c r="T580" s="22"/>
      <c r="U580" s="36"/>
      <c r="V580" s="49" t="s">
        <v>961</v>
      </c>
      <c r="W580" s="22"/>
      <c r="X580" s="22"/>
    </row>
    <row r="581" spans="1:24" s="18" customFormat="1" ht="12.75" customHeight="1">
      <c r="A581" s="25" t="s">
        <v>1359</v>
      </c>
      <c r="B581" s="25" t="s">
        <v>1349</v>
      </c>
      <c r="C581" s="25" t="s">
        <v>1578</v>
      </c>
      <c r="D581" s="43">
        <v>43312</v>
      </c>
      <c r="E581" s="25">
        <v>2018</v>
      </c>
      <c r="F581" s="25">
        <v>7</v>
      </c>
      <c r="G581" s="37">
        <v>31</v>
      </c>
      <c r="H581" s="35">
        <v>0.40369212962962964</v>
      </c>
      <c r="I581" s="44">
        <v>138.25383333333335</v>
      </c>
      <c r="J581" s="44">
        <v>38.831666666666663</v>
      </c>
      <c r="K581" s="34">
        <v>100</v>
      </c>
      <c r="L581" s="34">
        <v>100</v>
      </c>
      <c r="M581" s="34">
        <v>0</v>
      </c>
      <c r="N581" s="45">
        <v>12.2064</v>
      </c>
      <c r="O581" s="44">
        <v>34.414200000000001</v>
      </c>
      <c r="P581" s="26">
        <v>0.21762753529411771</v>
      </c>
      <c r="Q581" s="26">
        <v>0.98880297176470755</v>
      </c>
      <c r="R581" s="32" t="s">
        <v>1360</v>
      </c>
      <c r="S581" s="32">
        <v>1</v>
      </c>
      <c r="T581" s="22"/>
      <c r="U581" s="36"/>
      <c r="V581" s="49" t="s">
        <v>962</v>
      </c>
      <c r="W581" s="22"/>
      <c r="X581" s="22"/>
    </row>
    <row r="582" spans="1:24" s="18" customFormat="1" ht="12.75" customHeight="1">
      <c r="A582" s="25" t="s">
        <v>1359</v>
      </c>
      <c r="B582" s="25" t="s">
        <v>1349</v>
      </c>
      <c r="C582" s="25" t="s">
        <v>1578</v>
      </c>
      <c r="D582" s="43">
        <v>43312</v>
      </c>
      <c r="E582" s="25">
        <v>2018</v>
      </c>
      <c r="F582" s="25">
        <v>7</v>
      </c>
      <c r="G582" s="37">
        <v>31</v>
      </c>
      <c r="H582" s="35">
        <v>0.40434027777777781</v>
      </c>
      <c r="I582" s="44">
        <v>138.25383333333335</v>
      </c>
      <c r="J582" s="44">
        <v>38.831666666666663</v>
      </c>
      <c r="K582" s="34">
        <v>80</v>
      </c>
      <c r="L582" s="34">
        <v>80</v>
      </c>
      <c r="M582" s="34">
        <v>0</v>
      </c>
      <c r="N582" s="45">
        <v>14.69</v>
      </c>
      <c r="O582" s="44">
        <v>34.512599999999999</v>
      </c>
      <c r="P582" s="26">
        <v>0.19431211176470553</v>
      </c>
      <c r="Q582" s="26">
        <v>1.1387078705882363</v>
      </c>
      <c r="R582" s="32" t="s">
        <v>1360</v>
      </c>
      <c r="S582" s="32">
        <v>1</v>
      </c>
      <c r="T582" s="22"/>
      <c r="U582" s="36"/>
      <c r="V582" s="49" t="s">
        <v>963</v>
      </c>
      <c r="W582" s="22"/>
      <c r="X582" s="22"/>
    </row>
    <row r="583" spans="1:24" s="18" customFormat="1" ht="12.75" customHeight="1">
      <c r="A583" s="25" t="s">
        <v>1359</v>
      </c>
      <c r="B583" s="25" t="s">
        <v>1349</v>
      </c>
      <c r="C583" s="25" t="s">
        <v>1578</v>
      </c>
      <c r="D583" s="43">
        <v>43312</v>
      </c>
      <c r="E583" s="25">
        <v>2018</v>
      </c>
      <c r="F583" s="25">
        <v>7</v>
      </c>
      <c r="G583" s="37">
        <v>31</v>
      </c>
      <c r="H583" s="35">
        <v>0.40502314814814816</v>
      </c>
      <c r="I583" s="44">
        <v>138.25383333333335</v>
      </c>
      <c r="J583" s="44">
        <v>38.831666666666663</v>
      </c>
      <c r="K583" s="34">
        <v>60</v>
      </c>
      <c r="L583" s="34">
        <v>60</v>
      </c>
      <c r="M583" s="34">
        <v>0</v>
      </c>
      <c r="N583" s="45">
        <v>16.092199999999998</v>
      </c>
      <c r="O583" s="44">
        <v>34.538899999999998</v>
      </c>
      <c r="P583" s="26">
        <v>0.19185090588235276</v>
      </c>
      <c r="Q583" s="26">
        <v>1.3357277152941158</v>
      </c>
      <c r="R583" s="32" t="s">
        <v>1360</v>
      </c>
      <c r="S583" s="32">
        <v>1</v>
      </c>
      <c r="T583" s="22"/>
      <c r="U583" s="36"/>
      <c r="V583" s="49" t="s">
        <v>964</v>
      </c>
      <c r="W583" s="22"/>
      <c r="X583" s="22"/>
    </row>
    <row r="584" spans="1:24" s="18" customFormat="1" ht="12.75" customHeight="1">
      <c r="A584" s="25" t="s">
        <v>1359</v>
      </c>
      <c r="B584" s="25" t="s">
        <v>1349</v>
      </c>
      <c r="C584" s="25" t="s">
        <v>1578</v>
      </c>
      <c r="D584" s="43">
        <v>43312</v>
      </c>
      <c r="E584" s="25">
        <v>2018</v>
      </c>
      <c r="F584" s="25">
        <v>7</v>
      </c>
      <c r="G584" s="37">
        <v>31</v>
      </c>
      <c r="H584" s="35">
        <v>0.40552083333333333</v>
      </c>
      <c r="I584" s="44">
        <v>138.25383333333335</v>
      </c>
      <c r="J584" s="44">
        <v>38.831666666666663</v>
      </c>
      <c r="K584" s="34">
        <v>50</v>
      </c>
      <c r="L584" s="34">
        <v>50</v>
      </c>
      <c r="M584" s="34">
        <v>0</v>
      </c>
      <c r="N584" s="45">
        <v>16.750599999999999</v>
      </c>
      <c r="O584" s="44">
        <v>34.533799999999999</v>
      </c>
      <c r="P584" s="26">
        <v>0.16163209999999895</v>
      </c>
      <c r="Q584" s="26">
        <v>1.2387636799999999</v>
      </c>
      <c r="R584" s="32" t="s">
        <v>1360</v>
      </c>
      <c r="S584" s="32">
        <v>1</v>
      </c>
      <c r="T584" s="22"/>
      <c r="U584" s="36"/>
      <c r="V584" s="49" t="s">
        <v>965</v>
      </c>
      <c r="W584" s="22"/>
      <c r="X584" s="22"/>
    </row>
    <row r="585" spans="1:24" s="18" customFormat="1" ht="12.75" customHeight="1">
      <c r="A585" s="25" t="s">
        <v>1359</v>
      </c>
      <c r="B585" s="25" t="s">
        <v>1349</v>
      </c>
      <c r="C585" s="25" t="s">
        <v>1578</v>
      </c>
      <c r="D585" s="43">
        <v>43312</v>
      </c>
      <c r="E585" s="25">
        <v>2018</v>
      </c>
      <c r="F585" s="25">
        <v>7</v>
      </c>
      <c r="G585" s="37">
        <v>31</v>
      </c>
      <c r="H585" s="35">
        <v>0.40604166666666663</v>
      </c>
      <c r="I585" s="44">
        <v>138.25383333333335</v>
      </c>
      <c r="J585" s="44">
        <v>38.831666666666663</v>
      </c>
      <c r="K585" s="34">
        <v>40</v>
      </c>
      <c r="L585" s="34">
        <v>40</v>
      </c>
      <c r="M585" s="34">
        <v>0</v>
      </c>
      <c r="N585" s="45">
        <v>17.743600000000001</v>
      </c>
      <c r="O585" s="44">
        <v>34.503900000000002</v>
      </c>
      <c r="P585" s="26">
        <v>0.17672349411764676</v>
      </c>
      <c r="Q585" s="26">
        <v>1.1370927647058835</v>
      </c>
      <c r="R585" s="32" t="s">
        <v>1360</v>
      </c>
      <c r="S585" s="32">
        <v>1</v>
      </c>
      <c r="T585" s="22"/>
      <c r="U585" s="36"/>
      <c r="V585" s="49" t="s">
        <v>966</v>
      </c>
      <c r="W585" s="22"/>
      <c r="X585" s="22"/>
    </row>
    <row r="586" spans="1:24" s="18" customFormat="1" ht="12.75" customHeight="1">
      <c r="A586" s="25" t="s">
        <v>1359</v>
      </c>
      <c r="B586" s="25" t="s">
        <v>1349</v>
      </c>
      <c r="C586" s="25" t="s">
        <v>1578</v>
      </c>
      <c r="D586" s="43">
        <v>43312</v>
      </c>
      <c r="E586" s="25">
        <v>2018</v>
      </c>
      <c r="F586" s="25">
        <v>7</v>
      </c>
      <c r="G586" s="37">
        <v>31</v>
      </c>
      <c r="H586" s="35">
        <v>0.40653935185185186</v>
      </c>
      <c r="I586" s="44">
        <v>138.25383333333335</v>
      </c>
      <c r="J586" s="44">
        <v>38.831666666666663</v>
      </c>
      <c r="K586" s="34">
        <v>30</v>
      </c>
      <c r="L586" s="34">
        <v>30</v>
      </c>
      <c r="M586" s="34">
        <v>0</v>
      </c>
      <c r="N586" s="45">
        <v>18.971399999999999</v>
      </c>
      <c r="O586" s="44">
        <v>34.415399999999998</v>
      </c>
      <c r="P586" s="26">
        <v>0.12895208823529369</v>
      </c>
      <c r="Q586" s="26">
        <v>0.95520876941176525</v>
      </c>
      <c r="R586" s="32" t="s">
        <v>1360</v>
      </c>
      <c r="S586" s="32">
        <v>1</v>
      </c>
      <c r="T586" s="22"/>
      <c r="U586" s="36"/>
      <c r="V586" s="49" t="s">
        <v>967</v>
      </c>
      <c r="W586" s="22"/>
      <c r="X586" s="22"/>
    </row>
    <row r="587" spans="1:24" s="18" customFormat="1" ht="12.75" customHeight="1">
      <c r="A587" s="25" t="s">
        <v>1359</v>
      </c>
      <c r="B587" s="25" t="s">
        <v>1349</v>
      </c>
      <c r="C587" s="25" t="s">
        <v>1578</v>
      </c>
      <c r="D587" s="43">
        <v>43312</v>
      </c>
      <c r="E587" s="25">
        <v>2018</v>
      </c>
      <c r="F587" s="25">
        <v>7</v>
      </c>
      <c r="G587" s="37">
        <v>31</v>
      </c>
      <c r="H587" s="35">
        <v>0.40768518518518521</v>
      </c>
      <c r="I587" s="44">
        <v>138.25383333333335</v>
      </c>
      <c r="J587" s="44">
        <v>38.831666666666663</v>
      </c>
      <c r="K587" s="34">
        <v>20</v>
      </c>
      <c r="L587" s="34">
        <v>20</v>
      </c>
      <c r="M587" s="34">
        <v>0</v>
      </c>
      <c r="N587" s="45">
        <v>20.869599999999998</v>
      </c>
      <c r="O587" s="44">
        <v>34.261400000000002</v>
      </c>
      <c r="P587" s="26">
        <v>9.8120982352940977E-2</v>
      </c>
      <c r="Q587" s="26">
        <v>0.65996741411764859</v>
      </c>
      <c r="R587" s="32" t="s">
        <v>1360</v>
      </c>
      <c r="S587" s="32">
        <v>1</v>
      </c>
      <c r="T587" s="22"/>
      <c r="U587" s="36"/>
      <c r="V587" s="49" t="s">
        <v>968</v>
      </c>
      <c r="W587" s="22"/>
      <c r="X587" s="22"/>
    </row>
    <row r="588" spans="1:24" s="18" customFormat="1" ht="12.75" customHeight="1">
      <c r="A588" s="25" t="s">
        <v>1359</v>
      </c>
      <c r="B588" s="25" t="s">
        <v>1349</v>
      </c>
      <c r="C588" s="25" t="s">
        <v>1578</v>
      </c>
      <c r="D588" s="43">
        <v>43312</v>
      </c>
      <c r="E588" s="25">
        <v>2018</v>
      </c>
      <c r="F588" s="25">
        <v>7</v>
      </c>
      <c r="G588" s="37">
        <v>31</v>
      </c>
      <c r="H588" s="35">
        <v>0.4082986111111111</v>
      </c>
      <c r="I588" s="44">
        <v>138.25383333333335</v>
      </c>
      <c r="J588" s="44">
        <v>38.831666666666663</v>
      </c>
      <c r="K588" s="34">
        <v>10</v>
      </c>
      <c r="L588" s="34">
        <v>10</v>
      </c>
      <c r="M588" s="34">
        <v>0</v>
      </c>
      <c r="N588" s="45">
        <v>24.999300000000002</v>
      </c>
      <c r="O588" s="44">
        <v>34.066099999999999</v>
      </c>
      <c r="P588" s="26">
        <v>2.1775576470588032E-2</v>
      </c>
      <c r="Q588" s="26">
        <v>-9.7528781176469792E-2</v>
      </c>
      <c r="R588" s="32" t="s">
        <v>1360</v>
      </c>
      <c r="S588" s="32">
        <v>1</v>
      </c>
      <c r="T588" s="22"/>
      <c r="U588" s="36"/>
      <c r="V588" s="49" t="s">
        <v>969</v>
      </c>
      <c r="W588" s="22"/>
      <c r="X588" s="22"/>
    </row>
    <row r="589" spans="1:24" s="18" customFormat="1" ht="12.75" customHeight="1">
      <c r="A589" s="25"/>
      <c r="B589" s="25"/>
      <c r="C589" s="25"/>
      <c r="D589" s="43"/>
      <c r="E589" s="25"/>
      <c r="F589" s="25"/>
      <c r="G589" s="37"/>
      <c r="H589" s="35"/>
      <c r="I589" s="44"/>
      <c r="J589" s="44"/>
      <c r="K589" s="34"/>
      <c r="L589" s="34"/>
      <c r="M589" s="34"/>
      <c r="N589" s="45"/>
      <c r="O589" s="44"/>
      <c r="P589" s="26"/>
      <c r="Q589" s="26"/>
      <c r="R589" s="32"/>
      <c r="S589" s="32"/>
      <c r="T589" s="22"/>
      <c r="U589" s="36"/>
      <c r="V589" s="49"/>
      <c r="W589" s="22"/>
      <c r="X589" s="22"/>
    </row>
    <row r="590" spans="1:24" s="18" customFormat="1" ht="12.75" customHeight="1">
      <c r="A590" s="25" t="s">
        <v>1384</v>
      </c>
      <c r="B590" s="25" t="s">
        <v>1386</v>
      </c>
      <c r="C590" s="25" t="s">
        <v>1578</v>
      </c>
      <c r="D590" s="43">
        <v>43342</v>
      </c>
      <c r="E590" s="25">
        <v>2018</v>
      </c>
      <c r="F590" s="25">
        <v>8</v>
      </c>
      <c r="G590" s="37">
        <v>30</v>
      </c>
      <c r="H590" s="35">
        <v>0.93568287037037035</v>
      </c>
      <c r="I590" s="44">
        <v>138.08316669999999</v>
      </c>
      <c r="J590" s="44">
        <v>37.585000000000001</v>
      </c>
      <c r="K590" s="34">
        <v>500</v>
      </c>
      <c r="L590" s="34">
        <v>500</v>
      </c>
      <c r="M590" s="34">
        <v>0</v>
      </c>
      <c r="N590" s="45">
        <v>0.78759999999999997</v>
      </c>
      <c r="O590" s="44">
        <v>34.0578</v>
      </c>
      <c r="P590" s="26">
        <v>-4.4022927058823491E-2</v>
      </c>
      <c r="Q590" s="26">
        <v>-0.86220887647058753</v>
      </c>
      <c r="R590" s="32" t="s">
        <v>1360</v>
      </c>
      <c r="S590" s="32">
        <v>1</v>
      </c>
      <c r="T590" s="22"/>
      <c r="U590" s="36"/>
      <c r="V590" s="49" t="s">
        <v>994</v>
      </c>
      <c r="W590" s="22"/>
      <c r="X590" s="22"/>
    </row>
    <row r="591" spans="1:24" s="18" customFormat="1" ht="12.75" customHeight="1">
      <c r="A591" s="25" t="s">
        <v>1384</v>
      </c>
      <c r="B591" s="25" t="s">
        <v>1386</v>
      </c>
      <c r="C591" s="25" t="s">
        <v>1578</v>
      </c>
      <c r="D591" s="43">
        <v>43342</v>
      </c>
      <c r="E591" s="25">
        <v>2018</v>
      </c>
      <c r="F591" s="25">
        <v>8</v>
      </c>
      <c r="G591" s="37">
        <v>30</v>
      </c>
      <c r="H591" s="35">
        <v>0.93745370370370373</v>
      </c>
      <c r="I591" s="44">
        <v>138.08316669999999</v>
      </c>
      <c r="J591" s="44">
        <v>37.585000000000001</v>
      </c>
      <c r="K591" s="34">
        <v>400</v>
      </c>
      <c r="L591" s="34">
        <v>400</v>
      </c>
      <c r="M591" s="34">
        <v>0</v>
      </c>
      <c r="N591" s="45">
        <v>1.1103000000000001</v>
      </c>
      <c r="O591" s="44">
        <v>34.048400000000001</v>
      </c>
      <c r="P591" s="26">
        <v>-5.1934079999999438E-2</v>
      </c>
      <c r="Q591" s="26">
        <v>-0.76161089999999909</v>
      </c>
      <c r="R591" s="32" t="s">
        <v>1360</v>
      </c>
      <c r="S591" s="32">
        <v>1</v>
      </c>
      <c r="T591" s="22"/>
      <c r="U591" s="36"/>
      <c r="V591" s="49" t="s">
        <v>995</v>
      </c>
      <c r="W591" s="22"/>
      <c r="X591" s="22"/>
    </row>
    <row r="592" spans="1:24" s="18" customFormat="1" ht="12.75" customHeight="1">
      <c r="A592" s="25" t="s">
        <v>1384</v>
      </c>
      <c r="B592" s="25" t="s">
        <v>1386</v>
      </c>
      <c r="C592" s="25" t="s">
        <v>1578</v>
      </c>
      <c r="D592" s="43">
        <v>43342</v>
      </c>
      <c r="E592" s="25">
        <v>2018</v>
      </c>
      <c r="F592" s="25">
        <v>8</v>
      </c>
      <c r="G592" s="37">
        <v>30</v>
      </c>
      <c r="H592" s="35">
        <v>0.93887731481481485</v>
      </c>
      <c r="I592" s="44">
        <v>138.08316669999999</v>
      </c>
      <c r="J592" s="44">
        <v>37.585000000000001</v>
      </c>
      <c r="K592" s="34">
        <v>300</v>
      </c>
      <c r="L592" s="34">
        <v>300</v>
      </c>
      <c r="M592" s="34">
        <v>0</v>
      </c>
      <c r="N592" s="45">
        <v>2.3927</v>
      </c>
      <c r="O592" s="44">
        <v>34.0154</v>
      </c>
      <c r="P592" s="26">
        <v>-4.95309929411758E-2</v>
      </c>
      <c r="Q592" s="26">
        <v>-0.39365232352941248</v>
      </c>
      <c r="R592" s="32" t="s">
        <v>1360</v>
      </c>
      <c r="S592" s="32">
        <v>1</v>
      </c>
      <c r="T592" s="22"/>
      <c r="U592" s="36"/>
      <c r="V592" s="49" t="s">
        <v>996</v>
      </c>
      <c r="W592" s="22"/>
      <c r="X592" s="22"/>
    </row>
    <row r="593" spans="1:24" s="18" customFormat="1" ht="12.75" customHeight="1">
      <c r="A593" s="25" t="s">
        <v>1384</v>
      </c>
      <c r="B593" s="25" t="s">
        <v>1386</v>
      </c>
      <c r="C593" s="25" t="s">
        <v>1578</v>
      </c>
      <c r="D593" s="43">
        <v>43342</v>
      </c>
      <c r="E593" s="25">
        <v>2018</v>
      </c>
      <c r="F593" s="25">
        <v>8</v>
      </c>
      <c r="G593" s="37">
        <v>30</v>
      </c>
      <c r="H593" s="35">
        <v>0.93991898148148145</v>
      </c>
      <c r="I593" s="44">
        <v>138.08316669999999</v>
      </c>
      <c r="J593" s="44">
        <v>37.585000000000001</v>
      </c>
      <c r="K593" s="34">
        <v>250</v>
      </c>
      <c r="L593" s="34">
        <v>250</v>
      </c>
      <c r="M593" s="34">
        <v>0</v>
      </c>
      <c r="N593" s="45">
        <v>5.3162000000000003</v>
      </c>
      <c r="O593" s="44">
        <v>34.090299999999999</v>
      </c>
      <c r="P593" s="26">
        <v>4.2262174117647211E-2</v>
      </c>
      <c r="Q593" s="26">
        <v>-0.1870523470588239</v>
      </c>
      <c r="R593" s="32" t="s">
        <v>1360</v>
      </c>
      <c r="S593" s="32">
        <v>1</v>
      </c>
      <c r="T593" s="22"/>
      <c r="U593" s="36"/>
      <c r="V593" s="49" t="s">
        <v>997</v>
      </c>
      <c r="W593" s="22"/>
      <c r="X593" s="22"/>
    </row>
    <row r="594" spans="1:24" s="18" customFormat="1" ht="12.75" customHeight="1">
      <c r="A594" s="25" t="s">
        <v>1384</v>
      </c>
      <c r="B594" s="25" t="s">
        <v>1386</v>
      </c>
      <c r="C594" s="25" t="s">
        <v>1578</v>
      </c>
      <c r="D594" s="43">
        <v>43342</v>
      </c>
      <c r="E594" s="25">
        <v>2018</v>
      </c>
      <c r="F594" s="25">
        <v>8</v>
      </c>
      <c r="G594" s="37">
        <v>30</v>
      </c>
      <c r="H594" s="35">
        <v>0.94047453703703709</v>
      </c>
      <c r="I594" s="44">
        <v>138.08316669999999</v>
      </c>
      <c r="J594" s="44">
        <v>37.585000000000001</v>
      </c>
      <c r="K594" s="34">
        <v>225</v>
      </c>
      <c r="L594" s="34">
        <v>225</v>
      </c>
      <c r="M594" s="34">
        <v>0</v>
      </c>
      <c r="N594" s="45">
        <v>6.7175000000000002</v>
      </c>
      <c r="O594" s="44">
        <v>34.129899999999999</v>
      </c>
      <c r="P594" s="26">
        <v>6.2260141176471384E-2</v>
      </c>
      <c r="Q594" s="26">
        <v>6.2537329411764375E-2</v>
      </c>
      <c r="R594" s="32" t="s">
        <v>1360</v>
      </c>
      <c r="S594" s="32">
        <v>1</v>
      </c>
      <c r="T594" s="22"/>
      <c r="U594" s="36"/>
      <c r="V594" s="49" t="s">
        <v>998</v>
      </c>
      <c r="W594" s="22"/>
      <c r="X594" s="22"/>
    </row>
    <row r="595" spans="1:24" s="18" customFormat="1" ht="12.75" customHeight="1">
      <c r="A595" s="25" t="s">
        <v>1384</v>
      </c>
      <c r="B595" s="25" t="s">
        <v>1386</v>
      </c>
      <c r="C595" s="25" t="s">
        <v>1578</v>
      </c>
      <c r="D595" s="43">
        <v>43342</v>
      </c>
      <c r="E595" s="25">
        <v>2018</v>
      </c>
      <c r="F595" s="25">
        <v>8</v>
      </c>
      <c r="G595" s="37">
        <v>30</v>
      </c>
      <c r="H595" s="35">
        <v>0.9410532407407407</v>
      </c>
      <c r="I595" s="44">
        <v>138.08316669999999</v>
      </c>
      <c r="J595" s="44">
        <v>37.585000000000001</v>
      </c>
      <c r="K595" s="34">
        <v>200</v>
      </c>
      <c r="L595" s="34">
        <v>200</v>
      </c>
      <c r="M595" s="34">
        <v>0</v>
      </c>
      <c r="N595" s="45">
        <v>7.6393000000000004</v>
      </c>
      <c r="O595" s="44">
        <v>34.179000000000002</v>
      </c>
      <c r="P595" s="26">
        <v>0.11825682823529404</v>
      </c>
      <c r="Q595" s="26">
        <v>0.27757820588235305</v>
      </c>
      <c r="R595" s="32" t="s">
        <v>1360</v>
      </c>
      <c r="S595" s="32">
        <v>1</v>
      </c>
      <c r="T595" s="22"/>
      <c r="U595" s="36"/>
      <c r="V595" s="49" t="s">
        <v>999</v>
      </c>
      <c r="W595" s="22"/>
      <c r="X595" s="22"/>
    </row>
    <row r="596" spans="1:24" s="18" customFormat="1" ht="12.75" customHeight="1">
      <c r="A596" s="25" t="s">
        <v>1384</v>
      </c>
      <c r="B596" s="25" t="s">
        <v>1386</v>
      </c>
      <c r="C596" s="25" t="s">
        <v>1578</v>
      </c>
      <c r="D596" s="43">
        <v>43342</v>
      </c>
      <c r="E596" s="25">
        <v>2018</v>
      </c>
      <c r="F596" s="25">
        <v>8</v>
      </c>
      <c r="G596" s="37">
        <v>30</v>
      </c>
      <c r="H596" s="35">
        <v>0.9415972222222222</v>
      </c>
      <c r="I596" s="44">
        <v>138.08316669999999</v>
      </c>
      <c r="J596" s="44">
        <v>37.585000000000001</v>
      </c>
      <c r="K596" s="34">
        <v>175</v>
      </c>
      <c r="L596" s="34">
        <v>175</v>
      </c>
      <c r="M596" s="34">
        <v>0</v>
      </c>
      <c r="N596" s="45">
        <v>9.1092999999999993</v>
      </c>
      <c r="O596" s="44">
        <v>34.241700000000002</v>
      </c>
      <c r="P596" s="26">
        <v>0.15160263529411799</v>
      </c>
      <c r="Q596" s="26">
        <v>0.55739808235293964</v>
      </c>
      <c r="R596" s="32" t="s">
        <v>1360</v>
      </c>
      <c r="S596" s="32">
        <v>1</v>
      </c>
      <c r="T596" s="22"/>
      <c r="U596" s="36"/>
      <c r="V596" s="49" t="s">
        <v>1000</v>
      </c>
      <c r="W596" s="22"/>
      <c r="X596" s="22"/>
    </row>
    <row r="597" spans="1:24" s="18" customFormat="1" ht="12.75" customHeight="1">
      <c r="A597" s="25" t="s">
        <v>1384</v>
      </c>
      <c r="B597" s="25" t="s">
        <v>1386</v>
      </c>
      <c r="C597" s="25" t="s">
        <v>1578</v>
      </c>
      <c r="D597" s="43">
        <v>43342</v>
      </c>
      <c r="E597" s="25">
        <v>2018</v>
      </c>
      <c r="F597" s="25">
        <v>8</v>
      </c>
      <c r="G597" s="37">
        <v>30</v>
      </c>
      <c r="H597" s="35">
        <v>0.94229166666666664</v>
      </c>
      <c r="I597" s="44">
        <v>138.08316669999999</v>
      </c>
      <c r="J597" s="44">
        <v>37.585000000000001</v>
      </c>
      <c r="K597" s="34">
        <v>150</v>
      </c>
      <c r="L597" s="34">
        <v>150</v>
      </c>
      <c r="M597" s="34">
        <v>0</v>
      </c>
      <c r="N597" s="45">
        <v>10.1983</v>
      </c>
      <c r="O597" s="44">
        <v>34.303100000000001</v>
      </c>
      <c r="P597" s="26">
        <v>8.3274564705882348E-2</v>
      </c>
      <c r="Q597" s="26">
        <v>0.50145159764705838</v>
      </c>
      <c r="R597" s="32" t="s">
        <v>1360</v>
      </c>
      <c r="S597" s="32">
        <v>1</v>
      </c>
      <c r="T597" s="22"/>
      <c r="U597" s="36"/>
      <c r="V597" s="47" t="s">
        <v>1001</v>
      </c>
      <c r="W597" s="22"/>
      <c r="X597" s="22"/>
    </row>
    <row r="598" spans="1:24" s="18" customFormat="1" ht="12.75" customHeight="1">
      <c r="A598" s="25" t="s">
        <v>1384</v>
      </c>
      <c r="B598" s="25" t="s">
        <v>1386</v>
      </c>
      <c r="C598" s="25" t="s">
        <v>1578</v>
      </c>
      <c r="D598" s="43">
        <v>43342</v>
      </c>
      <c r="E598" s="25">
        <v>2018</v>
      </c>
      <c r="F598" s="25">
        <v>8</v>
      </c>
      <c r="G598" s="37">
        <v>30</v>
      </c>
      <c r="H598" s="35">
        <v>0.94353009259259257</v>
      </c>
      <c r="I598" s="44">
        <v>138.08316669999999</v>
      </c>
      <c r="J598" s="44">
        <v>37.585000000000001</v>
      </c>
      <c r="K598" s="34">
        <v>100</v>
      </c>
      <c r="L598" s="34">
        <v>100</v>
      </c>
      <c r="M598" s="34">
        <v>0</v>
      </c>
      <c r="N598" s="45">
        <v>14.5722</v>
      </c>
      <c r="O598" s="44">
        <v>34.4587</v>
      </c>
      <c r="P598" s="26">
        <v>0.11551711764705841</v>
      </c>
      <c r="Q598" s="26">
        <v>1.0143177411764714</v>
      </c>
      <c r="R598" s="32" t="s">
        <v>1360</v>
      </c>
      <c r="S598" s="32">
        <v>1</v>
      </c>
      <c r="T598" s="22"/>
      <c r="U598" s="36"/>
      <c r="V598" s="47" t="s">
        <v>1002</v>
      </c>
      <c r="W598" s="22"/>
      <c r="X598" s="22"/>
    </row>
    <row r="599" spans="1:24" s="18" customFormat="1" ht="12.75" customHeight="1">
      <c r="A599" s="25" t="s">
        <v>1384</v>
      </c>
      <c r="B599" s="25" t="s">
        <v>1386</v>
      </c>
      <c r="C599" s="25" t="s">
        <v>1578</v>
      </c>
      <c r="D599" s="43">
        <v>43342</v>
      </c>
      <c r="E599" s="25">
        <v>2018</v>
      </c>
      <c r="F599" s="25">
        <v>8</v>
      </c>
      <c r="G599" s="37">
        <v>30</v>
      </c>
      <c r="H599" s="35">
        <v>0.94390046296296293</v>
      </c>
      <c r="I599" s="44">
        <v>138.08316669999999</v>
      </c>
      <c r="J599" s="44">
        <v>37.585000000000001</v>
      </c>
      <c r="K599" s="34">
        <v>90</v>
      </c>
      <c r="L599" s="34">
        <v>90</v>
      </c>
      <c r="M599" s="34">
        <v>0</v>
      </c>
      <c r="N599" s="45">
        <v>15.561199999999999</v>
      </c>
      <c r="O599" s="44">
        <v>34.487900000000003</v>
      </c>
      <c r="P599" s="26">
        <v>0.17865427058823524</v>
      </c>
      <c r="Q599" s="26">
        <v>1.0398604047058804</v>
      </c>
      <c r="R599" s="32" t="s">
        <v>1360</v>
      </c>
      <c r="S599" s="32">
        <v>1</v>
      </c>
      <c r="T599" s="22"/>
      <c r="U599" s="36"/>
      <c r="V599" s="47" t="s">
        <v>1003</v>
      </c>
      <c r="W599" s="22"/>
      <c r="X599" s="22"/>
    </row>
    <row r="600" spans="1:24" s="18" customFormat="1" ht="12.75" customHeight="1">
      <c r="A600" s="25" t="s">
        <v>1384</v>
      </c>
      <c r="B600" s="25" t="s">
        <v>1386</v>
      </c>
      <c r="C600" s="25" t="s">
        <v>1578</v>
      </c>
      <c r="D600" s="43">
        <v>43342</v>
      </c>
      <c r="E600" s="25">
        <v>2018</v>
      </c>
      <c r="F600" s="25">
        <v>8</v>
      </c>
      <c r="G600" s="37">
        <v>30</v>
      </c>
      <c r="H600" s="35">
        <v>0.94420138888888883</v>
      </c>
      <c r="I600" s="44">
        <v>138.08316669999999</v>
      </c>
      <c r="J600" s="44">
        <v>37.585000000000001</v>
      </c>
      <c r="K600" s="34">
        <v>80</v>
      </c>
      <c r="L600" s="34">
        <v>80</v>
      </c>
      <c r="M600" s="34">
        <v>0</v>
      </c>
      <c r="N600" s="45">
        <v>16.761099999999999</v>
      </c>
      <c r="O600" s="44">
        <v>34.479300000000002</v>
      </c>
      <c r="P600" s="26">
        <v>0.17918382352941142</v>
      </c>
      <c r="Q600" s="26">
        <v>1.2020817682352938</v>
      </c>
      <c r="R600" s="32" t="s">
        <v>1360</v>
      </c>
      <c r="S600" s="32">
        <v>1</v>
      </c>
      <c r="T600" s="22"/>
      <c r="U600" s="36"/>
      <c r="V600" s="47" t="s">
        <v>1004</v>
      </c>
      <c r="W600" s="22"/>
      <c r="X600" s="22"/>
    </row>
    <row r="601" spans="1:24" s="18" customFormat="1" ht="12.75" customHeight="1">
      <c r="A601" s="25" t="s">
        <v>1384</v>
      </c>
      <c r="B601" s="25" t="s">
        <v>1386</v>
      </c>
      <c r="C601" s="25" t="s">
        <v>1578</v>
      </c>
      <c r="D601" s="43">
        <v>43342</v>
      </c>
      <c r="E601" s="25">
        <v>2018</v>
      </c>
      <c r="F601" s="25">
        <v>8</v>
      </c>
      <c r="G601" s="37">
        <v>30</v>
      </c>
      <c r="H601" s="35">
        <v>0.94451388888888888</v>
      </c>
      <c r="I601" s="44">
        <v>138.08316669999999</v>
      </c>
      <c r="J601" s="44">
        <v>37.585000000000001</v>
      </c>
      <c r="K601" s="34">
        <v>70</v>
      </c>
      <c r="L601" s="34">
        <v>70</v>
      </c>
      <c r="M601" s="34">
        <v>0</v>
      </c>
      <c r="N601" s="45">
        <v>17.808399999999999</v>
      </c>
      <c r="O601" s="44">
        <v>34.434600000000003</v>
      </c>
      <c r="P601" s="26">
        <v>0.15904877647058813</v>
      </c>
      <c r="Q601" s="26">
        <v>1.1562368517647048</v>
      </c>
      <c r="R601" s="32" t="s">
        <v>1360</v>
      </c>
      <c r="S601" s="32">
        <v>1</v>
      </c>
      <c r="T601" s="22"/>
      <c r="U601" s="36"/>
      <c r="V601" s="47" t="s">
        <v>1005</v>
      </c>
      <c r="W601" s="22"/>
      <c r="X601" s="22"/>
    </row>
    <row r="602" spans="1:24" s="18" customFormat="1" ht="12.75" customHeight="1">
      <c r="A602" s="25" t="s">
        <v>1384</v>
      </c>
      <c r="B602" s="25" t="s">
        <v>1386</v>
      </c>
      <c r="C602" s="25" t="s">
        <v>1578</v>
      </c>
      <c r="D602" s="43">
        <v>43342</v>
      </c>
      <c r="E602" s="25">
        <v>2018</v>
      </c>
      <c r="F602" s="25">
        <v>8</v>
      </c>
      <c r="G602" s="37">
        <v>30</v>
      </c>
      <c r="H602" s="35">
        <v>0.94480324074074085</v>
      </c>
      <c r="I602" s="44">
        <v>138.08316669999999</v>
      </c>
      <c r="J602" s="44">
        <v>37.585000000000001</v>
      </c>
      <c r="K602" s="34">
        <v>60</v>
      </c>
      <c r="L602" s="34">
        <v>60</v>
      </c>
      <c r="M602" s="34">
        <v>0</v>
      </c>
      <c r="N602" s="45">
        <v>18.667200000000001</v>
      </c>
      <c r="O602" s="44">
        <v>34.365699999999997</v>
      </c>
      <c r="P602" s="26">
        <v>0.15732772941176476</v>
      </c>
      <c r="Q602" s="26">
        <v>1.0309412952941166</v>
      </c>
      <c r="R602" s="32" t="s">
        <v>1360</v>
      </c>
      <c r="S602" s="32">
        <v>1</v>
      </c>
      <c r="T602" s="22"/>
      <c r="U602" s="36"/>
      <c r="V602" s="47" t="s">
        <v>1006</v>
      </c>
      <c r="W602" s="22"/>
      <c r="X602" s="22"/>
    </row>
    <row r="603" spans="1:24" s="18" customFormat="1" ht="12.75" customHeight="1">
      <c r="A603" s="25" t="s">
        <v>1384</v>
      </c>
      <c r="B603" s="25" t="s">
        <v>1386</v>
      </c>
      <c r="C603" s="25" t="s">
        <v>1578</v>
      </c>
      <c r="D603" s="43">
        <v>43342</v>
      </c>
      <c r="E603" s="25">
        <v>2018</v>
      </c>
      <c r="F603" s="25">
        <v>8</v>
      </c>
      <c r="G603" s="37">
        <v>30</v>
      </c>
      <c r="H603" s="35">
        <v>0.94516203703703694</v>
      </c>
      <c r="I603" s="44">
        <v>138.08316669999999</v>
      </c>
      <c r="J603" s="44">
        <v>37.585000000000001</v>
      </c>
      <c r="K603" s="34">
        <v>50</v>
      </c>
      <c r="L603" s="34">
        <v>50</v>
      </c>
      <c r="M603" s="34">
        <v>0</v>
      </c>
      <c r="N603" s="45">
        <v>19.315799999999999</v>
      </c>
      <c r="O603" s="44">
        <v>34.204500000000003</v>
      </c>
      <c r="P603" s="26">
        <v>0.11141308235294112</v>
      </c>
      <c r="Q603" s="26">
        <v>0.86847699882352636</v>
      </c>
      <c r="R603" s="32" t="s">
        <v>1360</v>
      </c>
      <c r="S603" s="32">
        <v>1</v>
      </c>
      <c r="T603" s="22"/>
      <c r="U603" s="36"/>
      <c r="V603" s="47" t="s">
        <v>1007</v>
      </c>
      <c r="W603" s="22"/>
      <c r="X603" s="22"/>
    </row>
    <row r="604" spans="1:24" s="18" customFormat="1" ht="12.75" customHeight="1">
      <c r="A604" s="25" t="s">
        <v>1384</v>
      </c>
      <c r="B604" s="25" t="s">
        <v>1386</v>
      </c>
      <c r="C604" s="25" t="s">
        <v>1578</v>
      </c>
      <c r="D604" s="43">
        <v>43342</v>
      </c>
      <c r="E604" s="25">
        <v>2018</v>
      </c>
      <c r="F604" s="25">
        <v>8</v>
      </c>
      <c r="G604" s="37">
        <v>30</v>
      </c>
      <c r="H604" s="35">
        <v>0.94634259259259268</v>
      </c>
      <c r="I604" s="44">
        <v>138.08316669999999</v>
      </c>
      <c r="J604" s="44">
        <v>37.585000000000001</v>
      </c>
      <c r="K604" s="34">
        <v>40</v>
      </c>
      <c r="L604" s="34">
        <v>40</v>
      </c>
      <c r="M604" s="34">
        <v>0</v>
      </c>
      <c r="N604" s="45">
        <v>20.177099999999999</v>
      </c>
      <c r="O604" s="44">
        <v>34.156700000000001</v>
      </c>
      <c r="P604" s="26">
        <v>5.9312294117646935E-2</v>
      </c>
      <c r="Q604" s="26">
        <v>0.48017761294117456</v>
      </c>
      <c r="R604" s="32" t="s">
        <v>1360</v>
      </c>
      <c r="S604" s="32">
        <v>1</v>
      </c>
      <c r="T604" s="22"/>
      <c r="U604" s="36"/>
      <c r="V604" s="47" t="s">
        <v>1008</v>
      </c>
      <c r="W604" s="22"/>
      <c r="X604" s="22"/>
    </row>
    <row r="605" spans="1:24" s="18" customFormat="1" ht="12.75" customHeight="1">
      <c r="A605" s="25" t="s">
        <v>1384</v>
      </c>
      <c r="B605" s="25" t="s">
        <v>1386</v>
      </c>
      <c r="C605" s="25" t="s">
        <v>1578</v>
      </c>
      <c r="D605" s="43">
        <v>43342</v>
      </c>
      <c r="E605" s="25">
        <v>2018</v>
      </c>
      <c r="F605" s="25">
        <v>8</v>
      </c>
      <c r="G605" s="37">
        <v>30</v>
      </c>
      <c r="H605" s="35">
        <v>0.94743055555555555</v>
      </c>
      <c r="I605" s="44">
        <v>138.08316669999999</v>
      </c>
      <c r="J605" s="44">
        <v>37.585000000000001</v>
      </c>
      <c r="K605" s="34">
        <v>30</v>
      </c>
      <c r="L605" s="34">
        <v>30</v>
      </c>
      <c r="M605" s="34">
        <v>0</v>
      </c>
      <c r="N605" s="45">
        <v>22.1404</v>
      </c>
      <c r="O605" s="44">
        <v>34.008600000000001</v>
      </c>
      <c r="P605" s="26">
        <v>2.6696647058822798E-2</v>
      </c>
      <c r="Q605" s="26">
        <v>0.19752596218487461</v>
      </c>
      <c r="R605" s="32" t="s">
        <v>1360</v>
      </c>
      <c r="S605" s="32">
        <v>1</v>
      </c>
      <c r="T605" s="22"/>
      <c r="U605" s="36"/>
      <c r="V605" s="47" t="s">
        <v>1009</v>
      </c>
      <c r="W605" s="22"/>
      <c r="X605" s="22"/>
    </row>
    <row r="606" spans="1:24" s="18" customFormat="1" ht="12.75" customHeight="1">
      <c r="A606" s="25" t="s">
        <v>1384</v>
      </c>
      <c r="B606" s="25" t="s">
        <v>1386</v>
      </c>
      <c r="C606" s="25" t="s">
        <v>1578</v>
      </c>
      <c r="D606" s="43">
        <v>43342</v>
      </c>
      <c r="E606" s="25">
        <v>2018</v>
      </c>
      <c r="F606" s="25">
        <v>8</v>
      </c>
      <c r="G606" s="37">
        <v>30</v>
      </c>
      <c r="H606" s="35">
        <v>0.94792824074074078</v>
      </c>
      <c r="I606" s="44">
        <v>138.08316669999999</v>
      </c>
      <c r="J606" s="44">
        <v>37.585000000000001</v>
      </c>
      <c r="K606" s="34">
        <v>20</v>
      </c>
      <c r="L606" s="34">
        <v>20</v>
      </c>
      <c r="M606" s="34">
        <v>0</v>
      </c>
      <c r="N606" s="45">
        <v>25.2942</v>
      </c>
      <c r="O606" s="44">
        <v>33.491300000000003</v>
      </c>
      <c r="P606" s="26">
        <v>-0.17184960000000049</v>
      </c>
      <c r="Q606" s="26">
        <v>-1.1425103199999995</v>
      </c>
      <c r="R606" s="32" t="s">
        <v>1360</v>
      </c>
      <c r="S606" s="32">
        <v>1</v>
      </c>
      <c r="T606" s="22"/>
      <c r="U606" s="36"/>
      <c r="V606" s="47" t="s">
        <v>1010</v>
      </c>
      <c r="W606" s="22"/>
      <c r="X606" s="22"/>
    </row>
    <row r="607" spans="1:24" s="18" customFormat="1" ht="12.75" customHeight="1">
      <c r="A607" s="25" t="s">
        <v>1384</v>
      </c>
      <c r="B607" s="25" t="s">
        <v>1386</v>
      </c>
      <c r="C607" s="25" t="s">
        <v>1578</v>
      </c>
      <c r="D607" s="43">
        <v>43342</v>
      </c>
      <c r="E607" s="25">
        <v>2018</v>
      </c>
      <c r="F607" s="25">
        <v>8</v>
      </c>
      <c r="G607" s="37">
        <v>30</v>
      </c>
      <c r="H607" s="35">
        <v>0.9485069444444445</v>
      </c>
      <c r="I607" s="44">
        <v>138.08316669999999</v>
      </c>
      <c r="J607" s="44">
        <v>37.585000000000001</v>
      </c>
      <c r="K607" s="34">
        <v>10</v>
      </c>
      <c r="L607" s="34">
        <v>10</v>
      </c>
      <c r="M607" s="34">
        <v>0</v>
      </c>
      <c r="N607" s="45">
        <v>25.773800000000001</v>
      </c>
      <c r="O607" s="44">
        <v>33.294199999999996</v>
      </c>
      <c r="P607" s="26">
        <v>-0.22635744705882366</v>
      </c>
      <c r="Q607" s="26">
        <v>-1.7098975564705885</v>
      </c>
      <c r="R607" s="32" t="s">
        <v>1360</v>
      </c>
      <c r="S607" s="32">
        <v>1</v>
      </c>
      <c r="T607" s="22"/>
      <c r="U607" s="36"/>
      <c r="V607" s="47" t="s">
        <v>1011</v>
      </c>
      <c r="W607" s="22"/>
      <c r="X607" s="22"/>
    </row>
    <row r="608" spans="1:24" s="18" customFormat="1" ht="12.75" customHeight="1">
      <c r="A608" s="25"/>
      <c r="B608" s="25"/>
      <c r="C608" s="25"/>
      <c r="D608" s="43"/>
      <c r="E608" s="25"/>
      <c r="F608" s="25"/>
      <c r="G608" s="37"/>
      <c r="H608" s="35"/>
      <c r="I608" s="44"/>
      <c r="J608" s="44"/>
      <c r="K608" s="34"/>
      <c r="L608" s="34"/>
      <c r="M608" s="34"/>
      <c r="N608" s="45"/>
      <c r="O608" s="44"/>
      <c r="P608" s="26"/>
      <c r="Q608" s="26"/>
      <c r="R608" s="32"/>
      <c r="S608" s="32"/>
      <c r="T608" s="22"/>
      <c r="U608" s="36"/>
      <c r="V608" s="47"/>
      <c r="W608" s="22"/>
      <c r="X608" s="22"/>
    </row>
    <row r="609" spans="1:24" s="18" customFormat="1" ht="12.75" customHeight="1">
      <c r="A609" s="25" t="s">
        <v>1384</v>
      </c>
      <c r="B609" s="25" t="s">
        <v>1388</v>
      </c>
      <c r="C609" s="25" t="s">
        <v>1578</v>
      </c>
      <c r="D609" s="43">
        <v>43343</v>
      </c>
      <c r="E609" s="25">
        <v>2018</v>
      </c>
      <c r="F609" s="25">
        <v>8</v>
      </c>
      <c r="G609" s="37">
        <v>31</v>
      </c>
      <c r="H609" s="35">
        <v>0.76922453703703697</v>
      </c>
      <c r="I609" s="44">
        <v>137.74666669999999</v>
      </c>
      <c r="J609" s="44">
        <v>38.083333330000002</v>
      </c>
      <c r="K609" s="34">
        <v>1000</v>
      </c>
      <c r="L609" s="34">
        <v>1000</v>
      </c>
      <c r="M609" s="34">
        <v>0</v>
      </c>
      <c r="N609" s="45">
        <v>0.36859999999999998</v>
      </c>
      <c r="O609" s="44">
        <v>34.067700000000002</v>
      </c>
      <c r="P609" s="26">
        <v>-5.2411341176470838E-2</v>
      </c>
      <c r="Q609" s="26">
        <v>-0.8835785094117643</v>
      </c>
      <c r="R609" s="32" t="s">
        <v>1360</v>
      </c>
      <c r="S609" s="32">
        <v>1</v>
      </c>
      <c r="T609" s="22"/>
      <c r="U609" s="36"/>
      <c r="V609" s="47" t="s">
        <v>1013</v>
      </c>
      <c r="W609" s="22"/>
      <c r="X609" s="22"/>
    </row>
    <row r="610" spans="1:24" s="18" customFormat="1" ht="12.75" customHeight="1">
      <c r="A610" s="25" t="s">
        <v>1384</v>
      </c>
      <c r="B610" s="25" t="s">
        <v>1388</v>
      </c>
      <c r="C610" s="25" t="s">
        <v>1578</v>
      </c>
      <c r="D610" s="43">
        <v>43343</v>
      </c>
      <c r="E610" s="25">
        <v>2018</v>
      </c>
      <c r="F610" s="25">
        <v>8</v>
      </c>
      <c r="G610" s="37">
        <v>31</v>
      </c>
      <c r="H610" s="35">
        <v>0.77307870370370368</v>
      </c>
      <c r="I610" s="44">
        <v>137.74666669999999</v>
      </c>
      <c r="J610" s="44">
        <v>38.083333330000002</v>
      </c>
      <c r="K610" s="34">
        <v>750</v>
      </c>
      <c r="L610" s="34">
        <v>750</v>
      </c>
      <c r="M610" s="34">
        <v>0</v>
      </c>
      <c r="N610" s="45">
        <v>0.5252</v>
      </c>
      <c r="O610" s="44">
        <v>34.065899999999999</v>
      </c>
      <c r="P610" s="26">
        <v>-4.9017388235294224E-2</v>
      </c>
      <c r="Q610" s="26">
        <v>-0.74121980588235381</v>
      </c>
      <c r="R610" s="32" t="s">
        <v>1360</v>
      </c>
      <c r="S610" s="32">
        <v>1</v>
      </c>
      <c r="T610" s="22"/>
      <c r="U610" s="36"/>
      <c r="V610" s="47" t="s">
        <v>1014</v>
      </c>
      <c r="W610" s="22"/>
      <c r="X610" s="22"/>
    </row>
    <row r="611" spans="1:24" s="18" customFormat="1" ht="12.75" customHeight="1">
      <c r="A611" s="25" t="s">
        <v>1384</v>
      </c>
      <c r="B611" s="25" t="s">
        <v>1388</v>
      </c>
      <c r="C611" s="25" t="s">
        <v>1578</v>
      </c>
      <c r="D611" s="43">
        <v>43343</v>
      </c>
      <c r="E611" s="25">
        <v>2018</v>
      </c>
      <c r="F611" s="25">
        <v>8</v>
      </c>
      <c r="G611" s="37">
        <v>31</v>
      </c>
      <c r="H611" s="35">
        <v>0.77660879629629631</v>
      </c>
      <c r="I611" s="44">
        <v>137.74666669999999</v>
      </c>
      <c r="J611" s="44">
        <v>38.083333330000002</v>
      </c>
      <c r="K611" s="34">
        <v>500</v>
      </c>
      <c r="L611" s="34">
        <v>500</v>
      </c>
      <c r="M611" s="34">
        <v>0</v>
      </c>
      <c r="N611" s="45">
        <v>0.75160000000000005</v>
      </c>
      <c r="O611" s="44">
        <v>34.059399999999997</v>
      </c>
      <c r="P611" s="26">
        <v>-3.3347435294117656E-2</v>
      </c>
      <c r="Q611" s="26">
        <v>-0.78863800235294157</v>
      </c>
      <c r="R611" s="32" t="s">
        <v>1360</v>
      </c>
      <c r="S611" s="32">
        <v>1</v>
      </c>
      <c r="T611" s="22"/>
      <c r="U611" s="36"/>
      <c r="V611" s="47" t="s">
        <v>1015</v>
      </c>
      <c r="W611" s="22"/>
      <c r="X611" s="22"/>
    </row>
    <row r="612" spans="1:24" s="18" customFormat="1" ht="12.75" customHeight="1">
      <c r="A612" s="25" t="s">
        <v>1384</v>
      </c>
      <c r="B612" s="25" t="s">
        <v>1388</v>
      </c>
      <c r="C612" s="25" t="s">
        <v>1578</v>
      </c>
      <c r="D612" s="43">
        <v>43343</v>
      </c>
      <c r="E612" s="25">
        <v>2018</v>
      </c>
      <c r="F612" s="25">
        <v>8</v>
      </c>
      <c r="G612" s="37">
        <v>31</v>
      </c>
      <c r="H612" s="35">
        <v>0.7780555555555555</v>
      </c>
      <c r="I612" s="44">
        <v>137.74666669999999</v>
      </c>
      <c r="J612" s="44">
        <v>38.083333330000002</v>
      </c>
      <c r="K612" s="34">
        <v>400</v>
      </c>
      <c r="L612" s="34">
        <v>400</v>
      </c>
      <c r="M612" s="34">
        <v>0</v>
      </c>
      <c r="N612" s="45">
        <v>0.95699999999999996</v>
      </c>
      <c r="O612" s="44">
        <v>34.054200000000002</v>
      </c>
      <c r="P612" s="26">
        <v>-2.1844065882352215E-2</v>
      </c>
      <c r="Q612" s="26">
        <v>-0.90778605176470606</v>
      </c>
      <c r="R612" s="32" t="s">
        <v>1360</v>
      </c>
      <c r="S612" s="32">
        <v>1</v>
      </c>
      <c r="T612" s="22"/>
      <c r="U612" s="36"/>
      <c r="V612" s="49" t="s">
        <v>1016</v>
      </c>
      <c r="W612" s="22"/>
      <c r="X612" s="22"/>
    </row>
    <row r="613" spans="1:24" s="18" customFormat="1" ht="12.75" customHeight="1">
      <c r="A613" s="25" t="s">
        <v>1384</v>
      </c>
      <c r="B613" s="25" t="s">
        <v>1388</v>
      </c>
      <c r="C613" s="25" t="s">
        <v>1578</v>
      </c>
      <c r="D613" s="43">
        <v>43343</v>
      </c>
      <c r="E613" s="25">
        <v>2018</v>
      </c>
      <c r="F613" s="25">
        <v>8</v>
      </c>
      <c r="G613" s="37">
        <v>31</v>
      </c>
      <c r="H613" s="35">
        <v>0.77957175925925926</v>
      </c>
      <c r="I613" s="44">
        <v>137.74666669999999</v>
      </c>
      <c r="J613" s="44">
        <v>38.083333330000002</v>
      </c>
      <c r="K613" s="34">
        <v>300</v>
      </c>
      <c r="L613" s="34">
        <v>300</v>
      </c>
      <c r="M613" s="34">
        <v>0</v>
      </c>
      <c r="N613" s="45">
        <v>1.6443000000000001</v>
      </c>
      <c r="O613" s="44">
        <v>34.035699999999999</v>
      </c>
      <c r="P613" s="26">
        <v>9.9649129411774062E-3</v>
      </c>
      <c r="Q613" s="26">
        <v>-0.68093289411764957</v>
      </c>
      <c r="R613" s="32" t="s">
        <v>1360</v>
      </c>
      <c r="S613" s="32">
        <v>1</v>
      </c>
      <c r="T613" s="22"/>
      <c r="U613" s="36"/>
      <c r="V613" s="49" t="s">
        <v>1017</v>
      </c>
      <c r="W613" s="22"/>
      <c r="X613" s="22"/>
    </row>
    <row r="614" spans="1:24" s="18" customFormat="1" ht="12.75" customHeight="1">
      <c r="A614" s="25" t="s">
        <v>1384</v>
      </c>
      <c r="B614" s="25" t="s">
        <v>1388</v>
      </c>
      <c r="C614" s="25" t="s">
        <v>1578</v>
      </c>
      <c r="D614" s="43">
        <v>43343</v>
      </c>
      <c r="E614" s="25">
        <v>2018</v>
      </c>
      <c r="F614" s="25">
        <v>8</v>
      </c>
      <c r="G614" s="37">
        <v>31</v>
      </c>
      <c r="H614" s="35">
        <v>0.7805671296296296</v>
      </c>
      <c r="I614" s="44">
        <v>137.74666669999999</v>
      </c>
      <c r="J614" s="44">
        <v>38.083333330000002</v>
      </c>
      <c r="K614" s="34">
        <v>250</v>
      </c>
      <c r="L614" s="34">
        <v>250</v>
      </c>
      <c r="M614" s="34">
        <v>0</v>
      </c>
      <c r="N614" s="45">
        <v>2.7654000000000001</v>
      </c>
      <c r="O614" s="44">
        <v>34.036700000000003</v>
      </c>
      <c r="P614" s="26">
        <v>-3.4003388235293919E-2</v>
      </c>
      <c r="Q614" s="26">
        <v>-0.59421850980392144</v>
      </c>
      <c r="R614" s="32" t="s">
        <v>1360</v>
      </c>
      <c r="S614" s="32">
        <v>1</v>
      </c>
      <c r="T614" s="22"/>
      <c r="U614" s="36"/>
      <c r="V614" s="49" t="s">
        <v>1018</v>
      </c>
      <c r="W614" s="22"/>
      <c r="X614" s="22"/>
    </row>
    <row r="615" spans="1:24" s="18" customFormat="1" ht="12.75" customHeight="1">
      <c r="A615" s="25" t="s">
        <v>1384</v>
      </c>
      <c r="B615" s="25" t="s">
        <v>1388</v>
      </c>
      <c r="C615" s="25" t="s">
        <v>1578</v>
      </c>
      <c r="D615" s="43">
        <v>43343</v>
      </c>
      <c r="E615" s="25">
        <v>2018</v>
      </c>
      <c r="F615" s="25">
        <v>8</v>
      </c>
      <c r="G615" s="37">
        <v>31</v>
      </c>
      <c r="H615" s="35">
        <v>0.78122685185185192</v>
      </c>
      <c r="I615" s="44">
        <v>137.74666669999999</v>
      </c>
      <c r="J615" s="44">
        <v>38.083333330000002</v>
      </c>
      <c r="K615" s="34">
        <v>225</v>
      </c>
      <c r="L615" s="34">
        <v>225</v>
      </c>
      <c r="M615" s="34">
        <v>0</v>
      </c>
      <c r="N615" s="45">
        <v>4.0175999999999998</v>
      </c>
      <c r="O615" s="44">
        <v>34.063600000000001</v>
      </c>
      <c r="P615" s="26">
        <v>5.5673110588235541E-2</v>
      </c>
      <c r="Q615" s="26">
        <v>-0.34934001882352916</v>
      </c>
      <c r="R615" s="32" t="s">
        <v>1360</v>
      </c>
      <c r="S615" s="32">
        <v>1</v>
      </c>
      <c r="T615" s="22"/>
      <c r="U615" s="36"/>
      <c r="V615" s="49" t="s">
        <v>1019</v>
      </c>
      <c r="W615" s="22"/>
      <c r="X615" s="22"/>
    </row>
    <row r="616" spans="1:24" s="18" customFormat="1" ht="12.75" customHeight="1">
      <c r="A616" s="25" t="s">
        <v>1384</v>
      </c>
      <c r="B616" s="25" t="s">
        <v>1388</v>
      </c>
      <c r="C616" s="25" t="s">
        <v>1578</v>
      </c>
      <c r="D616" s="43">
        <v>43343</v>
      </c>
      <c r="E616" s="25">
        <v>2018</v>
      </c>
      <c r="F616" s="25">
        <v>8</v>
      </c>
      <c r="G616" s="37">
        <v>31</v>
      </c>
      <c r="H616" s="35">
        <v>0.7818518518518518</v>
      </c>
      <c r="I616" s="44">
        <v>137.74666669999999</v>
      </c>
      <c r="J616" s="44">
        <v>38.083333330000002</v>
      </c>
      <c r="K616" s="34">
        <v>200</v>
      </c>
      <c r="L616" s="34">
        <v>200</v>
      </c>
      <c r="M616" s="34">
        <v>0</v>
      </c>
      <c r="N616" s="45">
        <v>5.9104000000000001</v>
      </c>
      <c r="O616" s="44">
        <v>34.107199999999999</v>
      </c>
      <c r="P616" s="26">
        <v>5.2273129411765318E-2</v>
      </c>
      <c r="Q616" s="26">
        <v>2.6172978823529647E-2</v>
      </c>
      <c r="R616" s="32" t="s">
        <v>1360</v>
      </c>
      <c r="S616" s="32">
        <v>1</v>
      </c>
      <c r="T616" s="22"/>
      <c r="U616" s="36"/>
      <c r="V616" s="49" t="s">
        <v>1020</v>
      </c>
      <c r="W616" s="22"/>
      <c r="X616" s="22"/>
    </row>
    <row r="617" spans="1:24" s="18" customFormat="1" ht="12.75" customHeight="1">
      <c r="A617" s="25" t="s">
        <v>1384</v>
      </c>
      <c r="B617" s="25" t="s">
        <v>1388</v>
      </c>
      <c r="C617" s="25" t="s">
        <v>1578</v>
      </c>
      <c r="D617" s="43">
        <v>43343</v>
      </c>
      <c r="E617" s="25">
        <v>2018</v>
      </c>
      <c r="F617" s="25">
        <v>8</v>
      </c>
      <c r="G617" s="37">
        <v>31</v>
      </c>
      <c r="H617" s="35">
        <v>0.78267361111111111</v>
      </c>
      <c r="I617" s="44">
        <v>137.74666669999999</v>
      </c>
      <c r="J617" s="44">
        <v>38.083333330000002</v>
      </c>
      <c r="K617" s="34">
        <v>175</v>
      </c>
      <c r="L617" s="34">
        <v>175</v>
      </c>
      <c r="M617" s="34">
        <v>0</v>
      </c>
      <c r="N617" s="45">
        <v>8.1941000000000006</v>
      </c>
      <c r="O617" s="44">
        <v>34.215299999999999</v>
      </c>
      <c r="P617" s="26">
        <v>0.15144722823529433</v>
      </c>
      <c r="Q617" s="26">
        <v>0.47404949647058636</v>
      </c>
      <c r="R617" s="32" t="s">
        <v>1360</v>
      </c>
      <c r="S617" s="32">
        <v>1</v>
      </c>
      <c r="T617" s="22"/>
      <c r="U617" s="36"/>
      <c r="V617" s="49" t="s">
        <v>1021</v>
      </c>
      <c r="W617" s="22"/>
      <c r="X617" s="22"/>
    </row>
    <row r="618" spans="1:24" s="18" customFormat="1" ht="12.75" customHeight="1">
      <c r="A618" s="25" t="s">
        <v>1384</v>
      </c>
      <c r="B618" s="25" t="s">
        <v>1388</v>
      </c>
      <c r="C618" s="25" t="s">
        <v>1578</v>
      </c>
      <c r="D618" s="43">
        <v>43343</v>
      </c>
      <c r="E618" s="25">
        <v>2018</v>
      </c>
      <c r="F618" s="25">
        <v>8</v>
      </c>
      <c r="G618" s="37">
        <v>31</v>
      </c>
      <c r="H618" s="35">
        <v>0.7836805555555556</v>
      </c>
      <c r="I618" s="44">
        <v>137.74666669999999</v>
      </c>
      <c r="J618" s="44">
        <v>38.083333330000002</v>
      </c>
      <c r="K618" s="34">
        <v>150</v>
      </c>
      <c r="L618" s="34">
        <v>150</v>
      </c>
      <c r="M618" s="34">
        <v>0</v>
      </c>
      <c r="N618" s="45">
        <v>10.1805</v>
      </c>
      <c r="O618" s="44">
        <v>34.296700000000001</v>
      </c>
      <c r="P618" s="26">
        <v>0.10245876705882395</v>
      </c>
      <c r="Q618" s="26">
        <v>0.54870329411764907</v>
      </c>
      <c r="R618" s="32" t="s">
        <v>1360</v>
      </c>
      <c r="S618" s="32">
        <v>1</v>
      </c>
      <c r="T618" s="22"/>
      <c r="U618" s="36"/>
      <c r="V618" s="49" t="s">
        <v>1022</v>
      </c>
      <c r="W618" s="22"/>
      <c r="X618" s="22"/>
    </row>
    <row r="619" spans="1:24" s="18" customFormat="1" ht="12.75" customHeight="1">
      <c r="A619" s="25" t="s">
        <v>1384</v>
      </c>
      <c r="B619" s="25" t="s">
        <v>1388</v>
      </c>
      <c r="C619" s="25" t="s">
        <v>1578</v>
      </c>
      <c r="D619" s="43">
        <v>43343</v>
      </c>
      <c r="E619" s="25">
        <v>2018</v>
      </c>
      <c r="F619" s="25">
        <v>8</v>
      </c>
      <c r="G619" s="37">
        <v>31</v>
      </c>
      <c r="H619" s="35">
        <v>0.78461805555555564</v>
      </c>
      <c r="I619" s="44">
        <v>137.74666669999999</v>
      </c>
      <c r="J619" s="44">
        <v>38.083333330000002</v>
      </c>
      <c r="K619" s="34">
        <v>125</v>
      </c>
      <c r="L619" s="34">
        <v>125</v>
      </c>
      <c r="M619" s="34">
        <v>0</v>
      </c>
      <c r="N619" s="45">
        <v>13.7033</v>
      </c>
      <c r="O619" s="44">
        <v>34.450899999999997</v>
      </c>
      <c r="P619" s="26">
        <v>6.7024053781512993E-2</v>
      </c>
      <c r="Q619" s="26">
        <v>0.78310147899159865</v>
      </c>
      <c r="R619" s="32" t="s">
        <v>1360</v>
      </c>
      <c r="S619" s="32">
        <v>1</v>
      </c>
      <c r="T619" s="22"/>
      <c r="U619" s="36"/>
      <c r="V619" s="49" t="s">
        <v>1023</v>
      </c>
      <c r="W619" s="22"/>
      <c r="X619" s="22"/>
    </row>
    <row r="620" spans="1:24" s="18" customFormat="1" ht="12.75" customHeight="1">
      <c r="A620" s="25" t="s">
        <v>1384</v>
      </c>
      <c r="B620" s="25" t="s">
        <v>1388</v>
      </c>
      <c r="C620" s="25" t="s">
        <v>1578</v>
      </c>
      <c r="D620" s="43">
        <v>43343</v>
      </c>
      <c r="E620" s="25">
        <v>2018</v>
      </c>
      <c r="F620" s="25">
        <v>8</v>
      </c>
      <c r="G620" s="37">
        <v>31</v>
      </c>
      <c r="H620" s="35">
        <v>0.7853472222222222</v>
      </c>
      <c r="I620" s="44">
        <v>137.74666669999999</v>
      </c>
      <c r="J620" s="44">
        <v>38.083333330000002</v>
      </c>
      <c r="K620" s="34">
        <v>100</v>
      </c>
      <c r="L620" s="34">
        <v>100</v>
      </c>
      <c r="M620" s="34">
        <v>0</v>
      </c>
      <c r="N620" s="45">
        <v>15.7218</v>
      </c>
      <c r="O620" s="44">
        <v>34.462800000000001</v>
      </c>
      <c r="P620" s="26">
        <v>0.12229598117647056</v>
      </c>
      <c r="Q620" s="26">
        <v>1.0128199623529408</v>
      </c>
      <c r="R620" s="32" t="s">
        <v>1360</v>
      </c>
      <c r="S620" s="32">
        <v>1</v>
      </c>
      <c r="T620" s="22"/>
      <c r="U620" s="36"/>
      <c r="V620" s="49" t="s">
        <v>1024</v>
      </c>
      <c r="W620" s="22"/>
      <c r="X620" s="22"/>
    </row>
    <row r="621" spans="1:24" s="18" customFormat="1" ht="12.75" customHeight="1">
      <c r="A621" s="25" t="s">
        <v>1384</v>
      </c>
      <c r="B621" s="25" t="s">
        <v>1388</v>
      </c>
      <c r="C621" s="25" t="s">
        <v>1578</v>
      </c>
      <c r="D621" s="43">
        <v>43343</v>
      </c>
      <c r="E621" s="25">
        <v>2018</v>
      </c>
      <c r="F621" s="25">
        <v>8</v>
      </c>
      <c r="G621" s="37">
        <v>31</v>
      </c>
      <c r="H621" s="35">
        <v>0.78591435185185177</v>
      </c>
      <c r="I621" s="44">
        <v>137.74666669999999</v>
      </c>
      <c r="J621" s="44">
        <v>38.083333330000002</v>
      </c>
      <c r="K621" s="34">
        <v>90</v>
      </c>
      <c r="L621" s="34">
        <v>90</v>
      </c>
      <c r="M621" s="34">
        <v>0</v>
      </c>
      <c r="N621" s="45">
        <v>16.800999999999998</v>
      </c>
      <c r="O621" s="44">
        <v>34.455399999999997</v>
      </c>
      <c r="P621" s="26">
        <v>0.1758816000000003</v>
      </c>
      <c r="Q621" s="26">
        <v>1.1218857599999996</v>
      </c>
      <c r="R621" s="32" t="s">
        <v>1360</v>
      </c>
      <c r="S621" s="32">
        <v>1</v>
      </c>
      <c r="T621" s="22"/>
      <c r="U621" s="36"/>
      <c r="V621" s="49" t="s">
        <v>1025</v>
      </c>
      <c r="W621" s="22"/>
      <c r="X621" s="22"/>
    </row>
    <row r="622" spans="1:24" s="18" customFormat="1" ht="12.75" customHeight="1">
      <c r="A622" s="25" t="s">
        <v>1384</v>
      </c>
      <c r="B622" s="25" t="s">
        <v>1388</v>
      </c>
      <c r="C622" s="25" t="s">
        <v>1578</v>
      </c>
      <c r="D622" s="43">
        <v>43343</v>
      </c>
      <c r="E622" s="25">
        <v>2018</v>
      </c>
      <c r="F622" s="25">
        <v>8</v>
      </c>
      <c r="G622" s="37">
        <v>31</v>
      </c>
      <c r="H622" s="35">
        <v>0.78650462962962964</v>
      </c>
      <c r="I622" s="44">
        <v>137.74666669999999</v>
      </c>
      <c r="J622" s="44">
        <v>38.083333330000002</v>
      </c>
      <c r="K622" s="34">
        <v>80</v>
      </c>
      <c r="L622" s="34">
        <v>80</v>
      </c>
      <c r="M622" s="34">
        <v>0</v>
      </c>
      <c r="N622" s="45">
        <v>17.067499999999999</v>
      </c>
      <c r="O622" s="44">
        <v>34.432699999999997</v>
      </c>
      <c r="P622" s="26">
        <v>0.20931873882352958</v>
      </c>
      <c r="Q622" s="26">
        <v>1.2093211576470591</v>
      </c>
      <c r="R622" s="32" t="s">
        <v>1360</v>
      </c>
      <c r="S622" s="32">
        <v>1</v>
      </c>
      <c r="T622" s="22"/>
      <c r="U622" s="36"/>
      <c r="V622" s="49" t="s">
        <v>1026</v>
      </c>
      <c r="W622" s="22"/>
      <c r="X622" s="22"/>
    </row>
    <row r="623" spans="1:24" s="18" customFormat="1" ht="12.75" customHeight="1">
      <c r="A623" s="25" t="s">
        <v>1384</v>
      </c>
      <c r="B623" s="25" t="s">
        <v>1388</v>
      </c>
      <c r="C623" s="25" t="s">
        <v>1578</v>
      </c>
      <c r="D623" s="43">
        <v>43343</v>
      </c>
      <c r="E623" s="25">
        <v>2018</v>
      </c>
      <c r="F623" s="25">
        <v>8</v>
      </c>
      <c r="G623" s="37">
        <v>31</v>
      </c>
      <c r="H623" s="35">
        <v>0.78697916666666667</v>
      </c>
      <c r="I623" s="44">
        <v>137.74666669999999</v>
      </c>
      <c r="J623" s="44">
        <v>38.083333330000002</v>
      </c>
      <c r="K623" s="34">
        <v>70</v>
      </c>
      <c r="L623" s="34">
        <v>70</v>
      </c>
      <c r="M623" s="34">
        <v>0</v>
      </c>
      <c r="N623" s="45">
        <v>17.731100000000001</v>
      </c>
      <c r="O623" s="44">
        <v>34.400799999999997</v>
      </c>
      <c r="P623" s="26">
        <v>0.22932355764705914</v>
      </c>
      <c r="Q623" s="26">
        <v>1.2782723952941204</v>
      </c>
      <c r="R623" s="32" t="s">
        <v>1360</v>
      </c>
      <c r="S623" s="32">
        <v>1</v>
      </c>
      <c r="T623" s="22"/>
      <c r="U623" s="36"/>
      <c r="V623" s="49" t="s">
        <v>1027</v>
      </c>
      <c r="W623" s="22"/>
      <c r="X623" s="22"/>
    </row>
    <row r="624" spans="1:24" s="18" customFormat="1" ht="12.75" customHeight="1">
      <c r="A624" s="25" t="s">
        <v>1384</v>
      </c>
      <c r="B624" s="25" t="s">
        <v>1388</v>
      </c>
      <c r="C624" s="25" t="s">
        <v>1578</v>
      </c>
      <c r="D624" s="43">
        <v>43343</v>
      </c>
      <c r="E624" s="25">
        <v>2018</v>
      </c>
      <c r="F624" s="25">
        <v>8</v>
      </c>
      <c r="G624" s="37">
        <v>31</v>
      </c>
      <c r="H624" s="35">
        <v>0.78740740740740733</v>
      </c>
      <c r="I624" s="44">
        <v>137.74666669999999</v>
      </c>
      <c r="J624" s="44">
        <v>38.083333330000002</v>
      </c>
      <c r="K624" s="34">
        <v>60</v>
      </c>
      <c r="L624" s="34">
        <v>60</v>
      </c>
      <c r="M624" s="34">
        <v>0</v>
      </c>
      <c r="N624" s="45">
        <v>18.4102</v>
      </c>
      <c r="O624" s="44">
        <v>34.326599999999999</v>
      </c>
      <c r="P624" s="26">
        <v>0.14878949647058937</v>
      </c>
      <c r="Q624" s="26">
        <v>0.96456219294117851</v>
      </c>
      <c r="R624" s="32" t="s">
        <v>1360</v>
      </c>
      <c r="S624" s="32">
        <v>1</v>
      </c>
      <c r="T624" s="22"/>
      <c r="U624" s="36"/>
      <c r="V624" s="49" t="s">
        <v>1028</v>
      </c>
      <c r="W624" s="22"/>
      <c r="X624" s="22"/>
    </row>
    <row r="625" spans="1:24" s="18" customFormat="1" ht="12.75" customHeight="1">
      <c r="A625" s="25" t="s">
        <v>1384</v>
      </c>
      <c r="B625" s="25" t="s">
        <v>1388</v>
      </c>
      <c r="C625" s="25" t="s">
        <v>1578</v>
      </c>
      <c r="D625" s="43">
        <v>43343</v>
      </c>
      <c r="E625" s="25">
        <v>2018</v>
      </c>
      <c r="F625" s="25">
        <v>8</v>
      </c>
      <c r="G625" s="37">
        <v>31</v>
      </c>
      <c r="H625" s="35">
        <v>0.78864583333333327</v>
      </c>
      <c r="I625" s="44">
        <v>137.74666669999999</v>
      </c>
      <c r="J625" s="44">
        <v>38.083333330000002</v>
      </c>
      <c r="K625" s="34">
        <v>45</v>
      </c>
      <c r="L625" s="34">
        <v>45</v>
      </c>
      <c r="M625" s="34">
        <v>0</v>
      </c>
      <c r="N625" s="45">
        <v>19.382000000000001</v>
      </c>
      <c r="O625" s="44">
        <v>34.192799999999998</v>
      </c>
      <c r="P625" s="26">
        <v>0.14111559529411766</v>
      </c>
      <c r="Q625" s="26">
        <v>0.80206815058823366</v>
      </c>
      <c r="R625" s="32" t="s">
        <v>1360</v>
      </c>
      <c r="S625" s="32">
        <v>1</v>
      </c>
      <c r="T625" s="22"/>
      <c r="U625" s="36"/>
      <c r="V625" s="49" t="s">
        <v>1029</v>
      </c>
      <c r="W625" s="22"/>
      <c r="X625" s="22"/>
    </row>
    <row r="626" spans="1:24" s="18" customFormat="1" ht="12.75" customHeight="1">
      <c r="A626" s="25" t="s">
        <v>1384</v>
      </c>
      <c r="B626" s="25" t="s">
        <v>1388</v>
      </c>
      <c r="C626" s="25" t="s">
        <v>1578</v>
      </c>
      <c r="D626" s="43">
        <v>43343</v>
      </c>
      <c r="E626" s="25">
        <v>2018</v>
      </c>
      <c r="F626" s="25">
        <v>8</v>
      </c>
      <c r="G626" s="37">
        <v>31</v>
      </c>
      <c r="H626" s="35">
        <v>0.78914351851851849</v>
      </c>
      <c r="I626" s="44">
        <v>137.74666669999999</v>
      </c>
      <c r="J626" s="44">
        <v>38.083333330000002</v>
      </c>
      <c r="K626" s="34">
        <v>40</v>
      </c>
      <c r="L626" s="34">
        <v>40</v>
      </c>
      <c r="M626" s="34">
        <v>0</v>
      </c>
      <c r="N626" s="45">
        <v>21.193899999999999</v>
      </c>
      <c r="O626" s="44">
        <v>34.006999999999998</v>
      </c>
      <c r="P626" s="26">
        <v>0.16946473411764673</v>
      </c>
      <c r="Q626" s="26">
        <v>0.62875890823529446</v>
      </c>
      <c r="R626" s="32" t="s">
        <v>1360</v>
      </c>
      <c r="S626" s="32">
        <v>1</v>
      </c>
      <c r="T626" s="22"/>
      <c r="U626" s="36"/>
      <c r="V626" s="49" t="s">
        <v>1030</v>
      </c>
      <c r="W626" s="22"/>
      <c r="X626" s="22"/>
    </row>
    <row r="627" spans="1:24" s="18" customFormat="1" ht="12.75" customHeight="1">
      <c r="A627" s="25" t="s">
        <v>1384</v>
      </c>
      <c r="B627" s="25" t="s">
        <v>1388</v>
      </c>
      <c r="C627" s="25" t="s">
        <v>1578</v>
      </c>
      <c r="D627" s="43">
        <v>43343</v>
      </c>
      <c r="E627" s="25">
        <v>2018</v>
      </c>
      <c r="F627" s="25">
        <v>8</v>
      </c>
      <c r="G627" s="37">
        <v>31</v>
      </c>
      <c r="H627" s="35">
        <v>0.78998842592592589</v>
      </c>
      <c r="I627" s="44">
        <v>137.74666669999999</v>
      </c>
      <c r="J627" s="44">
        <v>38.083333330000002</v>
      </c>
      <c r="K627" s="34">
        <v>30</v>
      </c>
      <c r="L627" s="34">
        <v>30</v>
      </c>
      <c r="M627" s="34">
        <v>0</v>
      </c>
      <c r="N627" s="45">
        <v>22.886299999999999</v>
      </c>
      <c r="O627" s="44">
        <v>33.854700000000001</v>
      </c>
      <c r="P627" s="26">
        <v>1.1155994117646895E-2</v>
      </c>
      <c r="Q627" s="26">
        <v>-7.8987731764707192E-2</v>
      </c>
      <c r="R627" s="32" t="s">
        <v>1360</v>
      </c>
      <c r="S627" s="32">
        <v>1</v>
      </c>
      <c r="T627" s="22"/>
      <c r="U627" s="36"/>
      <c r="V627" s="47" t="s">
        <v>1031</v>
      </c>
      <c r="W627" s="22"/>
      <c r="X627" s="22"/>
    </row>
    <row r="628" spans="1:24" s="18" customFormat="1" ht="12.75" customHeight="1">
      <c r="A628" s="25" t="s">
        <v>1384</v>
      </c>
      <c r="B628" s="25" t="s">
        <v>1388</v>
      </c>
      <c r="C628" s="25" t="s">
        <v>1578</v>
      </c>
      <c r="D628" s="43">
        <v>43343</v>
      </c>
      <c r="E628" s="25">
        <v>2018</v>
      </c>
      <c r="F628" s="25">
        <v>8</v>
      </c>
      <c r="G628" s="37">
        <v>31</v>
      </c>
      <c r="H628" s="35">
        <v>0.79075231481481489</v>
      </c>
      <c r="I628" s="44">
        <v>137.74666669999999</v>
      </c>
      <c r="J628" s="44">
        <v>38.083333330000002</v>
      </c>
      <c r="K628" s="34">
        <v>20</v>
      </c>
      <c r="L628" s="34">
        <v>20</v>
      </c>
      <c r="M628" s="34">
        <v>0</v>
      </c>
      <c r="N628" s="45">
        <v>24.767199999999999</v>
      </c>
      <c r="O628" s="44">
        <v>33.652200000000001</v>
      </c>
      <c r="P628" s="26">
        <v>-0.10250808705882331</v>
      </c>
      <c r="Q628" s="26">
        <v>-0.75683281411764725</v>
      </c>
      <c r="R628" s="32" t="s">
        <v>1360</v>
      </c>
      <c r="S628" s="32">
        <v>1</v>
      </c>
      <c r="T628" s="22"/>
      <c r="U628" s="36"/>
      <c r="V628" s="47" t="s">
        <v>1032</v>
      </c>
      <c r="W628" s="22"/>
      <c r="X628" s="22"/>
    </row>
    <row r="629" spans="1:24" s="18" customFormat="1" ht="12.75" customHeight="1">
      <c r="A629" s="25" t="s">
        <v>1384</v>
      </c>
      <c r="B629" s="25" t="s">
        <v>1388</v>
      </c>
      <c r="C629" s="25" t="s">
        <v>1578</v>
      </c>
      <c r="D629" s="43">
        <v>43343</v>
      </c>
      <c r="E629" s="25">
        <v>2018</v>
      </c>
      <c r="F629" s="25">
        <v>8</v>
      </c>
      <c r="G629" s="37">
        <v>31</v>
      </c>
      <c r="H629" s="35">
        <v>0.79143518518518519</v>
      </c>
      <c r="I629" s="44">
        <v>137.74666669999999</v>
      </c>
      <c r="J629" s="44">
        <v>38.083333330000002</v>
      </c>
      <c r="K629" s="34">
        <v>10</v>
      </c>
      <c r="L629" s="34">
        <v>10</v>
      </c>
      <c r="M629" s="34">
        <v>0</v>
      </c>
      <c r="N629" s="45">
        <v>25.193100000000001</v>
      </c>
      <c r="O629" s="44">
        <v>33.383299999999998</v>
      </c>
      <c r="P629" s="26">
        <v>-0.1421286882352939</v>
      </c>
      <c r="Q629" s="26">
        <v>-1.31952337647059</v>
      </c>
      <c r="R629" s="32" t="s">
        <v>1360</v>
      </c>
      <c r="S629" s="32">
        <v>1</v>
      </c>
      <c r="T629" s="22"/>
      <c r="U629" s="36"/>
      <c r="V629" s="47" t="s">
        <v>1033</v>
      </c>
      <c r="W629" s="22"/>
      <c r="X629" s="22"/>
    </row>
    <row r="630" spans="1:24" s="18" customFormat="1" ht="12.75" customHeight="1">
      <c r="A630" s="25"/>
      <c r="B630" s="25"/>
      <c r="C630" s="25"/>
      <c r="D630" s="43"/>
      <c r="E630" s="25"/>
      <c r="F630" s="25"/>
      <c r="G630" s="37"/>
      <c r="H630" s="35"/>
      <c r="I630" s="44"/>
      <c r="J630" s="44"/>
      <c r="K630" s="34"/>
      <c r="L630" s="34"/>
      <c r="M630" s="34"/>
      <c r="N630" s="45"/>
      <c r="O630" s="44"/>
      <c r="P630" s="26"/>
      <c r="Q630" s="26"/>
      <c r="R630" s="32"/>
      <c r="S630" s="32"/>
      <c r="T630" s="22"/>
      <c r="U630" s="36"/>
      <c r="V630" s="47"/>
      <c r="W630" s="22"/>
      <c r="X630" s="22"/>
    </row>
    <row r="631" spans="1:24" s="18" customFormat="1" ht="12.75" customHeight="1">
      <c r="A631" s="25" t="s">
        <v>1384</v>
      </c>
      <c r="B631" s="25" t="s">
        <v>71</v>
      </c>
      <c r="C631" s="25" t="s">
        <v>1578</v>
      </c>
      <c r="D631" s="43">
        <v>43345</v>
      </c>
      <c r="E631" s="25">
        <v>2018</v>
      </c>
      <c r="F631" s="25">
        <v>9</v>
      </c>
      <c r="G631" s="37">
        <v>2</v>
      </c>
      <c r="H631" s="35">
        <v>0.77225694444444448</v>
      </c>
      <c r="I631" s="44">
        <v>137.58933329999999</v>
      </c>
      <c r="J631" s="44">
        <v>39.081666669999997</v>
      </c>
      <c r="K631" s="34">
        <v>1000</v>
      </c>
      <c r="L631" s="34">
        <v>1000</v>
      </c>
      <c r="M631" s="34">
        <v>0</v>
      </c>
      <c r="N631" s="45">
        <v>0.34389999999999998</v>
      </c>
      <c r="O631" s="44">
        <v>34.0685</v>
      </c>
      <c r="P631" s="26">
        <v>-7.2861818823529267E-2</v>
      </c>
      <c r="Q631" s="26">
        <v>-0.84108625764705813</v>
      </c>
      <c r="R631" s="32" t="s">
        <v>1360</v>
      </c>
      <c r="S631" s="32">
        <v>1</v>
      </c>
      <c r="T631" s="22"/>
      <c r="U631" s="36"/>
      <c r="V631" s="47" t="s">
        <v>1039</v>
      </c>
      <c r="W631" s="22"/>
      <c r="X631" s="22"/>
    </row>
    <row r="632" spans="1:24" s="18" customFormat="1" ht="12.75" customHeight="1">
      <c r="A632" s="25" t="s">
        <v>1384</v>
      </c>
      <c r="B632" s="25" t="s">
        <v>71</v>
      </c>
      <c r="C632" s="25" t="s">
        <v>1578</v>
      </c>
      <c r="D632" s="43">
        <v>43345</v>
      </c>
      <c r="E632" s="25">
        <v>2018</v>
      </c>
      <c r="F632" s="25">
        <v>9</v>
      </c>
      <c r="G632" s="37">
        <v>2</v>
      </c>
      <c r="H632" s="35">
        <v>0.77581018518518519</v>
      </c>
      <c r="I632" s="44">
        <v>137.58933329999999</v>
      </c>
      <c r="J632" s="44">
        <v>39.081666669999997</v>
      </c>
      <c r="K632" s="34">
        <v>750</v>
      </c>
      <c r="L632" s="34">
        <v>750</v>
      </c>
      <c r="M632" s="34">
        <v>0</v>
      </c>
      <c r="N632" s="45">
        <v>0.45929999999999999</v>
      </c>
      <c r="O632" s="44">
        <v>34.0685</v>
      </c>
      <c r="P632" s="26">
        <v>-2.9030099999999948E-2</v>
      </c>
      <c r="Q632" s="26">
        <v>-0.67327769999999987</v>
      </c>
      <c r="R632" s="32" t="s">
        <v>1360</v>
      </c>
      <c r="S632" s="32">
        <v>1</v>
      </c>
      <c r="T632" s="22"/>
      <c r="U632" s="36"/>
      <c r="V632" s="47" t="s">
        <v>1040</v>
      </c>
      <c r="W632" s="22"/>
      <c r="X632" s="22"/>
    </row>
    <row r="633" spans="1:24" s="18" customFormat="1" ht="12.75" customHeight="1">
      <c r="A633" s="25" t="s">
        <v>1384</v>
      </c>
      <c r="B633" s="25" t="s">
        <v>71</v>
      </c>
      <c r="C633" s="25" t="s">
        <v>1578</v>
      </c>
      <c r="D633" s="43">
        <v>43345</v>
      </c>
      <c r="E633" s="25">
        <v>2018</v>
      </c>
      <c r="F633" s="25">
        <v>9</v>
      </c>
      <c r="G633" s="37">
        <v>2</v>
      </c>
      <c r="H633" s="35">
        <v>0.77931712962962962</v>
      </c>
      <c r="I633" s="44">
        <v>137.58933329999999</v>
      </c>
      <c r="J633" s="44">
        <v>39.081666669999997</v>
      </c>
      <c r="K633" s="34">
        <v>500</v>
      </c>
      <c r="L633" s="34">
        <v>500</v>
      </c>
      <c r="M633" s="34">
        <v>0</v>
      </c>
      <c r="N633" s="45">
        <v>0.70020000000000004</v>
      </c>
      <c r="O633" s="44">
        <v>34.063299999999998</v>
      </c>
      <c r="P633" s="26">
        <v>-2.3038281176470665E-2</v>
      </c>
      <c r="Q633" s="26">
        <v>-0.74923266235294328</v>
      </c>
      <c r="R633" s="32" t="s">
        <v>1360</v>
      </c>
      <c r="S633" s="32">
        <v>1</v>
      </c>
      <c r="T633" s="22"/>
      <c r="U633" s="36"/>
      <c r="V633" s="47" t="s">
        <v>1041</v>
      </c>
      <c r="W633" s="22"/>
      <c r="X633" s="22"/>
    </row>
    <row r="634" spans="1:24" s="18" customFormat="1" ht="12.75" customHeight="1">
      <c r="A634" s="25" t="s">
        <v>1384</v>
      </c>
      <c r="B634" s="25" t="s">
        <v>71</v>
      </c>
      <c r="C634" s="25" t="s">
        <v>1578</v>
      </c>
      <c r="D634" s="43">
        <v>43345</v>
      </c>
      <c r="E634" s="25">
        <v>2018</v>
      </c>
      <c r="F634" s="25">
        <v>9</v>
      </c>
      <c r="G634" s="37">
        <v>2</v>
      </c>
      <c r="H634" s="35">
        <v>0.78084490740740742</v>
      </c>
      <c r="I634" s="44">
        <v>137.58933329999999</v>
      </c>
      <c r="J634" s="44">
        <v>39.081666669999997</v>
      </c>
      <c r="K634" s="34">
        <v>400</v>
      </c>
      <c r="L634" s="34">
        <v>400</v>
      </c>
      <c r="M634" s="34">
        <v>0</v>
      </c>
      <c r="N634" s="45">
        <v>0.84850000000000003</v>
      </c>
      <c r="O634" s="44">
        <v>34.056800000000003</v>
      </c>
      <c r="P634" s="26">
        <v>-6.347704235294116E-2</v>
      </c>
      <c r="Q634" s="26">
        <v>-0.83686136470588401</v>
      </c>
      <c r="R634" s="32" t="s">
        <v>1360</v>
      </c>
      <c r="S634" s="32">
        <v>1</v>
      </c>
      <c r="T634" s="22"/>
      <c r="U634" s="36"/>
      <c r="V634" s="47" t="s">
        <v>1042</v>
      </c>
      <c r="W634" s="22"/>
      <c r="X634" s="22"/>
    </row>
    <row r="635" spans="1:24" s="18" customFormat="1" ht="12.75" customHeight="1">
      <c r="A635" s="25" t="s">
        <v>1384</v>
      </c>
      <c r="B635" s="25" t="s">
        <v>71</v>
      </c>
      <c r="C635" s="25" t="s">
        <v>1578</v>
      </c>
      <c r="D635" s="43">
        <v>43345</v>
      </c>
      <c r="E635" s="25">
        <v>2018</v>
      </c>
      <c r="F635" s="25">
        <v>9</v>
      </c>
      <c r="G635" s="37">
        <v>2</v>
      </c>
      <c r="H635" s="35">
        <v>0.78221064814814811</v>
      </c>
      <c r="I635" s="44">
        <v>137.58933329999999</v>
      </c>
      <c r="J635" s="44">
        <v>39.081666669999997</v>
      </c>
      <c r="K635" s="34">
        <v>300</v>
      </c>
      <c r="L635" s="34">
        <v>300</v>
      </c>
      <c r="M635" s="34">
        <v>0</v>
      </c>
      <c r="N635" s="45">
        <v>1.4535</v>
      </c>
      <c r="O635" s="44">
        <v>34.036000000000001</v>
      </c>
      <c r="P635" s="26">
        <v>-4.9712703529412039E-2</v>
      </c>
      <c r="Q635" s="26">
        <v>-0.71218628705882558</v>
      </c>
      <c r="R635" s="32" t="s">
        <v>1360</v>
      </c>
      <c r="S635" s="32">
        <v>1</v>
      </c>
      <c r="T635" s="22"/>
      <c r="U635" s="36"/>
      <c r="V635" s="47" t="s">
        <v>1043</v>
      </c>
      <c r="W635" s="22"/>
      <c r="X635" s="22"/>
    </row>
    <row r="636" spans="1:24" s="18" customFormat="1" ht="12.75" customHeight="1">
      <c r="A636" s="25" t="s">
        <v>1384</v>
      </c>
      <c r="B636" s="25" t="s">
        <v>71</v>
      </c>
      <c r="C636" s="25" t="s">
        <v>1578</v>
      </c>
      <c r="D636" s="43">
        <v>43345</v>
      </c>
      <c r="E636" s="25">
        <v>2018</v>
      </c>
      <c r="F636" s="25">
        <v>9</v>
      </c>
      <c r="G636" s="37">
        <v>2</v>
      </c>
      <c r="H636" s="35">
        <v>0.78353009259259254</v>
      </c>
      <c r="I636" s="44">
        <v>137.58933329999999</v>
      </c>
      <c r="J636" s="44">
        <v>39.081666669999997</v>
      </c>
      <c r="K636" s="34">
        <v>250</v>
      </c>
      <c r="L636" s="34">
        <v>250</v>
      </c>
      <c r="M636" s="34">
        <v>0</v>
      </c>
      <c r="N636" s="45">
        <v>2.0828000000000002</v>
      </c>
      <c r="O636" s="44">
        <v>34.024000000000001</v>
      </c>
      <c r="P636" s="26">
        <v>1.7845655294117968E-2</v>
      </c>
      <c r="Q636" s="26">
        <v>-0.48640474941176493</v>
      </c>
      <c r="R636" s="32" t="s">
        <v>1360</v>
      </c>
      <c r="S636" s="32">
        <v>1</v>
      </c>
      <c r="T636" s="22"/>
      <c r="U636" s="36"/>
      <c r="V636" s="47" t="s">
        <v>1044</v>
      </c>
      <c r="W636" s="22"/>
      <c r="X636" s="22"/>
    </row>
    <row r="637" spans="1:24" s="18" customFormat="1" ht="12.75" customHeight="1">
      <c r="A637" s="25" t="s">
        <v>1384</v>
      </c>
      <c r="B637" s="25" t="s">
        <v>71</v>
      </c>
      <c r="C637" s="25" t="s">
        <v>1578</v>
      </c>
      <c r="D637" s="43">
        <v>43345</v>
      </c>
      <c r="E637" s="25">
        <v>2018</v>
      </c>
      <c r="F637" s="25">
        <v>9</v>
      </c>
      <c r="G637" s="37">
        <v>2</v>
      </c>
      <c r="H637" s="35">
        <v>0.78434027777777782</v>
      </c>
      <c r="I637" s="44">
        <v>137.58933329999999</v>
      </c>
      <c r="J637" s="44">
        <v>39.081666669999997</v>
      </c>
      <c r="K637" s="34">
        <v>225</v>
      </c>
      <c r="L637" s="34">
        <v>225</v>
      </c>
      <c r="M637" s="34">
        <v>0</v>
      </c>
      <c r="N637" s="45">
        <v>3.3877000000000002</v>
      </c>
      <c r="O637" s="44">
        <v>34.036000000000001</v>
      </c>
      <c r="P637" s="26">
        <v>-1.0525245882352596E-2</v>
      </c>
      <c r="Q637" s="26">
        <v>-0.49310871176470705</v>
      </c>
      <c r="R637" s="32" t="s">
        <v>1360</v>
      </c>
      <c r="S637" s="32">
        <v>1</v>
      </c>
      <c r="T637" s="22"/>
      <c r="U637" s="36"/>
      <c r="V637" s="47" t="s">
        <v>1045</v>
      </c>
      <c r="W637" s="22"/>
      <c r="X637" s="22"/>
    </row>
    <row r="638" spans="1:24" s="18" customFormat="1" ht="12.75" customHeight="1">
      <c r="A638" s="25" t="s">
        <v>1384</v>
      </c>
      <c r="B638" s="25" t="s">
        <v>71</v>
      </c>
      <c r="C638" s="25" t="s">
        <v>1578</v>
      </c>
      <c r="D638" s="43">
        <v>43345</v>
      </c>
      <c r="E638" s="25">
        <v>2018</v>
      </c>
      <c r="F638" s="25">
        <v>9</v>
      </c>
      <c r="G638" s="37">
        <v>2</v>
      </c>
      <c r="H638" s="35">
        <v>0.78488425925925931</v>
      </c>
      <c r="I638" s="44">
        <v>137.58933329999999</v>
      </c>
      <c r="J638" s="44">
        <v>39.081666669999997</v>
      </c>
      <c r="K638" s="34">
        <v>200</v>
      </c>
      <c r="L638" s="34">
        <v>200</v>
      </c>
      <c r="M638" s="34">
        <v>0</v>
      </c>
      <c r="N638" s="45">
        <v>4.7667999999999999</v>
      </c>
      <c r="O638" s="44">
        <v>34.0809</v>
      </c>
      <c r="P638" s="26">
        <v>1.0122729411761178E-3</v>
      </c>
      <c r="Q638" s="26">
        <v>-0.2004698317647069</v>
      </c>
      <c r="R638" s="32" t="s">
        <v>1360</v>
      </c>
      <c r="S638" s="32">
        <v>1</v>
      </c>
      <c r="T638" s="22"/>
      <c r="U638" s="36"/>
      <c r="V638" s="49" t="s">
        <v>1046</v>
      </c>
      <c r="W638" s="22"/>
      <c r="X638" s="22"/>
    </row>
    <row r="639" spans="1:24" s="18" customFormat="1" ht="12.75" customHeight="1">
      <c r="A639" s="25" t="s">
        <v>1384</v>
      </c>
      <c r="B639" s="25" t="s">
        <v>71</v>
      </c>
      <c r="C639" s="25" t="s">
        <v>1578</v>
      </c>
      <c r="D639" s="43">
        <v>43345</v>
      </c>
      <c r="E639" s="25">
        <v>2018</v>
      </c>
      <c r="F639" s="25">
        <v>9</v>
      </c>
      <c r="G639" s="37">
        <v>2</v>
      </c>
      <c r="H639" s="35">
        <v>0.78545138888888888</v>
      </c>
      <c r="I639" s="44">
        <v>137.58933329999999</v>
      </c>
      <c r="J639" s="44">
        <v>39.081666669999997</v>
      </c>
      <c r="K639" s="34">
        <v>175</v>
      </c>
      <c r="L639" s="34">
        <v>175</v>
      </c>
      <c r="M639" s="34">
        <v>0</v>
      </c>
      <c r="N639" s="45">
        <v>8.3483000000000001</v>
      </c>
      <c r="O639" s="44">
        <v>34.220799999999997</v>
      </c>
      <c r="P639" s="26">
        <v>6.9236423529411173E-2</v>
      </c>
      <c r="Q639" s="26">
        <v>0.17623526588235094</v>
      </c>
      <c r="R639" s="32" t="s">
        <v>1360</v>
      </c>
      <c r="S639" s="32">
        <v>1</v>
      </c>
      <c r="T639" s="22"/>
      <c r="U639" s="36"/>
      <c r="V639" s="49" t="s">
        <v>1047</v>
      </c>
      <c r="W639" s="22"/>
      <c r="X639" s="22"/>
    </row>
    <row r="640" spans="1:24" s="18" customFormat="1" ht="12.75" customHeight="1">
      <c r="A640" s="25" t="s">
        <v>1384</v>
      </c>
      <c r="B640" s="25" t="s">
        <v>71</v>
      </c>
      <c r="C640" s="25" t="s">
        <v>1578</v>
      </c>
      <c r="D640" s="43">
        <v>43345</v>
      </c>
      <c r="E640" s="25">
        <v>2018</v>
      </c>
      <c r="F640" s="25">
        <v>9</v>
      </c>
      <c r="G640" s="37">
        <v>2</v>
      </c>
      <c r="H640" s="35">
        <v>0.78593750000000007</v>
      </c>
      <c r="I640" s="44">
        <v>137.58933329999999</v>
      </c>
      <c r="J640" s="44">
        <v>39.081666669999997</v>
      </c>
      <c r="K640" s="34">
        <v>150</v>
      </c>
      <c r="L640" s="34">
        <v>150</v>
      </c>
      <c r="M640" s="34">
        <v>0</v>
      </c>
      <c r="N640" s="45">
        <v>12.0669</v>
      </c>
      <c r="O640" s="44">
        <v>34.403500000000001</v>
      </c>
      <c r="P640" s="26">
        <v>0.10453929411764706</v>
      </c>
      <c r="Q640" s="26">
        <v>0.8548872435294097</v>
      </c>
      <c r="R640" s="32" t="s">
        <v>1360</v>
      </c>
      <c r="S640" s="32">
        <v>1</v>
      </c>
      <c r="T640" s="22"/>
      <c r="U640" s="36"/>
      <c r="V640" s="49" t="s">
        <v>1048</v>
      </c>
      <c r="W640" s="22"/>
      <c r="X640" s="22"/>
    </row>
    <row r="641" spans="1:24" s="18" customFormat="1" ht="12.75" customHeight="1">
      <c r="A641" s="25" t="s">
        <v>1384</v>
      </c>
      <c r="B641" s="25" t="s">
        <v>71</v>
      </c>
      <c r="C641" s="25" t="s">
        <v>1578</v>
      </c>
      <c r="D641" s="43">
        <v>43345</v>
      </c>
      <c r="E641" s="25">
        <v>2018</v>
      </c>
      <c r="F641" s="25">
        <v>9</v>
      </c>
      <c r="G641" s="37">
        <v>2</v>
      </c>
      <c r="H641" s="35">
        <v>0.78638888888888892</v>
      </c>
      <c r="I641" s="44">
        <v>137.58933329999999</v>
      </c>
      <c r="J641" s="44">
        <v>39.081666669999997</v>
      </c>
      <c r="K641" s="34">
        <v>125</v>
      </c>
      <c r="L641" s="34">
        <v>125</v>
      </c>
      <c r="M641" s="34">
        <v>0</v>
      </c>
      <c r="N641" s="45">
        <v>13.7989</v>
      </c>
      <c r="O641" s="44">
        <v>34.4465</v>
      </c>
      <c r="P641" s="26">
        <v>0.15926776470588244</v>
      </c>
      <c r="Q641" s="26">
        <v>1.1277981011764719</v>
      </c>
      <c r="R641" s="32" t="s">
        <v>1360</v>
      </c>
      <c r="S641" s="32">
        <v>1</v>
      </c>
      <c r="T641" s="22"/>
      <c r="U641" s="36"/>
      <c r="V641" s="49" t="s">
        <v>1049</v>
      </c>
      <c r="W641" s="22"/>
      <c r="X641" s="22"/>
    </row>
    <row r="642" spans="1:24" s="18" customFormat="1" ht="12.75" customHeight="1">
      <c r="A642" s="25" t="s">
        <v>1384</v>
      </c>
      <c r="B642" s="25" t="s">
        <v>71</v>
      </c>
      <c r="C642" s="25" t="s">
        <v>1578</v>
      </c>
      <c r="D642" s="43">
        <v>43345</v>
      </c>
      <c r="E642" s="25">
        <v>2018</v>
      </c>
      <c r="F642" s="25">
        <v>9</v>
      </c>
      <c r="G642" s="37">
        <v>2</v>
      </c>
      <c r="H642" s="35">
        <v>0.78688657407407403</v>
      </c>
      <c r="I642" s="44">
        <v>137.58933329999999</v>
      </c>
      <c r="J642" s="44">
        <v>39.081666669999997</v>
      </c>
      <c r="K642" s="34">
        <v>100</v>
      </c>
      <c r="L642" s="34">
        <v>100</v>
      </c>
      <c r="M642" s="34">
        <v>0</v>
      </c>
      <c r="N642" s="45">
        <v>15.8963</v>
      </c>
      <c r="O642" s="44">
        <v>34.391100000000002</v>
      </c>
      <c r="P642" s="26">
        <v>0.15122087529411754</v>
      </c>
      <c r="Q642" s="26">
        <v>1.0012583988235289</v>
      </c>
      <c r="R642" s="32" t="s">
        <v>1360</v>
      </c>
      <c r="S642" s="32">
        <v>1</v>
      </c>
      <c r="T642" s="22"/>
      <c r="U642" s="36"/>
      <c r="V642" s="49" t="s">
        <v>1050</v>
      </c>
      <c r="W642" s="22"/>
      <c r="X642" s="22"/>
    </row>
    <row r="643" spans="1:24" s="18" customFormat="1" ht="12.75" customHeight="1">
      <c r="A643" s="25" t="s">
        <v>1384</v>
      </c>
      <c r="B643" s="25" t="s">
        <v>71</v>
      </c>
      <c r="C643" s="25" t="s">
        <v>1578</v>
      </c>
      <c r="D643" s="43">
        <v>43345</v>
      </c>
      <c r="E643" s="25">
        <v>2018</v>
      </c>
      <c r="F643" s="25">
        <v>9</v>
      </c>
      <c r="G643" s="37">
        <v>2</v>
      </c>
      <c r="H643" s="35">
        <v>0.78755787037037039</v>
      </c>
      <c r="I643" s="44">
        <v>137.58933329999999</v>
      </c>
      <c r="J643" s="44">
        <v>39.081666669999997</v>
      </c>
      <c r="K643" s="34">
        <v>90</v>
      </c>
      <c r="L643" s="34">
        <v>90</v>
      </c>
      <c r="M643" s="34">
        <v>0</v>
      </c>
      <c r="N643" s="45">
        <v>16.898900000000001</v>
      </c>
      <c r="O643" s="44">
        <v>34.372799999999998</v>
      </c>
      <c r="P643" s="26">
        <v>0.16137270588235264</v>
      </c>
      <c r="Q643" s="26">
        <v>0.93428243647058906</v>
      </c>
      <c r="R643" s="32" t="s">
        <v>1360</v>
      </c>
      <c r="S643" s="32">
        <v>1</v>
      </c>
      <c r="T643" s="22"/>
      <c r="U643" s="36"/>
      <c r="V643" s="49" t="s">
        <v>1051</v>
      </c>
      <c r="W643" s="22"/>
      <c r="X643" s="22"/>
    </row>
    <row r="644" spans="1:24" s="18" customFormat="1" ht="12.75" customHeight="1">
      <c r="A644" s="25" t="s">
        <v>1384</v>
      </c>
      <c r="B644" s="25" t="s">
        <v>71</v>
      </c>
      <c r="C644" s="25" t="s">
        <v>1578</v>
      </c>
      <c r="D644" s="43">
        <v>43345</v>
      </c>
      <c r="E644" s="25">
        <v>2018</v>
      </c>
      <c r="F644" s="25">
        <v>9</v>
      </c>
      <c r="G644" s="37">
        <v>2</v>
      </c>
      <c r="H644" s="35">
        <v>0.78858796296296296</v>
      </c>
      <c r="I644" s="44">
        <v>137.58933329999999</v>
      </c>
      <c r="J644" s="44">
        <v>39.081666669999997</v>
      </c>
      <c r="K644" s="34">
        <v>70</v>
      </c>
      <c r="L644" s="34">
        <v>70</v>
      </c>
      <c r="M644" s="34">
        <v>0</v>
      </c>
      <c r="N644" s="45">
        <v>18.019100000000002</v>
      </c>
      <c r="O644" s="44">
        <v>34.293900000000001</v>
      </c>
      <c r="P644" s="26">
        <v>0.13103749647058827</v>
      </c>
      <c r="Q644" s="26">
        <v>0.80046927411764557</v>
      </c>
      <c r="R644" s="32" t="s">
        <v>1360</v>
      </c>
      <c r="S644" s="32">
        <v>1</v>
      </c>
      <c r="T644" s="22"/>
      <c r="U644" s="36"/>
      <c r="V644" s="49" t="s">
        <v>1052</v>
      </c>
      <c r="W644" s="22"/>
      <c r="X644" s="22"/>
    </row>
    <row r="645" spans="1:24" s="18" customFormat="1" ht="12.75" customHeight="1">
      <c r="A645" s="25" t="s">
        <v>1384</v>
      </c>
      <c r="B645" s="25" t="s">
        <v>71</v>
      </c>
      <c r="C645" s="25" t="s">
        <v>1578</v>
      </c>
      <c r="D645" s="43">
        <v>43345</v>
      </c>
      <c r="E645" s="25">
        <v>2018</v>
      </c>
      <c r="F645" s="25">
        <v>9</v>
      </c>
      <c r="G645" s="37">
        <v>2</v>
      </c>
      <c r="H645" s="35">
        <v>0.78916666666666668</v>
      </c>
      <c r="I645" s="44">
        <v>137.58933329999999</v>
      </c>
      <c r="J645" s="44">
        <v>39.081666669999997</v>
      </c>
      <c r="K645" s="34">
        <v>60</v>
      </c>
      <c r="L645" s="34">
        <v>60</v>
      </c>
      <c r="M645" s="34">
        <v>0</v>
      </c>
      <c r="N645" s="45">
        <v>18.604700000000001</v>
      </c>
      <c r="O645" s="44">
        <v>34.237499999999997</v>
      </c>
      <c r="P645" s="26">
        <v>0.10866497882352988</v>
      </c>
      <c r="Q645" s="26">
        <v>0.76040164470588145</v>
      </c>
      <c r="R645" s="32" t="s">
        <v>1360</v>
      </c>
      <c r="S645" s="32">
        <v>1</v>
      </c>
      <c r="T645" s="22"/>
      <c r="U645" s="36"/>
      <c r="V645" s="49" t="s">
        <v>1053</v>
      </c>
      <c r="W645" s="22"/>
      <c r="X645" s="22"/>
    </row>
    <row r="646" spans="1:24" s="18" customFormat="1" ht="12.75" customHeight="1">
      <c r="A646" s="25" t="s">
        <v>1384</v>
      </c>
      <c r="B646" s="25" t="s">
        <v>71</v>
      </c>
      <c r="C646" s="25" t="s">
        <v>1578</v>
      </c>
      <c r="D646" s="43">
        <v>43345</v>
      </c>
      <c r="E646" s="25">
        <v>2018</v>
      </c>
      <c r="F646" s="25">
        <v>9</v>
      </c>
      <c r="G646" s="37">
        <v>2</v>
      </c>
      <c r="H646" s="35">
        <v>0.78971064814814806</v>
      </c>
      <c r="I646" s="44">
        <v>137.58933329999999</v>
      </c>
      <c r="J646" s="44">
        <v>39.081666669999997</v>
      </c>
      <c r="K646" s="34">
        <v>50</v>
      </c>
      <c r="L646" s="34">
        <v>50</v>
      </c>
      <c r="M646" s="34">
        <v>0</v>
      </c>
      <c r="N646" s="45">
        <v>18.9878</v>
      </c>
      <c r="O646" s="44">
        <v>34.154400000000003</v>
      </c>
      <c r="P646" s="26">
        <v>7.6489449411764276E-2</v>
      </c>
      <c r="Q646" s="26">
        <v>0.4331537623529389</v>
      </c>
      <c r="R646" s="32" t="s">
        <v>1360</v>
      </c>
      <c r="S646" s="32">
        <v>1</v>
      </c>
      <c r="T646" s="22"/>
      <c r="U646" s="36"/>
      <c r="V646" s="49" t="s">
        <v>1054</v>
      </c>
      <c r="W646" s="22"/>
      <c r="X646" s="22"/>
    </row>
    <row r="647" spans="1:24" s="18" customFormat="1" ht="12.75" customHeight="1">
      <c r="A647" s="25" t="s">
        <v>1384</v>
      </c>
      <c r="B647" s="25" t="s">
        <v>71</v>
      </c>
      <c r="C647" s="25" t="s">
        <v>1578</v>
      </c>
      <c r="D647" s="43">
        <v>43345</v>
      </c>
      <c r="E647" s="25">
        <v>2018</v>
      </c>
      <c r="F647" s="25">
        <v>9</v>
      </c>
      <c r="G647" s="37">
        <v>2</v>
      </c>
      <c r="H647" s="35">
        <v>0.79068287037037033</v>
      </c>
      <c r="I647" s="44">
        <v>137.58933329999999</v>
      </c>
      <c r="J647" s="44">
        <v>39.081666669999997</v>
      </c>
      <c r="K647" s="34">
        <v>40</v>
      </c>
      <c r="L647" s="34">
        <v>40</v>
      </c>
      <c r="M647" s="34">
        <v>0</v>
      </c>
      <c r="N647" s="45">
        <v>20.633900000000001</v>
      </c>
      <c r="O647" s="44">
        <v>33.9741</v>
      </c>
      <c r="P647" s="26">
        <v>1.2824000000000169E-2</v>
      </c>
      <c r="Q647" s="26">
        <v>0.12182886000000082</v>
      </c>
      <c r="R647" s="32" t="s">
        <v>1360</v>
      </c>
      <c r="S647" s="32">
        <v>1</v>
      </c>
      <c r="T647" s="22"/>
      <c r="U647" s="36"/>
      <c r="V647" s="49" t="s">
        <v>1055</v>
      </c>
      <c r="W647" s="22"/>
      <c r="X647" s="22"/>
    </row>
    <row r="648" spans="1:24" s="18" customFormat="1" ht="12.75" customHeight="1">
      <c r="A648" s="25" t="s">
        <v>1384</v>
      </c>
      <c r="B648" s="25" t="s">
        <v>71</v>
      </c>
      <c r="C648" s="25" t="s">
        <v>1578</v>
      </c>
      <c r="D648" s="43">
        <v>43345</v>
      </c>
      <c r="E648" s="25">
        <v>2018</v>
      </c>
      <c r="F648" s="25">
        <v>9</v>
      </c>
      <c r="G648" s="37">
        <v>2</v>
      </c>
      <c r="H648" s="35">
        <v>0.79126157407407405</v>
      </c>
      <c r="I648" s="44">
        <v>137.58933329999999</v>
      </c>
      <c r="J648" s="44">
        <v>39.081666669999997</v>
      </c>
      <c r="K648" s="34">
        <v>30</v>
      </c>
      <c r="L648" s="34">
        <v>30</v>
      </c>
      <c r="M648" s="34">
        <v>0</v>
      </c>
      <c r="N648" s="45">
        <v>22.872</v>
      </c>
      <c r="O648" s="44">
        <v>33.711599999999997</v>
      </c>
      <c r="P648" s="26">
        <v>-9.7462889411764841E-2</v>
      </c>
      <c r="Q648" s="26">
        <v>-0.58619448235294236</v>
      </c>
      <c r="R648" s="32" t="s">
        <v>1360</v>
      </c>
      <c r="S648" s="32">
        <v>1</v>
      </c>
      <c r="T648" s="22"/>
      <c r="U648" s="36"/>
      <c r="V648" s="49" t="s">
        <v>1056</v>
      </c>
      <c r="W648" s="22"/>
      <c r="X648" s="22"/>
    </row>
    <row r="649" spans="1:24" s="18" customFormat="1" ht="12.75" customHeight="1">
      <c r="A649" s="25" t="s">
        <v>1384</v>
      </c>
      <c r="B649" s="25" t="s">
        <v>71</v>
      </c>
      <c r="C649" s="25" t="s">
        <v>1578</v>
      </c>
      <c r="D649" s="43">
        <v>43345</v>
      </c>
      <c r="E649" s="25">
        <v>2018</v>
      </c>
      <c r="F649" s="25">
        <v>9</v>
      </c>
      <c r="G649" s="37">
        <v>2</v>
      </c>
      <c r="H649" s="35">
        <v>0.7917939814814815</v>
      </c>
      <c r="I649" s="44">
        <v>137.58933329999999</v>
      </c>
      <c r="J649" s="44">
        <v>39.081666669999997</v>
      </c>
      <c r="K649" s="34">
        <v>20</v>
      </c>
      <c r="L649" s="34">
        <v>20</v>
      </c>
      <c r="M649" s="34">
        <v>0</v>
      </c>
      <c r="N649" s="45">
        <v>23.718</v>
      </c>
      <c r="O649" s="44">
        <v>33.616199999999999</v>
      </c>
      <c r="P649" s="26">
        <v>-9.7330578823529024E-2</v>
      </c>
      <c r="Q649" s="26">
        <v>-0.84169066470588305</v>
      </c>
      <c r="R649" s="32" t="s">
        <v>1360</v>
      </c>
      <c r="S649" s="32">
        <v>1</v>
      </c>
      <c r="T649" s="22"/>
      <c r="U649" s="36"/>
      <c r="V649" s="49" t="s">
        <v>1057</v>
      </c>
      <c r="W649" s="22"/>
      <c r="X649" s="22"/>
    </row>
    <row r="650" spans="1:24" s="18" customFormat="1" ht="12.75" customHeight="1">
      <c r="A650" s="25" t="s">
        <v>1384</v>
      </c>
      <c r="B650" s="25" t="s">
        <v>71</v>
      </c>
      <c r="C650" s="25" t="s">
        <v>1578</v>
      </c>
      <c r="D650" s="43">
        <v>43345</v>
      </c>
      <c r="E650" s="25">
        <v>2018</v>
      </c>
      <c r="F650" s="25">
        <v>9</v>
      </c>
      <c r="G650" s="37">
        <v>2</v>
      </c>
      <c r="H650" s="35">
        <v>0.79234953703703714</v>
      </c>
      <c r="I650" s="44">
        <v>137.58933329999999</v>
      </c>
      <c r="J650" s="44">
        <v>39.081666669999997</v>
      </c>
      <c r="K650" s="34">
        <v>10</v>
      </c>
      <c r="L650" s="34">
        <v>10</v>
      </c>
      <c r="M650" s="34">
        <v>0</v>
      </c>
      <c r="N650" s="45">
        <v>24.840199999999999</v>
      </c>
      <c r="O650" s="44">
        <v>33.305399999999999</v>
      </c>
      <c r="P650" s="26">
        <v>-0.27959442823529423</v>
      </c>
      <c r="Q650" s="26">
        <v>-1.7319436670588253</v>
      </c>
      <c r="R650" s="32" t="s">
        <v>1360</v>
      </c>
      <c r="S650" s="32">
        <v>1</v>
      </c>
      <c r="T650" s="22"/>
      <c r="U650" s="36"/>
      <c r="V650" s="49" t="s">
        <v>1058</v>
      </c>
      <c r="W650" s="22"/>
      <c r="X650" s="22"/>
    </row>
    <row r="651" spans="1:24" s="18" customFormat="1" ht="12.75" customHeight="1">
      <c r="A651" s="25" t="s">
        <v>1384</v>
      </c>
      <c r="B651" s="25" t="s">
        <v>73</v>
      </c>
      <c r="C651" s="25" t="s">
        <v>1578</v>
      </c>
      <c r="D651" s="43">
        <v>43346</v>
      </c>
      <c r="E651" s="25">
        <v>2018</v>
      </c>
      <c r="F651" s="25">
        <v>9</v>
      </c>
      <c r="G651" s="37">
        <v>3</v>
      </c>
      <c r="H651" s="35">
        <v>0.19287037037037036</v>
      </c>
      <c r="I651" s="44">
        <v>137.3051667</v>
      </c>
      <c r="J651" s="44">
        <v>39.550166670000003</v>
      </c>
      <c r="K651" s="34">
        <v>150</v>
      </c>
      <c r="L651" s="34">
        <v>150</v>
      </c>
      <c r="M651" s="34">
        <v>0</v>
      </c>
      <c r="N651" s="45" t="s">
        <v>292</v>
      </c>
      <c r="O651" s="44">
        <v>34.088200000000001</v>
      </c>
      <c r="P651" s="26">
        <v>-1.3710287058823489E-2</v>
      </c>
      <c r="Q651" s="26">
        <v>-0.44796405176470699</v>
      </c>
      <c r="R651" s="32" t="s">
        <v>1360</v>
      </c>
      <c r="S651" s="32"/>
      <c r="T651" s="22"/>
      <c r="U651" s="36"/>
      <c r="V651" s="49" t="s">
        <v>1060</v>
      </c>
      <c r="W651" s="22"/>
      <c r="X651" s="22"/>
    </row>
    <row r="652" spans="1:24" s="18" customFormat="1" ht="12.75" customHeight="1">
      <c r="A652" s="25"/>
      <c r="B652" s="25"/>
      <c r="C652" s="25"/>
      <c r="D652" s="43"/>
      <c r="E652" s="25"/>
      <c r="F652" s="25"/>
      <c r="G652" s="37"/>
      <c r="H652" s="35"/>
      <c r="I652" s="44"/>
      <c r="J652" s="44"/>
      <c r="K652" s="34"/>
      <c r="L652" s="34"/>
      <c r="M652" s="34"/>
      <c r="N652" s="45"/>
      <c r="O652" s="44"/>
      <c r="P652" s="26"/>
      <c r="Q652" s="26"/>
      <c r="R652" s="32"/>
      <c r="S652" s="32"/>
      <c r="T652" s="22"/>
      <c r="U652" s="36"/>
      <c r="V652" s="47"/>
      <c r="W652" s="22"/>
      <c r="X652" s="22"/>
    </row>
    <row r="653" spans="1:24" s="18" customFormat="1" ht="12.75" customHeight="1">
      <c r="A653" s="25" t="s">
        <v>1384</v>
      </c>
      <c r="B653" s="25" t="s">
        <v>76</v>
      </c>
      <c r="C653" s="25" t="s">
        <v>1578</v>
      </c>
      <c r="D653" s="43">
        <v>43344</v>
      </c>
      <c r="E653" s="25">
        <v>2018</v>
      </c>
      <c r="F653" s="25">
        <v>9</v>
      </c>
      <c r="G653" s="37">
        <v>1</v>
      </c>
      <c r="H653" s="35">
        <v>0.7712268518518518</v>
      </c>
      <c r="I653" s="44">
        <v>136.74683329999999</v>
      </c>
      <c r="J653" s="44">
        <v>40.331666669999997</v>
      </c>
      <c r="K653" s="34">
        <v>1000</v>
      </c>
      <c r="L653" s="34">
        <v>1000</v>
      </c>
      <c r="M653" s="34">
        <v>0</v>
      </c>
      <c r="N653" s="45">
        <v>0.33050000000000002</v>
      </c>
      <c r="O653" s="44">
        <v>34.068600000000004</v>
      </c>
      <c r="P653" s="26">
        <v>-3.1794002352941053E-2</v>
      </c>
      <c r="Q653" s="26">
        <v>-0.99058346352941129</v>
      </c>
      <c r="R653" s="32" t="s">
        <v>1360</v>
      </c>
      <c r="S653" s="32">
        <v>1</v>
      </c>
      <c r="T653" s="22"/>
      <c r="U653" s="36"/>
      <c r="V653" s="47" t="s">
        <v>1063</v>
      </c>
      <c r="W653" s="22"/>
      <c r="X653" s="22"/>
    </row>
    <row r="654" spans="1:24" s="18" customFormat="1" ht="12.75" customHeight="1">
      <c r="A654" s="25" t="s">
        <v>1384</v>
      </c>
      <c r="B654" s="25" t="s">
        <v>76</v>
      </c>
      <c r="C654" s="25" t="s">
        <v>1578</v>
      </c>
      <c r="D654" s="43">
        <v>43344</v>
      </c>
      <c r="E654" s="25">
        <v>2018</v>
      </c>
      <c r="F654" s="25">
        <v>9</v>
      </c>
      <c r="G654" s="37">
        <v>1</v>
      </c>
      <c r="H654" s="35">
        <v>0.77553240740740748</v>
      </c>
      <c r="I654" s="44">
        <v>136.74683329999999</v>
      </c>
      <c r="J654" s="44">
        <v>40.331666669999997</v>
      </c>
      <c r="K654" s="34">
        <v>750</v>
      </c>
      <c r="L654" s="34">
        <v>750</v>
      </c>
      <c r="M654" s="34">
        <v>0</v>
      </c>
      <c r="N654" s="45">
        <v>0.44309999999999999</v>
      </c>
      <c r="O654" s="44">
        <v>34.069000000000003</v>
      </c>
      <c r="P654" s="26">
        <v>-3.6595414117646996E-2</v>
      </c>
      <c r="Q654" s="26">
        <v>-1.0191307011764703</v>
      </c>
      <c r="R654" s="32" t="s">
        <v>1360</v>
      </c>
      <c r="S654" s="32">
        <v>1</v>
      </c>
      <c r="T654" s="22"/>
      <c r="U654" s="36"/>
      <c r="V654" s="47" t="s">
        <v>1064</v>
      </c>
      <c r="W654" s="22"/>
      <c r="X654" s="22"/>
    </row>
    <row r="655" spans="1:24" s="18" customFormat="1" ht="12.75" customHeight="1">
      <c r="A655" s="25" t="s">
        <v>1384</v>
      </c>
      <c r="B655" s="25" t="s">
        <v>76</v>
      </c>
      <c r="C655" s="25" t="s">
        <v>1578</v>
      </c>
      <c r="D655" s="43">
        <v>43344</v>
      </c>
      <c r="E655" s="25">
        <v>2018</v>
      </c>
      <c r="F655" s="25">
        <v>9</v>
      </c>
      <c r="G655" s="37">
        <v>1</v>
      </c>
      <c r="H655" s="35">
        <v>0.7793402777777777</v>
      </c>
      <c r="I655" s="44">
        <v>136.74683329999999</v>
      </c>
      <c r="J655" s="44">
        <v>40.331666669999997</v>
      </c>
      <c r="K655" s="34">
        <v>500</v>
      </c>
      <c r="L655" s="34">
        <v>500</v>
      </c>
      <c r="M655" s="34">
        <v>0</v>
      </c>
      <c r="N655" s="45">
        <v>0.65900000000000003</v>
      </c>
      <c r="O655" s="44">
        <v>34.065399999999997</v>
      </c>
      <c r="P655" s="26">
        <v>-2.6254258823534826E-3</v>
      </c>
      <c r="Q655" s="26">
        <v>-0.85940705882353008</v>
      </c>
      <c r="R655" s="32" t="s">
        <v>1360</v>
      </c>
      <c r="S655" s="32">
        <v>1</v>
      </c>
      <c r="T655" s="22"/>
      <c r="U655" s="36"/>
      <c r="V655" s="47" t="s">
        <v>1065</v>
      </c>
      <c r="W655" s="22"/>
      <c r="X655" s="22"/>
    </row>
    <row r="656" spans="1:24" s="18" customFormat="1" ht="12.75" customHeight="1">
      <c r="A656" s="25" t="s">
        <v>1384</v>
      </c>
      <c r="B656" s="25" t="s">
        <v>76</v>
      </c>
      <c r="C656" s="25" t="s">
        <v>1578</v>
      </c>
      <c r="D656" s="43">
        <v>43344</v>
      </c>
      <c r="E656" s="25">
        <v>2018</v>
      </c>
      <c r="F656" s="25">
        <v>9</v>
      </c>
      <c r="G656" s="37">
        <v>1</v>
      </c>
      <c r="H656" s="35">
        <v>0.78096064814814825</v>
      </c>
      <c r="I656" s="44">
        <v>136.74683329999999</v>
      </c>
      <c r="J656" s="44">
        <v>40.331666669999997</v>
      </c>
      <c r="K656" s="34">
        <v>400</v>
      </c>
      <c r="L656" s="34">
        <v>400</v>
      </c>
      <c r="M656" s="34">
        <v>0</v>
      </c>
      <c r="N656" s="45">
        <v>0.76629999999999998</v>
      </c>
      <c r="O656" s="44">
        <v>34.057699999999997</v>
      </c>
      <c r="P656" s="26">
        <v>-2.5180057647058884E-2</v>
      </c>
      <c r="Q656" s="26">
        <v>-0.82788037647058843</v>
      </c>
      <c r="R656" s="32" t="s">
        <v>1360</v>
      </c>
      <c r="S656" s="32">
        <v>1</v>
      </c>
      <c r="T656" s="22"/>
      <c r="U656" s="36"/>
      <c r="V656" s="47" t="s">
        <v>1066</v>
      </c>
      <c r="W656" s="22"/>
      <c r="X656" s="22"/>
    </row>
    <row r="657" spans="1:24" s="18" customFormat="1" ht="12.75" customHeight="1">
      <c r="A657" s="25" t="s">
        <v>1384</v>
      </c>
      <c r="B657" s="25" t="s">
        <v>76</v>
      </c>
      <c r="C657" s="25" t="s">
        <v>1578</v>
      </c>
      <c r="D657" s="43">
        <v>43344</v>
      </c>
      <c r="E657" s="25">
        <v>2018</v>
      </c>
      <c r="F657" s="25">
        <v>9</v>
      </c>
      <c r="G657" s="37">
        <v>1</v>
      </c>
      <c r="H657" s="35">
        <v>0.78390046296296301</v>
      </c>
      <c r="I657" s="44">
        <v>136.74683329999999</v>
      </c>
      <c r="J657" s="44">
        <v>40.331666669999997</v>
      </c>
      <c r="K657" s="34">
        <v>250</v>
      </c>
      <c r="L657" s="34">
        <v>250</v>
      </c>
      <c r="M657" s="34">
        <v>0</v>
      </c>
      <c r="N657" s="45">
        <v>0.97489999999999999</v>
      </c>
      <c r="O657" s="44">
        <v>34.041899999999998</v>
      </c>
      <c r="P657" s="26">
        <v>-2.3859669411764539E-2</v>
      </c>
      <c r="Q657" s="26">
        <v>-0.837384574117646</v>
      </c>
      <c r="R657" s="32" t="s">
        <v>1360</v>
      </c>
      <c r="S657" s="32">
        <v>1</v>
      </c>
      <c r="T657" s="22"/>
      <c r="U657" s="36"/>
      <c r="V657" s="47" t="s">
        <v>1067</v>
      </c>
      <c r="W657" s="22"/>
      <c r="X657" s="22"/>
    </row>
    <row r="658" spans="1:24" s="18" customFormat="1" ht="12.75" customHeight="1">
      <c r="A658" s="25" t="s">
        <v>1384</v>
      </c>
      <c r="B658" s="25" t="s">
        <v>76</v>
      </c>
      <c r="C658" s="25" t="s">
        <v>1578</v>
      </c>
      <c r="D658" s="43">
        <v>43344</v>
      </c>
      <c r="E658" s="25">
        <v>2018</v>
      </c>
      <c r="F658" s="25">
        <v>9</v>
      </c>
      <c r="G658" s="37">
        <v>1</v>
      </c>
      <c r="H658" s="35">
        <v>0.7848032407407407</v>
      </c>
      <c r="I658" s="44">
        <v>136.74683329999999</v>
      </c>
      <c r="J658" s="44">
        <v>40.331666669999997</v>
      </c>
      <c r="K658" s="34">
        <v>225</v>
      </c>
      <c r="L658" s="34">
        <v>225</v>
      </c>
      <c r="M658" s="34">
        <v>0</v>
      </c>
      <c r="N658" s="45">
        <v>1.0392999999999999</v>
      </c>
      <c r="O658" s="44">
        <v>34.037199999999999</v>
      </c>
      <c r="P658" s="26">
        <v>-6.9389056470588351E-2</v>
      </c>
      <c r="Q658" s="26">
        <v>-0.9181991247058825</v>
      </c>
      <c r="R658" s="32" t="s">
        <v>1360</v>
      </c>
      <c r="S658" s="32">
        <v>1</v>
      </c>
      <c r="T658" s="22"/>
      <c r="U658" s="36"/>
      <c r="V658" s="47" t="s">
        <v>1068</v>
      </c>
      <c r="W658" s="22"/>
      <c r="X658" s="22"/>
    </row>
    <row r="659" spans="1:24" s="18" customFormat="1" ht="12.75" customHeight="1">
      <c r="A659" s="25" t="s">
        <v>1384</v>
      </c>
      <c r="B659" s="25" t="s">
        <v>76</v>
      </c>
      <c r="C659" s="25" t="s">
        <v>1578</v>
      </c>
      <c r="D659" s="43">
        <v>43344</v>
      </c>
      <c r="E659" s="25">
        <v>2018</v>
      </c>
      <c r="F659" s="25">
        <v>9</v>
      </c>
      <c r="G659" s="37">
        <v>1</v>
      </c>
      <c r="H659" s="35">
        <v>0.78553240740740737</v>
      </c>
      <c r="I659" s="44">
        <v>136.74683329999999</v>
      </c>
      <c r="J659" s="44">
        <v>40.331666669999997</v>
      </c>
      <c r="K659" s="34">
        <v>200</v>
      </c>
      <c r="L659" s="34">
        <v>200</v>
      </c>
      <c r="M659" s="34">
        <v>0</v>
      </c>
      <c r="N659" s="45">
        <v>1.0761000000000001</v>
      </c>
      <c r="O659" s="44">
        <v>34.033099999999997</v>
      </c>
      <c r="P659" s="26">
        <v>-4.5213948235294676E-2</v>
      </c>
      <c r="Q659" s="26">
        <v>-0.8197273223529411</v>
      </c>
      <c r="R659" s="32" t="s">
        <v>1360</v>
      </c>
      <c r="S659" s="32">
        <v>1</v>
      </c>
      <c r="T659" s="22"/>
      <c r="U659" s="36"/>
      <c r="V659" s="47" t="s">
        <v>1069</v>
      </c>
      <c r="W659" s="22"/>
      <c r="X659" s="22"/>
    </row>
    <row r="660" spans="1:24" s="18" customFormat="1" ht="12.75" customHeight="1">
      <c r="A660" s="25" t="s">
        <v>1384</v>
      </c>
      <c r="B660" s="25" t="s">
        <v>76</v>
      </c>
      <c r="C660" s="25" t="s">
        <v>1578</v>
      </c>
      <c r="D660" s="43">
        <v>43344</v>
      </c>
      <c r="E660" s="25">
        <v>2018</v>
      </c>
      <c r="F660" s="25">
        <v>9</v>
      </c>
      <c r="G660" s="37">
        <v>1</v>
      </c>
      <c r="H660" s="35">
        <v>0.78608796296296291</v>
      </c>
      <c r="I660" s="44">
        <v>136.74683329999999</v>
      </c>
      <c r="J660" s="44">
        <v>40.331666669999997</v>
      </c>
      <c r="K660" s="34">
        <v>175</v>
      </c>
      <c r="L660" s="34">
        <v>175</v>
      </c>
      <c r="M660" s="34">
        <v>0</v>
      </c>
      <c r="N660" s="45">
        <v>1.194</v>
      </c>
      <c r="O660" s="44">
        <v>34.026200000000003</v>
      </c>
      <c r="P660" s="26">
        <v>-4.6546340000000352E-2</v>
      </c>
      <c r="Q660" s="26">
        <v>-0.91777184000000211</v>
      </c>
      <c r="R660" s="32" t="s">
        <v>1360</v>
      </c>
      <c r="S660" s="32">
        <v>1</v>
      </c>
      <c r="T660" s="22"/>
      <c r="U660" s="36"/>
      <c r="V660" s="47" t="s">
        <v>1070</v>
      </c>
      <c r="W660" s="22"/>
      <c r="X660" s="22"/>
    </row>
    <row r="661" spans="1:24" s="18" customFormat="1" ht="12.75" customHeight="1">
      <c r="A661" s="25" t="s">
        <v>1384</v>
      </c>
      <c r="B661" s="25" t="s">
        <v>76</v>
      </c>
      <c r="C661" s="25" t="s">
        <v>1578</v>
      </c>
      <c r="D661" s="43">
        <v>43344</v>
      </c>
      <c r="E661" s="25">
        <v>2018</v>
      </c>
      <c r="F661" s="25">
        <v>9</v>
      </c>
      <c r="G661" s="37">
        <v>1</v>
      </c>
      <c r="H661" s="35">
        <v>0.7866550925925927</v>
      </c>
      <c r="I661" s="44">
        <v>136.74683329999999</v>
      </c>
      <c r="J661" s="44">
        <v>40.331666669999997</v>
      </c>
      <c r="K661" s="34">
        <v>150</v>
      </c>
      <c r="L661" s="34">
        <v>150</v>
      </c>
      <c r="M661" s="34">
        <v>0</v>
      </c>
      <c r="N661" s="45">
        <v>1.4182999999999999</v>
      </c>
      <c r="O661" s="44">
        <v>34.023200000000003</v>
      </c>
      <c r="P661" s="26">
        <v>-7.5222771764705598E-2</v>
      </c>
      <c r="Q661" s="26">
        <v>-0.85090755764705861</v>
      </c>
      <c r="R661" s="32" t="s">
        <v>1360</v>
      </c>
      <c r="S661" s="32">
        <v>1</v>
      </c>
      <c r="T661" s="22"/>
      <c r="U661" s="36"/>
      <c r="V661" s="47" t="s">
        <v>1071</v>
      </c>
      <c r="W661" s="22"/>
      <c r="X661" s="22"/>
    </row>
    <row r="662" spans="1:24" s="18" customFormat="1" ht="12.75" customHeight="1">
      <c r="A662" s="25" t="s">
        <v>1384</v>
      </c>
      <c r="B662" s="25" t="s">
        <v>76</v>
      </c>
      <c r="C662" s="25" t="s">
        <v>1578</v>
      </c>
      <c r="D662" s="43">
        <v>43344</v>
      </c>
      <c r="E662" s="25">
        <v>2018</v>
      </c>
      <c r="F662" s="25">
        <v>9</v>
      </c>
      <c r="G662" s="37">
        <v>1</v>
      </c>
      <c r="H662" s="35">
        <v>0.78731481481481491</v>
      </c>
      <c r="I662" s="44">
        <v>136.74683329999999</v>
      </c>
      <c r="J662" s="44">
        <v>40.331666669999997</v>
      </c>
      <c r="K662" s="34">
        <v>125</v>
      </c>
      <c r="L662" s="34">
        <v>125</v>
      </c>
      <c r="M662" s="34">
        <v>0</v>
      </c>
      <c r="N662" s="45">
        <v>1.6514</v>
      </c>
      <c r="O662" s="44">
        <v>34.013599999999997</v>
      </c>
      <c r="P662" s="26">
        <v>-4.6150223529411782E-2</v>
      </c>
      <c r="Q662" s="26">
        <v>-0.87690263529411716</v>
      </c>
      <c r="R662" s="32" t="s">
        <v>1360</v>
      </c>
      <c r="S662" s="32">
        <v>1</v>
      </c>
      <c r="T662" s="22"/>
      <c r="U662" s="36"/>
      <c r="V662" s="47" t="s">
        <v>1072</v>
      </c>
      <c r="W662" s="22"/>
      <c r="X662" s="22"/>
    </row>
    <row r="663" spans="1:24" s="18" customFormat="1" ht="12.75" customHeight="1">
      <c r="A663" s="25" t="s">
        <v>1384</v>
      </c>
      <c r="B663" s="25" t="s">
        <v>76</v>
      </c>
      <c r="C663" s="25" t="s">
        <v>1578</v>
      </c>
      <c r="D663" s="43">
        <v>43344</v>
      </c>
      <c r="E663" s="25">
        <v>2018</v>
      </c>
      <c r="F663" s="25">
        <v>9</v>
      </c>
      <c r="G663" s="37">
        <v>1</v>
      </c>
      <c r="H663" s="35">
        <v>0.78803240740740732</v>
      </c>
      <c r="I663" s="44">
        <v>136.74683329999999</v>
      </c>
      <c r="J663" s="44">
        <v>40.331666669999997</v>
      </c>
      <c r="K663" s="34">
        <v>100</v>
      </c>
      <c r="L663" s="34">
        <v>100</v>
      </c>
      <c r="M663" s="34">
        <v>0</v>
      </c>
      <c r="N663" s="45">
        <v>2.6048</v>
      </c>
      <c r="O663" s="44">
        <v>34.003700000000002</v>
      </c>
      <c r="P663" s="26">
        <v>-6.666425529411768E-2</v>
      </c>
      <c r="Q663" s="26">
        <v>-0.85715515294117672</v>
      </c>
      <c r="R663" s="32" t="s">
        <v>1360</v>
      </c>
      <c r="S663" s="32">
        <v>1</v>
      </c>
      <c r="T663" s="22"/>
      <c r="U663" s="36"/>
      <c r="V663" s="47" t="s">
        <v>1073</v>
      </c>
      <c r="W663" s="22"/>
      <c r="X663" s="22"/>
    </row>
    <row r="664" spans="1:24" s="18" customFormat="1" ht="12.75" customHeight="1">
      <c r="A664" s="25" t="s">
        <v>1384</v>
      </c>
      <c r="B664" s="25" t="s">
        <v>76</v>
      </c>
      <c r="C664" s="25" t="s">
        <v>1578</v>
      </c>
      <c r="D664" s="43">
        <v>43344</v>
      </c>
      <c r="E664" s="25">
        <v>2018</v>
      </c>
      <c r="F664" s="25">
        <v>9</v>
      </c>
      <c r="G664" s="37">
        <v>1</v>
      </c>
      <c r="H664" s="35">
        <v>0.78871527777777783</v>
      </c>
      <c r="I664" s="44">
        <v>136.74683329999999</v>
      </c>
      <c r="J664" s="44">
        <v>40.331666669999997</v>
      </c>
      <c r="K664" s="34">
        <v>90</v>
      </c>
      <c r="L664" s="34">
        <v>90</v>
      </c>
      <c r="M664" s="34">
        <v>0</v>
      </c>
      <c r="N664" s="45">
        <v>2.8121999999999998</v>
      </c>
      <c r="O664" s="44">
        <v>34.026699999999998</v>
      </c>
      <c r="P664" s="26">
        <v>-5.881394705882359E-2</v>
      </c>
      <c r="Q664" s="26">
        <v>-0.80128479058823388</v>
      </c>
      <c r="R664" s="32" t="s">
        <v>1360</v>
      </c>
      <c r="S664" s="32">
        <v>1</v>
      </c>
      <c r="T664" s="22"/>
      <c r="U664" s="36"/>
      <c r="V664" s="47" t="s">
        <v>1074</v>
      </c>
      <c r="W664" s="22"/>
      <c r="X664" s="22"/>
    </row>
    <row r="665" spans="1:24" s="18" customFormat="1" ht="12.75" customHeight="1">
      <c r="A665" s="25" t="s">
        <v>1384</v>
      </c>
      <c r="B665" s="25" t="s">
        <v>76</v>
      </c>
      <c r="C665" s="25" t="s">
        <v>1578</v>
      </c>
      <c r="D665" s="43">
        <v>43344</v>
      </c>
      <c r="E665" s="25">
        <v>2018</v>
      </c>
      <c r="F665" s="25">
        <v>9</v>
      </c>
      <c r="G665" s="37">
        <v>1</v>
      </c>
      <c r="H665" s="35">
        <v>0.78923611111111114</v>
      </c>
      <c r="I665" s="44">
        <v>136.74683329999999</v>
      </c>
      <c r="J665" s="44">
        <v>40.331666669999997</v>
      </c>
      <c r="K665" s="34">
        <v>80</v>
      </c>
      <c r="L665" s="34">
        <v>80</v>
      </c>
      <c r="M665" s="34">
        <v>0</v>
      </c>
      <c r="N665" s="45">
        <v>3.5105</v>
      </c>
      <c r="O665" s="44">
        <v>34.045200000000001</v>
      </c>
      <c r="P665" s="26">
        <v>-7.3410238823529816E-2</v>
      </c>
      <c r="Q665" s="26">
        <v>-0.68671474823529444</v>
      </c>
      <c r="R665" s="32" t="s">
        <v>1360</v>
      </c>
      <c r="S665" s="32">
        <v>1</v>
      </c>
      <c r="T665" s="22"/>
      <c r="U665" s="36" t="s">
        <v>1648</v>
      </c>
      <c r="V665" s="47" t="s">
        <v>1075</v>
      </c>
      <c r="W665" s="22"/>
      <c r="X665" s="22"/>
    </row>
    <row r="666" spans="1:24" s="18" customFormat="1" ht="12.75" customHeight="1">
      <c r="A666" s="25" t="s">
        <v>1384</v>
      </c>
      <c r="B666" s="25" t="s">
        <v>76</v>
      </c>
      <c r="C666" s="25" t="s">
        <v>1578</v>
      </c>
      <c r="D666" s="43">
        <v>43344</v>
      </c>
      <c r="E666" s="25">
        <v>2018</v>
      </c>
      <c r="F666" s="25">
        <v>9</v>
      </c>
      <c r="G666" s="37">
        <v>1</v>
      </c>
      <c r="H666" s="35">
        <v>0.78976851851851848</v>
      </c>
      <c r="I666" s="44">
        <v>136.74683329999999</v>
      </c>
      <c r="J666" s="44">
        <v>40.331666669999997</v>
      </c>
      <c r="K666" s="34">
        <v>70</v>
      </c>
      <c r="L666" s="34">
        <v>70</v>
      </c>
      <c r="M666" s="34">
        <v>0</v>
      </c>
      <c r="N666" s="45">
        <v>4.0021000000000004</v>
      </c>
      <c r="O666" s="44">
        <v>34.050899999999999</v>
      </c>
      <c r="P666" s="48">
        <v>-1.1995376470588237E-2</v>
      </c>
      <c r="Q666" s="48">
        <v>-0.51174314352941153</v>
      </c>
      <c r="R666" s="32" t="s">
        <v>1360</v>
      </c>
      <c r="S666" s="32">
        <v>1</v>
      </c>
      <c r="T666" s="22"/>
      <c r="U666" s="66" t="s">
        <v>1502</v>
      </c>
      <c r="V666" s="49" t="s">
        <v>1076</v>
      </c>
      <c r="W666" s="22"/>
      <c r="X666" s="22"/>
    </row>
    <row r="667" spans="1:24" s="18" customFormat="1" ht="12.75" customHeight="1">
      <c r="A667" s="25" t="s">
        <v>1384</v>
      </c>
      <c r="B667" s="25" t="s">
        <v>76</v>
      </c>
      <c r="C667" s="25" t="s">
        <v>1578</v>
      </c>
      <c r="D667" s="43">
        <v>43344</v>
      </c>
      <c r="E667" s="25">
        <v>2018</v>
      </c>
      <c r="F667" s="25">
        <v>9</v>
      </c>
      <c r="G667" s="37">
        <v>1</v>
      </c>
      <c r="H667" s="35">
        <v>0.79046296296296292</v>
      </c>
      <c r="I667" s="44">
        <v>136.74683329999999</v>
      </c>
      <c r="J667" s="44">
        <v>40.331666669999997</v>
      </c>
      <c r="K667" s="34">
        <v>60</v>
      </c>
      <c r="L667" s="34">
        <v>60</v>
      </c>
      <c r="M667" s="34">
        <v>0</v>
      </c>
      <c r="N667" s="45">
        <v>4.6566000000000001</v>
      </c>
      <c r="O667" s="44">
        <v>34.086500000000001</v>
      </c>
      <c r="P667" s="48">
        <v>-1.3447091764705377E-2</v>
      </c>
      <c r="Q667" s="48">
        <v>-0.33379468823529379</v>
      </c>
      <c r="R667" s="32" t="s">
        <v>1360</v>
      </c>
      <c r="S667" s="32">
        <v>1</v>
      </c>
      <c r="T667" s="22"/>
      <c r="U667" s="36"/>
      <c r="V667" s="49" t="s">
        <v>1077</v>
      </c>
      <c r="W667" s="22"/>
      <c r="X667" s="22"/>
    </row>
    <row r="668" spans="1:24" s="18" customFormat="1" ht="12.75" customHeight="1">
      <c r="A668" s="25" t="s">
        <v>1384</v>
      </c>
      <c r="B668" s="25" t="s">
        <v>76</v>
      </c>
      <c r="C668" s="25" t="s">
        <v>1578</v>
      </c>
      <c r="D668" s="43">
        <v>43344</v>
      </c>
      <c r="E668" s="25">
        <v>2018</v>
      </c>
      <c r="F668" s="25">
        <v>9</v>
      </c>
      <c r="G668" s="37">
        <v>1</v>
      </c>
      <c r="H668" s="35">
        <v>0.790949074074074</v>
      </c>
      <c r="I668" s="44">
        <v>136.74683329999999</v>
      </c>
      <c r="J668" s="44">
        <v>40.331666669999997</v>
      </c>
      <c r="K668" s="34">
        <v>50</v>
      </c>
      <c r="L668" s="34">
        <v>50</v>
      </c>
      <c r="M668" s="34">
        <v>0</v>
      </c>
      <c r="N668" s="45">
        <v>5.9668000000000001</v>
      </c>
      <c r="O668" s="44">
        <v>34.118699999999997</v>
      </c>
      <c r="P668" s="48">
        <v>1.936647294117666E-2</v>
      </c>
      <c r="Q668" s="48">
        <v>-0.15604245294117902</v>
      </c>
      <c r="R668" s="32" t="s">
        <v>1360</v>
      </c>
      <c r="S668" s="32">
        <v>1</v>
      </c>
      <c r="T668" s="22"/>
      <c r="U668" s="36"/>
      <c r="V668" s="49" t="s">
        <v>1078</v>
      </c>
      <c r="W668" s="22"/>
      <c r="X668" s="22"/>
    </row>
    <row r="669" spans="1:24" s="18" customFormat="1" ht="12.75" customHeight="1">
      <c r="A669" s="25" t="s">
        <v>1384</v>
      </c>
      <c r="B669" s="25" t="s">
        <v>76</v>
      </c>
      <c r="C669" s="25" t="s">
        <v>1578</v>
      </c>
      <c r="D669" s="43">
        <v>43344</v>
      </c>
      <c r="E669" s="25">
        <v>2018</v>
      </c>
      <c r="F669" s="25">
        <v>9</v>
      </c>
      <c r="G669" s="37">
        <v>1</v>
      </c>
      <c r="H669" s="35">
        <v>0.79155092592592602</v>
      </c>
      <c r="I669" s="44">
        <v>136.74683329999999</v>
      </c>
      <c r="J669" s="44">
        <v>40.331666669999997</v>
      </c>
      <c r="K669" s="34">
        <v>40</v>
      </c>
      <c r="L669" s="34">
        <v>40</v>
      </c>
      <c r="M669" s="34">
        <v>0</v>
      </c>
      <c r="N669" s="45">
        <v>7.0148000000000001</v>
      </c>
      <c r="O669" s="44">
        <v>34.122599999999998</v>
      </c>
      <c r="P669" s="48">
        <v>-4.7248023529409267E-3</v>
      </c>
      <c r="Q669" s="48">
        <v>3.6230062352940351E-2</v>
      </c>
      <c r="R669" s="32" t="s">
        <v>1360</v>
      </c>
      <c r="S669" s="32">
        <v>1</v>
      </c>
      <c r="T669" s="22"/>
      <c r="U669" s="36"/>
      <c r="V669" s="49" t="s">
        <v>1079</v>
      </c>
      <c r="W669" s="22"/>
      <c r="X669" s="22"/>
    </row>
    <row r="670" spans="1:24" s="18" customFormat="1" ht="12.75" customHeight="1">
      <c r="A670" s="25" t="s">
        <v>1384</v>
      </c>
      <c r="B670" s="25" t="s">
        <v>76</v>
      </c>
      <c r="C670" s="25" t="s">
        <v>1578</v>
      </c>
      <c r="D670" s="43">
        <v>43344</v>
      </c>
      <c r="E670" s="25">
        <v>2018</v>
      </c>
      <c r="F670" s="25">
        <v>9</v>
      </c>
      <c r="G670" s="37">
        <v>1</v>
      </c>
      <c r="H670" s="35">
        <v>0.79276620370370365</v>
      </c>
      <c r="I670" s="44">
        <v>136.74683329999999</v>
      </c>
      <c r="J670" s="44">
        <v>40.331666669999997</v>
      </c>
      <c r="K670" s="34">
        <v>30</v>
      </c>
      <c r="L670" s="34">
        <v>30</v>
      </c>
      <c r="M670" s="34">
        <v>0</v>
      </c>
      <c r="N670" s="45">
        <v>12.038500000000001</v>
      </c>
      <c r="O670" s="44">
        <v>34.053400000000003</v>
      </c>
      <c r="P670" s="48">
        <v>9.6208235294126254E-4</v>
      </c>
      <c r="Q670" s="48">
        <v>-0.2969745823529415</v>
      </c>
      <c r="R670" s="32" t="s">
        <v>1360</v>
      </c>
      <c r="S670" s="32">
        <v>1</v>
      </c>
      <c r="T670" s="22"/>
      <c r="U670" s="36"/>
      <c r="V670" s="49" t="s">
        <v>1080</v>
      </c>
      <c r="W670" s="22"/>
      <c r="X670" s="22"/>
    </row>
    <row r="671" spans="1:24" s="18" customFormat="1" ht="12.75" customHeight="1">
      <c r="A671" s="25" t="s">
        <v>1384</v>
      </c>
      <c r="B671" s="25" t="s">
        <v>76</v>
      </c>
      <c r="C671" s="25" t="s">
        <v>1578</v>
      </c>
      <c r="D671" s="43">
        <v>43344</v>
      </c>
      <c r="E671" s="25">
        <v>2018</v>
      </c>
      <c r="F671" s="25">
        <v>9</v>
      </c>
      <c r="G671" s="37">
        <v>1</v>
      </c>
      <c r="H671" s="35">
        <v>0.79327546296296303</v>
      </c>
      <c r="I671" s="44">
        <v>136.74683329999999</v>
      </c>
      <c r="J671" s="44">
        <v>40.331666669999997</v>
      </c>
      <c r="K671" s="34">
        <v>20</v>
      </c>
      <c r="L671" s="34">
        <v>20</v>
      </c>
      <c r="M671" s="34">
        <v>0</v>
      </c>
      <c r="N671" s="45">
        <v>22.1038</v>
      </c>
      <c r="O671" s="44">
        <v>33.955100000000002</v>
      </c>
      <c r="P671" s="48">
        <v>-5.6986552941176161E-2</v>
      </c>
      <c r="Q671" s="48">
        <v>-0.70395794705882331</v>
      </c>
      <c r="R671" s="32" t="s">
        <v>1360</v>
      </c>
      <c r="S671" s="32">
        <v>1</v>
      </c>
      <c r="T671" s="22"/>
      <c r="U671" s="36"/>
      <c r="V671" s="49" t="s">
        <v>1081</v>
      </c>
      <c r="W671" s="22"/>
      <c r="X671" s="22"/>
    </row>
    <row r="672" spans="1:24" s="18" customFormat="1" ht="12.75" customHeight="1">
      <c r="A672" s="25" t="s">
        <v>1384</v>
      </c>
      <c r="B672" s="25" t="s">
        <v>76</v>
      </c>
      <c r="C672" s="25" t="s">
        <v>1578</v>
      </c>
      <c r="D672" s="43">
        <v>43344</v>
      </c>
      <c r="E672" s="25">
        <v>2018</v>
      </c>
      <c r="F672" s="25">
        <v>9</v>
      </c>
      <c r="G672" s="37">
        <v>1</v>
      </c>
      <c r="H672" s="35">
        <v>0.79378472222222218</v>
      </c>
      <c r="I672" s="44">
        <v>136.74683329999999</v>
      </c>
      <c r="J672" s="44">
        <v>40.331666669999997</v>
      </c>
      <c r="K672" s="34">
        <v>10</v>
      </c>
      <c r="L672" s="34">
        <v>10</v>
      </c>
      <c r="M672" s="34">
        <v>0</v>
      </c>
      <c r="N672" s="45">
        <v>22.367999999999999</v>
      </c>
      <c r="O672" s="44">
        <v>33.9358</v>
      </c>
      <c r="P672" s="48">
        <v>-7.261348823529401E-2</v>
      </c>
      <c r="Q672" s="48">
        <v>-0.8129321867647068</v>
      </c>
      <c r="R672" s="32" t="s">
        <v>1360</v>
      </c>
      <c r="S672" s="32">
        <v>1</v>
      </c>
      <c r="T672" s="22"/>
      <c r="U672" s="36"/>
      <c r="V672" s="49" t="s">
        <v>1082</v>
      </c>
      <c r="W672" s="22"/>
      <c r="X672" s="22"/>
    </row>
    <row r="673" spans="1:24" s="18" customFormat="1" ht="12.75" customHeight="1">
      <c r="A673" s="25"/>
      <c r="B673" s="25"/>
      <c r="C673" s="25"/>
      <c r="D673" s="43"/>
      <c r="E673" s="25"/>
      <c r="F673" s="25"/>
      <c r="G673" s="37"/>
      <c r="H673" s="35"/>
      <c r="I673" s="44"/>
      <c r="J673" s="44"/>
      <c r="K673" s="34"/>
      <c r="L673" s="34"/>
      <c r="M673" s="34"/>
      <c r="N673" s="45"/>
      <c r="O673" s="44"/>
      <c r="P673" s="48"/>
      <c r="Q673" s="48"/>
      <c r="R673" s="32"/>
      <c r="S673" s="32"/>
      <c r="T673" s="22"/>
      <c r="U673" s="36"/>
      <c r="V673" s="49"/>
      <c r="W673" s="22"/>
      <c r="X673" s="22"/>
    </row>
    <row r="674" spans="1:24" s="18" customFormat="1" ht="12.75" customHeight="1">
      <c r="A674" s="25" t="s">
        <v>1384</v>
      </c>
      <c r="B674" s="25" t="s">
        <v>79</v>
      </c>
      <c r="C674" s="25" t="s">
        <v>1578</v>
      </c>
      <c r="D674" s="43">
        <v>43351</v>
      </c>
      <c r="E674" s="25">
        <v>2018</v>
      </c>
      <c r="F674" s="25">
        <v>9</v>
      </c>
      <c r="G674" s="37">
        <v>8</v>
      </c>
      <c r="H674" s="35">
        <v>0.90170138888888884</v>
      </c>
      <c r="I674" s="44">
        <v>137.9208333</v>
      </c>
      <c r="J674" s="44">
        <v>39.331666669999997</v>
      </c>
      <c r="K674" s="34">
        <v>500</v>
      </c>
      <c r="L674" s="34">
        <v>500</v>
      </c>
      <c r="M674" s="34">
        <v>0</v>
      </c>
      <c r="N674" s="45">
        <v>0.75849999999999995</v>
      </c>
      <c r="O674" s="44">
        <v>34.059899999999999</v>
      </c>
      <c r="P674" s="48">
        <v>-0.10057400470588229</v>
      </c>
      <c r="Q674" s="48">
        <v>-0.87578895529411582</v>
      </c>
      <c r="R674" s="32" t="s">
        <v>1360</v>
      </c>
      <c r="S674" s="32"/>
      <c r="T674" s="22"/>
      <c r="U674" s="36"/>
      <c r="V674" s="49" t="s">
        <v>1084</v>
      </c>
      <c r="W674" s="22"/>
      <c r="X674" s="22"/>
    </row>
    <row r="675" spans="1:24" s="18" customFormat="1" ht="12.75" customHeight="1">
      <c r="A675" s="25" t="s">
        <v>1384</v>
      </c>
      <c r="B675" s="25" t="s">
        <v>79</v>
      </c>
      <c r="C675" s="25" t="s">
        <v>1578</v>
      </c>
      <c r="D675" s="43">
        <v>43351</v>
      </c>
      <c r="E675" s="25">
        <v>2018</v>
      </c>
      <c r="F675" s="25">
        <v>9</v>
      </c>
      <c r="G675" s="37">
        <v>8</v>
      </c>
      <c r="H675" s="35">
        <v>0.90746527777777775</v>
      </c>
      <c r="I675" s="44">
        <v>137.9208333</v>
      </c>
      <c r="J675" s="44">
        <v>39.331666669999997</v>
      </c>
      <c r="K675" s="34">
        <v>200</v>
      </c>
      <c r="L675" s="34">
        <v>200</v>
      </c>
      <c r="M675" s="34">
        <v>0</v>
      </c>
      <c r="N675" s="45">
        <v>4.5289000000000001</v>
      </c>
      <c r="O675" s="44">
        <v>34.063899999999997</v>
      </c>
      <c r="P675" s="48">
        <v>-2.7172399999999541E-2</v>
      </c>
      <c r="Q675" s="48">
        <v>-0.49099191666666719</v>
      </c>
      <c r="R675" s="32" t="s">
        <v>1360</v>
      </c>
      <c r="S675" s="32"/>
      <c r="T675" s="22"/>
      <c r="U675" s="36"/>
      <c r="V675" s="49" t="s">
        <v>1085</v>
      </c>
      <c r="W675" s="22"/>
      <c r="X675" s="22"/>
    </row>
    <row r="676" spans="1:24" s="18" customFormat="1" ht="12.75" customHeight="1">
      <c r="A676" s="25" t="s">
        <v>1384</v>
      </c>
      <c r="B676" s="25" t="s">
        <v>79</v>
      </c>
      <c r="C676" s="25" t="s">
        <v>1578</v>
      </c>
      <c r="D676" s="43">
        <v>43351</v>
      </c>
      <c r="E676" s="25">
        <v>2018</v>
      </c>
      <c r="F676" s="25">
        <v>9</v>
      </c>
      <c r="G676" s="37">
        <v>8</v>
      </c>
      <c r="H676" s="35">
        <v>0.90997685185185195</v>
      </c>
      <c r="I676" s="44">
        <v>137.9208333</v>
      </c>
      <c r="J676" s="44">
        <v>39.331666669999997</v>
      </c>
      <c r="K676" s="34">
        <v>100</v>
      </c>
      <c r="L676" s="34">
        <v>100</v>
      </c>
      <c r="M676" s="34">
        <v>0</v>
      </c>
      <c r="N676" s="45">
        <v>14.6328</v>
      </c>
      <c r="O676" s="44">
        <v>34.421100000000003</v>
      </c>
      <c r="P676" s="48">
        <v>0.11945084470588263</v>
      </c>
      <c r="Q676" s="48">
        <v>0.83971633529411882</v>
      </c>
      <c r="R676" s="32" t="s">
        <v>1360</v>
      </c>
      <c r="S676" s="32"/>
      <c r="T676" s="22"/>
      <c r="U676" s="36"/>
      <c r="V676" s="49" t="s">
        <v>1086</v>
      </c>
      <c r="W676" s="22"/>
      <c r="X676" s="22"/>
    </row>
    <row r="677" spans="1:24" s="18" customFormat="1" ht="12.75" customHeight="1">
      <c r="A677" s="25" t="s">
        <v>1384</v>
      </c>
      <c r="B677" s="25" t="s">
        <v>79</v>
      </c>
      <c r="C677" s="25" t="s">
        <v>1578</v>
      </c>
      <c r="D677" s="43">
        <v>43351</v>
      </c>
      <c r="E677" s="25">
        <v>2018</v>
      </c>
      <c r="F677" s="25">
        <v>9</v>
      </c>
      <c r="G677" s="37">
        <v>8</v>
      </c>
      <c r="H677" s="35">
        <v>0.91462962962962957</v>
      </c>
      <c r="I677" s="44">
        <v>137.9208333</v>
      </c>
      <c r="J677" s="44">
        <v>39.331666669999997</v>
      </c>
      <c r="K677" s="34">
        <v>10</v>
      </c>
      <c r="L677" s="34">
        <v>10</v>
      </c>
      <c r="M677" s="34">
        <v>0</v>
      </c>
      <c r="N677" s="45">
        <v>25.585699999999999</v>
      </c>
      <c r="O677" s="44">
        <v>33.136099999999999</v>
      </c>
      <c r="P677" s="48">
        <v>-0.21530550392156833</v>
      </c>
      <c r="Q677" s="48">
        <v>-1.5454916627450999</v>
      </c>
      <c r="R677" s="32" t="s">
        <v>1360</v>
      </c>
      <c r="S677" s="32"/>
      <c r="T677" s="22"/>
      <c r="U677" s="36"/>
      <c r="V677" s="49" t="s">
        <v>1087</v>
      </c>
      <c r="W677" s="22"/>
      <c r="X677" s="22"/>
    </row>
    <row r="678" spans="1:24" s="18" customFormat="1" ht="12.75" customHeight="1">
      <c r="A678" s="25"/>
      <c r="B678" s="25"/>
      <c r="C678" s="25"/>
      <c r="D678" s="43"/>
      <c r="E678" s="25"/>
      <c r="F678" s="25"/>
      <c r="G678" s="37"/>
      <c r="H678" s="35"/>
      <c r="I678" s="44"/>
      <c r="J678" s="44"/>
      <c r="K678" s="34"/>
      <c r="L678" s="34"/>
      <c r="M678" s="34"/>
      <c r="N678" s="45"/>
      <c r="O678" s="44"/>
      <c r="P678" s="48"/>
      <c r="Q678" s="48"/>
      <c r="R678" s="32"/>
      <c r="S678" s="32"/>
      <c r="T678" s="22"/>
      <c r="U678" s="36"/>
      <c r="V678" s="49"/>
      <c r="W678" s="22"/>
      <c r="X678" s="22"/>
    </row>
    <row r="679" spans="1:24" ht="12.75" customHeight="1">
      <c r="A679" s="1" t="s">
        <v>1407</v>
      </c>
      <c r="B679" s="1">
        <v>11</v>
      </c>
      <c r="C679" s="1" t="s">
        <v>1571</v>
      </c>
      <c r="D679" s="5">
        <v>43278</v>
      </c>
      <c r="E679" s="1">
        <v>2018</v>
      </c>
      <c r="F679" s="1">
        <v>6</v>
      </c>
      <c r="G679" s="4">
        <v>27</v>
      </c>
      <c r="H679" s="9">
        <v>0.36736111111111108</v>
      </c>
      <c r="I679" s="13">
        <v>124.25164999999998</v>
      </c>
      <c r="J679" s="13">
        <v>30.502083333333331</v>
      </c>
      <c r="K679" s="10">
        <v>0</v>
      </c>
      <c r="L679" s="10">
        <v>0</v>
      </c>
      <c r="M679" s="33">
        <v>0</v>
      </c>
      <c r="N679" s="40">
        <v>25.099999999999998</v>
      </c>
      <c r="O679" s="13">
        <v>33.543683640623634</v>
      </c>
      <c r="P679" s="41">
        <v>-3.9494978823529259E-2</v>
      </c>
      <c r="Q679" s="41">
        <v>-0.666729468235296</v>
      </c>
      <c r="R679" s="1" t="s">
        <v>285</v>
      </c>
      <c r="S679" s="32">
        <v>1</v>
      </c>
      <c r="V679" s="1" t="s">
        <v>1477</v>
      </c>
    </row>
    <row r="680" spans="1:24" ht="12.75" customHeight="1">
      <c r="A680" s="1" t="s">
        <v>1407</v>
      </c>
      <c r="B680" s="1">
        <v>11</v>
      </c>
      <c r="C680" s="1" t="s">
        <v>1571</v>
      </c>
      <c r="D680" s="5">
        <v>43278</v>
      </c>
      <c r="E680" s="1">
        <v>2018</v>
      </c>
      <c r="F680" s="1">
        <v>6</v>
      </c>
      <c r="G680" s="4">
        <v>27</v>
      </c>
      <c r="H680" s="9">
        <v>0.36736111111111108</v>
      </c>
      <c r="I680" s="13">
        <v>124.25164999999998</v>
      </c>
      <c r="J680" s="13">
        <v>30.502083333333331</v>
      </c>
      <c r="K680" s="10">
        <v>9.9819999999999993</v>
      </c>
      <c r="L680" s="10">
        <v>10</v>
      </c>
      <c r="M680" s="10">
        <v>0</v>
      </c>
      <c r="N680" s="14">
        <v>25.1569</v>
      </c>
      <c r="O680" s="13">
        <v>33.544499999999999</v>
      </c>
      <c r="P680" s="41">
        <v>-0.11150616000000002</v>
      </c>
      <c r="Q680" s="41">
        <v>-0.82709383999999986</v>
      </c>
      <c r="R680" s="1" t="s">
        <v>285</v>
      </c>
      <c r="S680" s="32">
        <v>1</v>
      </c>
      <c r="V680" s="1" t="s">
        <v>1481</v>
      </c>
    </row>
    <row r="681" spans="1:24" ht="12.75" customHeight="1">
      <c r="A681" s="1" t="s">
        <v>1407</v>
      </c>
      <c r="B681" s="1">
        <v>11</v>
      </c>
      <c r="C681" s="1" t="s">
        <v>1571</v>
      </c>
      <c r="D681" s="5">
        <v>43278</v>
      </c>
      <c r="E681" s="1">
        <v>2018</v>
      </c>
      <c r="F681" s="1">
        <v>6</v>
      </c>
      <c r="G681" s="4">
        <v>27</v>
      </c>
      <c r="H681" s="9">
        <v>0.36736111111111108</v>
      </c>
      <c r="I681" s="13">
        <v>124.25164999999998</v>
      </c>
      <c r="J681" s="13">
        <v>30.502083333333331</v>
      </c>
      <c r="K681" s="10">
        <v>20.36</v>
      </c>
      <c r="L681" s="10">
        <v>20</v>
      </c>
      <c r="M681" s="10">
        <v>0</v>
      </c>
      <c r="N681" s="14">
        <v>25.136500000000002</v>
      </c>
      <c r="O681" s="13">
        <v>33.543100000000003</v>
      </c>
      <c r="P681" s="41">
        <v>-0.10680769411764701</v>
      </c>
      <c r="Q681" s="41">
        <v>-0.93537850117647103</v>
      </c>
      <c r="R681" s="1" t="s">
        <v>285</v>
      </c>
      <c r="S681" s="32">
        <v>1</v>
      </c>
      <c r="V681" s="1" t="s">
        <v>1480</v>
      </c>
    </row>
    <row r="682" spans="1:24" ht="12.75" customHeight="1">
      <c r="A682" s="1" t="s">
        <v>1407</v>
      </c>
      <c r="B682" s="1">
        <v>11</v>
      </c>
      <c r="C682" s="1" t="s">
        <v>1571</v>
      </c>
      <c r="D682" s="5">
        <v>43278</v>
      </c>
      <c r="E682" s="1">
        <v>2018</v>
      </c>
      <c r="F682" s="1">
        <v>6</v>
      </c>
      <c r="G682" s="4">
        <v>27</v>
      </c>
      <c r="H682" s="9">
        <v>0.36736111111111108</v>
      </c>
      <c r="I682" s="13">
        <v>124.25164999999998</v>
      </c>
      <c r="J682" s="13">
        <v>30.502083333333331</v>
      </c>
      <c r="K682" s="10">
        <v>30.486000000000001</v>
      </c>
      <c r="L682" s="10">
        <v>30</v>
      </c>
      <c r="M682" s="10">
        <v>0</v>
      </c>
      <c r="N682" s="14">
        <v>21.435300000000002</v>
      </c>
      <c r="O682" s="13">
        <v>34.022500000000001</v>
      </c>
      <c r="P682" s="41">
        <v>2.8500931764705584E-2</v>
      </c>
      <c r="Q682" s="41">
        <v>0.13831631764705854</v>
      </c>
      <c r="R682" s="1" t="s">
        <v>285</v>
      </c>
      <c r="S682" s="32">
        <v>1</v>
      </c>
      <c r="V682" s="1" t="s">
        <v>1479</v>
      </c>
    </row>
    <row r="683" spans="1:24" ht="12.75" customHeight="1">
      <c r="A683" s="1" t="s">
        <v>1407</v>
      </c>
      <c r="B683" s="1">
        <v>11</v>
      </c>
      <c r="C683" s="1" t="s">
        <v>1571</v>
      </c>
      <c r="D683" s="5">
        <v>43278</v>
      </c>
      <c r="E683" s="1">
        <v>2018</v>
      </c>
      <c r="F683" s="1">
        <v>6</v>
      </c>
      <c r="G683" s="4">
        <v>27</v>
      </c>
      <c r="H683" s="9">
        <v>0.36736111111111108</v>
      </c>
      <c r="I683" s="13">
        <v>124.25164999999998</v>
      </c>
      <c r="J683" s="13">
        <v>30.502083333333331</v>
      </c>
      <c r="K683" s="10">
        <v>56.079000000000001</v>
      </c>
      <c r="L683" s="10">
        <v>56</v>
      </c>
      <c r="M683" s="10">
        <v>0</v>
      </c>
      <c r="N683" s="14">
        <v>21.344000000000001</v>
      </c>
      <c r="O683" s="13">
        <v>34.038899999999998</v>
      </c>
      <c r="P683" s="41">
        <v>0.10230999529411777</v>
      </c>
      <c r="Q683" s="41">
        <v>0.3881995529411757</v>
      </c>
      <c r="R683" s="1" t="s">
        <v>285</v>
      </c>
      <c r="S683" s="32">
        <v>1</v>
      </c>
      <c r="V683" s="1" t="s">
        <v>1478</v>
      </c>
    </row>
    <row r="684" spans="1:24" ht="12.75" customHeight="1">
      <c r="P684" s="41"/>
      <c r="Q684" s="41"/>
      <c r="S684" s="32"/>
      <c r="V684" s="1"/>
    </row>
    <row r="685" spans="1:24" ht="12.75" customHeight="1">
      <c r="A685" s="1" t="s">
        <v>1407</v>
      </c>
      <c r="B685" s="1">
        <v>24</v>
      </c>
      <c r="C685" s="1" t="s">
        <v>1571</v>
      </c>
      <c r="D685" s="5">
        <v>43281</v>
      </c>
      <c r="E685" s="1">
        <v>2018</v>
      </c>
      <c r="F685" s="1">
        <v>6</v>
      </c>
      <c r="G685" s="4">
        <v>30</v>
      </c>
      <c r="H685" s="9">
        <v>0.34861111111111115</v>
      </c>
      <c r="I685" s="13">
        <v>127.27674999999999</v>
      </c>
      <c r="J685" s="13">
        <v>31.74798333333333</v>
      </c>
      <c r="K685" s="10">
        <v>0</v>
      </c>
      <c r="L685" s="10">
        <v>0</v>
      </c>
      <c r="M685" s="33">
        <v>0</v>
      </c>
      <c r="N685" s="40">
        <v>24.3</v>
      </c>
      <c r="O685" s="13">
        <v>32.176263803678658</v>
      </c>
      <c r="P685" s="41">
        <v>-0.35278944941176449</v>
      </c>
      <c r="Q685" s="41">
        <v>-2.7282139588235284</v>
      </c>
      <c r="R685" s="1" t="s">
        <v>285</v>
      </c>
      <c r="S685" s="32">
        <v>1</v>
      </c>
      <c r="V685" s="1" t="s">
        <v>1510</v>
      </c>
    </row>
    <row r="686" spans="1:24" ht="12.75" customHeight="1">
      <c r="A686" s="1" t="s">
        <v>1407</v>
      </c>
      <c r="B686" s="1">
        <v>24</v>
      </c>
      <c r="C686" s="1" t="s">
        <v>1571</v>
      </c>
      <c r="D686" s="5">
        <v>43281</v>
      </c>
      <c r="E686" s="1">
        <v>2018</v>
      </c>
      <c r="F686" s="1">
        <v>6</v>
      </c>
      <c r="G686" s="4">
        <v>30</v>
      </c>
      <c r="H686" s="9">
        <v>0.34861111111111115</v>
      </c>
      <c r="I686" s="13">
        <v>127.27674999999999</v>
      </c>
      <c r="J686" s="13">
        <v>31.74798333333333</v>
      </c>
      <c r="K686" s="10">
        <v>10.228</v>
      </c>
      <c r="L686" s="10">
        <v>10</v>
      </c>
      <c r="M686" s="10">
        <v>0</v>
      </c>
      <c r="N686" s="14">
        <v>24.103899999999999</v>
      </c>
      <c r="O686" s="13">
        <v>32.524000000000001</v>
      </c>
      <c r="P686" s="41">
        <v>-0.16424741647058827</v>
      </c>
      <c r="Q686" s="41">
        <v>-1.9846094129411771</v>
      </c>
      <c r="R686" s="1" t="s">
        <v>285</v>
      </c>
      <c r="S686" s="32">
        <v>1</v>
      </c>
      <c r="V686" s="1" t="s">
        <v>1517</v>
      </c>
    </row>
    <row r="687" spans="1:24" ht="12.75" customHeight="1">
      <c r="A687" s="1" t="s">
        <v>1407</v>
      </c>
      <c r="B687" s="1">
        <v>24</v>
      </c>
      <c r="C687" s="1" t="s">
        <v>1571</v>
      </c>
      <c r="D687" s="5">
        <v>43281</v>
      </c>
      <c r="E687" s="1">
        <v>2018</v>
      </c>
      <c r="F687" s="1">
        <v>6</v>
      </c>
      <c r="G687" s="4">
        <v>30</v>
      </c>
      <c r="H687" s="9">
        <v>0.34861111111111115</v>
      </c>
      <c r="I687" s="13">
        <v>127.27674999999999</v>
      </c>
      <c r="J687" s="13">
        <v>31.74798333333333</v>
      </c>
      <c r="K687" s="10">
        <v>20.216999999999999</v>
      </c>
      <c r="L687" s="10">
        <v>20</v>
      </c>
      <c r="M687" s="10">
        <v>0</v>
      </c>
      <c r="N687" s="14">
        <v>20.498000000000001</v>
      </c>
      <c r="O687" s="13">
        <v>32.553699999999999</v>
      </c>
      <c r="P687" s="41">
        <v>-0.10836134117647034</v>
      </c>
      <c r="Q687" s="41">
        <v>-1.2919989823529399</v>
      </c>
      <c r="R687" s="1" t="s">
        <v>285</v>
      </c>
      <c r="S687" s="32">
        <v>1</v>
      </c>
      <c r="V687" s="1" t="s">
        <v>1516</v>
      </c>
    </row>
    <row r="688" spans="1:24" ht="12.75" customHeight="1">
      <c r="A688" s="1" t="s">
        <v>1407</v>
      </c>
      <c r="B688" s="1">
        <v>24</v>
      </c>
      <c r="C688" s="1" t="s">
        <v>1571</v>
      </c>
      <c r="D688" s="5">
        <v>43281</v>
      </c>
      <c r="E688" s="1">
        <v>2018</v>
      </c>
      <c r="F688" s="1">
        <v>6</v>
      </c>
      <c r="G688" s="4">
        <v>30</v>
      </c>
      <c r="H688" s="9">
        <v>0.34861111111111115</v>
      </c>
      <c r="I688" s="13">
        <v>127.27674999999999</v>
      </c>
      <c r="J688" s="13">
        <v>31.74798333333333</v>
      </c>
      <c r="K688" s="10">
        <v>30.145</v>
      </c>
      <c r="L688" s="10">
        <v>30</v>
      </c>
      <c r="M688" s="10">
        <v>0</v>
      </c>
      <c r="N688" s="14">
        <v>16.067900000000002</v>
      </c>
      <c r="O688" s="13">
        <v>33.165700000000001</v>
      </c>
      <c r="P688" s="41">
        <v>-4.8396865882352369E-2</v>
      </c>
      <c r="Q688" s="41">
        <v>-0.63824011176470563</v>
      </c>
      <c r="R688" s="1" t="s">
        <v>285</v>
      </c>
      <c r="S688" s="32">
        <v>1</v>
      </c>
      <c r="V688" s="1" t="s">
        <v>1515</v>
      </c>
    </row>
    <row r="689" spans="1:22" ht="12.75" customHeight="1">
      <c r="A689" s="1" t="s">
        <v>1407</v>
      </c>
      <c r="B689" s="1">
        <v>24</v>
      </c>
      <c r="C689" s="1" t="s">
        <v>1571</v>
      </c>
      <c r="D689" s="5">
        <v>43281</v>
      </c>
      <c r="E689" s="1">
        <v>2018</v>
      </c>
      <c r="F689" s="1">
        <v>6</v>
      </c>
      <c r="G689" s="4">
        <v>30</v>
      </c>
      <c r="H689" s="9">
        <v>0.34861111111111115</v>
      </c>
      <c r="I689" s="13">
        <v>127.27674999999999</v>
      </c>
      <c r="J689" s="13">
        <v>31.74798333333333</v>
      </c>
      <c r="K689" s="10">
        <v>50.256</v>
      </c>
      <c r="L689" s="10">
        <v>50</v>
      </c>
      <c r="M689" s="10">
        <v>0</v>
      </c>
      <c r="N689" s="14">
        <v>12.0692</v>
      </c>
      <c r="O689" s="13">
        <v>33.730800000000002</v>
      </c>
      <c r="P689" s="41">
        <v>4.7661449411764423E-2</v>
      </c>
      <c r="Q689" s="41">
        <v>2.140535882352701E-2</v>
      </c>
      <c r="R689" s="1" t="s">
        <v>285</v>
      </c>
      <c r="S689" s="32">
        <v>1</v>
      </c>
      <c r="V689" s="1" t="s">
        <v>1514</v>
      </c>
    </row>
    <row r="690" spans="1:22" ht="12.75" customHeight="1">
      <c r="A690" s="1" t="s">
        <v>1407</v>
      </c>
      <c r="B690" s="1">
        <v>24</v>
      </c>
      <c r="C690" s="1" t="s">
        <v>1571</v>
      </c>
      <c r="D690" s="5">
        <v>43281</v>
      </c>
      <c r="E690" s="1">
        <v>2018</v>
      </c>
      <c r="F690" s="1">
        <v>6</v>
      </c>
      <c r="G690" s="4">
        <v>30</v>
      </c>
      <c r="H690" s="9">
        <v>0.34861111111111115</v>
      </c>
      <c r="I690" s="13">
        <v>127.27674999999999</v>
      </c>
      <c r="J690" s="13">
        <v>31.74798333333333</v>
      </c>
      <c r="K690" s="10">
        <v>75.141000000000005</v>
      </c>
      <c r="L690" s="10">
        <v>75</v>
      </c>
      <c r="M690" s="10">
        <v>0</v>
      </c>
      <c r="N690" s="14">
        <v>12.769</v>
      </c>
      <c r="O690" s="13">
        <v>34.016500000000001</v>
      </c>
      <c r="P690" s="41">
        <v>6.174392470588197E-2</v>
      </c>
      <c r="Q690" s="41">
        <v>0.3296208094117663</v>
      </c>
      <c r="R690" s="1" t="s">
        <v>285</v>
      </c>
      <c r="S690" s="32">
        <v>1</v>
      </c>
      <c r="V690" s="1" t="s">
        <v>1513</v>
      </c>
    </row>
    <row r="691" spans="1:22" ht="12.75" customHeight="1">
      <c r="A691" s="1" t="s">
        <v>1407</v>
      </c>
      <c r="B691" s="1">
        <v>24</v>
      </c>
      <c r="C691" s="1" t="s">
        <v>1571</v>
      </c>
      <c r="D691" s="5">
        <v>43281</v>
      </c>
      <c r="E691" s="1">
        <v>2018</v>
      </c>
      <c r="F691" s="1">
        <v>6</v>
      </c>
      <c r="G691" s="4">
        <v>30</v>
      </c>
      <c r="H691" s="9">
        <v>0.34861111111111115</v>
      </c>
      <c r="I691" s="13">
        <v>127.27674999999999</v>
      </c>
      <c r="J691" s="13">
        <v>31.74798333333333</v>
      </c>
      <c r="K691" s="10">
        <v>100.03700000000001</v>
      </c>
      <c r="L691" s="10">
        <v>100</v>
      </c>
      <c r="M691" s="10">
        <v>0</v>
      </c>
      <c r="N691" s="14">
        <v>12.7903</v>
      </c>
      <c r="O691" s="13">
        <v>34.143799999999999</v>
      </c>
      <c r="P691" s="41">
        <v>0.18594320000000009</v>
      </c>
      <c r="Q691" s="41">
        <v>0.7632208399999989</v>
      </c>
      <c r="R691" s="1" t="s">
        <v>285</v>
      </c>
      <c r="S691" s="32">
        <v>1</v>
      </c>
      <c r="V691" s="1" t="s">
        <v>1512</v>
      </c>
    </row>
    <row r="692" spans="1:22" ht="12.75" customHeight="1">
      <c r="A692" s="1" t="s">
        <v>1407</v>
      </c>
      <c r="B692" s="1">
        <v>24</v>
      </c>
      <c r="C692" s="1" t="s">
        <v>1571</v>
      </c>
      <c r="D692" s="5">
        <v>43281</v>
      </c>
      <c r="E692" s="1">
        <v>2018</v>
      </c>
      <c r="F692" s="1">
        <v>6</v>
      </c>
      <c r="G692" s="4">
        <v>30</v>
      </c>
      <c r="H692" s="9">
        <v>0.34861111111111115</v>
      </c>
      <c r="I692" s="13">
        <v>127.27674999999999</v>
      </c>
      <c r="J692" s="13">
        <v>31.74798333333333</v>
      </c>
      <c r="K692" s="10">
        <v>123.065</v>
      </c>
      <c r="L692" s="10">
        <v>123</v>
      </c>
      <c r="M692" s="10">
        <v>0</v>
      </c>
      <c r="N692" s="14">
        <v>12.8096</v>
      </c>
      <c r="O692" s="13">
        <v>34.152500000000003</v>
      </c>
      <c r="P692" s="41">
        <v>0.13375167529411724</v>
      </c>
      <c r="Q692" s="41">
        <v>0.66388735058823656</v>
      </c>
      <c r="R692" s="1" t="s">
        <v>285</v>
      </c>
      <c r="S692" s="32">
        <v>1</v>
      </c>
      <c r="V692" s="1" t="s">
        <v>1511</v>
      </c>
    </row>
    <row r="693" spans="1:22" ht="12.75" customHeight="1">
      <c r="M693" s="33"/>
      <c r="N693" s="40"/>
      <c r="P693" s="41"/>
      <c r="Q693" s="41"/>
      <c r="V693" s="1"/>
    </row>
    <row r="694" spans="1:22" ht="12.75" customHeight="1">
      <c r="A694" s="1" t="s">
        <v>1820</v>
      </c>
      <c r="B694" s="1">
        <v>30</v>
      </c>
      <c r="C694" s="1" t="s">
        <v>1571</v>
      </c>
      <c r="D694" s="5">
        <v>43281</v>
      </c>
      <c r="E694" s="1">
        <v>2018</v>
      </c>
      <c r="F694" s="1">
        <v>6</v>
      </c>
      <c r="G694" s="4">
        <v>30</v>
      </c>
      <c r="H694" s="9">
        <v>0.84791666666666676</v>
      </c>
      <c r="I694" s="13">
        <v>128.74896666666666</v>
      </c>
      <c r="J694" s="13">
        <v>31.749183333333335</v>
      </c>
      <c r="K694" s="10">
        <v>0</v>
      </c>
      <c r="L694" s="10">
        <v>0</v>
      </c>
      <c r="M694" s="33">
        <v>0</v>
      </c>
      <c r="N694" s="40">
        <v>25.9</v>
      </c>
      <c r="O694" s="13">
        <v>33.903213609154115</v>
      </c>
      <c r="P694" s="41">
        <v>-2.3868482352941367E-2</v>
      </c>
      <c r="Q694" s="41">
        <v>-3.6861911764708211E-2</v>
      </c>
      <c r="R694" s="1" t="s">
        <v>285</v>
      </c>
      <c r="S694" s="32">
        <v>1</v>
      </c>
      <c r="V694" s="1" t="s">
        <v>1489</v>
      </c>
    </row>
    <row r="695" spans="1:22" ht="12.75" customHeight="1">
      <c r="A695" s="1" t="s">
        <v>1407</v>
      </c>
      <c r="B695" s="1">
        <v>30</v>
      </c>
      <c r="C695" s="1" t="s">
        <v>1571</v>
      </c>
      <c r="D695" s="5">
        <v>43281</v>
      </c>
      <c r="E695" s="1">
        <v>2018</v>
      </c>
      <c r="F695" s="1">
        <v>6</v>
      </c>
      <c r="G695" s="4">
        <v>30</v>
      </c>
      <c r="H695" s="9">
        <v>0.84791666666666676</v>
      </c>
      <c r="I695" s="13">
        <v>128.74896666666666</v>
      </c>
      <c r="J695" s="13">
        <v>31.749183333333335</v>
      </c>
      <c r="K695" s="10">
        <v>10.826000000000001</v>
      </c>
      <c r="L695" s="10">
        <v>10</v>
      </c>
      <c r="M695" s="10">
        <v>0</v>
      </c>
      <c r="N695" s="14">
        <v>25.598800000000001</v>
      </c>
      <c r="O695" s="13">
        <v>33.8613</v>
      </c>
      <c r="P695" s="41">
        <v>-2.989928705882372E-2</v>
      </c>
      <c r="Q695" s="41">
        <v>-0.12821963529411917</v>
      </c>
      <c r="R695" s="1" t="s">
        <v>285</v>
      </c>
      <c r="S695" s="32">
        <v>1</v>
      </c>
      <c r="V695" s="1" t="s">
        <v>1500</v>
      </c>
    </row>
    <row r="696" spans="1:22" ht="12.75" customHeight="1">
      <c r="A696" s="1" t="s">
        <v>1407</v>
      </c>
      <c r="B696" s="1">
        <v>30</v>
      </c>
      <c r="C696" s="1" t="s">
        <v>1571</v>
      </c>
      <c r="D696" s="5">
        <v>43281</v>
      </c>
      <c r="E696" s="1">
        <v>2018</v>
      </c>
      <c r="F696" s="1">
        <v>6</v>
      </c>
      <c r="G696" s="4">
        <v>30</v>
      </c>
      <c r="H696" s="9">
        <v>0.84791666666666676</v>
      </c>
      <c r="I696" s="13">
        <v>128.74896666666666</v>
      </c>
      <c r="J696" s="13">
        <v>31.749183333333335</v>
      </c>
      <c r="K696" s="10">
        <v>20.524000000000001</v>
      </c>
      <c r="L696" s="10">
        <v>20</v>
      </c>
      <c r="M696" s="10">
        <v>0</v>
      </c>
      <c r="N696" s="14">
        <v>24.815100000000001</v>
      </c>
      <c r="O696" s="13">
        <v>33.933300000000003</v>
      </c>
      <c r="P696" s="41">
        <v>7.0003864705882268E-2</v>
      </c>
      <c r="Q696" s="41">
        <v>0.21977076352941083</v>
      </c>
      <c r="R696" s="1" t="s">
        <v>285</v>
      </c>
      <c r="S696" s="32">
        <v>1</v>
      </c>
      <c r="V696" s="1" t="s">
        <v>1499</v>
      </c>
    </row>
    <row r="697" spans="1:22" ht="12.75" customHeight="1">
      <c r="A697" s="1" t="s">
        <v>1407</v>
      </c>
      <c r="B697" s="1">
        <v>30</v>
      </c>
      <c r="C697" s="1" t="s">
        <v>1571</v>
      </c>
      <c r="D697" s="5">
        <v>43281</v>
      </c>
      <c r="E697" s="1">
        <v>2018</v>
      </c>
      <c r="F697" s="1">
        <v>6</v>
      </c>
      <c r="G697" s="4">
        <v>30</v>
      </c>
      <c r="H697" s="9">
        <v>0.84791666666666676</v>
      </c>
      <c r="I697" s="13">
        <v>128.74896666666666</v>
      </c>
      <c r="J697" s="13">
        <v>31.749183333333335</v>
      </c>
      <c r="K697" s="10">
        <v>30.338000000000001</v>
      </c>
      <c r="L697" s="10">
        <v>30</v>
      </c>
      <c r="M697" s="10">
        <v>0</v>
      </c>
      <c r="N697" s="14">
        <v>23.250399999999999</v>
      </c>
      <c r="O697" s="13">
        <v>34.102600000000002</v>
      </c>
      <c r="P697" s="41">
        <v>0.18557035647058795</v>
      </c>
      <c r="Q697" s="41">
        <v>0.71610348235293841</v>
      </c>
      <c r="R697" s="1" t="s">
        <v>285</v>
      </c>
      <c r="S697" s="32">
        <v>1</v>
      </c>
      <c r="V697" s="1" t="s">
        <v>1498</v>
      </c>
    </row>
    <row r="698" spans="1:22" ht="12.75" customHeight="1">
      <c r="A698" s="1" t="s">
        <v>1407</v>
      </c>
      <c r="B698" s="1">
        <v>30</v>
      </c>
      <c r="C698" s="1" t="s">
        <v>1571</v>
      </c>
      <c r="D698" s="5">
        <v>43281</v>
      </c>
      <c r="E698" s="1">
        <v>2018</v>
      </c>
      <c r="F698" s="1">
        <v>6</v>
      </c>
      <c r="G698" s="4">
        <v>30</v>
      </c>
      <c r="H698" s="9">
        <v>0.84791666666666676</v>
      </c>
      <c r="I698" s="13">
        <v>128.74896666666666</v>
      </c>
      <c r="J698" s="13">
        <v>31.749183333333335</v>
      </c>
      <c r="K698" s="10">
        <v>49.128999999999998</v>
      </c>
      <c r="L698" s="10">
        <v>50</v>
      </c>
      <c r="M698" s="10">
        <v>0</v>
      </c>
      <c r="N698" s="14">
        <v>21.387</v>
      </c>
      <c r="O698" s="13">
        <v>34.28</v>
      </c>
      <c r="P698" s="41">
        <v>0.20939442823529397</v>
      </c>
      <c r="Q698" s="41">
        <v>0.99698664117646807</v>
      </c>
      <c r="R698" s="1" t="s">
        <v>285</v>
      </c>
      <c r="S698" s="32">
        <v>1</v>
      </c>
      <c r="V698" s="1" t="s">
        <v>1497</v>
      </c>
    </row>
    <row r="699" spans="1:22" ht="12.75" customHeight="1">
      <c r="A699" s="1" t="s">
        <v>1407</v>
      </c>
      <c r="B699" s="1">
        <v>30</v>
      </c>
      <c r="C699" s="1" t="s">
        <v>1571</v>
      </c>
      <c r="D699" s="5">
        <v>43281</v>
      </c>
      <c r="E699" s="1">
        <v>2018</v>
      </c>
      <c r="F699" s="1">
        <v>6</v>
      </c>
      <c r="G699" s="4">
        <v>30</v>
      </c>
      <c r="H699" s="9">
        <v>0.84791666666666676</v>
      </c>
      <c r="I699" s="13">
        <v>128.74896666666666</v>
      </c>
      <c r="J699" s="13">
        <v>31.749183333333335</v>
      </c>
      <c r="K699" s="10">
        <v>75.275999999999996</v>
      </c>
      <c r="L699" s="10">
        <v>75</v>
      </c>
      <c r="M699" s="10">
        <v>0</v>
      </c>
      <c r="N699" s="14">
        <v>19.803799999999999</v>
      </c>
      <c r="O699" s="13">
        <v>34.377200000000002</v>
      </c>
      <c r="P699" s="41">
        <v>0.14717183999999994</v>
      </c>
      <c r="Q699" s="41">
        <v>0.99236970000000113</v>
      </c>
      <c r="R699" s="1" t="s">
        <v>285</v>
      </c>
      <c r="S699" s="32">
        <v>1</v>
      </c>
      <c r="V699" s="1" t="s">
        <v>1496</v>
      </c>
    </row>
    <row r="700" spans="1:22" ht="12.75" customHeight="1">
      <c r="A700" s="1" t="s">
        <v>1407</v>
      </c>
      <c r="B700" s="1">
        <v>30</v>
      </c>
      <c r="C700" s="1" t="s">
        <v>1571</v>
      </c>
      <c r="D700" s="5">
        <v>43281</v>
      </c>
      <c r="E700" s="1">
        <v>2018</v>
      </c>
      <c r="F700" s="1">
        <v>6</v>
      </c>
      <c r="G700" s="4">
        <v>30</v>
      </c>
      <c r="H700" s="9">
        <v>0.84791666666666676</v>
      </c>
      <c r="I700" s="13">
        <v>128.74896666666666</v>
      </c>
      <c r="J700" s="13">
        <v>31.749183333333335</v>
      </c>
      <c r="K700" s="10">
        <v>100.316</v>
      </c>
      <c r="L700" s="10">
        <v>100</v>
      </c>
      <c r="M700" s="10">
        <v>0</v>
      </c>
      <c r="N700" s="14">
        <v>18.539899999999999</v>
      </c>
      <c r="O700" s="13">
        <v>34.415799999999997</v>
      </c>
      <c r="P700" s="41">
        <v>0.20639099176470577</v>
      </c>
      <c r="Q700" s="41">
        <v>1.0122802588235302</v>
      </c>
      <c r="R700" s="1" t="s">
        <v>285</v>
      </c>
      <c r="S700" s="32">
        <v>1</v>
      </c>
      <c r="V700" s="1" t="s">
        <v>1495</v>
      </c>
    </row>
    <row r="701" spans="1:22" ht="12.75" customHeight="1">
      <c r="A701" s="1" t="s">
        <v>1407</v>
      </c>
      <c r="B701" s="1">
        <v>30</v>
      </c>
      <c r="C701" s="1" t="s">
        <v>1571</v>
      </c>
      <c r="D701" s="5">
        <v>43281</v>
      </c>
      <c r="E701" s="1">
        <v>2018</v>
      </c>
      <c r="F701" s="1">
        <v>6</v>
      </c>
      <c r="G701" s="4">
        <v>30</v>
      </c>
      <c r="H701" s="9">
        <v>0.84791666666666676</v>
      </c>
      <c r="I701" s="13">
        <v>128.74896666666666</v>
      </c>
      <c r="J701" s="13">
        <v>31.749183333333335</v>
      </c>
      <c r="K701" s="10">
        <v>124.11</v>
      </c>
      <c r="L701" s="10">
        <v>125</v>
      </c>
      <c r="M701" s="10">
        <v>0</v>
      </c>
      <c r="N701" s="14">
        <v>16.997900000000001</v>
      </c>
      <c r="O701" s="13">
        <v>34.543599999999998</v>
      </c>
      <c r="P701" s="41">
        <v>0.15047442352941198</v>
      </c>
      <c r="Q701" s="41">
        <v>1.0496543976470569</v>
      </c>
      <c r="R701" s="1" t="s">
        <v>285</v>
      </c>
      <c r="S701" s="32">
        <v>1</v>
      </c>
      <c r="V701" s="1" t="s">
        <v>1494</v>
      </c>
    </row>
    <row r="702" spans="1:22" ht="12.75" customHeight="1">
      <c r="A702" s="1" t="s">
        <v>1407</v>
      </c>
      <c r="B702" s="1">
        <v>30</v>
      </c>
      <c r="C702" s="1" t="s">
        <v>1571</v>
      </c>
      <c r="D702" s="5">
        <v>43281</v>
      </c>
      <c r="E702" s="1">
        <v>2018</v>
      </c>
      <c r="F702" s="1">
        <v>6</v>
      </c>
      <c r="G702" s="4">
        <v>30</v>
      </c>
      <c r="H702" s="9">
        <v>0.84791666666666676</v>
      </c>
      <c r="I702" s="13">
        <v>128.74896666666666</v>
      </c>
      <c r="J702" s="13">
        <v>31.749183333333335</v>
      </c>
      <c r="K702" s="10">
        <v>149.102</v>
      </c>
      <c r="L702" s="10">
        <v>150</v>
      </c>
      <c r="M702" s="10">
        <v>0</v>
      </c>
      <c r="N702" s="14">
        <v>16.531300000000002</v>
      </c>
      <c r="O702" s="13">
        <v>34.5886</v>
      </c>
      <c r="P702" s="41">
        <v>0.23865101058823512</v>
      </c>
      <c r="Q702" s="41">
        <v>1.0986863129411741</v>
      </c>
      <c r="R702" s="1" t="s">
        <v>285</v>
      </c>
      <c r="S702" s="32">
        <v>1</v>
      </c>
      <c r="V702" s="1" t="s">
        <v>1493</v>
      </c>
    </row>
    <row r="703" spans="1:22" ht="12.75" customHeight="1">
      <c r="A703" s="1" t="s">
        <v>1407</v>
      </c>
      <c r="B703" s="1">
        <v>30</v>
      </c>
      <c r="C703" s="1" t="s">
        <v>1571</v>
      </c>
      <c r="D703" s="5">
        <v>43281</v>
      </c>
      <c r="E703" s="1">
        <v>2018</v>
      </c>
      <c r="F703" s="1">
        <v>6</v>
      </c>
      <c r="G703" s="4">
        <v>30</v>
      </c>
      <c r="H703" s="9">
        <v>0.84791666666666676</v>
      </c>
      <c r="I703" s="13">
        <v>128.74896666666666</v>
      </c>
      <c r="J703" s="13">
        <v>31.749183333333335</v>
      </c>
      <c r="K703" s="10">
        <v>199.36799999999999</v>
      </c>
      <c r="L703" s="10">
        <v>200</v>
      </c>
      <c r="M703" s="10">
        <v>0</v>
      </c>
      <c r="N703" s="14">
        <v>15.190899999999999</v>
      </c>
      <c r="O703" s="13">
        <v>34.552599999999998</v>
      </c>
      <c r="P703" s="41">
        <v>0.20409354235294064</v>
      </c>
      <c r="Q703" s="41">
        <v>1.0830810517647045</v>
      </c>
      <c r="R703" s="1" t="s">
        <v>285</v>
      </c>
      <c r="S703" s="32">
        <v>1</v>
      </c>
      <c r="V703" s="1" t="s">
        <v>1492</v>
      </c>
    </row>
    <row r="704" spans="1:22" ht="12.75" customHeight="1">
      <c r="A704" s="1" t="s">
        <v>1407</v>
      </c>
      <c r="B704" s="1">
        <v>30</v>
      </c>
      <c r="C704" s="1" t="s">
        <v>1571</v>
      </c>
      <c r="D704" s="5">
        <v>43281</v>
      </c>
      <c r="E704" s="1">
        <v>2018</v>
      </c>
      <c r="F704" s="1">
        <v>6</v>
      </c>
      <c r="G704" s="4">
        <v>30</v>
      </c>
      <c r="H704" s="9">
        <v>0.84791666666666676</v>
      </c>
      <c r="I704" s="13">
        <v>128.74896666666666</v>
      </c>
      <c r="J704" s="13">
        <v>31.749183333333335</v>
      </c>
      <c r="K704" s="10">
        <v>298.517</v>
      </c>
      <c r="L704" s="10">
        <v>300</v>
      </c>
      <c r="M704" s="10">
        <v>0</v>
      </c>
      <c r="N704" s="14">
        <v>12.2849</v>
      </c>
      <c r="O704" s="13">
        <v>34.443199999999997</v>
      </c>
      <c r="P704" s="41">
        <v>9.610145411764659E-2</v>
      </c>
      <c r="Q704" s="41">
        <v>0.2525741305882363</v>
      </c>
      <c r="R704" s="1" t="s">
        <v>285</v>
      </c>
      <c r="S704" s="32">
        <v>1</v>
      </c>
      <c r="V704" s="1" t="s">
        <v>1491</v>
      </c>
    </row>
    <row r="705" spans="1:22" ht="12.75" customHeight="1">
      <c r="A705" s="1" t="s">
        <v>1407</v>
      </c>
      <c r="B705" s="1">
        <v>30</v>
      </c>
      <c r="C705" s="1" t="s">
        <v>1571</v>
      </c>
      <c r="D705" s="5">
        <v>43281</v>
      </c>
      <c r="E705" s="1">
        <v>2018</v>
      </c>
      <c r="F705" s="1">
        <v>6</v>
      </c>
      <c r="G705" s="4">
        <v>30</v>
      </c>
      <c r="H705" s="9">
        <v>0.84791666666666676</v>
      </c>
      <c r="I705" s="13">
        <v>128.74896666666666</v>
      </c>
      <c r="J705" s="13">
        <v>31.749183333333335</v>
      </c>
      <c r="K705" s="10">
        <v>496.91399999999999</v>
      </c>
      <c r="L705" s="10">
        <v>500</v>
      </c>
      <c r="M705" s="10">
        <v>0</v>
      </c>
      <c r="N705" s="14">
        <v>8.6141000000000005</v>
      </c>
      <c r="O705" s="13">
        <v>34.358699999999999</v>
      </c>
      <c r="P705" s="41">
        <v>-5.4812254117647452E-2</v>
      </c>
      <c r="Q705" s="41">
        <v>-0.5706726505882358</v>
      </c>
      <c r="R705" s="1" t="s">
        <v>285</v>
      </c>
      <c r="S705" s="32">
        <v>1</v>
      </c>
      <c r="V705" s="1" t="s">
        <v>1490</v>
      </c>
    </row>
    <row r="706" spans="1:22" ht="12.75" customHeight="1">
      <c r="M706" s="33"/>
      <c r="N706" s="40"/>
      <c r="P706" s="38"/>
      <c r="Q706" s="38"/>
      <c r="V706" s="42"/>
    </row>
    <row r="707" spans="1:22" ht="12.75" customHeight="1">
      <c r="A707" s="1" t="s">
        <v>1408</v>
      </c>
      <c r="B707" s="1" t="s">
        <v>1409</v>
      </c>
      <c r="C707" s="1" t="s">
        <v>1573</v>
      </c>
      <c r="D707" s="5">
        <v>43339.256111111114</v>
      </c>
      <c r="E707" s="1">
        <v>2018</v>
      </c>
      <c r="F707" s="1">
        <v>8</v>
      </c>
      <c r="G707" s="4">
        <v>27</v>
      </c>
      <c r="H707" s="9">
        <v>43339.631111111114</v>
      </c>
      <c r="I707" s="13">
        <v>136.00299999999999</v>
      </c>
      <c r="J707" s="13">
        <v>38.841999999999999</v>
      </c>
      <c r="K707" s="33">
        <v>0</v>
      </c>
      <c r="L707" s="33">
        <v>0</v>
      </c>
      <c r="M707" s="33">
        <v>0</v>
      </c>
      <c r="N707" s="40">
        <v>24.8</v>
      </c>
      <c r="O707" s="13">
        <v>33.873103234589394</v>
      </c>
      <c r="P707" s="38">
        <v>-0.10340355294117609</v>
      </c>
      <c r="Q707" s="38">
        <v>-0.83306758352941124</v>
      </c>
      <c r="R707" s="1" t="s">
        <v>1410</v>
      </c>
      <c r="V707" s="42" t="str">
        <f t="shared" ref="V707:V789" si="83">A707&amp;" St."&amp;B707&amp;" "&amp;K707&amp;"m"&amp;" Bt."&amp;M707</f>
        <v>YK1808 St.N1 0m Bt.0</v>
      </c>
    </row>
    <row r="708" spans="1:22" ht="12.75" customHeight="1">
      <c r="A708" s="1" t="s">
        <v>1408</v>
      </c>
      <c r="B708" s="1" t="s">
        <v>1409</v>
      </c>
      <c r="C708" s="1" t="s">
        <v>1573</v>
      </c>
      <c r="D708" s="5">
        <v>43339.256111111114</v>
      </c>
      <c r="E708" s="1">
        <v>2018</v>
      </c>
      <c r="F708" s="1">
        <v>8</v>
      </c>
      <c r="G708" s="4">
        <v>27</v>
      </c>
      <c r="H708" s="9">
        <v>43339.631111111114</v>
      </c>
      <c r="I708" s="13">
        <v>136.00299999999999</v>
      </c>
      <c r="J708" s="13">
        <v>38.841999999999999</v>
      </c>
      <c r="K708" s="33">
        <v>20</v>
      </c>
      <c r="L708" s="33">
        <v>20</v>
      </c>
      <c r="M708" s="10">
        <v>0</v>
      </c>
      <c r="N708" s="14">
        <v>24.655000000000001</v>
      </c>
      <c r="O708" s="13">
        <v>33.859357712528862</v>
      </c>
      <c r="P708" s="38">
        <v>-7.0107911764706099E-2</v>
      </c>
      <c r="Q708" s="38">
        <v>-0.66122399411764654</v>
      </c>
      <c r="R708" s="1" t="s">
        <v>1410</v>
      </c>
      <c r="V708" s="42" t="str">
        <f t="shared" si="83"/>
        <v>YK1808 St.N1 20m Bt.0</v>
      </c>
    </row>
    <row r="709" spans="1:22" ht="12.75" customHeight="1">
      <c r="A709" s="1" t="s">
        <v>1408</v>
      </c>
      <c r="B709" s="1" t="s">
        <v>1409</v>
      </c>
      <c r="C709" s="1" t="s">
        <v>1573</v>
      </c>
      <c r="D709" s="5">
        <v>43339.256111111114</v>
      </c>
      <c r="E709" s="1">
        <v>2018</v>
      </c>
      <c r="F709" s="1">
        <v>8</v>
      </c>
      <c r="G709" s="4">
        <v>27</v>
      </c>
      <c r="H709" s="9">
        <v>43339.631111111114</v>
      </c>
      <c r="I709" s="13">
        <v>136.00299999999999</v>
      </c>
      <c r="J709" s="13">
        <v>38.841999999999999</v>
      </c>
      <c r="K709" s="33">
        <v>50</v>
      </c>
      <c r="L709" s="33">
        <v>50</v>
      </c>
      <c r="M709" s="10">
        <v>0</v>
      </c>
      <c r="N709" s="14">
        <v>20.059000000000001</v>
      </c>
      <c r="O709" s="13">
        <v>34.16134149151938</v>
      </c>
      <c r="P709" s="38">
        <v>6.3441729411765291E-2</v>
      </c>
      <c r="Q709" s="38">
        <v>0.33932459529411929</v>
      </c>
      <c r="R709" s="1" t="s">
        <v>1410</v>
      </c>
      <c r="V709" s="42" t="str">
        <f t="shared" si="83"/>
        <v>YK1808 St.N1 50m Bt.0</v>
      </c>
    </row>
    <row r="710" spans="1:22" ht="12.75" customHeight="1">
      <c r="K710" s="33"/>
      <c r="L710" s="33"/>
      <c r="P710" s="38"/>
      <c r="Q710" s="38"/>
      <c r="V710" s="42"/>
    </row>
    <row r="711" spans="1:22" ht="12.75" customHeight="1">
      <c r="A711" s="1" t="s">
        <v>1408</v>
      </c>
      <c r="B711" s="1" t="s">
        <v>1411</v>
      </c>
      <c r="C711" s="1" t="s">
        <v>1573</v>
      </c>
      <c r="D711" s="5">
        <v>43340.191666666666</v>
      </c>
      <c r="E711" s="1">
        <v>2018</v>
      </c>
      <c r="F711" s="1">
        <v>8</v>
      </c>
      <c r="G711" s="4">
        <v>28</v>
      </c>
      <c r="H711" s="9">
        <v>43340.566666666666</v>
      </c>
      <c r="I711" s="13">
        <v>135.602</v>
      </c>
      <c r="J711" s="13">
        <v>40.171999999999997</v>
      </c>
      <c r="K711" s="33">
        <v>0</v>
      </c>
      <c r="L711" s="33">
        <v>0</v>
      </c>
      <c r="M711" s="33">
        <v>0</v>
      </c>
      <c r="N711" s="40">
        <v>21.6</v>
      </c>
      <c r="O711" s="13">
        <v>34.110821700952137</v>
      </c>
      <c r="P711" s="38">
        <v>2.2365270588234676E-2</v>
      </c>
      <c r="Q711" s="38">
        <v>-0.21858451529411838</v>
      </c>
      <c r="R711" s="1" t="s">
        <v>1410</v>
      </c>
      <c r="V711" s="42" t="str">
        <f t="shared" si="83"/>
        <v>YK1808 St.N2 0m Bt.0</v>
      </c>
    </row>
    <row r="712" spans="1:22" ht="12.75" customHeight="1">
      <c r="A712" s="1" t="s">
        <v>1408</v>
      </c>
      <c r="B712" s="1" t="s">
        <v>1411</v>
      </c>
      <c r="C712" s="1" t="s">
        <v>1573</v>
      </c>
      <c r="D712" s="5">
        <v>43340.191666666666</v>
      </c>
      <c r="E712" s="1">
        <v>2018</v>
      </c>
      <c r="F712" s="1">
        <v>8</v>
      </c>
      <c r="G712" s="4">
        <v>28</v>
      </c>
      <c r="H712" s="9">
        <v>43340.566666666666</v>
      </c>
      <c r="I712" s="13">
        <v>135.602</v>
      </c>
      <c r="J712" s="13">
        <v>40.171999999999997</v>
      </c>
      <c r="K712" s="33">
        <v>20</v>
      </c>
      <c r="L712" s="33">
        <v>20</v>
      </c>
      <c r="M712" s="10">
        <v>0</v>
      </c>
      <c r="N712" s="14">
        <v>19.138999999999999</v>
      </c>
      <c r="O712" s="13">
        <v>34.09856339906581</v>
      </c>
      <c r="P712" s="38">
        <v>3.1415811764705648E-2</v>
      </c>
      <c r="Q712" s="38">
        <v>-0.11484242588235283</v>
      </c>
      <c r="R712" s="1" t="s">
        <v>1410</v>
      </c>
      <c r="V712" s="42" t="str">
        <f t="shared" si="83"/>
        <v>YK1808 St.N2 20m Bt.0</v>
      </c>
    </row>
    <row r="713" spans="1:22" ht="12.75" customHeight="1">
      <c r="A713" s="1" t="s">
        <v>1408</v>
      </c>
      <c r="B713" s="1" t="s">
        <v>1411</v>
      </c>
      <c r="C713" s="1" t="s">
        <v>1573</v>
      </c>
      <c r="D713" s="5">
        <v>43340.191666666666</v>
      </c>
      <c r="E713" s="1">
        <v>2018</v>
      </c>
      <c r="F713" s="1">
        <v>8</v>
      </c>
      <c r="G713" s="4">
        <v>28</v>
      </c>
      <c r="H713" s="9">
        <v>43340.566666666666</v>
      </c>
      <c r="I713" s="13">
        <v>135.602</v>
      </c>
      <c r="J713" s="13">
        <v>40.171999999999997</v>
      </c>
      <c r="K713" s="33">
        <v>50</v>
      </c>
      <c r="L713" s="33">
        <v>50</v>
      </c>
      <c r="M713" s="10">
        <v>0</v>
      </c>
      <c r="N713" s="14">
        <v>7.2930000000000001</v>
      </c>
      <c r="O713" s="13">
        <v>34.135631714505742</v>
      </c>
      <c r="P713" s="38">
        <v>3.678355294117619E-2</v>
      </c>
      <c r="Q713" s="38">
        <v>-1.956789647059054E-2</v>
      </c>
      <c r="R713" s="1" t="s">
        <v>1410</v>
      </c>
      <c r="V713" s="42" t="str">
        <f t="shared" si="83"/>
        <v>YK1808 St.N2 50m Bt.0</v>
      </c>
    </row>
    <row r="714" spans="1:22" ht="12.75" customHeight="1">
      <c r="K714" s="33"/>
      <c r="L714" s="33"/>
      <c r="P714" s="38"/>
      <c r="Q714" s="38"/>
      <c r="V714" s="42"/>
    </row>
    <row r="715" spans="1:22" ht="12.75" customHeight="1">
      <c r="A715" s="1" t="s">
        <v>1408</v>
      </c>
      <c r="B715" s="1" t="s">
        <v>220</v>
      </c>
      <c r="C715" s="1" t="s">
        <v>1572</v>
      </c>
      <c r="D715" s="5">
        <v>43339.368657407409</v>
      </c>
      <c r="E715" s="1">
        <v>2018</v>
      </c>
      <c r="F715" s="1">
        <v>8</v>
      </c>
      <c r="G715" s="4">
        <v>27</v>
      </c>
      <c r="H715" s="9">
        <v>43339.743657407409</v>
      </c>
      <c r="I715" s="13">
        <v>135.75700000000001</v>
      </c>
      <c r="J715" s="13">
        <v>38.643999999999998</v>
      </c>
      <c r="K715" s="33">
        <v>0</v>
      </c>
      <c r="L715" s="33">
        <v>0</v>
      </c>
      <c r="M715" s="33">
        <v>0</v>
      </c>
      <c r="N715" s="40">
        <v>24.5</v>
      </c>
      <c r="O715" s="13">
        <v>33.659942325689244</v>
      </c>
      <c r="P715" s="38">
        <v>-9.192188235294152E-2</v>
      </c>
      <c r="Q715" s="38">
        <v>-0.83613721882352721</v>
      </c>
      <c r="R715" s="1" t="s">
        <v>1410</v>
      </c>
      <c r="U715" s="8" t="s">
        <v>1626</v>
      </c>
      <c r="V715" s="42" t="str">
        <f t="shared" si="83"/>
        <v>YK1808 St.MT01 0m Bt.0</v>
      </c>
    </row>
    <row r="716" spans="1:22" ht="12.75" customHeight="1">
      <c r="A716" s="1" t="s">
        <v>1408</v>
      </c>
      <c r="B716" s="1" t="s">
        <v>220</v>
      </c>
      <c r="C716" s="1" t="s">
        <v>1572</v>
      </c>
      <c r="D716" s="5">
        <v>43339.368657407409</v>
      </c>
      <c r="E716" s="1">
        <v>2018</v>
      </c>
      <c r="F716" s="1">
        <v>8</v>
      </c>
      <c r="G716" s="4">
        <v>27</v>
      </c>
      <c r="H716" s="9">
        <v>43339.743657407409</v>
      </c>
      <c r="I716" s="13">
        <v>135.75700000000001</v>
      </c>
      <c r="J716" s="13">
        <v>38.643999999999998</v>
      </c>
      <c r="K716" s="33">
        <v>20</v>
      </c>
      <c r="L716" s="33">
        <v>20</v>
      </c>
      <c r="M716" s="10">
        <v>0</v>
      </c>
      <c r="N716" s="14">
        <v>24.626999999999999</v>
      </c>
      <c r="O716" s="13">
        <v>33.701305473077554</v>
      </c>
      <c r="P716" s="38">
        <v>-8.2052941176470551E-2</v>
      </c>
      <c r="Q716" s="38">
        <v>-0.72156452941176319</v>
      </c>
      <c r="R716" s="1" t="s">
        <v>1410</v>
      </c>
      <c r="V716" s="42" t="str">
        <f t="shared" si="83"/>
        <v>YK1808 St.MT01 20m Bt.0</v>
      </c>
    </row>
    <row r="717" spans="1:22" ht="12.75" customHeight="1">
      <c r="A717" s="1" t="s">
        <v>1408</v>
      </c>
      <c r="B717" s="1" t="s">
        <v>220</v>
      </c>
      <c r="C717" s="1" t="s">
        <v>1572</v>
      </c>
      <c r="D717" s="5">
        <v>43339.368657407409</v>
      </c>
      <c r="E717" s="1">
        <v>2018</v>
      </c>
      <c r="F717" s="1">
        <v>8</v>
      </c>
      <c r="G717" s="4">
        <v>27</v>
      </c>
      <c r="H717" s="9">
        <v>43339.743657407409</v>
      </c>
      <c r="I717" s="13">
        <v>135.75700000000001</v>
      </c>
      <c r="J717" s="13">
        <v>38.643999999999998</v>
      </c>
      <c r="K717" s="33">
        <v>50</v>
      </c>
      <c r="L717" s="33">
        <v>50</v>
      </c>
      <c r="M717" s="10">
        <v>0</v>
      </c>
      <c r="N717" s="14">
        <v>19.568000000000001</v>
      </c>
      <c r="O717" s="13">
        <v>34.315688711595328</v>
      </c>
      <c r="P717" s="38">
        <v>8.351659999999983E-2</v>
      </c>
      <c r="Q717" s="38">
        <v>0.69937544000000251</v>
      </c>
      <c r="R717" s="1" t="s">
        <v>1410</v>
      </c>
      <c r="V717" s="42" t="str">
        <f t="shared" si="83"/>
        <v>YK1808 St.MT01 50m Bt.0</v>
      </c>
    </row>
    <row r="718" spans="1:22" ht="12.75" customHeight="1">
      <c r="K718" s="33"/>
      <c r="L718" s="33"/>
      <c r="P718" s="38"/>
      <c r="Q718" s="38"/>
      <c r="V718" s="42"/>
    </row>
    <row r="719" spans="1:22" ht="12.75" customHeight="1">
      <c r="A719" s="1" t="s">
        <v>1408</v>
      </c>
      <c r="B719" s="1" t="s">
        <v>222</v>
      </c>
      <c r="C719" s="1" t="s">
        <v>1572</v>
      </c>
      <c r="D719" s="5">
        <v>43340.355000000003</v>
      </c>
      <c r="E719" s="1">
        <v>2018</v>
      </c>
      <c r="F719" s="1">
        <v>8</v>
      </c>
      <c r="G719" s="4">
        <v>28</v>
      </c>
      <c r="H719" s="9">
        <v>43340.73</v>
      </c>
      <c r="I719" s="13">
        <v>135.76400000000001</v>
      </c>
      <c r="J719" s="13">
        <v>40.037999999999997</v>
      </c>
      <c r="K719" s="33">
        <v>0</v>
      </c>
      <c r="L719" s="33">
        <v>0</v>
      </c>
      <c r="M719" s="33">
        <v>0</v>
      </c>
      <c r="N719" s="40">
        <v>22.9</v>
      </c>
      <c r="O719" s="13">
        <v>34.083912700915164</v>
      </c>
      <c r="P719" s="38">
        <v>-9.3236588235288131E-3</v>
      </c>
      <c r="Q719" s="38">
        <v>-0.27088415058823401</v>
      </c>
      <c r="R719" s="1" t="s">
        <v>1410</v>
      </c>
      <c r="V719" s="42" t="str">
        <f t="shared" si="83"/>
        <v>YK1808 St.MT03 0m Bt.0</v>
      </c>
    </row>
    <row r="720" spans="1:22" ht="12.75" customHeight="1">
      <c r="A720" s="1" t="s">
        <v>1408</v>
      </c>
      <c r="B720" s="1" t="s">
        <v>222</v>
      </c>
      <c r="C720" s="1" t="s">
        <v>1572</v>
      </c>
      <c r="D720" s="5">
        <v>43340.355000000003</v>
      </c>
      <c r="E720" s="1">
        <v>2018</v>
      </c>
      <c r="F720" s="1">
        <v>8</v>
      </c>
      <c r="G720" s="4">
        <v>28</v>
      </c>
      <c r="H720" s="9">
        <v>43340.73</v>
      </c>
      <c r="I720" s="13">
        <v>135.76400000000001</v>
      </c>
      <c r="J720" s="13">
        <v>40.037999999999997</v>
      </c>
      <c r="K720" s="33">
        <v>20</v>
      </c>
      <c r="L720" s="33">
        <v>20</v>
      </c>
      <c r="M720" s="10">
        <v>0</v>
      </c>
      <c r="N720" s="14">
        <v>22.42</v>
      </c>
      <c r="O720" s="13">
        <v>34.087268123967732</v>
      </c>
      <c r="P720" s="38">
        <v>-5.9197917647058951E-2</v>
      </c>
      <c r="Q720" s="38">
        <v>-0.51234282117647112</v>
      </c>
      <c r="R720" s="1" t="s">
        <v>1410</v>
      </c>
      <c r="V720" s="42" t="str">
        <f t="shared" si="83"/>
        <v>YK1808 St.MT03 20m Bt.0</v>
      </c>
    </row>
    <row r="721" spans="1:22" ht="12.75" customHeight="1">
      <c r="A721" s="1" t="s">
        <v>1408</v>
      </c>
      <c r="B721" s="1" t="s">
        <v>222</v>
      </c>
      <c r="C721" s="1" t="s">
        <v>1572</v>
      </c>
      <c r="D721" s="5">
        <v>43340.355000000003</v>
      </c>
      <c r="E721" s="1">
        <v>2018</v>
      </c>
      <c r="F721" s="1">
        <v>8</v>
      </c>
      <c r="G721" s="4">
        <v>28</v>
      </c>
      <c r="H721" s="9">
        <v>43340.73</v>
      </c>
      <c r="I721" s="13">
        <v>135.76400000000001</v>
      </c>
      <c r="J721" s="13">
        <v>40.037999999999997</v>
      </c>
      <c r="K721" s="33">
        <v>50</v>
      </c>
      <c r="L721" s="33">
        <v>50</v>
      </c>
      <c r="M721" s="10">
        <v>0</v>
      </c>
      <c r="N721" s="14">
        <v>5.2770000000000001</v>
      </c>
      <c r="O721" s="13">
        <v>33.981295727561374</v>
      </c>
      <c r="P721" s="38">
        <v>-8.2269576470588301E-2</v>
      </c>
      <c r="Q721" s="38">
        <v>-0.93496789176470685</v>
      </c>
      <c r="R721" s="1" t="s">
        <v>1410</v>
      </c>
      <c r="V721" s="42" t="str">
        <f t="shared" si="83"/>
        <v>YK1808 St.MT03 50m Bt.0</v>
      </c>
    </row>
    <row r="722" spans="1:22" ht="12.75" customHeight="1">
      <c r="K722" s="33"/>
      <c r="L722" s="33"/>
      <c r="P722" s="38"/>
      <c r="Q722" s="38"/>
      <c r="V722" s="42"/>
    </row>
    <row r="723" spans="1:22" ht="12.75" customHeight="1">
      <c r="A723" s="1" t="s">
        <v>1408</v>
      </c>
      <c r="B723" s="1" t="s">
        <v>223</v>
      </c>
      <c r="C723" s="1" t="s">
        <v>1572</v>
      </c>
      <c r="D723" s="5">
        <v>43340.50273148148</v>
      </c>
      <c r="E723" s="1">
        <v>2018</v>
      </c>
      <c r="F723" s="1">
        <v>8</v>
      </c>
      <c r="G723" s="4">
        <v>28</v>
      </c>
      <c r="H723" s="9">
        <v>43340.87773148148</v>
      </c>
      <c r="I723" s="13">
        <v>135.90600000000001</v>
      </c>
      <c r="J723" s="13">
        <v>39.835000000000001</v>
      </c>
      <c r="K723" s="33">
        <v>0</v>
      </c>
      <c r="L723" s="33">
        <v>0</v>
      </c>
      <c r="M723" s="33">
        <v>0</v>
      </c>
      <c r="N723" s="40">
        <v>22.5</v>
      </c>
      <c r="O723" s="13">
        <v>33.938831786197092</v>
      </c>
      <c r="P723" s="38">
        <v>-0.10475666386554661</v>
      </c>
      <c r="Q723" s="38">
        <v>-1.0009427109243685</v>
      </c>
      <c r="R723" s="1" t="s">
        <v>1410</v>
      </c>
      <c r="V723" s="42" t="str">
        <f t="shared" si="83"/>
        <v>YK1808 St.MT04 0m Bt.0</v>
      </c>
    </row>
    <row r="724" spans="1:22" ht="12.75" customHeight="1">
      <c r="A724" s="1" t="s">
        <v>1408</v>
      </c>
      <c r="B724" s="1" t="s">
        <v>223</v>
      </c>
      <c r="C724" s="1" t="s">
        <v>1572</v>
      </c>
      <c r="D724" s="5">
        <v>43340.50273148148</v>
      </c>
      <c r="E724" s="1">
        <v>2018</v>
      </c>
      <c r="F724" s="1">
        <v>8</v>
      </c>
      <c r="G724" s="4">
        <v>28</v>
      </c>
      <c r="H724" s="9">
        <v>43340.87773148148</v>
      </c>
      <c r="I724" s="13">
        <v>135.90600000000001</v>
      </c>
      <c r="J724" s="13">
        <v>39.835000000000001</v>
      </c>
      <c r="K724" s="33">
        <v>20</v>
      </c>
      <c r="L724" s="33">
        <v>20</v>
      </c>
      <c r="M724" s="10">
        <v>0</v>
      </c>
      <c r="N724" s="14">
        <v>20.32</v>
      </c>
      <c r="O724" s="13">
        <v>33.904390206745639</v>
      </c>
      <c r="P724" s="38">
        <v>-0.11388629411764728</v>
      </c>
      <c r="Q724" s="38">
        <v>-0.92637291294117574</v>
      </c>
      <c r="R724" s="1" t="s">
        <v>1410</v>
      </c>
      <c r="V724" s="42" t="str">
        <f t="shared" si="83"/>
        <v>YK1808 St.MT04 20m Bt.0</v>
      </c>
    </row>
    <row r="725" spans="1:22" ht="12.75" customHeight="1">
      <c r="A725" s="1" t="s">
        <v>1408</v>
      </c>
      <c r="B725" s="1" t="s">
        <v>223</v>
      </c>
      <c r="C725" s="1" t="s">
        <v>1572</v>
      </c>
      <c r="D725" s="5">
        <v>43340.50273148148</v>
      </c>
      <c r="E725" s="1">
        <v>2018</v>
      </c>
      <c r="F725" s="1">
        <v>8</v>
      </c>
      <c r="G725" s="4">
        <v>28</v>
      </c>
      <c r="H725" s="9">
        <v>43340.87773148148</v>
      </c>
      <c r="I725" s="13">
        <v>135.90600000000001</v>
      </c>
      <c r="J725" s="13">
        <v>39.835000000000001</v>
      </c>
      <c r="K725" s="33">
        <v>50</v>
      </c>
      <c r="L725" s="33">
        <v>50</v>
      </c>
      <c r="M725" s="10">
        <v>0</v>
      </c>
      <c r="N725" s="14">
        <v>5.9720000000000004</v>
      </c>
      <c r="O725" s="13">
        <v>34.124490503724196</v>
      </c>
      <c r="P725" s="38">
        <v>-4.0289647058822986E-2</v>
      </c>
      <c r="Q725" s="38">
        <v>-0.17306991764706048</v>
      </c>
      <c r="R725" s="1" t="s">
        <v>1410</v>
      </c>
      <c r="U725" s="8" t="s">
        <v>1627</v>
      </c>
      <c r="V725" s="42" t="str">
        <f t="shared" si="83"/>
        <v>YK1808 St.MT04 50m Bt.0</v>
      </c>
    </row>
    <row r="726" spans="1:22" ht="12.75" customHeight="1">
      <c r="K726" s="33"/>
      <c r="L726" s="33"/>
      <c r="P726" s="38"/>
      <c r="Q726" s="38"/>
      <c r="V726" s="42"/>
    </row>
    <row r="727" spans="1:22" ht="12.75" customHeight="1">
      <c r="A727" s="1" t="s">
        <v>1408</v>
      </c>
      <c r="B727" s="1" t="s">
        <v>1429</v>
      </c>
      <c r="C727" s="1" t="s">
        <v>1572</v>
      </c>
      <c r="D727" s="5">
        <v>43341.359560185185</v>
      </c>
      <c r="E727" s="1">
        <v>2018</v>
      </c>
      <c r="F727" s="1">
        <v>8</v>
      </c>
      <c r="G727" s="4">
        <v>29</v>
      </c>
      <c r="H727" s="9">
        <v>43341.734560185185</v>
      </c>
      <c r="I727" s="13">
        <v>135.80000000000001</v>
      </c>
      <c r="J727" s="13">
        <v>39.366</v>
      </c>
      <c r="K727" s="33">
        <v>0</v>
      </c>
      <c r="L727" s="33">
        <v>0</v>
      </c>
      <c r="M727" s="33">
        <v>0</v>
      </c>
      <c r="N727" s="40">
        <v>24.7</v>
      </c>
      <c r="O727" s="13">
        <v>34.1359740606473</v>
      </c>
      <c r="P727" s="38">
        <v>-6.8851764705875063E-3</v>
      </c>
      <c r="Q727" s="38">
        <v>-0.15193686117647154</v>
      </c>
      <c r="R727" s="1" t="s">
        <v>1410</v>
      </c>
      <c r="U727" s="8" t="s">
        <v>1627</v>
      </c>
      <c r="V727" s="42" t="str">
        <f t="shared" si="83"/>
        <v>YK1808 St.MT05 0m Bt.0</v>
      </c>
    </row>
    <row r="728" spans="1:22" ht="12.75" customHeight="1">
      <c r="A728" s="1" t="s">
        <v>1408</v>
      </c>
      <c r="B728" s="1" t="s">
        <v>1429</v>
      </c>
      <c r="C728" s="1" t="s">
        <v>1572</v>
      </c>
      <c r="D728" s="5">
        <v>43341.359560185185</v>
      </c>
      <c r="E728" s="1">
        <v>2018</v>
      </c>
      <c r="F728" s="1">
        <v>8</v>
      </c>
      <c r="G728" s="4">
        <v>29</v>
      </c>
      <c r="H728" s="9">
        <v>43341.734560185185</v>
      </c>
      <c r="I728" s="13">
        <v>135.80000000000001</v>
      </c>
      <c r="J728" s="13">
        <v>39.366</v>
      </c>
      <c r="K728" s="33">
        <v>20</v>
      </c>
      <c r="L728" s="33">
        <v>20</v>
      </c>
      <c r="M728" s="10">
        <v>0</v>
      </c>
      <c r="N728" s="14">
        <v>22.766999999999999</v>
      </c>
      <c r="O728" s="13">
        <v>34.158607923280549</v>
      </c>
      <c r="P728" s="38">
        <v>3.4500254117647344E-2</v>
      </c>
      <c r="Q728" s="38">
        <v>0.20795143529411675</v>
      </c>
      <c r="R728" s="1" t="s">
        <v>1410</v>
      </c>
      <c r="U728" s="8" t="s">
        <v>1627</v>
      </c>
      <c r="V728" s="42" t="str">
        <f t="shared" si="83"/>
        <v>YK1808 St.MT05 20m Bt.0</v>
      </c>
    </row>
    <row r="729" spans="1:22" ht="12.75" customHeight="1">
      <c r="A729" s="1" t="s">
        <v>1408</v>
      </c>
      <c r="B729" s="1" t="s">
        <v>1429</v>
      </c>
      <c r="C729" s="1" t="s">
        <v>1572</v>
      </c>
      <c r="D729" s="5">
        <v>43341.359560185185</v>
      </c>
      <c r="E729" s="1">
        <v>2018</v>
      </c>
      <c r="F729" s="1">
        <v>8</v>
      </c>
      <c r="G729" s="4">
        <v>29</v>
      </c>
      <c r="H729" s="9">
        <v>43341.734560185185</v>
      </c>
      <c r="I729" s="13">
        <v>135.80000000000001</v>
      </c>
      <c r="J729" s="13">
        <v>39.366</v>
      </c>
      <c r="K729" s="33">
        <v>50</v>
      </c>
      <c r="L729" s="33">
        <v>50</v>
      </c>
      <c r="M729" s="10">
        <v>0</v>
      </c>
      <c r="N729" s="14">
        <v>13.847</v>
      </c>
      <c r="O729" s="13">
        <v>34.454076789068239</v>
      </c>
      <c r="P729" s="38">
        <v>0.15651384470588248</v>
      </c>
      <c r="Q729" s="38">
        <v>0.98546697176470666</v>
      </c>
      <c r="R729" s="1" t="s">
        <v>1410</v>
      </c>
      <c r="U729" s="8" t="s">
        <v>1627</v>
      </c>
      <c r="V729" s="42" t="str">
        <f t="shared" si="83"/>
        <v>YK1808 St.MT05 50m Bt.0</v>
      </c>
    </row>
    <row r="730" spans="1:22" ht="12.75" customHeight="1">
      <c r="K730" s="33"/>
      <c r="L730" s="33"/>
      <c r="P730" s="38"/>
      <c r="Q730" s="38"/>
      <c r="V730" s="42"/>
    </row>
    <row r="731" spans="1:22" ht="12.75" customHeight="1">
      <c r="A731" s="1" t="s">
        <v>1408</v>
      </c>
      <c r="B731" s="1" t="s">
        <v>1430</v>
      </c>
      <c r="C731" s="1" t="s">
        <v>1572</v>
      </c>
      <c r="D731" s="5">
        <v>43341.501226851855</v>
      </c>
      <c r="E731" s="1">
        <v>2018</v>
      </c>
      <c r="F731" s="1">
        <v>8</v>
      </c>
      <c r="G731" s="4">
        <v>29</v>
      </c>
      <c r="H731" s="9">
        <v>43341.876226851855</v>
      </c>
      <c r="I731" s="13">
        <v>135.613</v>
      </c>
      <c r="J731" s="13">
        <v>39.201999999999998</v>
      </c>
      <c r="K731" s="33">
        <v>0</v>
      </c>
      <c r="L731" s="33">
        <v>0</v>
      </c>
      <c r="M731" s="33">
        <v>0</v>
      </c>
      <c r="N731" s="40">
        <v>25.2</v>
      </c>
      <c r="O731" s="13">
        <v>33.817872670522306</v>
      </c>
      <c r="P731" s="38">
        <v>-0.13320824470588177</v>
      </c>
      <c r="Q731" s="38">
        <v>-0.99872057176470541</v>
      </c>
      <c r="R731" s="1" t="s">
        <v>1410</v>
      </c>
      <c r="U731" s="8" t="s">
        <v>1627</v>
      </c>
      <c r="V731" s="42" t="str">
        <f t="shared" si="83"/>
        <v>YK1808 St.MT06 0m Bt.0</v>
      </c>
    </row>
    <row r="732" spans="1:22" ht="12.75" customHeight="1">
      <c r="A732" s="1" t="s">
        <v>1408</v>
      </c>
      <c r="B732" s="1" t="s">
        <v>1430</v>
      </c>
      <c r="C732" s="1" t="s">
        <v>1572</v>
      </c>
      <c r="D732" s="5">
        <v>43341.501226851855</v>
      </c>
      <c r="E732" s="1">
        <v>2018</v>
      </c>
      <c r="F732" s="1">
        <v>8</v>
      </c>
      <c r="G732" s="4">
        <v>29</v>
      </c>
      <c r="H732" s="9">
        <v>43341.876226851855</v>
      </c>
      <c r="I732" s="13">
        <v>135.613</v>
      </c>
      <c r="J732" s="13">
        <v>39.201999999999998</v>
      </c>
      <c r="K732" s="33">
        <v>20</v>
      </c>
      <c r="L732" s="33">
        <v>20</v>
      </c>
      <c r="M732" s="10">
        <v>0</v>
      </c>
      <c r="N732" s="14">
        <v>20.581</v>
      </c>
      <c r="O732" s="13">
        <v>34.205606972739879</v>
      </c>
      <c r="P732" s="38">
        <v>8.6418625882353162E-2</v>
      </c>
      <c r="Q732" s="38">
        <v>0.44467182470588362</v>
      </c>
      <c r="R732" s="1" t="s">
        <v>1410</v>
      </c>
      <c r="U732" s="8" t="s">
        <v>1627</v>
      </c>
      <c r="V732" s="42" t="str">
        <f t="shared" si="83"/>
        <v>YK1808 St.MT06 20m Bt.0</v>
      </c>
    </row>
    <row r="733" spans="1:22" ht="12.75" customHeight="1">
      <c r="A733" s="1" t="s">
        <v>1408</v>
      </c>
      <c r="B733" s="1" t="s">
        <v>1430</v>
      </c>
      <c r="C733" s="1" t="s">
        <v>1572</v>
      </c>
      <c r="D733" s="5">
        <v>43341.501226851855</v>
      </c>
      <c r="E733" s="1">
        <v>2018</v>
      </c>
      <c r="F733" s="1">
        <v>8</v>
      </c>
      <c r="G733" s="4">
        <v>29</v>
      </c>
      <c r="H733" s="9">
        <v>43341.876226851855</v>
      </c>
      <c r="I733" s="13">
        <v>135.613</v>
      </c>
      <c r="J733" s="13">
        <v>39.201999999999998</v>
      </c>
      <c r="K733" s="33">
        <v>50</v>
      </c>
      <c r="L733" s="33">
        <v>50</v>
      </c>
      <c r="M733" s="10">
        <v>0</v>
      </c>
      <c r="N733" s="14">
        <v>16.158999999999999</v>
      </c>
      <c r="O733" s="13">
        <v>34.520188074206956</v>
      </c>
      <c r="P733" s="38">
        <v>0.16116037647058867</v>
      </c>
      <c r="Q733" s="38">
        <v>1.1192594011764729</v>
      </c>
      <c r="R733" s="1" t="s">
        <v>1410</v>
      </c>
      <c r="T733" s="7"/>
      <c r="U733" s="8" t="s">
        <v>1627</v>
      </c>
      <c r="V733" s="42" t="str">
        <f t="shared" si="83"/>
        <v>YK1808 St.MT06 50m Bt.0</v>
      </c>
    </row>
    <row r="734" spans="1:22" ht="12.75" customHeight="1">
      <c r="K734" s="33"/>
      <c r="L734" s="33"/>
      <c r="P734" s="38"/>
      <c r="Q734" s="38"/>
      <c r="T734" s="7"/>
      <c r="V734" s="42"/>
    </row>
    <row r="735" spans="1:22" ht="12.75" customHeight="1">
      <c r="A735" s="1" t="s">
        <v>1408</v>
      </c>
      <c r="B735" s="1" t="s">
        <v>226</v>
      </c>
      <c r="C735" s="1" t="s">
        <v>1572</v>
      </c>
      <c r="D735" s="5">
        <v>43342.355925925927</v>
      </c>
      <c r="E735" s="1">
        <v>2018</v>
      </c>
      <c r="F735" s="1">
        <v>8</v>
      </c>
      <c r="G735" s="4">
        <v>30</v>
      </c>
      <c r="H735" s="9">
        <v>43342.730925925927</v>
      </c>
      <c r="I735" s="13">
        <v>135.97499999999999</v>
      </c>
      <c r="J735" s="13">
        <v>37.700000000000003</v>
      </c>
      <c r="K735" s="33">
        <v>0</v>
      </c>
      <c r="L735" s="33">
        <v>0</v>
      </c>
      <c r="M735" s="33">
        <v>0</v>
      </c>
      <c r="N735" s="40">
        <v>26.2</v>
      </c>
      <c r="O735" s="13">
        <v>33.421704611300932</v>
      </c>
      <c r="P735" s="38">
        <v>-0.22070990117647016</v>
      </c>
      <c r="Q735" s="38">
        <v>-1.7231482929411763</v>
      </c>
      <c r="R735" s="1" t="s">
        <v>1410</v>
      </c>
      <c r="T735" s="7" t="s">
        <v>1628</v>
      </c>
      <c r="U735" s="8" t="s">
        <v>1627</v>
      </c>
      <c r="V735" s="42" t="str">
        <f t="shared" si="83"/>
        <v>YK1808 St.MT07 0m Bt.0</v>
      </c>
    </row>
    <row r="736" spans="1:22" ht="12.75" customHeight="1">
      <c r="A736" s="1" t="s">
        <v>1408</v>
      </c>
      <c r="B736" s="1" t="s">
        <v>226</v>
      </c>
      <c r="C736" s="1" t="s">
        <v>1572</v>
      </c>
      <c r="D736" s="5">
        <v>43342.355925925927</v>
      </c>
      <c r="E736" s="1">
        <v>2018</v>
      </c>
      <c r="F736" s="1">
        <v>8</v>
      </c>
      <c r="G736" s="4">
        <v>30</v>
      </c>
      <c r="H736" s="9">
        <v>43342.730925925927</v>
      </c>
      <c r="I736" s="13">
        <v>135.97499999999999</v>
      </c>
      <c r="J736" s="13">
        <v>37.700000000000003</v>
      </c>
      <c r="K736" s="33">
        <v>20</v>
      </c>
      <c r="L736" s="33">
        <v>20</v>
      </c>
      <c r="M736" s="10">
        <v>0</v>
      </c>
      <c r="N736" s="14">
        <v>24.152000000000001</v>
      </c>
      <c r="O736" s="13">
        <v>33.460286384382101</v>
      </c>
      <c r="P736" s="38">
        <v>-0.18904487058823505</v>
      </c>
      <c r="Q736" s="38">
        <v>-1.4226111764705864</v>
      </c>
      <c r="R736" s="1" t="s">
        <v>1410</v>
      </c>
      <c r="T736" s="7" t="s">
        <v>1628</v>
      </c>
      <c r="U736" s="8" t="s">
        <v>1627</v>
      </c>
      <c r="V736" s="42" t="str">
        <f t="shared" si="83"/>
        <v>YK1808 St.MT07 20m Bt.0</v>
      </c>
    </row>
    <row r="737" spans="1:22" ht="12.75" customHeight="1">
      <c r="A737" s="1" t="s">
        <v>1408</v>
      </c>
      <c r="B737" s="1" t="s">
        <v>226</v>
      </c>
      <c r="C737" s="1" t="s">
        <v>1572</v>
      </c>
      <c r="D737" s="5">
        <v>43342.355925925927</v>
      </c>
      <c r="E737" s="1">
        <v>2018</v>
      </c>
      <c r="F737" s="1">
        <v>8</v>
      </c>
      <c r="G737" s="4">
        <v>30</v>
      </c>
      <c r="H737" s="9">
        <v>43342.730925925927</v>
      </c>
      <c r="I737" s="13">
        <v>135.97499999999999</v>
      </c>
      <c r="J737" s="13">
        <v>37.700000000000003</v>
      </c>
      <c r="K737" s="33">
        <v>50</v>
      </c>
      <c r="L737" s="33">
        <v>50</v>
      </c>
      <c r="M737" s="10">
        <v>0</v>
      </c>
      <c r="N737" s="14">
        <v>15.052</v>
      </c>
      <c r="O737" s="13">
        <v>34.403019858008534</v>
      </c>
      <c r="P737" s="38">
        <v>9.9648000000000181E-2</v>
      </c>
      <c r="Q737" s="38">
        <v>0.85268364000000041</v>
      </c>
      <c r="R737" s="1" t="s">
        <v>1410</v>
      </c>
      <c r="T737" s="7"/>
      <c r="U737" s="8" t="s">
        <v>1627</v>
      </c>
      <c r="V737" s="42" t="str">
        <f t="shared" si="83"/>
        <v>YK1808 St.MT07 50m Bt.0</v>
      </c>
    </row>
    <row r="738" spans="1:22" ht="12.75" customHeight="1">
      <c r="K738" s="33"/>
      <c r="L738" s="33"/>
      <c r="P738" s="38"/>
      <c r="Q738" s="38"/>
      <c r="T738" s="7"/>
      <c r="V738" s="42"/>
    </row>
    <row r="739" spans="1:22" ht="12.75" customHeight="1">
      <c r="A739" s="1" t="s">
        <v>1408</v>
      </c>
      <c r="B739" s="1" t="s">
        <v>227</v>
      </c>
      <c r="C739" s="1" t="s">
        <v>1572</v>
      </c>
      <c r="D739" s="5">
        <v>43342.520451388889</v>
      </c>
      <c r="E739" s="1">
        <v>2018</v>
      </c>
      <c r="F739" s="1">
        <v>8</v>
      </c>
      <c r="G739" s="4">
        <v>30</v>
      </c>
      <c r="H739" s="9">
        <v>43342.895451388889</v>
      </c>
      <c r="I739" s="13">
        <v>135.75700000000001</v>
      </c>
      <c r="J739" s="13">
        <v>37.881</v>
      </c>
      <c r="K739" s="33">
        <v>0</v>
      </c>
      <c r="L739" s="33">
        <v>0</v>
      </c>
      <c r="M739" s="33">
        <v>0</v>
      </c>
      <c r="N739" s="40">
        <v>25.3</v>
      </c>
      <c r="O739" s="13">
        <v>33.459682547273601</v>
      </c>
      <c r="P739" s="38">
        <v>-0.25801456941176459</v>
      </c>
      <c r="Q739" s="38">
        <v>-1.8845343235294125</v>
      </c>
      <c r="R739" s="1" t="s">
        <v>1410</v>
      </c>
      <c r="T739" s="7"/>
      <c r="U739" s="8" t="s">
        <v>1627</v>
      </c>
      <c r="V739" s="42" t="str">
        <f t="shared" si="83"/>
        <v>YK1808 St.MT08 0m Bt.0</v>
      </c>
    </row>
    <row r="740" spans="1:22" ht="12.75" customHeight="1">
      <c r="A740" s="1" t="s">
        <v>1408</v>
      </c>
      <c r="B740" s="1" t="s">
        <v>227</v>
      </c>
      <c r="C740" s="1" t="s">
        <v>1572</v>
      </c>
      <c r="D740" s="5">
        <v>43342.520451388889</v>
      </c>
      <c r="E740" s="1">
        <v>2018</v>
      </c>
      <c r="F740" s="1">
        <v>8</v>
      </c>
      <c r="G740" s="4">
        <v>30</v>
      </c>
      <c r="H740" s="9">
        <v>43342.895451388889</v>
      </c>
      <c r="I740" s="13">
        <v>135.75700000000001</v>
      </c>
      <c r="J740" s="13">
        <v>37.881</v>
      </c>
      <c r="K740" s="33">
        <v>20</v>
      </c>
      <c r="L740" s="33">
        <v>20</v>
      </c>
      <c r="M740" s="10">
        <v>0</v>
      </c>
      <c r="N740" s="14">
        <v>24.033999999999999</v>
      </c>
      <c r="O740" s="13">
        <v>33.61987440935733</v>
      </c>
      <c r="P740" s="38">
        <v>-0.15012113882352929</v>
      </c>
      <c r="Q740" s="38">
        <v>-1.0760615270588225</v>
      </c>
      <c r="R740" s="1" t="s">
        <v>1410</v>
      </c>
      <c r="T740" s="7"/>
      <c r="U740" s="8" t="s">
        <v>1627</v>
      </c>
      <c r="V740" s="42" t="str">
        <f t="shared" si="83"/>
        <v>YK1808 St.MT08 20m Bt.0</v>
      </c>
    </row>
    <row r="741" spans="1:22" ht="12.75" customHeight="1">
      <c r="A741" s="1" t="s">
        <v>1408</v>
      </c>
      <c r="B741" s="1" t="s">
        <v>227</v>
      </c>
      <c r="C741" s="1" t="s">
        <v>1572</v>
      </c>
      <c r="D741" s="5">
        <v>43342.520451388889</v>
      </c>
      <c r="E741" s="1">
        <v>2018</v>
      </c>
      <c r="F741" s="1">
        <v>8</v>
      </c>
      <c r="G741" s="4">
        <v>30</v>
      </c>
      <c r="H741" s="9">
        <v>43342.895451388889</v>
      </c>
      <c r="I741" s="13">
        <v>135.75700000000001</v>
      </c>
      <c r="J741" s="13">
        <v>37.881</v>
      </c>
      <c r="K741" s="33">
        <v>50</v>
      </c>
      <c r="L741" s="33">
        <v>50</v>
      </c>
      <c r="M741" s="10">
        <v>0</v>
      </c>
      <c r="N741" s="14">
        <v>14.1</v>
      </c>
      <c r="O741" s="13">
        <v>34.373721840195053</v>
      </c>
      <c r="P741" s="38">
        <v>0.19761037176470619</v>
      </c>
      <c r="Q741" s="38">
        <v>0.86935114941176472</v>
      </c>
      <c r="R741" s="1" t="s">
        <v>1410</v>
      </c>
      <c r="T741" s="7"/>
      <c r="U741" s="8" t="s">
        <v>1627</v>
      </c>
      <c r="V741" s="42" t="str">
        <f t="shared" si="83"/>
        <v>YK1808 St.MT08 50m Bt.0</v>
      </c>
    </row>
    <row r="742" spans="1:22" ht="12.75" customHeight="1">
      <c r="K742" s="33"/>
      <c r="L742" s="33"/>
      <c r="P742" s="38"/>
      <c r="Q742" s="38"/>
      <c r="T742" s="7"/>
      <c r="V742" s="42"/>
    </row>
    <row r="743" spans="1:22" ht="12.75" customHeight="1">
      <c r="A743" s="1" t="s">
        <v>1408</v>
      </c>
      <c r="B743" s="1" t="s">
        <v>230</v>
      </c>
      <c r="C743" s="1" t="s">
        <v>1572</v>
      </c>
      <c r="D743" s="5">
        <v>43343.365277777775</v>
      </c>
      <c r="E743" s="1">
        <v>2018</v>
      </c>
      <c r="F743" s="1">
        <v>8</v>
      </c>
      <c r="G743" s="4">
        <v>31</v>
      </c>
      <c r="H743" s="9">
        <v>43343.740277777775</v>
      </c>
      <c r="I743" s="13">
        <v>135.76</v>
      </c>
      <c r="J743" s="13">
        <v>37.136000000000003</v>
      </c>
      <c r="K743" s="33">
        <v>0</v>
      </c>
      <c r="L743" s="33">
        <v>0</v>
      </c>
      <c r="M743" s="33">
        <v>0</v>
      </c>
      <c r="N743" s="40">
        <v>25.4</v>
      </c>
      <c r="O743" s="13">
        <v>33.201400468988766</v>
      </c>
      <c r="P743" s="38">
        <v>-0.2887707576470584</v>
      </c>
      <c r="Q743" s="38">
        <v>-2.5284198141176475</v>
      </c>
      <c r="R743" s="1" t="s">
        <v>1410</v>
      </c>
      <c r="T743" s="7" t="s">
        <v>1628</v>
      </c>
      <c r="U743" s="8" t="s">
        <v>1627</v>
      </c>
      <c r="V743" s="42" t="str">
        <f t="shared" si="83"/>
        <v>YK1808 St.MT09 0m Bt.0</v>
      </c>
    </row>
    <row r="744" spans="1:22" ht="12.75" customHeight="1">
      <c r="A744" s="1" t="s">
        <v>1408</v>
      </c>
      <c r="B744" s="1" t="s">
        <v>230</v>
      </c>
      <c r="C744" s="1" t="s">
        <v>1572</v>
      </c>
      <c r="D744" s="5">
        <v>43343.365277777775</v>
      </c>
      <c r="E744" s="1">
        <v>2018</v>
      </c>
      <c r="F744" s="1">
        <v>8</v>
      </c>
      <c r="G744" s="4">
        <v>31</v>
      </c>
      <c r="H744" s="9">
        <v>43343.740277777775</v>
      </c>
      <c r="I744" s="13">
        <v>135.76</v>
      </c>
      <c r="J744" s="13">
        <v>37.136000000000003</v>
      </c>
      <c r="K744" s="33">
        <v>20</v>
      </c>
      <c r="L744" s="33">
        <v>20</v>
      </c>
      <c r="M744" s="10">
        <v>0</v>
      </c>
      <c r="N744" s="14">
        <v>24.402999999999999</v>
      </c>
      <c r="O744" s="13">
        <v>33.848048031436953</v>
      </c>
      <c r="P744" s="38">
        <v>-3.4150447058823197E-2</v>
      </c>
      <c r="Q744" s="38">
        <v>-0.74883551764705913</v>
      </c>
      <c r="R744" s="1" t="s">
        <v>1410</v>
      </c>
      <c r="T744" s="7"/>
      <c r="U744" s="8" t="s">
        <v>1627</v>
      </c>
      <c r="V744" s="42" t="str">
        <f t="shared" si="83"/>
        <v>YK1808 St.MT09 20m Bt.0</v>
      </c>
    </row>
    <row r="745" spans="1:22" ht="12.75" customHeight="1">
      <c r="A745" s="1" t="s">
        <v>1408</v>
      </c>
      <c r="B745" s="1" t="s">
        <v>230</v>
      </c>
      <c r="C745" s="1" t="s">
        <v>1572</v>
      </c>
      <c r="D745" s="5">
        <v>43343.365277777775</v>
      </c>
      <c r="E745" s="1">
        <v>2018</v>
      </c>
      <c r="F745" s="1">
        <v>8</v>
      </c>
      <c r="G745" s="4">
        <v>31</v>
      </c>
      <c r="H745" s="9">
        <v>43343.740277777775</v>
      </c>
      <c r="I745" s="13">
        <v>135.76</v>
      </c>
      <c r="J745" s="13">
        <v>37.136000000000003</v>
      </c>
      <c r="K745" s="33">
        <v>50</v>
      </c>
      <c r="L745" s="33">
        <v>50</v>
      </c>
      <c r="M745" s="10">
        <v>0</v>
      </c>
      <c r="N745" s="14">
        <v>12.868</v>
      </c>
      <c r="O745" s="13">
        <v>34.379764082928858</v>
      </c>
      <c r="P745" s="38">
        <v>5.4991960000000173E-2</v>
      </c>
      <c r="Q745" s="38">
        <v>0.59847329999999843</v>
      </c>
      <c r="R745" s="1" t="s">
        <v>1410</v>
      </c>
      <c r="T745" s="7"/>
      <c r="U745" s="8" t="s">
        <v>1627</v>
      </c>
      <c r="V745" s="42" t="str">
        <f t="shared" si="83"/>
        <v>YK1808 St.MT09 50m Bt.0</v>
      </c>
    </row>
    <row r="746" spans="1:22" ht="12.75" customHeight="1">
      <c r="K746" s="33"/>
      <c r="L746" s="33"/>
      <c r="P746" s="38"/>
      <c r="Q746" s="38"/>
      <c r="T746" s="7"/>
      <c r="V746" s="42"/>
    </row>
    <row r="747" spans="1:22" ht="12.75" customHeight="1">
      <c r="A747" s="1" t="s">
        <v>1408</v>
      </c>
      <c r="B747" s="1" t="s">
        <v>119</v>
      </c>
      <c r="C747" s="1" t="s">
        <v>1572</v>
      </c>
      <c r="D747" s="5">
        <v>43343.490972222222</v>
      </c>
      <c r="E747" s="1">
        <v>2018</v>
      </c>
      <c r="F747" s="1">
        <v>8</v>
      </c>
      <c r="G747" s="4">
        <v>31</v>
      </c>
      <c r="H747" s="9">
        <v>43343.865972222222</v>
      </c>
      <c r="I747" s="13">
        <v>135.95699999999999</v>
      </c>
      <c r="J747" s="13">
        <v>37.298000000000002</v>
      </c>
      <c r="K747" s="33">
        <v>0</v>
      </c>
      <c r="L747" s="33">
        <v>0</v>
      </c>
      <c r="M747" s="33">
        <v>0</v>
      </c>
      <c r="N747" s="40">
        <v>26.1</v>
      </c>
      <c r="O747" s="13">
        <v>32.566520188603342</v>
      </c>
      <c r="P747" s="38">
        <v>-0.65725087999999965</v>
      </c>
      <c r="Q747" s="38">
        <v>-4.3860501999999997</v>
      </c>
      <c r="R747" s="1" t="s">
        <v>1410</v>
      </c>
      <c r="T747" s="7" t="s">
        <v>1629</v>
      </c>
      <c r="U747" s="17" t="s">
        <v>1630</v>
      </c>
      <c r="V747" s="42" t="str">
        <f t="shared" si="83"/>
        <v>YK1808 St.MT10 0m Bt.0</v>
      </c>
    </row>
    <row r="748" spans="1:22" ht="12.75" customHeight="1">
      <c r="A748" s="1" t="s">
        <v>1408</v>
      </c>
      <c r="B748" s="1" t="s">
        <v>119</v>
      </c>
      <c r="C748" s="1" t="s">
        <v>1572</v>
      </c>
      <c r="D748" s="5">
        <v>43343.490972222222</v>
      </c>
      <c r="E748" s="1">
        <v>2018</v>
      </c>
      <c r="F748" s="1">
        <v>8</v>
      </c>
      <c r="G748" s="4">
        <v>31</v>
      </c>
      <c r="H748" s="9">
        <v>43343.865972222222</v>
      </c>
      <c r="I748" s="13">
        <v>135.95699999999999</v>
      </c>
      <c r="J748" s="13">
        <v>37.298000000000002</v>
      </c>
      <c r="K748" s="33">
        <v>20</v>
      </c>
      <c r="L748" s="33">
        <v>20</v>
      </c>
      <c r="M748" s="10">
        <v>0</v>
      </c>
      <c r="N748" s="14">
        <v>22.364000000000001</v>
      </c>
      <c r="O748" s="13">
        <v>33.971092664051582</v>
      </c>
      <c r="P748" s="38">
        <v>-0.14085943999999939</v>
      </c>
      <c r="Q748" s="38">
        <v>-0.57839799999999819</v>
      </c>
      <c r="R748" s="1" t="s">
        <v>1410</v>
      </c>
      <c r="T748" s="7"/>
      <c r="U748" s="8" t="s">
        <v>1627</v>
      </c>
      <c r="V748" s="42" t="str">
        <f t="shared" si="83"/>
        <v>YK1808 St.MT10 20m Bt.0</v>
      </c>
    </row>
    <row r="749" spans="1:22" ht="12.75" customHeight="1">
      <c r="A749" s="1" t="s">
        <v>1408</v>
      </c>
      <c r="B749" s="1" t="s">
        <v>119</v>
      </c>
      <c r="C749" s="1" t="s">
        <v>1572</v>
      </c>
      <c r="D749" s="5">
        <v>43343.490972222222</v>
      </c>
      <c r="E749" s="1">
        <v>2018</v>
      </c>
      <c r="F749" s="1">
        <v>8</v>
      </c>
      <c r="G749" s="4">
        <v>31</v>
      </c>
      <c r="H749" s="9">
        <v>43343.865972222222</v>
      </c>
      <c r="I749" s="13">
        <v>135.95699999999999</v>
      </c>
      <c r="J749" s="13">
        <v>37.298000000000002</v>
      </c>
      <c r="K749" s="33">
        <v>50</v>
      </c>
      <c r="L749" s="33">
        <v>50</v>
      </c>
      <c r="M749" s="10">
        <v>0</v>
      </c>
      <c r="N749" s="14">
        <v>13.96</v>
      </c>
      <c r="O749" s="13">
        <v>34.419834020522337</v>
      </c>
      <c r="P749" s="38">
        <v>3.6466399999999677E-2</v>
      </c>
      <c r="Q749" s="38">
        <v>0.64549958333333279</v>
      </c>
      <c r="R749" s="1" t="s">
        <v>1410</v>
      </c>
      <c r="T749" s="7"/>
      <c r="U749" s="8" t="s">
        <v>1627</v>
      </c>
      <c r="V749" s="42" t="str">
        <f t="shared" si="83"/>
        <v>YK1808 St.MT10 50m Bt.0</v>
      </c>
    </row>
    <row r="750" spans="1:22" ht="12.75" customHeight="1">
      <c r="K750" s="33"/>
      <c r="L750" s="33"/>
      <c r="P750" s="38"/>
      <c r="Q750" s="38"/>
      <c r="T750" s="7"/>
      <c r="V750" s="42"/>
    </row>
    <row r="751" spans="1:22" ht="12.75" customHeight="1">
      <c r="A751" s="1" t="s">
        <v>1408</v>
      </c>
      <c r="B751" s="1" t="s">
        <v>233</v>
      </c>
      <c r="C751" s="1" t="s">
        <v>1569</v>
      </c>
      <c r="D751" s="5">
        <v>43345.354375000003</v>
      </c>
      <c r="E751" s="1">
        <v>2018</v>
      </c>
      <c r="F751" s="1">
        <v>9</v>
      </c>
      <c r="G751" s="4">
        <v>2</v>
      </c>
      <c r="H751" s="9">
        <v>43345.729375000003</v>
      </c>
      <c r="I751" s="13">
        <v>130.36699999999999</v>
      </c>
      <c r="J751" s="13">
        <v>34.506</v>
      </c>
      <c r="K751" s="33">
        <v>0</v>
      </c>
      <c r="L751" s="33">
        <v>0</v>
      </c>
      <c r="M751" s="33">
        <v>0</v>
      </c>
      <c r="N751" s="40">
        <v>26.9</v>
      </c>
      <c r="O751" s="13">
        <v>32.783112436562782</v>
      </c>
      <c r="P751" s="38">
        <v>-0.37198459999999955</v>
      </c>
      <c r="Q751" s="38">
        <v>-2.3654624000000002</v>
      </c>
      <c r="R751" s="1" t="s">
        <v>1410</v>
      </c>
      <c r="T751" s="7"/>
      <c r="U751" s="8" t="s">
        <v>1627</v>
      </c>
      <c r="V751" s="42" t="str">
        <f t="shared" si="83"/>
        <v>YK1808 St.MT11 0m Bt.0</v>
      </c>
    </row>
    <row r="752" spans="1:22" ht="12.75" customHeight="1">
      <c r="A752" s="1" t="s">
        <v>1408</v>
      </c>
      <c r="B752" s="1" t="s">
        <v>233</v>
      </c>
      <c r="C752" s="1" t="s">
        <v>1569</v>
      </c>
      <c r="D752" s="5">
        <v>43345.354375000003</v>
      </c>
      <c r="E752" s="1">
        <v>2018</v>
      </c>
      <c r="F752" s="1">
        <v>9</v>
      </c>
      <c r="G752" s="4">
        <v>2</v>
      </c>
      <c r="H752" s="9">
        <v>43345.729375000003</v>
      </c>
      <c r="I752" s="13">
        <v>130.36699999999999</v>
      </c>
      <c r="J752" s="13">
        <v>34.506</v>
      </c>
      <c r="K752" s="33">
        <v>20</v>
      </c>
      <c r="L752" s="33">
        <v>20</v>
      </c>
      <c r="M752" s="10">
        <v>0</v>
      </c>
      <c r="N752" s="14">
        <v>25.635999999999999</v>
      </c>
      <c r="O752" s="13">
        <v>32.725906650748556</v>
      </c>
      <c r="P752" s="38">
        <v>-0.37936747999999998</v>
      </c>
      <c r="Q752" s="38">
        <v>-2.4603681999999996</v>
      </c>
      <c r="R752" s="1" t="s">
        <v>1410</v>
      </c>
      <c r="T752" s="7"/>
      <c r="U752" s="8" t="s">
        <v>1627</v>
      </c>
      <c r="V752" s="42" t="str">
        <f t="shared" si="83"/>
        <v>YK1808 St.MT11 20m Bt.0</v>
      </c>
    </row>
    <row r="753" spans="1:22" ht="12.75" customHeight="1">
      <c r="A753" s="1" t="s">
        <v>1408</v>
      </c>
      <c r="B753" s="1" t="s">
        <v>233</v>
      </c>
      <c r="C753" s="1" t="s">
        <v>1569</v>
      </c>
      <c r="D753" s="5">
        <v>43345.354375000003</v>
      </c>
      <c r="E753" s="1">
        <v>2018</v>
      </c>
      <c r="F753" s="1">
        <v>9</v>
      </c>
      <c r="G753" s="4">
        <v>2</v>
      </c>
      <c r="H753" s="9">
        <v>43345.729375000003</v>
      </c>
      <c r="I753" s="13">
        <v>130.36699999999999</v>
      </c>
      <c r="J753" s="13">
        <v>34.506</v>
      </c>
      <c r="K753" s="33">
        <v>50</v>
      </c>
      <c r="L753" s="33">
        <v>50</v>
      </c>
      <c r="M753" s="10">
        <v>0</v>
      </c>
      <c r="N753" s="14">
        <v>17.600999999999999</v>
      </c>
      <c r="O753" s="13">
        <v>32.732648380105395</v>
      </c>
      <c r="P753" s="38">
        <v>-0.30738439999999967</v>
      </c>
      <c r="Q753" s="38">
        <v>-1.9675274999999992</v>
      </c>
      <c r="R753" s="1" t="s">
        <v>1410</v>
      </c>
      <c r="T753" s="7"/>
      <c r="U753" s="8" t="s">
        <v>1627</v>
      </c>
      <c r="V753" s="42" t="str">
        <f t="shared" si="83"/>
        <v>YK1808 St.MT11 50m Bt.0</v>
      </c>
    </row>
    <row r="754" spans="1:22" ht="12.75" customHeight="1">
      <c r="K754" s="33"/>
      <c r="L754" s="33"/>
      <c r="P754" s="38"/>
      <c r="Q754" s="38"/>
      <c r="T754" s="7"/>
      <c r="V754" s="42"/>
    </row>
    <row r="755" spans="1:22" ht="12.75" customHeight="1">
      <c r="A755" s="1" t="s">
        <v>1408</v>
      </c>
      <c r="B755" s="1" t="s">
        <v>127</v>
      </c>
      <c r="C755" s="1" t="s">
        <v>1569</v>
      </c>
      <c r="D755" s="5">
        <v>43345.502766203703</v>
      </c>
      <c r="E755" s="1">
        <v>2018</v>
      </c>
      <c r="F755" s="1">
        <v>9</v>
      </c>
      <c r="G755" s="4">
        <v>2</v>
      </c>
      <c r="H755" s="9">
        <v>43345.877766203703</v>
      </c>
      <c r="I755" s="13">
        <v>130.548</v>
      </c>
      <c r="J755" s="13">
        <v>34.618000000000002</v>
      </c>
      <c r="K755" s="33">
        <v>0</v>
      </c>
      <c r="L755" s="33">
        <v>0</v>
      </c>
      <c r="M755" s="33">
        <v>0</v>
      </c>
      <c r="N755" s="40">
        <v>26.6</v>
      </c>
      <c r="O755" s="13">
        <v>32.466068763764994</v>
      </c>
      <c r="P755" s="38">
        <v>-0.40958260000000002</v>
      </c>
      <c r="Q755" s="38">
        <v>-2.8429120833333323</v>
      </c>
      <c r="R755" s="1" t="s">
        <v>1410</v>
      </c>
      <c r="T755" s="7"/>
      <c r="U755" s="8" t="s">
        <v>1627</v>
      </c>
      <c r="V755" s="42" t="str">
        <f t="shared" si="83"/>
        <v>YK1808 St.MT12 0m Bt.0</v>
      </c>
    </row>
    <row r="756" spans="1:22" ht="12.75" customHeight="1">
      <c r="A756" s="1" t="s">
        <v>1408</v>
      </c>
      <c r="B756" s="1" t="s">
        <v>127</v>
      </c>
      <c r="C756" s="1" t="s">
        <v>1569</v>
      </c>
      <c r="D756" s="5">
        <v>43345.502766203703</v>
      </c>
      <c r="E756" s="1">
        <v>2018</v>
      </c>
      <c r="F756" s="1">
        <v>9</v>
      </c>
      <c r="G756" s="4">
        <v>2</v>
      </c>
      <c r="H756" s="9">
        <v>43345.877766203703</v>
      </c>
      <c r="I756" s="13">
        <v>130.548</v>
      </c>
      <c r="J756" s="13">
        <v>34.618000000000002</v>
      </c>
      <c r="K756" s="33">
        <v>20</v>
      </c>
      <c r="L756" s="33">
        <v>20</v>
      </c>
      <c r="M756" s="10">
        <v>0</v>
      </c>
      <c r="N756" s="14">
        <v>25.882000000000001</v>
      </c>
      <c r="O756" s="13">
        <v>32.379134957670061</v>
      </c>
      <c r="P756" s="38">
        <v>-0.43555939999999982</v>
      </c>
      <c r="Q756" s="38">
        <v>-2.7854500999999994</v>
      </c>
      <c r="R756" s="1" t="s">
        <v>1410</v>
      </c>
      <c r="T756" s="7"/>
      <c r="U756" s="8" t="s">
        <v>1627</v>
      </c>
      <c r="V756" s="42" t="str">
        <f t="shared" si="83"/>
        <v>YK1808 St.MT12 20m Bt.0</v>
      </c>
    </row>
    <row r="757" spans="1:22" ht="12.75" customHeight="1">
      <c r="A757" s="1" t="s">
        <v>1408</v>
      </c>
      <c r="B757" s="1" t="s">
        <v>127</v>
      </c>
      <c r="C757" s="1" t="s">
        <v>1569</v>
      </c>
      <c r="D757" s="5">
        <v>43345.502766203703</v>
      </c>
      <c r="E757" s="1">
        <v>2018</v>
      </c>
      <c r="F757" s="1">
        <v>9</v>
      </c>
      <c r="G757" s="4">
        <v>2</v>
      </c>
      <c r="H757" s="9">
        <v>43345.877766203703</v>
      </c>
      <c r="I757" s="13">
        <v>130.548</v>
      </c>
      <c r="J757" s="13">
        <v>34.618000000000002</v>
      </c>
      <c r="K757" s="33">
        <v>50</v>
      </c>
      <c r="L757" s="33">
        <v>50</v>
      </c>
      <c r="M757" s="10">
        <v>0</v>
      </c>
      <c r="N757" s="14">
        <v>21.477</v>
      </c>
      <c r="O757" s="13">
        <v>34.186705390701313</v>
      </c>
      <c r="P757" s="38">
        <v>1.8897880000000367E-2</v>
      </c>
      <c r="Q757" s="38">
        <v>0.25330760000000119</v>
      </c>
      <c r="R757" s="1" t="s">
        <v>1410</v>
      </c>
      <c r="T757" s="7"/>
      <c r="U757" s="8" t="s">
        <v>1627</v>
      </c>
      <c r="V757" s="42" t="str">
        <f t="shared" si="83"/>
        <v>YK1808 St.MT12 50m Bt.0</v>
      </c>
    </row>
    <row r="758" spans="1:22" ht="12.75" customHeight="1">
      <c r="K758" s="33"/>
      <c r="L758" s="33"/>
      <c r="P758" s="38"/>
      <c r="Q758" s="38"/>
      <c r="T758" s="7"/>
      <c r="V758" s="42"/>
    </row>
    <row r="759" spans="1:22" ht="12.75" customHeight="1">
      <c r="A759" s="1" t="s">
        <v>1408</v>
      </c>
      <c r="B759" s="1" t="s">
        <v>131</v>
      </c>
      <c r="C759" s="1" t="s">
        <v>1569</v>
      </c>
      <c r="D759" s="5">
        <v>43349.345023148147</v>
      </c>
      <c r="E759" s="1">
        <v>2018</v>
      </c>
      <c r="F759" s="1">
        <v>9</v>
      </c>
      <c r="G759" s="4">
        <v>6</v>
      </c>
      <c r="H759" s="9">
        <v>43349.720023148147</v>
      </c>
      <c r="I759" s="13">
        <v>129.97499999999999</v>
      </c>
      <c r="J759" s="13">
        <v>34.502000000000002</v>
      </c>
      <c r="K759" s="33">
        <v>0</v>
      </c>
      <c r="L759" s="33">
        <v>0</v>
      </c>
      <c r="M759" s="33">
        <v>0</v>
      </c>
      <c r="N759" s="40">
        <v>26.5</v>
      </c>
      <c r="O759" s="13">
        <v>33.036414659271124</v>
      </c>
      <c r="P759" s="38">
        <v>-0.30533359999999998</v>
      </c>
      <c r="Q759" s="38">
        <v>-1.9862329999999995</v>
      </c>
      <c r="R759" s="1" t="s">
        <v>1410</v>
      </c>
      <c r="T759" s="7"/>
      <c r="U759" s="8" t="s">
        <v>1627</v>
      </c>
      <c r="V759" s="42" t="str">
        <f t="shared" si="83"/>
        <v>YK1808 St.MT13 0m Bt.0</v>
      </c>
    </row>
    <row r="760" spans="1:22" ht="12.75" customHeight="1">
      <c r="A760" s="1" t="s">
        <v>1408</v>
      </c>
      <c r="B760" s="1" t="s">
        <v>131</v>
      </c>
      <c r="C760" s="1" t="s">
        <v>1569</v>
      </c>
      <c r="D760" s="5">
        <v>43349.345023148147</v>
      </c>
      <c r="E760" s="1">
        <v>2018</v>
      </c>
      <c r="F760" s="1">
        <v>9</v>
      </c>
      <c r="G760" s="4">
        <v>6</v>
      </c>
      <c r="H760" s="9">
        <v>43349.720023148147</v>
      </c>
      <c r="I760" s="13">
        <v>129.97499999999999</v>
      </c>
      <c r="J760" s="13">
        <v>34.502000000000002</v>
      </c>
      <c r="K760" s="33">
        <v>20</v>
      </c>
      <c r="L760" s="33">
        <v>20</v>
      </c>
      <c r="M760" s="10">
        <v>0</v>
      </c>
      <c r="N760" s="14">
        <v>27.245999999999999</v>
      </c>
      <c r="O760" s="13">
        <v>33.985414049068488</v>
      </c>
      <c r="P760" s="38">
        <v>-0.11789048000000024</v>
      </c>
      <c r="Q760" s="38">
        <v>-0.33542339999999982</v>
      </c>
      <c r="R760" s="1" t="s">
        <v>1410</v>
      </c>
      <c r="T760" s="7"/>
      <c r="U760" s="8" t="s">
        <v>1627</v>
      </c>
      <c r="V760" s="42" t="str">
        <f t="shared" si="83"/>
        <v>YK1808 St.MT13 20m Bt.0</v>
      </c>
    </row>
    <row r="761" spans="1:22" ht="12.75" customHeight="1">
      <c r="A761" s="1" t="s">
        <v>1408</v>
      </c>
      <c r="B761" s="1" t="s">
        <v>131</v>
      </c>
      <c r="C761" s="1" t="s">
        <v>1569</v>
      </c>
      <c r="D761" s="5">
        <v>43349.345023148147</v>
      </c>
      <c r="E761" s="1">
        <v>2018</v>
      </c>
      <c r="F761" s="1">
        <v>9</v>
      </c>
      <c r="G761" s="4">
        <v>6</v>
      </c>
      <c r="H761" s="9">
        <v>43349.720023148147</v>
      </c>
      <c r="I761" s="13">
        <v>129.97499999999999</v>
      </c>
      <c r="J761" s="13">
        <v>34.502000000000002</v>
      </c>
      <c r="K761" s="33">
        <v>50</v>
      </c>
      <c r="L761" s="33">
        <v>50</v>
      </c>
      <c r="M761" s="10">
        <v>0</v>
      </c>
      <c r="N761" s="14">
        <v>17.759</v>
      </c>
      <c r="O761" s="13">
        <v>33.379992002784775</v>
      </c>
      <c r="P761" s="38">
        <v>-0.12424795999999994</v>
      </c>
      <c r="Q761" s="38">
        <v>-0.90092019999999984</v>
      </c>
      <c r="R761" s="1" t="s">
        <v>1410</v>
      </c>
      <c r="T761" s="7"/>
      <c r="U761" s="8" t="s">
        <v>1627</v>
      </c>
      <c r="V761" s="42" t="str">
        <f t="shared" si="83"/>
        <v>YK1808 St.MT13 50m Bt.0</v>
      </c>
    </row>
    <row r="762" spans="1:22" ht="12.75" customHeight="1">
      <c r="K762" s="33"/>
      <c r="L762" s="33"/>
      <c r="P762" s="38"/>
      <c r="Q762" s="38"/>
      <c r="T762" s="7"/>
      <c r="V762" s="42"/>
    </row>
    <row r="763" spans="1:22" ht="12.75" customHeight="1">
      <c r="A763" s="1" t="s">
        <v>1408</v>
      </c>
      <c r="B763" s="1" t="s">
        <v>132</v>
      </c>
      <c r="C763" s="1" t="s">
        <v>1569</v>
      </c>
      <c r="D763" s="5">
        <v>43349.51017361111</v>
      </c>
      <c r="E763" s="1">
        <v>2018</v>
      </c>
      <c r="F763" s="1">
        <v>9</v>
      </c>
      <c r="G763" s="4">
        <v>6</v>
      </c>
      <c r="H763" s="9">
        <v>43349.88517361111</v>
      </c>
      <c r="I763" s="13">
        <v>130.042</v>
      </c>
      <c r="J763" s="13">
        <v>34.627000000000002</v>
      </c>
      <c r="K763" s="33">
        <v>0</v>
      </c>
      <c r="L763" s="33">
        <v>0</v>
      </c>
      <c r="M763" s="33">
        <v>0</v>
      </c>
      <c r="N763" s="40">
        <v>26.4</v>
      </c>
      <c r="O763" s="13">
        <v>32.973031698398664</v>
      </c>
      <c r="P763" s="38">
        <v>-0.30389803999999976</v>
      </c>
      <c r="Q763" s="38">
        <v>-2.0901961999999994</v>
      </c>
      <c r="R763" s="1" t="s">
        <v>1410</v>
      </c>
      <c r="T763" s="7"/>
      <c r="U763" s="8" t="s">
        <v>1627</v>
      </c>
      <c r="V763" s="42" t="str">
        <f t="shared" si="83"/>
        <v>YK1808 St.MT14 0m Bt.0</v>
      </c>
    </row>
    <row r="764" spans="1:22" ht="12.75" customHeight="1">
      <c r="A764" s="1" t="s">
        <v>1408</v>
      </c>
      <c r="B764" s="1" t="s">
        <v>132</v>
      </c>
      <c r="C764" s="1" t="s">
        <v>1569</v>
      </c>
      <c r="D764" s="5">
        <v>43349.51017361111</v>
      </c>
      <c r="E764" s="1">
        <v>2018</v>
      </c>
      <c r="F764" s="1">
        <v>9</v>
      </c>
      <c r="G764" s="4">
        <v>6</v>
      </c>
      <c r="H764" s="9">
        <v>43349.88517361111</v>
      </c>
      <c r="I764" s="13">
        <v>130.042</v>
      </c>
      <c r="J764" s="13">
        <v>34.627000000000002</v>
      </c>
      <c r="K764" s="33">
        <v>20</v>
      </c>
      <c r="L764" s="33">
        <v>20</v>
      </c>
      <c r="M764" s="10">
        <v>0</v>
      </c>
      <c r="N764" s="14">
        <v>26.49</v>
      </c>
      <c r="O764" s="13">
        <v>32.968219454477151</v>
      </c>
      <c r="P764" s="38">
        <v>-0.30881995999999989</v>
      </c>
      <c r="Q764" s="38">
        <v>-2.0754286999999989</v>
      </c>
      <c r="R764" s="1" t="s">
        <v>1410</v>
      </c>
      <c r="T764" s="7"/>
      <c r="U764" s="8" t="s">
        <v>1627</v>
      </c>
      <c r="V764" s="42" t="str">
        <f t="shared" si="83"/>
        <v>YK1808 St.MT14 20m Bt.0</v>
      </c>
    </row>
    <row r="765" spans="1:22" ht="12.75" customHeight="1">
      <c r="A765" s="1" t="s">
        <v>1408</v>
      </c>
      <c r="B765" s="1" t="s">
        <v>132</v>
      </c>
      <c r="C765" s="1" t="s">
        <v>1569</v>
      </c>
      <c r="D765" s="5">
        <v>43349.51017361111</v>
      </c>
      <c r="E765" s="1">
        <v>2018</v>
      </c>
      <c r="F765" s="1">
        <v>9</v>
      </c>
      <c r="G765" s="4">
        <v>6</v>
      </c>
      <c r="H765" s="9">
        <v>43349.88517361111</v>
      </c>
      <c r="I765" s="13">
        <v>130.042</v>
      </c>
      <c r="J765" s="13">
        <v>34.627000000000002</v>
      </c>
      <c r="K765" s="33">
        <v>50</v>
      </c>
      <c r="L765" s="33">
        <v>50</v>
      </c>
      <c r="M765" s="10">
        <v>0</v>
      </c>
      <c r="N765" s="14">
        <v>18.526</v>
      </c>
      <c r="O765" s="13">
        <v>34.201310759832865</v>
      </c>
      <c r="P765" s="38">
        <v>4.3177318823529376E-2</v>
      </c>
      <c r="Q765" s="38">
        <v>0.46746992941176657</v>
      </c>
      <c r="R765" s="1" t="s">
        <v>1410</v>
      </c>
      <c r="T765" s="7"/>
      <c r="V765" s="42" t="str">
        <f t="shared" si="83"/>
        <v>YK1808 St.MT14 50m Bt.0</v>
      </c>
    </row>
    <row r="766" spans="1:22" ht="12.75" customHeight="1">
      <c r="K766" s="33"/>
      <c r="L766" s="33"/>
      <c r="P766" s="38"/>
      <c r="Q766" s="38"/>
      <c r="T766" s="7"/>
      <c r="V766" s="42"/>
    </row>
    <row r="767" spans="1:22" ht="12.75" customHeight="1">
      <c r="A767" s="1" t="s">
        <v>1408</v>
      </c>
      <c r="B767" s="1" t="s">
        <v>236</v>
      </c>
      <c r="C767" s="1" t="s">
        <v>1569</v>
      </c>
      <c r="D767" s="5">
        <v>43350.377766203703</v>
      </c>
      <c r="E767" s="1">
        <v>2018</v>
      </c>
      <c r="F767" s="1">
        <v>9</v>
      </c>
      <c r="G767" s="4">
        <v>7</v>
      </c>
      <c r="H767" s="9">
        <v>43350.752766203703</v>
      </c>
      <c r="I767" s="13">
        <v>130.077</v>
      </c>
      <c r="J767" s="13">
        <v>34.167999999999999</v>
      </c>
      <c r="K767" s="33">
        <v>0</v>
      </c>
      <c r="L767" s="33">
        <v>0</v>
      </c>
      <c r="M767" s="33">
        <v>0</v>
      </c>
      <c r="N767" s="40">
        <v>26.66</v>
      </c>
      <c r="O767" s="13">
        <v>33.715240925836817</v>
      </c>
      <c r="P767" s="38">
        <v>-0.13733357941176516</v>
      </c>
      <c r="Q767" s="38">
        <v>-0.73534616470588254</v>
      </c>
      <c r="R767" s="1" t="s">
        <v>1410</v>
      </c>
      <c r="T767" s="7"/>
      <c r="U767" s="8" t="s">
        <v>1631</v>
      </c>
      <c r="V767" s="42" t="str">
        <f t="shared" si="83"/>
        <v>YK1808 St.MT15 0m Bt.0</v>
      </c>
    </row>
    <row r="768" spans="1:22" ht="12.75" customHeight="1">
      <c r="A768" s="1" t="s">
        <v>1408</v>
      </c>
      <c r="B768" s="1" t="s">
        <v>236</v>
      </c>
      <c r="C768" s="1" t="s">
        <v>1569</v>
      </c>
      <c r="D768" s="5">
        <v>43350.377766203703</v>
      </c>
      <c r="E768" s="1">
        <v>2018</v>
      </c>
      <c r="F768" s="1">
        <v>9</v>
      </c>
      <c r="G768" s="4">
        <v>7</v>
      </c>
      <c r="H768" s="9">
        <v>43350.752766203703</v>
      </c>
      <c r="I768" s="13">
        <v>130.077</v>
      </c>
      <c r="J768" s="13">
        <v>34.167999999999999</v>
      </c>
      <c r="K768" s="33">
        <v>20</v>
      </c>
      <c r="L768" s="33">
        <v>20</v>
      </c>
      <c r="M768" s="10">
        <v>0</v>
      </c>
      <c r="N768" s="14">
        <v>27.061</v>
      </c>
      <c r="O768" s="13">
        <v>33.862345257496202</v>
      </c>
      <c r="P768" s="38">
        <v>-4.3544817647059197E-2</v>
      </c>
      <c r="Q768" s="38">
        <v>-0.39362145882353161</v>
      </c>
      <c r="R768" s="1" t="s">
        <v>1410</v>
      </c>
      <c r="T768" s="7"/>
      <c r="V768" s="42" t="str">
        <f t="shared" si="83"/>
        <v>YK1808 St.MT15 20m Bt.0</v>
      </c>
    </row>
    <row r="769" spans="1:22" ht="12.75" customHeight="1">
      <c r="A769" s="1" t="s">
        <v>1408</v>
      </c>
      <c r="B769" s="1" t="s">
        <v>236</v>
      </c>
      <c r="C769" s="1" t="s">
        <v>1569</v>
      </c>
      <c r="D769" s="5">
        <v>43350.377766203703</v>
      </c>
      <c r="E769" s="1">
        <v>2018</v>
      </c>
      <c r="F769" s="1">
        <v>9</v>
      </c>
      <c r="G769" s="4">
        <v>7</v>
      </c>
      <c r="H769" s="9">
        <v>43350.752766203703</v>
      </c>
      <c r="I769" s="13">
        <v>130.077</v>
      </c>
      <c r="J769" s="13">
        <v>34.167999999999999</v>
      </c>
      <c r="K769" s="33">
        <v>50</v>
      </c>
      <c r="L769" s="33">
        <v>50</v>
      </c>
      <c r="M769" s="10">
        <v>0</v>
      </c>
      <c r="N769" s="14">
        <v>24.352</v>
      </c>
      <c r="O769" s="13">
        <v>33.60961405728937</v>
      </c>
      <c r="P769" s="38">
        <v>-4.682744588235277E-2</v>
      </c>
      <c r="Q769" s="38">
        <v>-0.47347659294117683</v>
      </c>
      <c r="R769" s="1" t="s">
        <v>1410</v>
      </c>
      <c r="T769" s="7"/>
      <c r="V769" s="42" t="str">
        <f t="shared" si="83"/>
        <v>YK1808 St.MT15 50m Bt.0</v>
      </c>
    </row>
    <row r="770" spans="1:22" ht="12.75" customHeight="1">
      <c r="K770" s="33"/>
      <c r="L770" s="33"/>
      <c r="P770" s="38"/>
      <c r="Q770" s="38"/>
      <c r="T770" s="7"/>
      <c r="V770" s="42"/>
    </row>
    <row r="771" spans="1:22" ht="12.75" customHeight="1">
      <c r="A771" s="1" t="s">
        <v>1408</v>
      </c>
      <c r="B771" s="1" t="s">
        <v>238</v>
      </c>
      <c r="C771" s="1" t="s">
        <v>1569</v>
      </c>
      <c r="D771" s="5">
        <v>43350.493692129632</v>
      </c>
      <c r="E771" s="1">
        <v>2018</v>
      </c>
      <c r="F771" s="1">
        <v>9</v>
      </c>
      <c r="G771" s="4">
        <v>7</v>
      </c>
      <c r="H771" s="9">
        <v>43350.868692129632</v>
      </c>
      <c r="I771" s="13">
        <v>130.244</v>
      </c>
      <c r="J771" s="13">
        <v>34.296999999999997</v>
      </c>
      <c r="K771" s="33">
        <v>0</v>
      </c>
      <c r="L771" s="33">
        <v>0</v>
      </c>
      <c r="M771" s="33">
        <v>0</v>
      </c>
      <c r="N771" s="40">
        <v>27.1</v>
      </c>
      <c r="O771" s="13">
        <v>33.913638170054178</v>
      </c>
      <c r="P771" s="38">
        <v>-4.1982894117646996E-2</v>
      </c>
      <c r="Q771" s="38">
        <v>-0.39617076705882504</v>
      </c>
      <c r="R771" s="1" t="s">
        <v>1410</v>
      </c>
      <c r="T771" s="7"/>
      <c r="V771" s="42" t="str">
        <f t="shared" si="83"/>
        <v>YK1808 St.MT16 0m Bt.0</v>
      </c>
    </row>
    <row r="772" spans="1:22" ht="12.75" customHeight="1">
      <c r="A772" s="1" t="s">
        <v>1408</v>
      </c>
      <c r="B772" s="1" t="s">
        <v>238</v>
      </c>
      <c r="C772" s="1" t="s">
        <v>1569</v>
      </c>
      <c r="D772" s="5">
        <v>43350.493692129632</v>
      </c>
      <c r="E772" s="1">
        <v>2018</v>
      </c>
      <c r="F772" s="1">
        <v>9</v>
      </c>
      <c r="G772" s="4">
        <v>7</v>
      </c>
      <c r="H772" s="9">
        <v>43350.868692129632</v>
      </c>
      <c r="I772" s="13">
        <v>130.244</v>
      </c>
      <c r="J772" s="13">
        <v>34.296999999999997</v>
      </c>
      <c r="K772" s="33">
        <v>20</v>
      </c>
      <c r="L772" s="33">
        <v>20</v>
      </c>
      <c r="M772" s="10">
        <v>0</v>
      </c>
      <c r="N772" s="14">
        <v>27.233000000000001</v>
      </c>
      <c r="O772" s="13">
        <v>33.881457450862079</v>
      </c>
      <c r="P772" s="38">
        <v>3.4813117647058966E-2</v>
      </c>
      <c r="Q772" s="38">
        <v>-8.6591874509803546E-2</v>
      </c>
      <c r="R772" s="1" t="s">
        <v>1410</v>
      </c>
      <c r="T772" s="7"/>
      <c r="U772" s="8" t="s">
        <v>1631</v>
      </c>
      <c r="V772" s="42" t="str">
        <f t="shared" si="83"/>
        <v>YK1808 St.MT16 20m Bt.0</v>
      </c>
    </row>
    <row r="773" spans="1:22" ht="12.75" customHeight="1">
      <c r="A773" s="1" t="s">
        <v>1408</v>
      </c>
      <c r="B773" s="1" t="s">
        <v>238</v>
      </c>
      <c r="C773" s="1" t="s">
        <v>1569</v>
      </c>
      <c r="D773" s="5">
        <v>43350.493692129632</v>
      </c>
      <c r="E773" s="1">
        <v>2018</v>
      </c>
      <c r="F773" s="1">
        <v>9</v>
      </c>
      <c r="G773" s="4">
        <v>7</v>
      </c>
      <c r="H773" s="9">
        <v>43350.868692129632</v>
      </c>
      <c r="I773" s="13">
        <v>130.244</v>
      </c>
      <c r="J773" s="13">
        <v>34.296999999999997</v>
      </c>
      <c r="K773" s="33">
        <v>50</v>
      </c>
      <c r="L773" s="33">
        <v>50</v>
      </c>
      <c r="M773" s="10">
        <v>0</v>
      </c>
      <c r="N773" s="14">
        <v>23.350999999999999</v>
      </c>
      <c r="O773" s="13">
        <v>33.839950343799032</v>
      </c>
      <c r="P773" s="38">
        <v>2.3364189411764436E-2</v>
      </c>
      <c r="Q773" s="38">
        <v>-0.17887495529411801</v>
      </c>
      <c r="R773" s="1" t="s">
        <v>1410</v>
      </c>
      <c r="T773" s="7"/>
      <c r="V773" s="42" t="str">
        <f t="shared" si="83"/>
        <v>YK1808 St.MT16 50m Bt.0</v>
      </c>
    </row>
    <row r="774" spans="1:22" ht="12.75" customHeight="1">
      <c r="K774" s="33"/>
      <c r="L774" s="33"/>
      <c r="P774" s="38"/>
      <c r="Q774" s="38"/>
      <c r="T774" s="7"/>
      <c r="V774" s="42"/>
    </row>
    <row r="775" spans="1:22" ht="12.75" customHeight="1">
      <c r="A775" s="1" t="s">
        <v>1408</v>
      </c>
      <c r="B775" s="1" t="s">
        <v>138</v>
      </c>
      <c r="C775" s="1" t="s">
        <v>1569</v>
      </c>
      <c r="D775" s="5">
        <v>43351.349247685182</v>
      </c>
      <c r="E775" s="1">
        <v>2018</v>
      </c>
      <c r="F775" s="1">
        <v>9</v>
      </c>
      <c r="G775" s="4">
        <v>8</v>
      </c>
      <c r="H775" s="9">
        <v>43351.724247685182</v>
      </c>
      <c r="I775" s="13">
        <v>129.81399999999999</v>
      </c>
      <c r="J775" s="13">
        <v>34</v>
      </c>
      <c r="K775" s="33">
        <v>0</v>
      </c>
      <c r="L775" s="33">
        <v>0</v>
      </c>
      <c r="M775" s="33">
        <v>0</v>
      </c>
      <c r="N775" s="40">
        <v>26.9</v>
      </c>
      <c r="O775" s="13">
        <v>33.896263566270797</v>
      </c>
      <c r="P775" s="38">
        <v>-0.10543927352941163</v>
      </c>
      <c r="Q775" s="38">
        <v>-0.45848194509803619</v>
      </c>
      <c r="R775" s="1" t="s">
        <v>1410</v>
      </c>
      <c r="T775" s="7"/>
      <c r="U775" s="8" t="s">
        <v>1631</v>
      </c>
      <c r="V775" s="42" t="str">
        <f t="shared" si="83"/>
        <v>YK1808 St.MT17 0m Bt.0</v>
      </c>
    </row>
    <row r="776" spans="1:22" ht="12.75" customHeight="1">
      <c r="A776" s="1" t="s">
        <v>1408</v>
      </c>
      <c r="B776" s="1" t="s">
        <v>138</v>
      </c>
      <c r="C776" s="1" t="s">
        <v>1569</v>
      </c>
      <c r="D776" s="5">
        <v>43351.349247685182</v>
      </c>
      <c r="E776" s="1">
        <v>2018</v>
      </c>
      <c r="F776" s="1">
        <v>9</v>
      </c>
      <c r="G776" s="4">
        <v>8</v>
      </c>
      <c r="H776" s="9">
        <v>43351.724247685182</v>
      </c>
      <c r="I776" s="13">
        <v>129.81399999999999</v>
      </c>
      <c r="J776" s="13">
        <v>34</v>
      </c>
      <c r="K776" s="33">
        <v>20</v>
      </c>
      <c r="L776" s="33">
        <v>20</v>
      </c>
      <c r="M776" s="10">
        <v>0</v>
      </c>
      <c r="N776" s="14">
        <v>27.087</v>
      </c>
      <c r="O776" s="13">
        <v>33.862714999377076</v>
      </c>
      <c r="P776" s="38">
        <v>-9.4536011764706274E-2</v>
      </c>
      <c r="Q776" s="38">
        <v>-0.39533590588235334</v>
      </c>
      <c r="R776" s="1" t="s">
        <v>1410</v>
      </c>
      <c r="T776" s="7"/>
      <c r="V776" s="42" t="str">
        <f t="shared" si="83"/>
        <v>YK1808 St.MT17 20m Bt.0</v>
      </c>
    </row>
    <row r="777" spans="1:22" ht="12.75" customHeight="1">
      <c r="A777" s="1" t="s">
        <v>1408</v>
      </c>
      <c r="B777" s="1" t="s">
        <v>138</v>
      </c>
      <c r="C777" s="1" t="s">
        <v>1569</v>
      </c>
      <c r="D777" s="5">
        <v>43351.349247685182</v>
      </c>
      <c r="E777" s="1">
        <v>2018</v>
      </c>
      <c r="F777" s="1">
        <v>9</v>
      </c>
      <c r="G777" s="4">
        <v>8</v>
      </c>
      <c r="H777" s="9">
        <v>43351.724247685182</v>
      </c>
      <c r="I777" s="13">
        <v>129.81399999999999</v>
      </c>
      <c r="J777" s="13">
        <v>34</v>
      </c>
      <c r="K777" s="33">
        <v>50</v>
      </c>
      <c r="L777" s="33">
        <v>50</v>
      </c>
      <c r="M777" s="10">
        <v>0</v>
      </c>
      <c r="N777" s="14">
        <v>25.553999999999998</v>
      </c>
      <c r="O777" s="13">
        <v>33.863625504236381</v>
      </c>
      <c r="P777" s="38">
        <v>-4.656166000000006E-2</v>
      </c>
      <c r="Q777" s="38">
        <v>-0.32966015999999954</v>
      </c>
      <c r="R777" s="1" t="s">
        <v>1410</v>
      </c>
      <c r="T777" s="7"/>
      <c r="V777" s="42" t="str">
        <f t="shared" si="83"/>
        <v>YK1808 St.MT17 50m Bt.0</v>
      </c>
    </row>
    <row r="778" spans="1:22" ht="12.75" customHeight="1">
      <c r="K778" s="33"/>
      <c r="L778" s="33"/>
      <c r="P778" s="38"/>
      <c r="Q778" s="38"/>
      <c r="T778" s="7"/>
      <c r="V778" s="42"/>
    </row>
    <row r="779" spans="1:22" ht="12.75" customHeight="1">
      <c r="A779" s="1" t="s">
        <v>1408</v>
      </c>
      <c r="B779" s="1" t="s">
        <v>240</v>
      </c>
      <c r="C779" s="1" t="s">
        <v>1569</v>
      </c>
      <c r="D779" s="5">
        <v>43351.498356481483</v>
      </c>
      <c r="E779" s="1">
        <v>2018</v>
      </c>
      <c r="F779" s="1">
        <v>9</v>
      </c>
      <c r="G779" s="4">
        <v>8</v>
      </c>
      <c r="H779" s="9">
        <v>43351.873356481483</v>
      </c>
      <c r="I779" s="13">
        <v>129.69</v>
      </c>
      <c r="J779" s="13">
        <v>34.165999999999997</v>
      </c>
      <c r="K779" s="33">
        <v>0</v>
      </c>
      <c r="L779" s="33">
        <v>0</v>
      </c>
      <c r="M779" s="33">
        <v>0</v>
      </c>
      <c r="N779" s="40">
        <v>24.8</v>
      </c>
      <c r="O779" s="13">
        <v>32.814149125372744</v>
      </c>
      <c r="P779" s="38">
        <v>-0.33527358823529441</v>
      </c>
      <c r="Q779" s="38">
        <v>-2.0465734274509799</v>
      </c>
      <c r="R779" s="1" t="s">
        <v>1410</v>
      </c>
      <c r="T779" s="7"/>
      <c r="U779" s="8" t="s">
        <v>1631</v>
      </c>
      <c r="V779" s="42" t="str">
        <f t="shared" si="83"/>
        <v>YK1808 St.MT18 0m Bt.0</v>
      </c>
    </row>
    <row r="780" spans="1:22" ht="12.75" customHeight="1">
      <c r="A780" s="1" t="s">
        <v>1408</v>
      </c>
      <c r="B780" s="1" t="s">
        <v>240</v>
      </c>
      <c r="C780" s="1" t="s">
        <v>1569</v>
      </c>
      <c r="D780" s="5">
        <v>43351.498356481483</v>
      </c>
      <c r="E780" s="1">
        <v>2018</v>
      </c>
      <c r="F780" s="1">
        <v>9</v>
      </c>
      <c r="G780" s="4">
        <v>8</v>
      </c>
      <c r="H780" s="9">
        <v>43351.873356481483</v>
      </c>
      <c r="I780" s="13">
        <v>129.69</v>
      </c>
      <c r="J780" s="13">
        <v>34.165999999999997</v>
      </c>
      <c r="K780" s="33">
        <v>20</v>
      </c>
      <c r="L780" s="33">
        <v>20</v>
      </c>
      <c r="M780" s="10">
        <v>0</v>
      </c>
      <c r="N780" s="14">
        <v>23.75</v>
      </c>
      <c r="O780" s="13">
        <v>33.133632946489115</v>
      </c>
      <c r="P780" s="38">
        <v>-0.17160183647058869</v>
      </c>
      <c r="Q780" s="38">
        <v>-1.4094139482352936</v>
      </c>
      <c r="R780" s="1" t="s">
        <v>1410</v>
      </c>
      <c r="T780" s="7"/>
      <c r="U780" s="8" t="s">
        <v>1631</v>
      </c>
      <c r="V780" s="42" t="str">
        <f t="shared" si="83"/>
        <v>YK1808 St.MT18 20m Bt.0</v>
      </c>
    </row>
    <row r="781" spans="1:22" ht="12.75" customHeight="1">
      <c r="A781" s="1" t="s">
        <v>1408</v>
      </c>
      <c r="B781" s="1" t="s">
        <v>240</v>
      </c>
      <c r="C781" s="1" t="s">
        <v>1569</v>
      </c>
      <c r="D781" s="5">
        <v>43351.498356481483</v>
      </c>
      <c r="E781" s="1">
        <v>2018</v>
      </c>
      <c r="F781" s="1">
        <v>9</v>
      </c>
      <c r="G781" s="4">
        <v>8</v>
      </c>
      <c r="H781" s="9">
        <v>43351.873356481483</v>
      </c>
      <c r="I781" s="13">
        <v>129.69</v>
      </c>
      <c r="J781" s="13">
        <v>34.165999999999997</v>
      </c>
      <c r="K781" s="33">
        <v>50</v>
      </c>
      <c r="L781" s="33">
        <v>50</v>
      </c>
      <c r="M781" s="10">
        <v>0</v>
      </c>
      <c r="N781" s="14">
        <v>20.68</v>
      </c>
      <c r="O781" s="13">
        <v>33.688684926320761</v>
      </c>
      <c r="P781" s="38">
        <v>-9.0254447058826237E-3</v>
      </c>
      <c r="Q781" s="38">
        <v>-0.34335420235294123</v>
      </c>
      <c r="R781" s="1" t="s">
        <v>1410</v>
      </c>
      <c r="T781" s="7"/>
      <c r="V781" s="42" t="str">
        <f t="shared" si="83"/>
        <v>YK1808 St.MT18 50m Bt.0</v>
      </c>
    </row>
    <row r="782" spans="1:22" ht="12.75" customHeight="1">
      <c r="K782" s="33"/>
      <c r="L782" s="33"/>
      <c r="P782" s="38"/>
      <c r="Q782" s="38"/>
      <c r="T782" s="7"/>
      <c r="V782" s="42"/>
    </row>
    <row r="783" spans="1:22" ht="12.75" customHeight="1">
      <c r="A783" s="1" t="s">
        <v>1408</v>
      </c>
      <c r="B783" s="1" t="s">
        <v>140</v>
      </c>
      <c r="C783" s="1" t="s">
        <v>1569</v>
      </c>
      <c r="D783" s="5">
        <v>43352.417222222219</v>
      </c>
      <c r="E783" s="1">
        <v>2018</v>
      </c>
      <c r="F783" s="1">
        <v>9</v>
      </c>
      <c r="G783" s="4">
        <v>9</v>
      </c>
      <c r="H783" s="9">
        <v>43352.792222222219</v>
      </c>
      <c r="I783" s="13">
        <v>128.35</v>
      </c>
      <c r="J783" s="13">
        <v>33.383000000000003</v>
      </c>
      <c r="K783" s="33">
        <v>0</v>
      </c>
      <c r="L783" s="33">
        <v>0</v>
      </c>
      <c r="M783" s="33">
        <v>0</v>
      </c>
      <c r="N783" s="40">
        <v>27</v>
      </c>
      <c r="O783" s="13">
        <v>33.862963404051783</v>
      </c>
      <c r="P783" s="38">
        <v>-4.0875452941176782E-2</v>
      </c>
      <c r="Q783" s="38">
        <v>-0.34588197647058649</v>
      </c>
      <c r="R783" s="1" t="s">
        <v>1410</v>
      </c>
      <c r="T783" s="7"/>
      <c r="U783" s="8" t="s">
        <v>1631</v>
      </c>
      <c r="V783" s="42" t="str">
        <f t="shared" si="83"/>
        <v>YK1808 St.MT19 0m Bt.0</v>
      </c>
    </row>
    <row r="784" spans="1:22" ht="12.75" customHeight="1">
      <c r="A784" s="1" t="s">
        <v>1408</v>
      </c>
      <c r="B784" s="1" t="s">
        <v>140</v>
      </c>
      <c r="C784" s="1" t="s">
        <v>1569</v>
      </c>
      <c r="D784" s="5">
        <v>43352.417222222219</v>
      </c>
      <c r="E784" s="1">
        <v>2018</v>
      </c>
      <c r="F784" s="1">
        <v>9</v>
      </c>
      <c r="G784" s="4">
        <v>9</v>
      </c>
      <c r="H784" s="9">
        <v>43352.792222222219</v>
      </c>
      <c r="I784" s="13">
        <v>128.35</v>
      </c>
      <c r="J784" s="13">
        <v>33.383000000000003</v>
      </c>
      <c r="K784" s="33">
        <v>20</v>
      </c>
      <c r="L784" s="33">
        <v>20</v>
      </c>
      <c r="M784" s="10">
        <v>0</v>
      </c>
      <c r="N784" s="14">
        <v>27.221</v>
      </c>
      <c r="O784" s="13">
        <v>33.876428730617796</v>
      </c>
      <c r="P784" s="38">
        <v>-5.1502861176470738E-2</v>
      </c>
      <c r="Q784" s="38">
        <v>-0.48580239058823693</v>
      </c>
      <c r="R784" s="1" t="s">
        <v>1410</v>
      </c>
      <c r="T784" s="7"/>
      <c r="V784" s="42" t="str">
        <f t="shared" si="83"/>
        <v>YK1808 St.MT19 20m Bt.0</v>
      </c>
    </row>
    <row r="785" spans="1:22" ht="12.75" customHeight="1">
      <c r="A785" s="1" t="s">
        <v>1408</v>
      </c>
      <c r="B785" s="1" t="s">
        <v>140</v>
      </c>
      <c r="C785" s="1" t="s">
        <v>1569</v>
      </c>
      <c r="D785" s="5">
        <v>43352.417222222219</v>
      </c>
      <c r="E785" s="1">
        <v>2018</v>
      </c>
      <c r="F785" s="1">
        <v>9</v>
      </c>
      <c r="G785" s="4">
        <v>9</v>
      </c>
      <c r="H785" s="9">
        <v>43352.792222222219</v>
      </c>
      <c r="I785" s="13">
        <v>128.35</v>
      </c>
      <c r="J785" s="13">
        <v>33.383000000000003</v>
      </c>
      <c r="K785" s="33">
        <v>50</v>
      </c>
      <c r="L785" s="33">
        <v>50</v>
      </c>
      <c r="M785" s="10">
        <v>0</v>
      </c>
      <c r="N785" s="14">
        <v>25.776</v>
      </c>
      <c r="O785" s="13">
        <v>34.141383129880197</v>
      </c>
      <c r="P785" s="38">
        <v>2.7356969411765242E-2</v>
      </c>
      <c r="Q785" s="38">
        <v>7.8536752941177568E-2</v>
      </c>
      <c r="R785" s="1" t="s">
        <v>1410</v>
      </c>
      <c r="T785" s="7"/>
      <c r="V785" s="42" t="str">
        <f t="shared" si="83"/>
        <v>YK1808 St.MT19 50m Bt.0</v>
      </c>
    </row>
    <row r="786" spans="1:22" ht="12.75" customHeight="1">
      <c r="K786" s="33"/>
      <c r="L786" s="33"/>
      <c r="P786" s="38"/>
      <c r="Q786" s="38"/>
      <c r="T786" s="7"/>
      <c r="V786" s="42"/>
    </row>
    <row r="787" spans="1:22" ht="12.75" customHeight="1">
      <c r="A787" s="1" t="s">
        <v>1408</v>
      </c>
      <c r="B787" s="1" t="s">
        <v>242</v>
      </c>
      <c r="C787" s="1" t="s">
        <v>1569</v>
      </c>
      <c r="D787" s="5">
        <v>43352.527372685188</v>
      </c>
      <c r="E787" s="1">
        <v>2018</v>
      </c>
      <c r="F787" s="1">
        <v>9</v>
      </c>
      <c r="G787" s="4">
        <v>9</v>
      </c>
      <c r="H787" s="9">
        <v>43352.902372685188</v>
      </c>
      <c r="I787" s="13">
        <v>128.35499999999999</v>
      </c>
      <c r="J787" s="13">
        <v>33.215000000000003</v>
      </c>
      <c r="K787" s="33">
        <v>0</v>
      </c>
      <c r="L787" s="33">
        <v>0</v>
      </c>
      <c r="M787" s="33">
        <v>0</v>
      </c>
      <c r="N787" s="40">
        <v>27.1</v>
      </c>
      <c r="O787" s="13">
        <v>33.985031101809412</v>
      </c>
      <c r="P787" s="38">
        <v>-2.9344444705881489E-2</v>
      </c>
      <c r="Q787" s="38">
        <v>-0.34305317647058864</v>
      </c>
      <c r="R787" s="1" t="s">
        <v>1410</v>
      </c>
      <c r="T787" s="7"/>
      <c r="V787" s="42" t="str">
        <f t="shared" si="83"/>
        <v>YK1808 St.MT20 0m Bt.0</v>
      </c>
    </row>
    <row r="788" spans="1:22" ht="12.75" customHeight="1">
      <c r="A788" s="1" t="s">
        <v>1408</v>
      </c>
      <c r="B788" s="1" t="s">
        <v>242</v>
      </c>
      <c r="C788" s="1" t="s">
        <v>1569</v>
      </c>
      <c r="D788" s="5">
        <v>43352.527372685188</v>
      </c>
      <c r="E788" s="1">
        <v>2018</v>
      </c>
      <c r="F788" s="1">
        <v>9</v>
      </c>
      <c r="G788" s="4">
        <v>9</v>
      </c>
      <c r="H788" s="9">
        <v>43352.902372685188</v>
      </c>
      <c r="I788" s="13">
        <v>128.35499999999999</v>
      </c>
      <c r="J788" s="13">
        <v>33.215000000000003</v>
      </c>
      <c r="K788" s="33">
        <v>20</v>
      </c>
      <c r="L788" s="33">
        <v>20</v>
      </c>
      <c r="M788" s="10">
        <v>0</v>
      </c>
      <c r="N788" s="14">
        <v>27.491</v>
      </c>
      <c r="O788" s="13">
        <v>33.96187413129185</v>
      </c>
      <c r="P788" s="38">
        <v>-1.8639998823529513E-2</v>
      </c>
      <c r="Q788" s="38">
        <v>-0.41917550588235386</v>
      </c>
      <c r="R788" s="1" t="s">
        <v>1410</v>
      </c>
      <c r="T788" s="7"/>
      <c r="V788" s="42" t="str">
        <f t="shared" si="83"/>
        <v>YK1808 St.MT20 20m Bt.0</v>
      </c>
    </row>
    <row r="789" spans="1:22" ht="12.75" customHeight="1">
      <c r="A789" s="1" t="s">
        <v>1408</v>
      </c>
      <c r="B789" s="1" t="s">
        <v>242</v>
      </c>
      <c r="C789" s="1" t="s">
        <v>1569</v>
      </c>
      <c r="D789" s="5">
        <v>43352.527372685188</v>
      </c>
      <c r="E789" s="1">
        <v>2018</v>
      </c>
      <c r="F789" s="1">
        <v>9</v>
      </c>
      <c r="G789" s="4">
        <v>9</v>
      </c>
      <c r="H789" s="9">
        <v>43352.902372685188</v>
      </c>
      <c r="I789" s="13">
        <v>128.35499999999999</v>
      </c>
      <c r="J789" s="13">
        <v>33.215000000000003</v>
      </c>
      <c r="K789" s="33">
        <v>50</v>
      </c>
      <c r="L789" s="33">
        <v>50</v>
      </c>
      <c r="M789" s="10">
        <v>0</v>
      </c>
      <c r="N789" s="14">
        <v>25.963000000000001</v>
      </c>
      <c r="O789" s="13">
        <v>34.167325539038792</v>
      </c>
      <c r="P789" s="38">
        <v>2.7083107058823774E-2</v>
      </c>
      <c r="Q789" s="38">
        <v>0.10863216470588455</v>
      </c>
      <c r="R789" s="1" t="s">
        <v>1410</v>
      </c>
      <c r="T789" s="7"/>
      <c r="V789" s="42" t="str">
        <f t="shared" si="83"/>
        <v>YK1808 St.MT20 50m Bt.0</v>
      </c>
    </row>
    <row r="790" spans="1:22" ht="12.75" customHeight="1">
      <c r="K790" s="33"/>
      <c r="L790" s="33"/>
      <c r="P790" s="38"/>
      <c r="Q790" s="38"/>
      <c r="T790" s="7"/>
      <c r="V790" s="42"/>
    </row>
    <row r="791" spans="1:22" ht="12.75" customHeight="1">
      <c r="A791" s="1" t="s">
        <v>1408</v>
      </c>
      <c r="B791" s="1" t="s">
        <v>243</v>
      </c>
      <c r="C791" s="1" t="s">
        <v>1569</v>
      </c>
      <c r="D791" s="5">
        <v>43358.365127314813</v>
      </c>
      <c r="E791" s="1">
        <v>2018</v>
      </c>
      <c r="F791" s="1">
        <v>9</v>
      </c>
      <c r="G791" s="4">
        <v>15</v>
      </c>
      <c r="H791" s="9">
        <v>43358.740127314813</v>
      </c>
      <c r="I791" s="13">
        <v>128.70599999999999</v>
      </c>
      <c r="J791" s="13">
        <v>33.460999999999999</v>
      </c>
      <c r="K791" s="33">
        <v>0</v>
      </c>
      <c r="L791" s="33">
        <v>0</v>
      </c>
      <c r="M791" s="33">
        <v>0</v>
      </c>
      <c r="N791" s="40">
        <v>27</v>
      </c>
      <c r="O791" s="13">
        <v>34.071237838110676</v>
      </c>
      <c r="P791" s="38">
        <v>-7.5545270588235347E-3</v>
      </c>
      <c r="Q791" s="38">
        <v>-0.21377576470588089</v>
      </c>
      <c r="R791" s="1" t="s">
        <v>1410</v>
      </c>
      <c r="T791" s="7"/>
      <c r="V791" s="42" t="str">
        <f t="shared" ref="V791:V829" si="84">A791&amp;" St."&amp;B791&amp;" "&amp;K791&amp;"m"&amp;" Bt."&amp;M791</f>
        <v>YK1808 St.MT21 0m Bt.0</v>
      </c>
    </row>
    <row r="792" spans="1:22" ht="12.75" customHeight="1">
      <c r="A792" s="1" t="s">
        <v>1408</v>
      </c>
      <c r="B792" s="1" t="s">
        <v>243</v>
      </c>
      <c r="C792" s="1" t="s">
        <v>1569</v>
      </c>
      <c r="D792" s="5">
        <v>43358.365127314813</v>
      </c>
      <c r="E792" s="1">
        <v>2018</v>
      </c>
      <c r="F792" s="1">
        <v>9</v>
      </c>
      <c r="G792" s="4">
        <v>15</v>
      </c>
      <c r="H792" s="9">
        <v>43358.740127314813</v>
      </c>
      <c r="I792" s="13">
        <v>128.70599999999999</v>
      </c>
      <c r="J792" s="13">
        <v>33.460999999999999</v>
      </c>
      <c r="K792" s="33">
        <v>20</v>
      </c>
      <c r="L792" s="33">
        <v>20</v>
      </c>
      <c r="M792" s="10">
        <v>0</v>
      </c>
      <c r="N792" s="14">
        <v>26.902999999999999</v>
      </c>
      <c r="O792" s="13">
        <v>34.043891542184575</v>
      </c>
      <c r="P792" s="38">
        <v>-2.0128381176470089E-2</v>
      </c>
      <c r="Q792" s="38">
        <v>-0.23529889411764771</v>
      </c>
      <c r="R792" s="1" t="s">
        <v>1410</v>
      </c>
      <c r="T792" s="7"/>
      <c r="V792" s="42" t="str">
        <f t="shared" si="84"/>
        <v>YK1808 St.MT21 20m Bt.0</v>
      </c>
    </row>
    <row r="793" spans="1:22" ht="12.75" customHeight="1">
      <c r="A793" s="1" t="s">
        <v>1408</v>
      </c>
      <c r="B793" s="1" t="s">
        <v>243</v>
      </c>
      <c r="C793" s="1" t="s">
        <v>1569</v>
      </c>
      <c r="D793" s="5">
        <v>43358.365127314813</v>
      </c>
      <c r="E793" s="1">
        <v>2018</v>
      </c>
      <c r="F793" s="1">
        <v>9</v>
      </c>
      <c r="G793" s="4">
        <v>15</v>
      </c>
      <c r="H793" s="9">
        <v>43358.740127314813</v>
      </c>
      <c r="I793" s="13">
        <v>128.70599999999999</v>
      </c>
      <c r="J793" s="13">
        <v>33.460999999999999</v>
      </c>
      <c r="K793" s="33">
        <v>50</v>
      </c>
      <c r="L793" s="33">
        <v>50</v>
      </c>
      <c r="M793" s="10">
        <v>0</v>
      </c>
      <c r="N793" s="14">
        <v>26.388999999999999</v>
      </c>
      <c r="O793" s="13">
        <v>34.061026003222452</v>
      </c>
      <c r="P793" s="38">
        <v>-5.1745529411784119E-4</v>
      </c>
      <c r="Q793" s="38">
        <v>-8.9292823529412146E-2</v>
      </c>
      <c r="R793" s="1" t="s">
        <v>1410</v>
      </c>
      <c r="T793" s="7"/>
      <c r="V793" s="42" t="str">
        <f t="shared" si="84"/>
        <v>YK1808 St.MT21 50m Bt.0</v>
      </c>
    </row>
    <row r="794" spans="1:22" ht="12.75" customHeight="1">
      <c r="K794" s="33"/>
      <c r="L794" s="33"/>
      <c r="P794" s="38"/>
      <c r="Q794" s="38"/>
      <c r="T794" s="7"/>
      <c r="V794" s="42"/>
    </row>
    <row r="795" spans="1:22" ht="12.75" customHeight="1">
      <c r="A795" s="1" t="s">
        <v>1408</v>
      </c>
      <c r="B795" s="1" t="s">
        <v>244</v>
      </c>
      <c r="C795" s="1" t="s">
        <v>1569</v>
      </c>
      <c r="D795" s="5">
        <v>43358.483657407407</v>
      </c>
      <c r="E795" s="1">
        <v>2018</v>
      </c>
      <c r="F795" s="1">
        <v>9</v>
      </c>
      <c r="G795" s="4">
        <v>15</v>
      </c>
      <c r="H795" s="9">
        <v>43358.858657407407</v>
      </c>
      <c r="I795" s="13">
        <v>128.70599999999999</v>
      </c>
      <c r="J795" s="13">
        <v>33.631</v>
      </c>
      <c r="K795" s="33">
        <v>0</v>
      </c>
      <c r="L795" s="33">
        <v>0</v>
      </c>
      <c r="M795" s="33">
        <v>0</v>
      </c>
      <c r="N795" s="40">
        <v>26.6</v>
      </c>
      <c r="O795" s="13">
        <v>34.045959657400658</v>
      </c>
      <c r="P795" s="38">
        <v>-0.10263239176470607</v>
      </c>
      <c r="Q795" s="38">
        <v>-0.21761134117646996</v>
      </c>
      <c r="R795" s="1" t="s">
        <v>1410</v>
      </c>
      <c r="T795" s="7"/>
      <c r="V795" s="42" t="str">
        <f t="shared" si="84"/>
        <v>YK1808 St.MT22 0m Bt.0</v>
      </c>
    </row>
    <row r="796" spans="1:22" ht="12.75" customHeight="1">
      <c r="A796" s="1" t="s">
        <v>1408</v>
      </c>
      <c r="B796" s="1" t="s">
        <v>244</v>
      </c>
      <c r="C796" s="1" t="s">
        <v>1569</v>
      </c>
      <c r="D796" s="5">
        <v>43358.483657407407</v>
      </c>
      <c r="E796" s="1">
        <v>2018</v>
      </c>
      <c r="F796" s="1">
        <v>9</v>
      </c>
      <c r="G796" s="4">
        <v>15</v>
      </c>
      <c r="H796" s="9">
        <v>43358.858657407407</v>
      </c>
      <c r="I796" s="13">
        <v>128.70599999999999</v>
      </c>
      <c r="J796" s="13">
        <v>33.631</v>
      </c>
      <c r="K796" s="33">
        <v>20</v>
      </c>
      <c r="L796" s="33">
        <v>20</v>
      </c>
      <c r="M796" s="10">
        <v>0</v>
      </c>
      <c r="N796" s="14">
        <v>26.762</v>
      </c>
      <c r="O796" s="13">
        <v>34.017898170269525</v>
      </c>
      <c r="P796" s="38">
        <v>-7.7151285882352871E-2</v>
      </c>
      <c r="Q796" s="38">
        <v>-0.36247367058823521</v>
      </c>
      <c r="R796" s="1" t="s">
        <v>1410</v>
      </c>
      <c r="T796" s="7"/>
      <c r="V796" s="42" t="str">
        <f t="shared" si="84"/>
        <v>YK1808 St.MT22 20m Bt.0</v>
      </c>
    </row>
    <row r="797" spans="1:22" ht="12.75" customHeight="1">
      <c r="A797" s="1" t="s">
        <v>1408</v>
      </c>
      <c r="B797" s="1" t="s">
        <v>244</v>
      </c>
      <c r="C797" s="1" t="s">
        <v>1569</v>
      </c>
      <c r="D797" s="5">
        <v>43358.483657407407</v>
      </c>
      <c r="E797" s="1">
        <v>2018</v>
      </c>
      <c r="F797" s="1">
        <v>9</v>
      </c>
      <c r="G797" s="4">
        <v>15</v>
      </c>
      <c r="H797" s="9">
        <v>43358.858657407407</v>
      </c>
      <c r="I797" s="13">
        <v>128.70599999999999</v>
      </c>
      <c r="J797" s="13">
        <v>33.631</v>
      </c>
      <c r="K797" s="33">
        <v>50</v>
      </c>
      <c r="L797" s="33">
        <v>50</v>
      </c>
      <c r="M797" s="10">
        <v>0</v>
      </c>
      <c r="N797" s="14">
        <v>26.308</v>
      </c>
      <c r="O797" s="13">
        <v>34.184251544861077</v>
      </c>
      <c r="P797" s="38">
        <v>1.1889700000000225E-2</v>
      </c>
      <c r="Q797" s="38">
        <v>0.11898360000000174</v>
      </c>
      <c r="R797" s="1" t="s">
        <v>1410</v>
      </c>
      <c r="T797" s="7"/>
      <c r="V797" s="42" t="str">
        <f t="shared" si="84"/>
        <v>YK1808 St.MT22 50m Bt.0</v>
      </c>
    </row>
    <row r="798" spans="1:22" ht="12.75" customHeight="1">
      <c r="K798" s="33"/>
      <c r="L798" s="33"/>
      <c r="P798" s="38"/>
      <c r="Q798" s="38"/>
      <c r="T798" s="7"/>
      <c r="V798" s="42"/>
    </row>
    <row r="799" spans="1:22" ht="12.75" customHeight="1">
      <c r="A799" s="1" t="s">
        <v>1408</v>
      </c>
      <c r="B799" s="1" t="s">
        <v>245</v>
      </c>
      <c r="C799" s="1" t="s">
        <v>1569</v>
      </c>
      <c r="D799" s="5">
        <v>43359.367280092592</v>
      </c>
      <c r="E799" s="1">
        <v>2018</v>
      </c>
      <c r="F799" s="1">
        <v>9</v>
      </c>
      <c r="G799" s="4">
        <v>16</v>
      </c>
      <c r="H799" s="9">
        <v>43359.742280092592</v>
      </c>
      <c r="I799" s="13">
        <v>128.25</v>
      </c>
      <c r="J799" s="13">
        <v>32.883000000000003</v>
      </c>
      <c r="K799" s="33">
        <v>0</v>
      </c>
      <c r="L799" s="33">
        <v>0</v>
      </c>
      <c r="M799" s="33">
        <v>0</v>
      </c>
      <c r="N799" s="40">
        <v>27.4</v>
      </c>
      <c r="O799" s="13">
        <v>33.86768205800945</v>
      </c>
      <c r="P799" s="38">
        <v>-2.8010854117646922E-2</v>
      </c>
      <c r="Q799" s="38">
        <v>-0.41435792941176253</v>
      </c>
      <c r="R799" s="1" t="s">
        <v>1410</v>
      </c>
      <c r="T799" s="7"/>
      <c r="V799" s="42" t="str">
        <f t="shared" si="84"/>
        <v>YK1808 St.MT23 0m Bt.0</v>
      </c>
    </row>
    <row r="800" spans="1:22" ht="12.75" customHeight="1">
      <c r="A800" s="1" t="s">
        <v>1408</v>
      </c>
      <c r="B800" s="1" t="s">
        <v>245</v>
      </c>
      <c r="C800" s="1" t="s">
        <v>1569</v>
      </c>
      <c r="D800" s="5">
        <v>43359.367280092592</v>
      </c>
      <c r="E800" s="1">
        <v>2018</v>
      </c>
      <c r="F800" s="1">
        <v>9</v>
      </c>
      <c r="G800" s="4">
        <v>16</v>
      </c>
      <c r="H800" s="9">
        <v>43359.742280092592</v>
      </c>
      <c r="I800" s="13">
        <v>128.25</v>
      </c>
      <c r="J800" s="13">
        <v>32.883000000000003</v>
      </c>
      <c r="K800" s="33">
        <v>20</v>
      </c>
      <c r="L800" s="33">
        <v>20</v>
      </c>
      <c r="M800" s="10">
        <v>0</v>
      </c>
      <c r="N800" s="14">
        <v>26.649000000000001</v>
      </c>
      <c r="O800" s="13">
        <v>33.925727818019148</v>
      </c>
      <c r="P800" s="38">
        <v>-7.1374470588235095E-2</v>
      </c>
      <c r="Q800" s="38">
        <v>-0.41374408352941217</v>
      </c>
      <c r="R800" s="1" t="s">
        <v>1410</v>
      </c>
      <c r="T800" s="7"/>
      <c r="U800" s="8" t="s">
        <v>1632</v>
      </c>
      <c r="V800" s="42" t="str">
        <f t="shared" si="84"/>
        <v>YK1808 St.MT23 20m Bt.0</v>
      </c>
    </row>
    <row r="801" spans="1:22" ht="12.75" customHeight="1">
      <c r="A801" s="1" t="s">
        <v>1408</v>
      </c>
      <c r="B801" s="1" t="s">
        <v>245</v>
      </c>
      <c r="C801" s="1" t="s">
        <v>1569</v>
      </c>
      <c r="D801" s="5">
        <v>43359.367280092592</v>
      </c>
      <c r="E801" s="1">
        <v>2018</v>
      </c>
      <c r="F801" s="1">
        <v>9</v>
      </c>
      <c r="G801" s="4">
        <v>16</v>
      </c>
      <c r="H801" s="9">
        <v>43359.742280092592</v>
      </c>
      <c r="I801" s="13">
        <v>128.25</v>
      </c>
      <c r="J801" s="13">
        <v>32.883000000000003</v>
      </c>
      <c r="K801" s="33">
        <v>50</v>
      </c>
      <c r="L801" s="33">
        <v>50</v>
      </c>
      <c r="M801" s="10">
        <v>0</v>
      </c>
      <c r="N801" s="14">
        <v>26.529</v>
      </c>
      <c r="O801" s="13">
        <v>34.0529184146611</v>
      </c>
      <c r="P801" s="38">
        <v>-5.2269368235294156E-2</v>
      </c>
      <c r="Q801" s="38">
        <v>-0.31871906941176675</v>
      </c>
      <c r="R801" s="1" t="s">
        <v>1410</v>
      </c>
      <c r="T801" s="7"/>
      <c r="U801" s="8" t="s">
        <v>1632</v>
      </c>
      <c r="V801" s="42" t="str">
        <f t="shared" si="84"/>
        <v>YK1808 St.MT23 50m Bt.0</v>
      </c>
    </row>
    <row r="802" spans="1:22" ht="12.75" customHeight="1">
      <c r="K802" s="33"/>
      <c r="L802" s="33"/>
      <c r="P802" s="38"/>
      <c r="Q802" s="38"/>
      <c r="T802" s="7"/>
      <c r="V802" s="42"/>
    </row>
    <row r="803" spans="1:22" ht="12.75" customHeight="1">
      <c r="A803" s="1" t="s">
        <v>1408</v>
      </c>
      <c r="B803" s="1" t="s">
        <v>1412</v>
      </c>
      <c r="C803" s="1" t="s">
        <v>1569</v>
      </c>
      <c r="D803" s="5">
        <v>43359.474641203706</v>
      </c>
      <c r="E803" s="1">
        <v>2018</v>
      </c>
      <c r="F803" s="1">
        <v>9</v>
      </c>
      <c r="G803" s="4">
        <v>16</v>
      </c>
      <c r="H803" s="9">
        <v>43359.849641203706</v>
      </c>
      <c r="I803" s="13">
        <v>128.249</v>
      </c>
      <c r="J803" s="13">
        <v>32.716999999999999</v>
      </c>
      <c r="K803" s="33">
        <v>0</v>
      </c>
      <c r="L803" s="33">
        <v>0</v>
      </c>
      <c r="M803" s="33">
        <v>0</v>
      </c>
      <c r="N803" s="40">
        <v>27</v>
      </c>
      <c r="O803" s="13">
        <v>34.055238751598303</v>
      </c>
      <c r="P803" s="38">
        <v>4.5598583529411485E-2</v>
      </c>
      <c r="Q803" s="38">
        <v>-0.15604571764705888</v>
      </c>
      <c r="R803" s="1" t="s">
        <v>1410</v>
      </c>
      <c r="T803" s="7"/>
      <c r="V803" s="42" t="str">
        <f t="shared" si="84"/>
        <v>YK1808 St.MT24 0m Bt.0</v>
      </c>
    </row>
    <row r="804" spans="1:22" ht="12.75" customHeight="1">
      <c r="A804" s="1" t="s">
        <v>1408</v>
      </c>
      <c r="B804" s="1" t="s">
        <v>1412</v>
      </c>
      <c r="C804" s="1" t="s">
        <v>1569</v>
      </c>
      <c r="D804" s="5">
        <v>43359.474641203706</v>
      </c>
      <c r="E804" s="1">
        <v>2018</v>
      </c>
      <c r="F804" s="1">
        <v>9</v>
      </c>
      <c r="G804" s="4">
        <v>16</v>
      </c>
      <c r="H804" s="9">
        <v>43359.849641203706</v>
      </c>
      <c r="I804" s="13">
        <v>128.249</v>
      </c>
      <c r="J804" s="13">
        <v>32.716999999999999</v>
      </c>
      <c r="K804" s="33">
        <v>20</v>
      </c>
      <c r="L804" s="33">
        <v>20</v>
      </c>
      <c r="M804" s="10">
        <v>0</v>
      </c>
      <c r="N804" s="14">
        <v>26.701000000000001</v>
      </c>
      <c r="O804" s="13">
        <v>34.025947887430661</v>
      </c>
      <c r="P804" s="38">
        <v>-2.5677070588234763E-2</v>
      </c>
      <c r="Q804" s="38">
        <v>-0.24905844705882352</v>
      </c>
      <c r="R804" s="1" t="s">
        <v>1410</v>
      </c>
      <c r="T804" s="7"/>
      <c r="V804" s="42" t="str">
        <f t="shared" si="84"/>
        <v>YK1808 St.MT24 20m Bt.0</v>
      </c>
    </row>
    <row r="805" spans="1:22" ht="12.75" customHeight="1">
      <c r="A805" s="1" t="s">
        <v>1408</v>
      </c>
      <c r="B805" s="1" t="s">
        <v>1412</v>
      </c>
      <c r="C805" s="1" t="s">
        <v>1569</v>
      </c>
      <c r="D805" s="5">
        <v>43359.474641203706</v>
      </c>
      <c r="E805" s="1">
        <v>2018</v>
      </c>
      <c r="F805" s="1">
        <v>9</v>
      </c>
      <c r="G805" s="4">
        <v>16</v>
      </c>
      <c r="H805" s="9">
        <v>43359.849641203706</v>
      </c>
      <c r="I805" s="13">
        <v>128.249</v>
      </c>
      <c r="J805" s="13">
        <v>32.716999999999999</v>
      </c>
      <c r="K805" s="33">
        <v>50</v>
      </c>
      <c r="L805" s="33">
        <v>50</v>
      </c>
      <c r="M805" s="10">
        <v>0</v>
      </c>
      <c r="N805" s="14">
        <v>25.157</v>
      </c>
      <c r="O805" s="13">
        <v>34.121809724591898</v>
      </c>
      <c r="P805" s="38">
        <v>5.956239529411711E-2</v>
      </c>
      <c r="Q805" s="38">
        <v>0.26112594588235183</v>
      </c>
      <c r="R805" s="1" t="s">
        <v>1410</v>
      </c>
      <c r="T805" s="7"/>
      <c r="U805" s="8" t="s">
        <v>1633</v>
      </c>
      <c r="V805" s="42" t="str">
        <f t="shared" si="84"/>
        <v>YK1808 St.MT24 50m Bt.0</v>
      </c>
    </row>
    <row r="806" spans="1:22" ht="12.75" customHeight="1">
      <c r="K806" s="33"/>
      <c r="L806" s="33"/>
      <c r="P806" s="38"/>
      <c r="Q806" s="38"/>
      <c r="T806" s="7"/>
      <c r="V806" s="42"/>
    </row>
    <row r="807" spans="1:22" ht="12.75" customHeight="1">
      <c r="A807" s="1" t="s">
        <v>1408</v>
      </c>
      <c r="B807" s="1" t="s">
        <v>247</v>
      </c>
      <c r="C807" s="1" t="s">
        <v>1569</v>
      </c>
      <c r="D807" s="5">
        <v>43360.363969907405</v>
      </c>
      <c r="E807" s="1">
        <v>2018</v>
      </c>
      <c r="F807" s="1">
        <v>9</v>
      </c>
      <c r="G807" s="4">
        <v>17</v>
      </c>
      <c r="H807" s="9">
        <v>43360.738969907405</v>
      </c>
      <c r="I807" s="13">
        <v>128.00299999999999</v>
      </c>
      <c r="J807" s="13">
        <v>32.218000000000004</v>
      </c>
      <c r="K807" s="33">
        <v>0</v>
      </c>
      <c r="L807" s="33">
        <v>0</v>
      </c>
      <c r="M807" s="33">
        <v>0</v>
      </c>
      <c r="N807" s="40">
        <v>28.2</v>
      </c>
      <c r="O807" s="13">
        <v>33.949784766685667</v>
      </c>
      <c r="P807" s="38">
        <v>-4.2561637647059225E-2</v>
      </c>
      <c r="Q807" s="38">
        <v>-0.5044135929411766</v>
      </c>
      <c r="R807" s="1" t="s">
        <v>1410</v>
      </c>
      <c r="T807" s="7"/>
      <c r="U807" s="8" t="s">
        <v>1633</v>
      </c>
      <c r="V807" s="42" t="str">
        <f t="shared" si="84"/>
        <v>YK1808 St.MT25 0m Bt.0</v>
      </c>
    </row>
    <row r="808" spans="1:22" ht="12.75" customHeight="1">
      <c r="A808" s="1" t="s">
        <v>1408</v>
      </c>
      <c r="B808" s="1" t="s">
        <v>247</v>
      </c>
      <c r="C808" s="1" t="s">
        <v>1569</v>
      </c>
      <c r="D808" s="5">
        <v>43360.363969907405</v>
      </c>
      <c r="E808" s="1">
        <v>2018</v>
      </c>
      <c r="F808" s="1">
        <v>9</v>
      </c>
      <c r="G808" s="4">
        <v>17</v>
      </c>
      <c r="H808" s="9">
        <v>43360.738969907405</v>
      </c>
      <c r="I808" s="13">
        <v>128.00299999999999</v>
      </c>
      <c r="J808" s="13">
        <v>32.218000000000004</v>
      </c>
      <c r="K808" s="33">
        <v>20</v>
      </c>
      <c r="L808" s="33">
        <v>20</v>
      </c>
      <c r="M808" s="10">
        <v>0</v>
      </c>
      <c r="N808" s="14">
        <v>28.276</v>
      </c>
      <c r="O808" s="13">
        <v>34.014199298001472</v>
      </c>
      <c r="P808" s="38">
        <v>-5.81557505882353E-2</v>
      </c>
      <c r="Q808" s="38">
        <v>-0.4626638317647096</v>
      </c>
      <c r="R808" s="1" t="s">
        <v>1410</v>
      </c>
      <c r="T808" s="7"/>
      <c r="U808" s="8" t="s">
        <v>1633</v>
      </c>
      <c r="V808" s="42" t="str">
        <f t="shared" si="84"/>
        <v>YK1808 St.MT25 20m Bt.0</v>
      </c>
    </row>
    <row r="809" spans="1:22" ht="12.75" customHeight="1">
      <c r="A809" s="1" t="s">
        <v>1408</v>
      </c>
      <c r="B809" s="1" t="s">
        <v>247</v>
      </c>
      <c r="C809" s="1" t="s">
        <v>1569</v>
      </c>
      <c r="D809" s="5">
        <v>43360.363969907405</v>
      </c>
      <c r="E809" s="1">
        <v>2018</v>
      </c>
      <c r="F809" s="1">
        <v>9</v>
      </c>
      <c r="G809" s="4">
        <v>17</v>
      </c>
      <c r="H809" s="9">
        <v>43360.738969907405</v>
      </c>
      <c r="I809" s="13">
        <v>128.00299999999999</v>
      </c>
      <c r="J809" s="13">
        <v>32.218000000000004</v>
      </c>
      <c r="K809" s="33">
        <v>50</v>
      </c>
      <c r="L809" s="33">
        <v>50</v>
      </c>
      <c r="M809" s="10">
        <v>0</v>
      </c>
      <c r="N809" s="14">
        <v>26.19</v>
      </c>
      <c r="O809" s="13">
        <v>34.177097896284742</v>
      </c>
      <c r="P809" s="38">
        <v>6.4616376470588044E-2</v>
      </c>
      <c r="Q809" s="38">
        <v>0.30889118941176363</v>
      </c>
      <c r="R809" s="1" t="s">
        <v>1410</v>
      </c>
      <c r="T809" s="7"/>
      <c r="U809" s="8" t="s">
        <v>1633</v>
      </c>
      <c r="V809" s="42" t="str">
        <f t="shared" si="84"/>
        <v>YK1808 St.MT25 50m Bt.0</v>
      </c>
    </row>
    <row r="810" spans="1:22" ht="12.75" customHeight="1">
      <c r="K810" s="33"/>
      <c r="L810" s="33"/>
      <c r="P810" s="38"/>
      <c r="Q810" s="38"/>
      <c r="T810" s="7"/>
      <c r="V810" s="42"/>
    </row>
    <row r="811" spans="1:22" ht="12.75" customHeight="1">
      <c r="A811" s="1" t="s">
        <v>1408</v>
      </c>
      <c r="B811" s="1" t="s">
        <v>249</v>
      </c>
      <c r="C811" s="1" t="s">
        <v>1569</v>
      </c>
      <c r="D811" s="5">
        <v>43360.572881944441</v>
      </c>
      <c r="E811" s="1">
        <v>2018</v>
      </c>
      <c r="F811" s="1">
        <v>9</v>
      </c>
      <c r="G811" s="4">
        <v>17</v>
      </c>
      <c r="H811" s="9">
        <v>43360.947881944441</v>
      </c>
      <c r="I811" s="13">
        <v>128.05199999999999</v>
      </c>
      <c r="J811" s="13">
        <v>32.052</v>
      </c>
      <c r="K811" s="33">
        <v>0</v>
      </c>
      <c r="L811" s="33">
        <v>0</v>
      </c>
      <c r="M811" s="33">
        <v>0</v>
      </c>
      <c r="N811" s="40">
        <v>28.1</v>
      </c>
      <c r="O811" s="13">
        <v>33.979985904204824</v>
      </c>
      <c r="P811" s="38">
        <v>-1.9977364705887624E-3</v>
      </c>
      <c r="Q811" s="38">
        <v>-0.41416978941176552</v>
      </c>
      <c r="R811" s="1" t="s">
        <v>1410</v>
      </c>
      <c r="T811" s="7"/>
      <c r="U811" s="8" t="s">
        <v>1633</v>
      </c>
      <c r="V811" s="42" t="str">
        <f t="shared" si="84"/>
        <v>YK1808 St.MT26 0m Bt.0</v>
      </c>
    </row>
    <row r="812" spans="1:22" ht="12.75" customHeight="1">
      <c r="A812" s="1" t="s">
        <v>1408</v>
      </c>
      <c r="B812" s="1" t="s">
        <v>249</v>
      </c>
      <c r="C812" s="1" t="s">
        <v>1569</v>
      </c>
      <c r="D812" s="5">
        <v>43360.572881944441</v>
      </c>
      <c r="E812" s="1">
        <v>2018</v>
      </c>
      <c r="F812" s="1">
        <v>9</v>
      </c>
      <c r="G812" s="4">
        <v>17</v>
      </c>
      <c r="H812" s="9">
        <v>43360.947881944441</v>
      </c>
      <c r="I812" s="13">
        <v>128.05199999999999</v>
      </c>
      <c r="J812" s="13">
        <v>32.052</v>
      </c>
      <c r="K812" s="33">
        <v>20</v>
      </c>
      <c r="L812" s="33">
        <v>20</v>
      </c>
      <c r="M812" s="10">
        <v>0</v>
      </c>
      <c r="N812" s="14">
        <v>28.052</v>
      </c>
      <c r="O812" s="13">
        <v>33.957756151003402</v>
      </c>
      <c r="P812" s="38">
        <v>-5.3470494117648926E-3</v>
      </c>
      <c r="Q812" s="38">
        <v>-0.34508428823529513</v>
      </c>
      <c r="R812" s="1" t="s">
        <v>1410</v>
      </c>
      <c r="T812" s="7"/>
      <c r="U812" s="8" t="s">
        <v>1633</v>
      </c>
      <c r="V812" s="42" t="str">
        <f t="shared" si="84"/>
        <v>YK1808 St.MT26 20m Bt.0</v>
      </c>
    </row>
    <row r="813" spans="1:22" ht="12.75" customHeight="1">
      <c r="A813" s="1" t="s">
        <v>1408</v>
      </c>
      <c r="B813" s="1" t="s">
        <v>249</v>
      </c>
      <c r="C813" s="1" t="s">
        <v>1569</v>
      </c>
      <c r="D813" s="5">
        <v>43360.572881944441</v>
      </c>
      <c r="E813" s="1">
        <v>2018</v>
      </c>
      <c r="F813" s="1">
        <v>9</v>
      </c>
      <c r="G813" s="4">
        <v>17</v>
      </c>
      <c r="H813" s="9">
        <v>43360.947881944441</v>
      </c>
      <c r="I813" s="13">
        <v>128.05199999999999</v>
      </c>
      <c r="J813" s="13">
        <v>32.052</v>
      </c>
      <c r="K813" s="33">
        <v>50</v>
      </c>
      <c r="L813" s="33">
        <v>50</v>
      </c>
      <c r="M813" s="10">
        <v>0</v>
      </c>
      <c r="N813" s="14">
        <v>25.841999999999999</v>
      </c>
      <c r="O813" s="13">
        <v>34.212102127370706</v>
      </c>
      <c r="P813" s="38">
        <v>9.069059764705889E-2</v>
      </c>
      <c r="Q813" s="38">
        <v>0.44200687294117635</v>
      </c>
      <c r="R813" s="1" t="s">
        <v>1410</v>
      </c>
      <c r="T813" s="7"/>
      <c r="U813" s="8" t="s">
        <v>1633</v>
      </c>
      <c r="V813" s="42" t="str">
        <f t="shared" si="84"/>
        <v>YK1808 St.MT26 50m Bt.0</v>
      </c>
    </row>
    <row r="814" spans="1:22" ht="12.75" customHeight="1">
      <c r="K814" s="33"/>
      <c r="L814" s="33"/>
      <c r="P814" s="38"/>
      <c r="Q814" s="38"/>
      <c r="T814" s="7"/>
      <c r="V814" s="42"/>
    </row>
    <row r="815" spans="1:22" ht="12.75" customHeight="1">
      <c r="A815" s="1" t="s">
        <v>1408</v>
      </c>
      <c r="B815" s="1" t="s">
        <v>1413</v>
      </c>
      <c r="C815" s="1" t="s">
        <v>1569</v>
      </c>
      <c r="D815" s="5">
        <v>43361.350381944445</v>
      </c>
      <c r="E815" s="1">
        <v>2018</v>
      </c>
      <c r="F815" s="1">
        <v>9</v>
      </c>
      <c r="G815" s="4">
        <v>18</v>
      </c>
      <c r="H815" s="9">
        <v>43361.725381944445</v>
      </c>
      <c r="I815" s="13">
        <v>128.417</v>
      </c>
      <c r="J815" s="13">
        <v>31.56</v>
      </c>
      <c r="K815" s="33">
        <v>0</v>
      </c>
      <c r="L815" s="33">
        <v>0</v>
      </c>
      <c r="M815" s="33">
        <v>0</v>
      </c>
      <c r="N815" s="40">
        <v>28.2</v>
      </c>
      <c r="O815" s="13">
        <v>34.107417927651916</v>
      </c>
      <c r="P815" s="38">
        <v>-9.6447341176477686E-3</v>
      </c>
      <c r="Q815" s="38">
        <v>-9.5823522352942447E-2</v>
      </c>
      <c r="R815" s="1" t="s">
        <v>1410</v>
      </c>
      <c r="T815" s="7"/>
      <c r="U815" s="8" t="s">
        <v>1633</v>
      </c>
      <c r="V815" s="42" t="str">
        <f t="shared" si="84"/>
        <v>YK1808 St.MT27 0m Bt.0</v>
      </c>
    </row>
    <row r="816" spans="1:22" ht="12.75" customHeight="1">
      <c r="A816" s="1" t="s">
        <v>1408</v>
      </c>
      <c r="B816" s="1" t="s">
        <v>1413</v>
      </c>
      <c r="C816" s="1" t="s">
        <v>1569</v>
      </c>
      <c r="D816" s="5">
        <v>43361.350381944445</v>
      </c>
      <c r="E816" s="1">
        <v>2018</v>
      </c>
      <c r="F816" s="1">
        <v>9</v>
      </c>
      <c r="G816" s="4">
        <v>18</v>
      </c>
      <c r="H816" s="9">
        <v>43361.725381944445</v>
      </c>
      <c r="I816" s="13">
        <v>128.417</v>
      </c>
      <c r="J816" s="13">
        <v>31.56</v>
      </c>
      <c r="K816" s="33">
        <v>20</v>
      </c>
      <c r="L816" s="33">
        <v>20</v>
      </c>
      <c r="M816" s="10">
        <v>0</v>
      </c>
      <c r="N816" s="14">
        <v>27.702000000000002</v>
      </c>
      <c r="O816" s="13">
        <v>34.106668213852089</v>
      </c>
      <c r="P816" s="38">
        <v>2.8638272941176268E-2</v>
      </c>
      <c r="Q816" s="38">
        <v>0.10994067882352887</v>
      </c>
      <c r="R816" s="1" t="s">
        <v>1410</v>
      </c>
      <c r="T816" s="7"/>
      <c r="U816" s="8" t="s">
        <v>1633</v>
      </c>
      <c r="V816" s="42" t="str">
        <f t="shared" si="84"/>
        <v>YK1808 St.MT27 20m Bt.0</v>
      </c>
    </row>
    <row r="817" spans="1:22" ht="12.75" customHeight="1">
      <c r="A817" s="1" t="s">
        <v>1408</v>
      </c>
      <c r="B817" s="1" t="s">
        <v>1413</v>
      </c>
      <c r="C817" s="1" t="s">
        <v>1569</v>
      </c>
      <c r="D817" s="5">
        <v>43361.350381944445</v>
      </c>
      <c r="E817" s="1">
        <v>2018</v>
      </c>
      <c r="F817" s="1">
        <v>9</v>
      </c>
      <c r="G817" s="4">
        <v>18</v>
      </c>
      <c r="H817" s="9">
        <v>43361.725381944445</v>
      </c>
      <c r="I817" s="13">
        <v>128.417</v>
      </c>
      <c r="J817" s="13">
        <v>31.56</v>
      </c>
      <c r="K817" s="33">
        <v>50</v>
      </c>
      <c r="L817" s="33">
        <v>50</v>
      </c>
      <c r="M817" s="10">
        <v>0</v>
      </c>
      <c r="N817" s="14">
        <v>25.577999999999999</v>
      </c>
      <c r="O817" s="13">
        <v>34.166489429630538</v>
      </c>
      <c r="P817" s="38">
        <v>1.0595199999999583E-2</v>
      </c>
      <c r="Q817" s="38">
        <v>0.11432503999999888</v>
      </c>
      <c r="R817" s="1" t="s">
        <v>1410</v>
      </c>
      <c r="T817" s="7"/>
      <c r="U817" s="8" t="s">
        <v>1633</v>
      </c>
      <c r="V817" s="42" t="str">
        <f t="shared" si="84"/>
        <v>YK1808 St.MT27 50m Bt.0</v>
      </c>
    </row>
    <row r="818" spans="1:22" ht="12.75" customHeight="1">
      <c r="K818" s="33"/>
      <c r="L818" s="33"/>
      <c r="P818" s="38"/>
      <c r="Q818" s="38"/>
      <c r="T818" s="7"/>
      <c r="V818" s="42"/>
    </row>
    <row r="819" spans="1:22" ht="12.75" customHeight="1">
      <c r="A819" s="1" t="s">
        <v>1408</v>
      </c>
      <c r="B819" s="1" t="s">
        <v>1414</v>
      </c>
      <c r="C819" s="1" t="s">
        <v>1569</v>
      </c>
      <c r="D819" s="5">
        <v>43361.475740740738</v>
      </c>
      <c r="E819" s="1">
        <v>2018</v>
      </c>
      <c r="F819" s="1">
        <v>9</v>
      </c>
      <c r="G819" s="4">
        <v>18</v>
      </c>
      <c r="H819" s="9">
        <v>43361.850740740738</v>
      </c>
      <c r="I819" s="13">
        <v>128.5</v>
      </c>
      <c r="J819" s="13">
        <v>31.552</v>
      </c>
      <c r="K819" s="33">
        <v>0</v>
      </c>
      <c r="L819" s="33">
        <v>0</v>
      </c>
      <c r="M819" s="33">
        <v>0</v>
      </c>
      <c r="N819" s="40">
        <v>28</v>
      </c>
      <c r="O819" s="13">
        <v>34.108566056237485</v>
      </c>
      <c r="P819" s="38">
        <v>-5.0915294117626075E-4</v>
      </c>
      <c r="Q819" s="38">
        <v>-6.2414458823530694E-2</v>
      </c>
      <c r="R819" s="1" t="s">
        <v>1410</v>
      </c>
      <c r="T819" s="7"/>
      <c r="U819" s="8" t="s">
        <v>1633</v>
      </c>
      <c r="V819" s="42" t="str">
        <f t="shared" si="84"/>
        <v>YK1808 St.MT28 0m Bt.0</v>
      </c>
    </row>
    <row r="820" spans="1:22" ht="12.75" customHeight="1">
      <c r="A820" s="1" t="s">
        <v>1408</v>
      </c>
      <c r="B820" s="1" t="s">
        <v>1414</v>
      </c>
      <c r="C820" s="1" t="s">
        <v>1569</v>
      </c>
      <c r="D820" s="5">
        <v>43361.475740740738</v>
      </c>
      <c r="E820" s="1">
        <v>2018</v>
      </c>
      <c r="F820" s="1">
        <v>9</v>
      </c>
      <c r="G820" s="4">
        <v>18</v>
      </c>
      <c r="H820" s="9">
        <v>43361.850740740738</v>
      </c>
      <c r="I820" s="13">
        <v>128.5</v>
      </c>
      <c r="J820" s="13">
        <v>31.552</v>
      </c>
      <c r="K820" s="33">
        <v>20</v>
      </c>
      <c r="L820" s="33">
        <v>20</v>
      </c>
      <c r="M820" s="10">
        <v>0</v>
      </c>
      <c r="N820" s="14">
        <v>27.724</v>
      </c>
      <c r="O820" s="13">
        <v>34.078941418430382</v>
      </c>
      <c r="P820" s="38">
        <v>-1.0797185882353233E-2</v>
      </c>
      <c r="Q820" s="38">
        <v>-0.13040097764706005</v>
      </c>
      <c r="R820" s="1" t="s">
        <v>1410</v>
      </c>
      <c r="T820" s="7"/>
      <c r="U820" s="8" t="s">
        <v>1633</v>
      </c>
      <c r="V820" s="42" t="str">
        <f t="shared" si="84"/>
        <v>YK1808 St.MT28 20m Bt.0</v>
      </c>
    </row>
    <row r="821" spans="1:22" ht="12.75" customHeight="1">
      <c r="A821" s="1" t="s">
        <v>1408</v>
      </c>
      <c r="B821" s="1" t="s">
        <v>1414</v>
      </c>
      <c r="C821" s="1" t="s">
        <v>1569</v>
      </c>
      <c r="D821" s="5">
        <v>43361.475740740738</v>
      </c>
      <c r="E821" s="1">
        <v>2018</v>
      </c>
      <c r="F821" s="1">
        <v>9</v>
      </c>
      <c r="G821" s="4">
        <v>18</v>
      </c>
      <c r="H821" s="9">
        <v>43361.850740740738</v>
      </c>
      <c r="I821" s="13">
        <v>128.5</v>
      </c>
      <c r="J821" s="13">
        <v>31.552</v>
      </c>
      <c r="K821" s="33">
        <v>50</v>
      </c>
      <c r="L821" s="33">
        <v>50</v>
      </c>
      <c r="M821" s="10">
        <v>0</v>
      </c>
      <c r="N821" s="14">
        <v>26.635999999999999</v>
      </c>
      <c r="O821" s="13">
        <v>34.153457302245251</v>
      </c>
      <c r="P821" s="38">
        <v>1.3910117647064624E-4</v>
      </c>
      <c r="Q821" s="38">
        <v>-0.14469931647058765</v>
      </c>
      <c r="R821" s="1" t="s">
        <v>1410</v>
      </c>
      <c r="T821" s="7"/>
      <c r="U821" s="8" t="s">
        <v>1633</v>
      </c>
      <c r="V821" s="42" t="str">
        <f t="shared" si="84"/>
        <v>YK1808 St.MT28 50m Bt.0</v>
      </c>
    </row>
    <row r="822" spans="1:22" ht="12.75" customHeight="1">
      <c r="K822" s="33"/>
      <c r="L822" s="33"/>
      <c r="P822" s="38"/>
      <c r="Q822" s="38"/>
      <c r="T822" s="7"/>
      <c r="V822" s="42"/>
    </row>
    <row r="823" spans="1:22" ht="12.75" customHeight="1">
      <c r="A823" s="1" t="s">
        <v>1408</v>
      </c>
      <c r="B823" s="1" t="s">
        <v>1415</v>
      </c>
      <c r="C823" s="1" t="s">
        <v>1569</v>
      </c>
      <c r="D823" s="5">
        <v>43362.367164351854</v>
      </c>
      <c r="E823" s="1">
        <v>2018</v>
      </c>
      <c r="F823" s="1">
        <v>9</v>
      </c>
      <c r="G823" s="4">
        <v>19</v>
      </c>
      <c r="H823" s="9">
        <v>43362.742164351854</v>
      </c>
      <c r="I823" s="13">
        <v>129.64400000000001</v>
      </c>
      <c r="J823" s="13">
        <v>32.167000000000002</v>
      </c>
      <c r="K823" s="33">
        <v>0</v>
      </c>
      <c r="L823" s="33">
        <v>0</v>
      </c>
      <c r="M823" s="33">
        <v>0</v>
      </c>
      <c r="N823" s="40">
        <v>27.3</v>
      </c>
      <c r="O823" s="13">
        <v>33.717323872737737</v>
      </c>
      <c r="P823" s="38">
        <v>-0.1107603717647061</v>
      </c>
      <c r="Q823" s="38">
        <v>-0.78358981529411942</v>
      </c>
      <c r="R823" s="1" t="s">
        <v>1410</v>
      </c>
      <c r="T823" s="7"/>
      <c r="U823" s="8" t="s">
        <v>1633</v>
      </c>
      <c r="V823" s="42" t="str">
        <f t="shared" si="84"/>
        <v>YK1808 St.MT29 0m Bt.0</v>
      </c>
    </row>
    <row r="824" spans="1:22" ht="12.75" customHeight="1">
      <c r="A824" s="1" t="s">
        <v>1408</v>
      </c>
      <c r="B824" s="1" t="s">
        <v>1415</v>
      </c>
      <c r="C824" s="1" t="s">
        <v>1569</v>
      </c>
      <c r="D824" s="5">
        <v>43362.367164351854</v>
      </c>
      <c r="E824" s="1">
        <v>2018</v>
      </c>
      <c r="F824" s="1">
        <v>9</v>
      </c>
      <c r="G824" s="4">
        <v>19</v>
      </c>
      <c r="H824" s="9">
        <v>43362.742164351854</v>
      </c>
      <c r="I824" s="13">
        <v>129.64400000000001</v>
      </c>
      <c r="J824" s="13">
        <v>32.167000000000002</v>
      </c>
      <c r="K824" s="33">
        <v>20</v>
      </c>
      <c r="L824" s="33">
        <v>20</v>
      </c>
      <c r="M824" s="10">
        <v>0</v>
      </c>
      <c r="N824" s="14">
        <v>27.164000000000001</v>
      </c>
      <c r="O824" s="13">
        <v>33.893183660259318</v>
      </c>
      <c r="P824" s="38">
        <v>4.5628352941169403E-3</v>
      </c>
      <c r="Q824" s="38">
        <v>-0.38470549411764665</v>
      </c>
      <c r="R824" s="1" t="s">
        <v>1410</v>
      </c>
      <c r="T824" s="7"/>
      <c r="U824" s="8" t="s">
        <v>1633</v>
      </c>
      <c r="V824" s="42" t="str">
        <f t="shared" si="84"/>
        <v>YK1808 St.MT29 20m Bt.0</v>
      </c>
    </row>
    <row r="825" spans="1:22" ht="12.75" customHeight="1">
      <c r="A825" s="1" t="s">
        <v>1408</v>
      </c>
      <c r="B825" s="1" t="s">
        <v>1415</v>
      </c>
      <c r="C825" s="1" t="s">
        <v>1569</v>
      </c>
      <c r="D825" s="5">
        <v>43362.367164351854</v>
      </c>
      <c r="E825" s="1">
        <v>2018</v>
      </c>
      <c r="F825" s="1">
        <v>9</v>
      </c>
      <c r="G825" s="4">
        <v>19</v>
      </c>
      <c r="H825" s="9">
        <v>43362.742164351854</v>
      </c>
      <c r="I825" s="13">
        <v>129.64400000000001</v>
      </c>
      <c r="J825" s="13">
        <v>32.167000000000002</v>
      </c>
      <c r="K825" s="33">
        <v>50</v>
      </c>
      <c r="L825" s="33">
        <v>50</v>
      </c>
      <c r="M825" s="10">
        <v>0</v>
      </c>
      <c r="N825" s="14">
        <v>24.841999999999999</v>
      </c>
      <c r="O825" s="13">
        <v>33.998880914657782</v>
      </c>
      <c r="P825" s="38">
        <v>3.4447764705882733E-3</v>
      </c>
      <c r="Q825" s="38">
        <v>-0.25476552941176323</v>
      </c>
      <c r="R825" s="1" t="s">
        <v>1410</v>
      </c>
      <c r="T825" s="7"/>
      <c r="V825" s="42" t="str">
        <f t="shared" si="84"/>
        <v>YK1808 St.MT29 50m Bt.0</v>
      </c>
    </row>
    <row r="826" spans="1:22" ht="12.75" customHeight="1">
      <c r="K826" s="33"/>
      <c r="L826" s="33"/>
      <c r="P826" s="38"/>
      <c r="Q826" s="38"/>
      <c r="T826" s="7"/>
      <c r="V826" s="42"/>
    </row>
    <row r="827" spans="1:22" ht="12.75" customHeight="1">
      <c r="A827" s="1" t="s">
        <v>1408</v>
      </c>
      <c r="B827" s="1" t="s">
        <v>1416</v>
      </c>
      <c r="C827" s="1" t="s">
        <v>1569</v>
      </c>
      <c r="D827" s="5">
        <v>43362.502546296295</v>
      </c>
      <c r="E827" s="1">
        <v>2018</v>
      </c>
      <c r="F827" s="1">
        <v>9</v>
      </c>
      <c r="G827" s="4">
        <v>19</v>
      </c>
      <c r="H827" s="9">
        <v>43362.877546296295</v>
      </c>
      <c r="I827" s="13">
        <v>129.583</v>
      </c>
      <c r="J827" s="13">
        <v>32.040999999999997</v>
      </c>
      <c r="K827" s="33">
        <v>0</v>
      </c>
      <c r="L827" s="33">
        <v>0</v>
      </c>
      <c r="M827" s="33">
        <v>0</v>
      </c>
      <c r="N827" s="40">
        <v>27.6</v>
      </c>
      <c r="O827" s="13">
        <v>33.960556592145743</v>
      </c>
      <c r="P827" s="38">
        <v>-6.7584388235294224E-2</v>
      </c>
      <c r="Q827" s="38">
        <v>-0.54976723529411764</v>
      </c>
      <c r="R827" s="1" t="s">
        <v>1410</v>
      </c>
      <c r="T827" s="7"/>
      <c r="V827" s="42" t="str">
        <f t="shared" si="84"/>
        <v>YK1808 St.MT30 0m Bt.0</v>
      </c>
    </row>
    <row r="828" spans="1:22" ht="12.75" customHeight="1">
      <c r="A828" s="1" t="s">
        <v>1408</v>
      </c>
      <c r="B828" s="1" t="s">
        <v>1416</v>
      </c>
      <c r="C828" s="1" t="s">
        <v>1569</v>
      </c>
      <c r="D828" s="5">
        <v>43362.502546296295</v>
      </c>
      <c r="E828" s="1">
        <v>2018</v>
      </c>
      <c r="F828" s="1">
        <v>9</v>
      </c>
      <c r="G828" s="4">
        <v>19</v>
      </c>
      <c r="H828" s="9">
        <v>43362.877546296295</v>
      </c>
      <c r="I828" s="13">
        <v>129.583</v>
      </c>
      <c r="J828" s="13">
        <v>32.040999999999997</v>
      </c>
      <c r="K828" s="33">
        <v>20</v>
      </c>
      <c r="L828" s="33">
        <v>20</v>
      </c>
      <c r="M828" s="10">
        <v>0</v>
      </c>
      <c r="N828" s="14">
        <v>27.632999999999999</v>
      </c>
      <c r="O828" s="13">
        <v>34.013841257908702</v>
      </c>
      <c r="P828" s="38">
        <v>-3.6867452941176548E-2</v>
      </c>
      <c r="Q828" s="38">
        <v>-0.41865794117646971</v>
      </c>
      <c r="R828" s="1" t="s">
        <v>1410</v>
      </c>
      <c r="T828" s="7"/>
      <c r="V828" s="42" t="str">
        <f t="shared" si="84"/>
        <v>YK1808 St.MT30 20m Bt.0</v>
      </c>
    </row>
    <row r="829" spans="1:22" ht="12.75" customHeight="1">
      <c r="A829" s="1" t="s">
        <v>1408</v>
      </c>
      <c r="B829" s="1" t="s">
        <v>1416</v>
      </c>
      <c r="C829" s="1" t="s">
        <v>1569</v>
      </c>
      <c r="D829" s="5">
        <v>43362.502546296295</v>
      </c>
      <c r="E829" s="1">
        <v>2018</v>
      </c>
      <c r="F829" s="1">
        <v>9</v>
      </c>
      <c r="G829" s="4">
        <v>19</v>
      </c>
      <c r="H829" s="9">
        <v>43362.877546296295</v>
      </c>
      <c r="I829" s="13">
        <v>129.583</v>
      </c>
      <c r="J829" s="13">
        <v>32.040999999999997</v>
      </c>
      <c r="K829" s="33">
        <v>50</v>
      </c>
      <c r="L829" s="33">
        <v>50</v>
      </c>
      <c r="M829" s="10">
        <v>0</v>
      </c>
      <c r="N829" s="14">
        <v>25.030999999999999</v>
      </c>
      <c r="O829" s="13">
        <v>34.072234072480782</v>
      </c>
      <c r="P829" s="38">
        <v>-1.9404017647059124E-2</v>
      </c>
      <c r="Q829" s="38">
        <v>-2.3568647058821668E-2</v>
      </c>
      <c r="R829" s="1" t="s">
        <v>1410</v>
      </c>
      <c r="T829" s="7"/>
      <c r="V829" s="42" t="str">
        <f t="shared" si="84"/>
        <v>YK1808 St.MT30 50m Bt.0</v>
      </c>
    </row>
    <row r="830" spans="1:22" ht="12.75" customHeight="1">
      <c r="K830" s="33"/>
      <c r="L830" s="33"/>
      <c r="P830" s="38"/>
      <c r="Q830" s="38"/>
      <c r="T830" s="7"/>
      <c r="V830" s="42"/>
    </row>
    <row r="831" spans="1:22" ht="12.75" customHeight="1">
      <c r="A831" s="1" t="s">
        <v>1533</v>
      </c>
      <c r="B831" s="1" t="s">
        <v>1535</v>
      </c>
      <c r="C831" s="1" t="s">
        <v>1575</v>
      </c>
      <c r="D831" s="5">
        <v>43526</v>
      </c>
      <c r="E831" s="1">
        <v>2019</v>
      </c>
      <c r="F831" s="1">
        <v>3</v>
      </c>
      <c r="G831" s="4">
        <v>2</v>
      </c>
      <c r="H831" s="9">
        <v>0.50138888888888888</v>
      </c>
      <c r="I831" s="13">
        <f>126+1509/6000</f>
        <v>126.25149999999999</v>
      </c>
      <c r="J831" s="13">
        <f>27+1505/6000</f>
        <v>27.250833333333333</v>
      </c>
      <c r="K831" s="10">
        <v>0</v>
      </c>
      <c r="L831" s="10">
        <v>0</v>
      </c>
      <c r="M831" s="33">
        <v>0</v>
      </c>
      <c r="N831" s="14">
        <v>25.05</v>
      </c>
      <c r="O831" s="13">
        <v>34.608035293117673</v>
      </c>
      <c r="P831" s="41">
        <v>0.18867267647058883</v>
      </c>
      <c r="Q831" s="41">
        <v>1.2590798294117622</v>
      </c>
      <c r="R831" s="1" t="s">
        <v>285</v>
      </c>
      <c r="S831" s="1">
        <v>1</v>
      </c>
      <c r="U831" s="8" t="s">
        <v>1637</v>
      </c>
      <c r="V831" s="42" t="str">
        <f t="shared" ref="V831" si="85">A831&amp;" St."&amp;B831&amp;" "&amp;K831&amp;"m"&amp;" Bt."&amp;M831</f>
        <v>YK1812 St.60_2 0m Bt.0</v>
      </c>
    </row>
    <row r="832" spans="1:22" ht="12.75" customHeight="1">
      <c r="A832" s="1" t="s">
        <v>1533</v>
      </c>
      <c r="B832" s="1" t="s">
        <v>1535</v>
      </c>
      <c r="C832" s="1" t="s">
        <v>1575</v>
      </c>
      <c r="D832" s="5">
        <v>43526</v>
      </c>
      <c r="E832" s="1">
        <v>2019</v>
      </c>
      <c r="F832" s="1">
        <v>3</v>
      </c>
      <c r="G832" s="4">
        <v>2</v>
      </c>
      <c r="H832" s="9">
        <v>0.50138888888888888</v>
      </c>
      <c r="I832" s="13">
        <f t="shared" ref="I832:I842" si="86">126+1509/6000</f>
        <v>126.25149999999999</v>
      </c>
      <c r="J832" s="13">
        <f t="shared" ref="J832:J842" si="87">27+1505/6000</f>
        <v>27.250833333333333</v>
      </c>
      <c r="K832" s="10">
        <v>9.7629999999999999</v>
      </c>
      <c r="L832" s="10">
        <v>10</v>
      </c>
      <c r="M832" s="10">
        <v>0</v>
      </c>
      <c r="N832" s="14">
        <v>25.046099999999999</v>
      </c>
      <c r="O832" s="13">
        <v>34.578099999999999</v>
      </c>
      <c r="P832" s="41">
        <v>0.20818147058823477</v>
      </c>
      <c r="Q832" s="41">
        <v>1.4284620950980411</v>
      </c>
      <c r="R832" s="1" t="s">
        <v>285</v>
      </c>
      <c r="S832" s="1">
        <v>1</v>
      </c>
      <c r="U832" s="8" t="s">
        <v>1637</v>
      </c>
      <c r="V832" s="42" t="str">
        <f t="shared" ref="V832:V872" si="88">A832&amp;" St."&amp;B832&amp;" "&amp;K832&amp;"m"&amp;" Bt."&amp;M832</f>
        <v>YK1812 St.60_2 9.763m Bt.0</v>
      </c>
    </row>
    <row r="833" spans="1:22" ht="12.75" customHeight="1">
      <c r="A833" s="1" t="s">
        <v>1533</v>
      </c>
      <c r="B833" s="1" t="s">
        <v>1535</v>
      </c>
      <c r="C833" s="1" t="s">
        <v>1575</v>
      </c>
      <c r="D833" s="5">
        <v>43526</v>
      </c>
      <c r="E833" s="1">
        <v>2019</v>
      </c>
      <c r="F833" s="1">
        <v>3</v>
      </c>
      <c r="G833" s="4">
        <v>2</v>
      </c>
      <c r="H833" s="9">
        <v>0.50138888888888888</v>
      </c>
      <c r="I833" s="13">
        <f t="shared" si="86"/>
        <v>126.25149999999999</v>
      </c>
      <c r="J833" s="13">
        <f t="shared" si="87"/>
        <v>27.250833333333333</v>
      </c>
      <c r="K833" s="10">
        <v>20.045999999999999</v>
      </c>
      <c r="L833" s="10">
        <v>20</v>
      </c>
      <c r="M833" s="10">
        <v>0</v>
      </c>
      <c r="N833" s="14">
        <v>25.038799999999998</v>
      </c>
      <c r="O833" s="13">
        <v>34.576799999999999</v>
      </c>
      <c r="P833" s="41">
        <v>0.12748647941176472</v>
      </c>
      <c r="Q833" s="41">
        <v>1.2866405882352936</v>
      </c>
      <c r="R833" s="1" t="s">
        <v>285</v>
      </c>
      <c r="S833" s="1">
        <v>1</v>
      </c>
      <c r="V833" s="42" t="str">
        <f t="shared" si="88"/>
        <v>YK1812 St.60_2 20.046m Bt.0</v>
      </c>
    </row>
    <row r="834" spans="1:22" ht="12.75" customHeight="1">
      <c r="A834" s="1" t="s">
        <v>1533</v>
      </c>
      <c r="B834" s="1" t="s">
        <v>1535</v>
      </c>
      <c r="C834" s="1" t="s">
        <v>1575</v>
      </c>
      <c r="D834" s="5">
        <v>43526</v>
      </c>
      <c r="E834" s="1">
        <v>2019</v>
      </c>
      <c r="F834" s="1">
        <v>3</v>
      </c>
      <c r="G834" s="4">
        <v>2</v>
      </c>
      <c r="H834" s="9">
        <v>0.50138888888888888</v>
      </c>
      <c r="I834" s="13">
        <f t="shared" si="86"/>
        <v>126.25149999999999</v>
      </c>
      <c r="J834" s="13">
        <f t="shared" si="87"/>
        <v>27.250833333333333</v>
      </c>
      <c r="K834" s="10">
        <v>29.995999999999999</v>
      </c>
      <c r="L834" s="10">
        <v>30</v>
      </c>
      <c r="M834" s="10">
        <v>0</v>
      </c>
      <c r="N834" s="14">
        <v>25.035799999999998</v>
      </c>
      <c r="O834" s="13">
        <v>34.577300000000001</v>
      </c>
      <c r="P834" s="41">
        <v>0.17335551529411752</v>
      </c>
      <c r="Q834" s="41">
        <v>1.1719287058823511</v>
      </c>
      <c r="R834" s="1" t="s">
        <v>285</v>
      </c>
      <c r="S834" s="1">
        <v>1</v>
      </c>
      <c r="V834" s="42" t="str">
        <f t="shared" si="88"/>
        <v>YK1812 St.60_2 29.996m Bt.0</v>
      </c>
    </row>
    <row r="835" spans="1:22" ht="12.75" customHeight="1">
      <c r="A835" s="1" t="s">
        <v>1533</v>
      </c>
      <c r="B835" s="1" t="s">
        <v>1535</v>
      </c>
      <c r="C835" s="1" t="s">
        <v>1575</v>
      </c>
      <c r="D835" s="5">
        <v>43526</v>
      </c>
      <c r="E835" s="1">
        <v>2019</v>
      </c>
      <c r="F835" s="1">
        <v>3</v>
      </c>
      <c r="G835" s="4">
        <v>2</v>
      </c>
      <c r="H835" s="9">
        <v>0.50138888888888888</v>
      </c>
      <c r="I835" s="13">
        <f t="shared" si="86"/>
        <v>126.25149999999999</v>
      </c>
      <c r="J835" s="13">
        <f t="shared" si="87"/>
        <v>27.250833333333333</v>
      </c>
      <c r="K835" s="10">
        <v>50.02</v>
      </c>
      <c r="L835" s="10">
        <v>50</v>
      </c>
      <c r="M835" s="10">
        <v>0</v>
      </c>
      <c r="N835" s="14">
        <v>24.865600000000001</v>
      </c>
      <c r="O835" s="13">
        <v>34.586799999999997</v>
      </c>
      <c r="P835" s="41">
        <v>0.14289654117647066</v>
      </c>
      <c r="Q835" s="41">
        <v>1.2403668235294116</v>
      </c>
      <c r="R835" s="1" t="s">
        <v>285</v>
      </c>
      <c r="S835" s="1">
        <v>1</v>
      </c>
      <c r="V835" s="42" t="str">
        <f t="shared" si="88"/>
        <v>YK1812 St.60_2 50.02m Bt.0</v>
      </c>
    </row>
    <row r="836" spans="1:22" ht="12.75" customHeight="1">
      <c r="A836" s="1" t="s">
        <v>1533</v>
      </c>
      <c r="B836" s="1" t="s">
        <v>1535</v>
      </c>
      <c r="C836" s="1" t="s">
        <v>1575</v>
      </c>
      <c r="D836" s="5">
        <v>43526</v>
      </c>
      <c r="E836" s="1">
        <v>2019</v>
      </c>
      <c r="F836" s="1">
        <v>3</v>
      </c>
      <c r="G836" s="4">
        <v>2</v>
      </c>
      <c r="H836" s="9">
        <v>0.50138888888888888</v>
      </c>
      <c r="I836" s="13">
        <f t="shared" si="86"/>
        <v>126.25149999999999</v>
      </c>
      <c r="J836" s="13">
        <f t="shared" si="87"/>
        <v>27.250833333333333</v>
      </c>
      <c r="K836" s="10">
        <v>74.302000000000007</v>
      </c>
      <c r="L836" s="10">
        <v>75</v>
      </c>
      <c r="M836" s="10">
        <v>0</v>
      </c>
      <c r="N836" s="14">
        <v>24.586300000000001</v>
      </c>
      <c r="O836" s="13">
        <v>34.602499999999999</v>
      </c>
      <c r="P836" s="41">
        <v>0.36280592705882375</v>
      </c>
      <c r="Q836" s="41">
        <v>1.5095769411764728</v>
      </c>
      <c r="R836" s="1" t="s">
        <v>285</v>
      </c>
      <c r="S836" s="1">
        <v>1</v>
      </c>
      <c r="V836" s="42" t="str">
        <f t="shared" si="88"/>
        <v>YK1812 St.60_2 74.302m Bt.0</v>
      </c>
    </row>
    <row r="837" spans="1:22" ht="12.75" customHeight="1">
      <c r="A837" s="1" t="s">
        <v>1533</v>
      </c>
      <c r="B837" s="1" t="s">
        <v>1535</v>
      </c>
      <c r="C837" s="1" t="s">
        <v>1575</v>
      </c>
      <c r="D837" s="5">
        <v>43526</v>
      </c>
      <c r="E837" s="1">
        <v>2019</v>
      </c>
      <c r="F837" s="1">
        <v>3</v>
      </c>
      <c r="G837" s="4">
        <v>2</v>
      </c>
      <c r="H837" s="9">
        <v>0.50138888888888888</v>
      </c>
      <c r="I837" s="13">
        <f t="shared" si="86"/>
        <v>126.25149999999999</v>
      </c>
      <c r="J837" s="13">
        <f t="shared" si="87"/>
        <v>27.250833333333333</v>
      </c>
      <c r="K837" s="10">
        <v>99.444000000000003</v>
      </c>
      <c r="L837" s="10">
        <v>100</v>
      </c>
      <c r="M837" s="10">
        <v>0</v>
      </c>
      <c r="N837" s="14">
        <v>23.961500000000001</v>
      </c>
      <c r="O837" s="13">
        <v>34.674799999999998</v>
      </c>
      <c r="P837" s="41">
        <v>0.24576903294117569</v>
      </c>
      <c r="Q837" s="41">
        <v>1.693845058823527</v>
      </c>
      <c r="R837" s="1" t="s">
        <v>285</v>
      </c>
      <c r="S837" s="1">
        <v>1</v>
      </c>
      <c r="V837" s="42" t="str">
        <f t="shared" si="88"/>
        <v>YK1812 St.60_2 99.444m Bt.0</v>
      </c>
    </row>
    <row r="838" spans="1:22" ht="12.75" customHeight="1">
      <c r="A838" s="1" t="s">
        <v>1533</v>
      </c>
      <c r="B838" s="1" t="s">
        <v>1535</v>
      </c>
      <c r="C838" s="1" t="s">
        <v>1575</v>
      </c>
      <c r="D838" s="5">
        <v>43526</v>
      </c>
      <c r="E838" s="1">
        <v>2019</v>
      </c>
      <c r="F838" s="1">
        <v>3</v>
      </c>
      <c r="G838" s="4">
        <v>2</v>
      </c>
      <c r="H838" s="9">
        <v>0.50138888888888888</v>
      </c>
      <c r="I838" s="13">
        <f t="shared" si="86"/>
        <v>126.25149999999999</v>
      </c>
      <c r="J838" s="13">
        <f t="shared" si="87"/>
        <v>27.250833333333333</v>
      </c>
      <c r="K838" s="10">
        <v>124.11799999999999</v>
      </c>
      <c r="L838" s="10">
        <v>125</v>
      </c>
      <c r="M838" s="10">
        <v>0</v>
      </c>
      <c r="N838" s="14">
        <v>21.897200000000002</v>
      </c>
      <c r="O838" s="13">
        <v>34.674300000000002</v>
      </c>
      <c r="P838" s="41">
        <v>0.26047209882352895</v>
      </c>
      <c r="Q838" s="41">
        <v>1.5571551764705873</v>
      </c>
      <c r="R838" s="1" t="s">
        <v>285</v>
      </c>
      <c r="S838" s="1">
        <v>1</v>
      </c>
      <c r="V838" s="42" t="str">
        <f t="shared" si="88"/>
        <v>YK1812 St.60_2 124.118m Bt.0</v>
      </c>
    </row>
    <row r="839" spans="1:22" ht="12.75" customHeight="1">
      <c r="A839" s="1" t="s">
        <v>1533</v>
      </c>
      <c r="B839" s="1" t="s">
        <v>1535</v>
      </c>
      <c r="C839" s="1" t="s">
        <v>1575</v>
      </c>
      <c r="D839" s="5">
        <v>43526</v>
      </c>
      <c r="E839" s="1">
        <v>2019</v>
      </c>
      <c r="F839" s="1">
        <v>3</v>
      </c>
      <c r="G839" s="4">
        <v>2</v>
      </c>
      <c r="H839" s="9">
        <v>0.50138888888888888</v>
      </c>
      <c r="I839" s="13">
        <f t="shared" si="86"/>
        <v>126.25149999999999</v>
      </c>
      <c r="J839" s="13">
        <f t="shared" si="87"/>
        <v>27.250833333333333</v>
      </c>
      <c r="K839" s="10">
        <v>148.69900000000001</v>
      </c>
      <c r="L839" s="10">
        <v>150</v>
      </c>
      <c r="M839" s="10">
        <v>0</v>
      </c>
      <c r="N839" s="14">
        <v>20.651199999999999</v>
      </c>
      <c r="O839" s="13">
        <v>34.853000000000002</v>
      </c>
      <c r="P839" s="41">
        <v>0.28807860470588231</v>
      </c>
      <c r="Q839" s="41">
        <v>1.9122972941176481</v>
      </c>
      <c r="R839" s="1" t="s">
        <v>285</v>
      </c>
      <c r="S839" s="1">
        <v>1</v>
      </c>
      <c r="V839" s="42" t="str">
        <f t="shared" si="88"/>
        <v>YK1812 St.60_2 148.699m Bt.0</v>
      </c>
    </row>
    <row r="840" spans="1:22" ht="12.75" customHeight="1">
      <c r="A840" s="1" t="s">
        <v>1533</v>
      </c>
      <c r="B840" s="1" t="s">
        <v>1535</v>
      </c>
      <c r="C840" s="1" t="s">
        <v>1575</v>
      </c>
      <c r="D840" s="5">
        <v>43526</v>
      </c>
      <c r="E840" s="1">
        <v>2019</v>
      </c>
      <c r="F840" s="1">
        <v>3</v>
      </c>
      <c r="G840" s="4">
        <v>2</v>
      </c>
      <c r="H840" s="9">
        <v>0.50138888888888888</v>
      </c>
      <c r="I840" s="13">
        <f t="shared" si="86"/>
        <v>126.25149999999999</v>
      </c>
      <c r="J840" s="13">
        <f t="shared" si="87"/>
        <v>27.250833333333333</v>
      </c>
      <c r="K840" s="10">
        <v>198.47399999999999</v>
      </c>
      <c r="L840" s="10">
        <v>200</v>
      </c>
      <c r="M840" s="10">
        <v>0</v>
      </c>
      <c r="N840" s="14">
        <v>18.589600000000001</v>
      </c>
      <c r="O840" s="13">
        <v>34.851799999999997</v>
      </c>
      <c r="P840" s="41">
        <v>0.26333068823529393</v>
      </c>
      <c r="Q840" s="41">
        <v>1.8091567647058842</v>
      </c>
      <c r="R840" s="1" t="s">
        <v>285</v>
      </c>
      <c r="S840" s="1">
        <v>1</v>
      </c>
      <c r="V840" s="42" t="str">
        <f t="shared" si="88"/>
        <v>YK1812 St.60_2 198.474m Bt.0</v>
      </c>
    </row>
    <row r="841" spans="1:22" ht="12.75" customHeight="1">
      <c r="A841" s="1" t="s">
        <v>1533</v>
      </c>
      <c r="B841" s="1" t="s">
        <v>1535</v>
      </c>
      <c r="C841" s="1" t="s">
        <v>1575</v>
      </c>
      <c r="D841" s="5">
        <v>43526</v>
      </c>
      <c r="E841" s="1">
        <v>2019</v>
      </c>
      <c r="F841" s="1">
        <v>3</v>
      </c>
      <c r="G841" s="4">
        <v>2</v>
      </c>
      <c r="H841" s="9">
        <v>0.50138888888888888</v>
      </c>
      <c r="I841" s="13">
        <f t="shared" si="86"/>
        <v>126.25149999999999</v>
      </c>
      <c r="J841" s="13">
        <f t="shared" si="87"/>
        <v>27.250833333333333</v>
      </c>
      <c r="K841" s="10">
        <v>297.89999999999998</v>
      </c>
      <c r="L841" s="10">
        <v>300</v>
      </c>
      <c r="M841" s="10">
        <v>0</v>
      </c>
      <c r="N841" s="14">
        <v>13.8392</v>
      </c>
      <c r="O841" s="13">
        <v>34.4771</v>
      </c>
      <c r="P841" s="41">
        <v>0.13848929411764699</v>
      </c>
      <c r="Q841" s="41">
        <v>0.76869588235294017</v>
      </c>
      <c r="R841" s="1" t="s">
        <v>285</v>
      </c>
      <c r="S841" s="1">
        <v>1</v>
      </c>
      <c r="V841" s="42" t="str">
        <f t="shared" si="88"/>
        <v>YK1812 St.60_2 297.9m Bt.0</v>
      </c>
    </row>
    <row r="842" spans="1:22" ht="12.75" customHeight="1">
      <c r="A842" s="1" t="s">
        <v>1533</v>
      </c>
      <c r="B842" s="1" t="s">
        <v>1535</v>
      </c>
      <c r="C842" s="1" t="s">
        <v>1575</v>
      </c>
      <c r="D842" s="5">
        <v>43526</v>
      </c>
      <c r="E842" s="1">
        <v>2019</v>
      </c>
      <c r="F842" s="1">
        <v>3</v>
      </c>
      <c r="G842" s="4">
        <v>2</v>
      </c>
      <c r="H842" s="9">
        <v>0.50138888888888888</v>
      </c>
      <c r="I842" s="13">
        <f t="shared" si="86"/>
        <v>126.25149999999999</v>
      </c>
      <c r="J842" s="13">
        <f t="shared" si="87"/>
        <v>27.250833333333333</v>
      </c>
      <c r="K842" s="10">
        <v>496.38900000000001</v>
      </c>
      <c r="L842" s="10">
        <v>500</v>
      </c>
      <c r="M842" s="10">
        <v>0</v>
      </c>
      <c r="N842" s="14">
        <v>8.859</v>
      </c>
      <c r="O842" s="13">
        <v>34.292499999999997</v>
      </c>
      <c r="P842" s="41">
        <v>-3.702931999999981E-2</v>
      </c>
      <c r="Q842" s="41">
        <v>-0.63360999999999912</v>
      </c>
      <c r="R842" s="1" t="s">
        <v>285</v>
      </c>
      <c r="S842" s="1">
        <v>1</v>
      </c>
      <c r="U842" s="8" t="s">
        <v>1638</v>
      </c>
      <c r="V842" s="42" t="str">
        <f t="shared" si="88"/>
        <v>YK1812 St.60_2 496.389m Bt.0</v>
      </c>
    </row>
    <row r="843" spans="1:22" ht="12.75" customHeight="1">
      <c r="P843" s="41"/>
      <c r="Q843" s="41"/>
      <c r="V843" s="42"/>
    </row>
    <row r="844" spans="1:22" ht="12.75" customHeight="1">
      <c r="A844" s="1" t="s">
        <v>1533</v>
      </c>
      <c r="B844" s="1" t="s">
        <v>1536</v>
      </c>
      <c r="C844" s="1" t="s">
        <v>1575</v>
      </c>
      <c r="D844" s="5">
        <v>43532</v>
      </c>
      <c r="E844" s="1">
        <f t="shared" ref="E844:E872" si="89">YEAR(D844)</f>
        <v>2019</v>
      </c>
      <c r="F844" s="1">
        <f t="shared" ref="F844:F872" si="90">MONTH(D844)</f>
        <v>3</v>
      </c>
      <c r="G844" s="4">
        <v>6</v>
      </c>
      <c r="H844" s="9">
        <v>0.47986111111111113</v>
      </c>
      <c r="I844" s="13">
        <f>126+15.02/60</f>
        <v>126.25033333333333</v>
      </c>
      <c r="J844" s="13">
        <f>29+45.16/60</f>
        <v>29.752666666666666</v>
      </c>
      <c r="K844" s="10">
        <v>0</v>
      </c>
      <c r="L844" s="10">
        <v>0</v>
      </c>
      <c r="M844" s="33">
        <v>0</v>
      </c>
      <c r="N844" s="14">
        <v>18.170000000000002</v>
      </c>
      <c r="O844" s="13">
        <v>34.575096331246534</v>
      </c>
      <c r="P844" s="41">
        <v>0.18017450588235295</v>
      </c>
      <c r="Q844" s="41">
        <v>1.2568241176470583</v>
      </c>
      <c r="R844" s="1" t="s">
        <v>285</v>
      </c>
      <c r="S844" s="1">
        <v>1</v>
      </c>
      <c r="V844" s="42" t="str">
        <f t="shared" si="88"/>
        <v>YK1812 St.81_2 0m Bt.0</v>
      </c>
    </row>
    <row r="845" spans="1:22" ht="12.75" customHeight="1">
      <c r="A845" s="1" t="s">
        <v>1533</v>
      </c>
      <c r="B845" s="1" t="s">
        <v>1536</v>
      </c>
      <c r="C845" s="1" t="s">
        <v>1575</v>
      </c>
      <c r="D845" s="5">
        <v>43532</v>
      </c>
      <c r="E845" s="1">
        <f t="shared" si="89"/>
        <v>2019</v>
      </c>
      <c r="F845" s="1">
        <f t="shared" si="90"/>
        <v>3</v>
      </c>
      <c r="G845" s="4">
        <v>6</v>
      </c>
      <c r="H845" s="9">
        <v>0.47986111111111113</v>
      </c>
      <c r="I845" s="13">
        <f t="shared" ref="I845:I850" si="91">126+15.02/60</f>
        <v>126.25033333333333</v>
      </c>
      <c r="J845" s="13">
        <f t="shared" ref="J845:J850" si="92">29+45.16/60</f>
        <v>29.752666666666666</v>
      </c>
      <c r="K845" s="10">
        <v>9.9499999999999993</v>
      </c>
      <c r="L845" s="10">
        <v>10</v>
      </c>
      <c r="M845" s="10">
        <v>0</v>
      </c>
      <c r="N845" s="14">
        <v>18.1236</v>
      </c>
      <c r="O845" s="13">
        <v>34.566400000000002</v>
      </c>
      <c r="P845" s="41">
        <v>0.26563837176470573</v>
      </c>
      <c r="Q845" s="41">
        <v>1.3935722352941191</v>
      </c>
      <c r="R845" s="1" t="s">
        <v>285</v>
      </c>
      <c r="S845" s="1">
        <v>1</v>
      </c>
      <c r="V845" s="42" t="str">
        <f t="shared" si="88"/>
        <v>YK1812 St.81_2 9.95m Bt.0</v>
      </c>
    </row>
    <row r="846" spans="1:22" ht="12.75" customHeight="1">
      <c r="A846" s="1" t="s">
        <v>1533</v>
      </c>
      <c r="B846" s="1" t="s">
        <v>1536</v>
      </c>
      <c r="C846" s="1" t="s">
        <v>1575</v>
      </c>
      <c r="D846" s="5">
        <v>43532</v>
      </c>
      <c r="E846" s="1">
        <f t="shared" si="89"/>
        <v>2019</v>
      </c>
      <c r="F846" s="1">
        <f t="shared" si="90"/>
        <v>3</v>
      </c>
      <c r="G846" s="4">
        <v>6</v>
      </c>
      <c r="H846" s="9">
        <v>0.47986111111111113</v>
      </c>
      <c r="I846" s="13">
        <f t="shared" si="91"/>
        <v>126.25033333333333</v>
      </c>
      <c r="J846" s="13">
        <f t="shared" si="92"/>
        <v>29.752666666666666</v>
      </c>
      <c r="K846" s="10">
        <v>20.395</v>
      </c>
      <c r="L846" s="10">
        <v>20</v>
      </c>
      <c r="M846" s="10">
        <v>0</v>
      </c>
      <c r="N846" s="14">
        <v>18.0351</v>
      </c>
      <c r="O846" s="13">
        <v>34.570399999999999</v>
      </c>
      <c r="P846" s="41">
        <v>0.26618927764705891</v>
      </c>
      <c r="Q846" s="41">
        <v>1.5342803529411775</v>
      </c>
      <c r="R846" s="1" t="s">
        <v>285</v>
      </c>
      <c r="S846" s="1">
        <v>1</v>
      </c>
      <c r="V846" s="42" t="str">
        <f t="shared" si="88"/>
        <v>YK1812 St.81_2 20.395m Bt.0</v>
      </c>
    </row>
    <row r="847" spans="1:22" ht="12.75" customHeight="1">
      <c r="A847" s="1" t="s">
        <v>1533</v>
      </c>
      <c r="B847" s="1" t="s">
        <v>1536</v>
      </c>
      <c r="C847" s="1" t="s">
        <v>1575</v>
      </c>
      <c r="D847" s="5">
        <v>43532</v>
      </c>
      <c r="E847" s="1">
        <f t="shared" si="89"/>
        <v>2019</v>
      </c>
      <c r="F847" s="1">
        <f t="shared" si="90"/>
        <v>3</v>
      </c>
      <c r="G847" s="4">
        <v>6</v>
      </c>
      <c r="H847" s="9">
        <v>0.47986111111111113</v>
      </c>
      <c r="I847" s="13">
        <f t="shared" si="91"/>
        <v>126.25033333333333</v>
      </c>
      <c r="J847" s="13">
        <f t="shared" si="92"/>
        <v>29.752666666666666</v>
      </c>
      <c r="K847" s="10">
        <v>29.401</v>
      </c>
      <c r="L847" s="10">
        <v>30</v>
      </c>
      <c r="M847" s="10">
        <v>0</v>
      </c>
      <c r="N847" s="14">
        <v>17.976199999999999</v>
      </c>
      <c r="O847" s="13">
        <v>34.5732</v>
      </c>
      <c r="P847" s="41">
        <v>0.24093330352941189</v>
      </c>
      <c r="Q847" s="41">
        <v>1.4150144705882362</v>
      </c>
      <c r="R847" s="1" t="s">
        <v>285</v>
      </c>
      <c r="S847" s="1">
        <v>1</v>
      </c>
      <c r="V847" s="42" t="str">
        <f t="shared" si="88"/>
        <v>YK1812 St.81_2 29.401m Bt.0</v>
      </c>
    </row>
    <row r="848" spans="1:22" ht="12.75" customHeight="1">
      <c r="A848" s="1" t="s">
        <v>1533</v>
      </c>
      <c r="B848" s="1" t="s">
        <v>1536</v>
      </c>
      <c r="C848" s="1" t="s">
        <v>1575</v>
      </c>
      <c r="D848" s="5">
        <v>43532</v>
      </c>
      <c r="E848" s="1">
        <f t="shared" si="89"/>
        <v>2019</v>
      </c>
      <c r="F848" s="1">
        <f t="shared" si="90"/>
        <v>3</v>
      </c>
      <c r="G848" s="4">
        <v>6</v>
      </c>
      <c r="H848" s="9">
        <v>0.47986111111111113</v>
      </c>
      <c r="I848" s="13">
        <f t="shared" si="91"/>
        <v>126.25033333333333</v>
      </c>
      <c r="J848" s="13">
        <f t="shared" si="92"/>
        <v>29.752666666666666</v>
      </c>
      <c r="K848" s="10">
        <v>49.771000000000001</v>
      </c>
      <c r="L848" s="10">
        <v>50</v>
      </c>
      <c r="M848" s="10">
        <v>0</v>
      </c>
      <c r="N848" s="14">
        <v>17.264199999999999</v>
      </c>
      <c r="O848" s="13">
        <v>34.490900000000003</v>
      </c>
      <c r="P848" s="41">
        <v>0.26319806274509805</v>
      </c>
      <c r="Q848" s="41">
        <v>1.1252705882352938</v>
      </c>
      <c r="R848" s="1" t="s">
        <v>285</v>
      </c>
      <c r="S848" s="1">
        <v>1</v>
      </c>
      <c r="V848" s="42" t="str">
        <f t="shared" si="88"/>
        <v>YK1812 St.81_2 49.771m Bt.0</v>
      </c>
    </row>
    <row r="849" spans="1:22" ht="12.75" customHeight="1">
      <c r="A849" s="1" t="s">
        <v>1533</v>
      </c>
      <c r="B849" s="1" t="s">
        <v>1536</v>
      </c>
      <c r="C849" s="1" t="s">
        <v>1575</v>
      </c>
      <c r="D849" s="5">
        <v>43532</v>
      </c>
      <c r="E849" s="1">
        <f t="shared" si="89"/>
        <v>2019</v>
      </c>
      <c r="F849" s="1">
        <f t="shared" si="90"/>
        <v>3</v>
      </c>
      <c r="G849" s="4">
        <v>6</v>
      </c>
      <c r="H849" s="9">
        <v>0.47986111111111113</v>
      </c>
      <c r="I849" s="13">
        <f t="shared" si="91"/>
        <v>126.25033333333333</v>
      </c>
      <c r="J849" s="13">
        <f t="shared" si="92"/>
        <v>29.752666666666666</v>
      </c>
      <c r="K849" s="10">
        <v>73.47</v>
      </c>
      <c r="L849" s="10">
        <v>75</v>
      </c>
      <c r="M849" s="10">
        <v>0</v>
      </c>
      <c r="N849" s="14">
        <v>17.164000000000001</v>
      </c>
      <c r="O849" s="13">
        <v>34.476700000000001</v>
      </c>
      <c r="P849" s="41">
        <v>0.24880294117647006</v>
      </c>
      <c r="Q849" s="41">
        <v>1.158875655462186</v>
      </c>
      <c r="R849" s="1" t="s">
        <v>285</v>
      </c>
      <c r="S849" s="1">
        <v>1</v>
      </c>
      <c r="U849" s="8" t="s">
        <v>1637</v>
      </c>
      <c r="V849" s="42" t="str">
        <f t="shared" si="88"/>
        <v>YK1812 St.81_2 73.47m Bt.0</v>
      </c>
    </row>
    <row r="850" spans="1:22" ht="12.75" customHeight="1">
      <c r="A850" s="1" t="s">
        <v>1533</v>
      </c>
      <c r="B850" s="1" t="s">
        <v>1536</v>
      </c>
      <c r="C850" s="1" t="s">
        <v>1575</v>
      </c>
      <c r="D850" s="5">
        <v>43532</v>
      </c>
      <c r="E850" s="1">
        <f t="shared" si="89"/>
        <v>2019</v>
      </c>
      <c r="F850" s="1">
        <f t="shared" si="90"/>
        <v>3</v>
      </c>
      <c r="G850" s="4">
        <v>6</v>
      </c>
      <c r="H850" s="9">
        <v>0.47986111111111113</v>
      </c>
      <c r="I850" s="13">
        <f t="shared" si="91"/>
        <v>126.25033333333333</v>
      </c>
      <c r="J850" s="13">
        <f t="shared" si="92"/>
        <v>29.752666666666666</v>
      </c>
      <c r="K850" s="10">
        <v>86.090999999999994</v>
      </c>
      <c r="L850" s="10">
        <v>86</v>
      </c>
      <c r="M850" s="10">
        <v>0</v>
      </c>
      <c r="N850" s="14">
        <v>17.157900000000001</v>
      </c>
      <c r="O850" s="13">
        <v>34.4758</v>
      </c>
      <c r="P850" s="41">
        <v>0.25917352941176475</v>
      </c>
      <c r="Q850" s="41">
        <v>1.1382073294117649</v>
      </c>
      <c r="R850" s="1" t="s">
        <v>285</v>
      </c>
      <c r="S850" s="1">
        <v>1</v>
      </c>
      <c r="U850" s="8" t="s">
        <v>1637</v>
      </c>
      <c r="V850" s="42" t="str">
        <f t="shared" si="88"/>
        <v>YK1812 St.81_2 86.091m Bt.0</v>
      </c>
    </row>
    <row r="851" spans="1:22" ht="12.75" customHeight="1">
      <c r="P851" s="41"/>
      <c r="Q851" s="41"/>
      <c r="V851" s="42"/>
    </row>
    <row r="852" spans="1:22" ht="12.75" customHeight="1">
      <c r="A852" s="1" t="s">
        <v>1533</v>
      </c>
      <c r="B852" s="1" t="s">
        <v>1537</v>
      </c>
      <c r="C852" s="1" t="s">
        <v>1571</v>
      </c>
      <c r="D852" s="5">
        <v>43532</v>
      </c>
      <c r="E852" s="1">
        <f t="shared" si="89"/>
        <v>2019</v>
      </c>
      <c r="F852" s="1">
        <f t="shared" si="90"/>
        <v>3</v>
      </c>
      <c r="G852" s="4">
        <f t="shared" ref="G852:G872" si="93">DAY(D852)</f>
        <v>8</v>
      </c>
      <c r="H852" s="9">
        <v>0.53055555555555556</v>
      </c>
      <c r="I852" s="13">
        <f>127+1477/6000</f>
        <v>127.24616666666667</v>
      </c>
      <c r="J852" s="13">
        <f>31+4164/6000</f>
        <v>31.693999999999999</v>
      </c>
      <c r="K852" s="10">
        <v>0</v>
      </c>
      <c r="L852" s="10">
        <v>0</v>
      </c>
      <c r="M852" s="33">
        <v>0</v>
      </c>
      <c r="N852" s="14">
        <v>18.63</v>
      </c>
      <c r="O852" s="13">
        <v>34.608446400001455</v>
      </c>
      <c r="P852" s="41">
        <v>0.18774911764705848</v>
      </c>
      <c r="Q852" s="41">
        <v>1.3874037976470603</v>
      </c>
      <c r="R852" s="1" t="s">
        <v>285</v>
      </c>
      <c r="S852" s="1">
        <v>1</v>
      </c>
      <c r="U852" s="8" t="s">
        <v>1637</v>
      </c>
      <c r="V852" s="42" t="str">
        <f t="shared" si="88"/>
        <v>YK1812 St.89_2 0m Bt.0</v>
      </c>
    </row>
    <row r="853" spans="1:22" ht="12.75" customHeight="1">
      <c r="A853" s="1" t="s">
        <v>1533</v>
      </c>
      <c r="B853" s="1" t="s">
        <v>1537</v>
      </c>
      <c r="C853" s="1" t="s">
        <v>1571</v>
      </c>
      <c r="D853" s="5">
        <v>43532</v>
      </c>
      <c r="E853" s="1">
        <f t="shared" si="89"/>
        <v>2019</v>
      </c>
      <c r="F853" s="1">
        <f t="shared" si="90"/>
        <v>3</v>
      </c>
      <c r="G853" s="4">
        <f t="shared" si="93"/>
        <v>8</v>
      </c>
      <c r="H853" s="9">
        <v>0.53055555555555556</v>
      </c>
      <c r="I853" s="13">
        <f t="shared" ref="I853:I859" si="94">127+1477/6000</f>
        <v>127.24616666666667</v>
      </c>
      <c r="J853" s="13">
        <f t="shared" ref="J853:J859" si="95">31+4164/6000</f>
        <v>31.693999999999999</v>
      </c>
      <c r="K853" s="10">
        <v>10.111000000000001</v>
      </c>
      <c r="L853" s="10">
        <v>10</v>
      </c>
      <c r="M853" s="10">
        <v>0</v>
      </c>
      <c r="N853" s="14">
        <v>18.463200000000001</v>
      </c>
      <c r="O853" s="13">
        <v>34.5946</v>
      </c>
      <c r="P853" s="41">
        <v>0.25890220588235291</v>
      </c>
      <c r="Q853" s="41">
        <v>1.4751915058823535</v>
      </c>
      <c r="R853" s="1" t="s">
        <v>285</v>
      </c>
      <c r="S853" s="1">
        <v>1</v>
      </c>
      <c r="U853" s="8" t="s">
        <v>1637</v>
      </c>
      <c r="V853" s="42" t="str">
        <f t="shared" si="88"/>
        <v>YK1812 St.89_2 10.111m Bt.0</v>
      </c>
    </row>
    <row r="854" spans="1:22" ht="12.75" customHeight="1">
      <c r="A854" s="1" t="s">
        <v>1533</v>
      </c>
      <c r="B854" s="1" t="s">
        <v>1537</v>
      </c>
      <c r="C854" s="1" t="s">
        <v>1571</v>
      </c>
      <c r="D854" s="5">
        <v>43532</v>
      </c>
      <c r="E854" s="1">
        <f t="shared" si="89"/>
        <v>2019</v>
      </c>
      <c r="F854" s="1">
        <f t="shared" si="90"/>
        <v>3</v>
      </c>
      <c r="G854" s="4">
        <f t="shared" si="93"/>
        <v>8</v>
      </c>
      <c r="H854" s="9">
        <v>0.53055555555555556</v>
      </c>
      <c r="I854" s="13">
        <f t="shared" si="94"/>
        <v>127.24616666666667</v>
      </c>
      <c r="J854" s="13">
        <f t="shared" si="95"/>
        <v>31.693999999999999</v>
      </c>
      <c r="K854" s="10">
        <v>19.613</v>
      </c>
      <c r="L854" s="10">
        <v>20</v>
      </c>
      <c r="M854" s="10">
        <v>0</v>
      </c>
      <c r="N854" s="14">
        <v>18.454999999999998</v>
      </c>
      <c r="O854" s="13">
        <v>34.594999999999999</v>
      </c>
      <c r="P854" s="41">
        <v>0.1898352941176471</v>
      </c>
      <c r="Q854" s="41">
        <v>1.4639940941176466</v>
      </c>
      <c r="R854" s="1" t="s">
        <v>285</v>
      </c>
      <c r="S854" s="1">
        <v>1</v>
      </c>
      <c r="U854" s="8" t="s">
        <v>1637</v>
      </c>
      <c r="V854" s="42" t="str">
        <f t="shared" si="88"/>
        <v>YK1812 St.89_2 19.613m Bt.0</v>
      </c>
    </row>
    <row r="855" spans="1:22" ht="12.75" customHeight="1">
      <c r="A855" s="1" t="s">
        <v>1533</v>
      </c>
      <c r="B855" s="1" t="s">
        <v>1537</v>
      </c>
      <c r="C855" s="1" t="s">
        <v>1571</v>
      </c>
      <c r="D855" s="5">
        <v>43532</v>
      </c>
      <c r="E855" s="1">
        <f t="shared" si="89"/>
        <v>2019</v>
      </c>
      <c r="F855" s="1">
        <f t="shared" si="90"/>
        <v>3</v>
      </c>
      <c r="G855" s="4">
        <f t="shared" si="93"/>
        <v>8</v>
      </c>
      <c r="H855" s="9">
        <v>0.53055555555555556</v>
      </c>
      <c r="I855" s="13">
        <f t="shared" si="94"/>
        <v>127.24616666666667</v>
      </c>
      <c r="J855" s="13">
        <f t="shared" si="95"/>
        <v>31.693999999999999</v>
      </c>
      <c r="K855" s="10">
        <v>30.117000000000001</v>
      </c>
      <c r="L855" s="10">
        <v>30</v>
      </c>
      <c r="M855" s="10">
        <v>0</v>
      </c>
      <c r="N855" s="14">
        <v>18.411799999999999</v>
      </c>
      <c r="O855" s="13">
        <v>34.591500000000003</v>
      </c>
      <c r="P855" s="41">
        <v>0.33311421568627431</v>
      </c>
      <c r="Q855" s="41">
        <v>1.804298882352942</v>
      </c>
      <c r="R855" s="1" t="s">
        <v>285</v>
      </c>
      <c r="S855" s="1">
        <v>1</v>
      </c>
      <c r="U855" s="8" t="s">
        <v>1637</v>
      </c>
      <c r="V855" s="42" t="str">
        <f t="shared" si="88"/>
        <v>YK1812 St.89_2 30.117m Bt.0</v>
      </c>
    </row>
    <row r="856" spans="1:22" ht="12.75" customHeight="1">
      <c r="A856" s="1" t="s">
        <v>1533</v>
      </c>
      <c r="B856" s="1" t="s">
        <v>1537</v>
      </c>
      <c r="C856" s="1" t="s">
        <v>1571</v>
      </c>
      <c r="D856" s="5">
        <v>43532</v>
      </c>
      <c r="E856" s="1">
        <f t="shared" si="89"/>
        <v>2019</v>
      </c>
      <c r="F856" s="1">
        <f t="shared" si="90"/>
        <v>3</v>
      </c>
      <c r="G856" s="4">
        <f t="shared" si="93"/>
        <v>8</v>
      </c>
      <c r="H856" s="9">
        <v>0.53055555555555556</v>
      </c>
      <c r="I856" s="13">
        <f t="shared" si="94"/>
        <v>127.24616666666667</v>
      </c>
      <c r="J856" s="13">
        <f t="shared" si="95"/>
        <v>31.693999999999999</v>
      </c>
      <c r="K856" s="10">
        <v>49.954000000000001</v>
      </c>
      <c r="L856" s="10">
        <v>50</v>
      </c>
      <c r="M856" s="10">
        <v>0</v>
      </c>
      <c r="N856" s="14">
        <v>17.301400000000001</v>
      </c>
      <c r="O856" s="13">
        <v>34.547600000000003</v>
      </c>
      <c r="P856" s="41">
        <v>0.23579147058823491</v>
      </c>
      <c r="Q856" s="41">
        <v>1.466739390588236</v>
      </c>
      <c r="R856" s="1" t="s">
        <v>285</v>
      </c>
      <c r="S856" s="1">
        <v>1</v>
      </c>
      <c r="U856" s="8" t="s">
        <v>1637</v>
      </c>
      <c r="V856" s="42" t="str">
        <f t="shared" si="88"/>
        <v>YK1812 St.89_2 49.954m Bt.0</v>
      </c>
    </row>
    <row r="857" spans="1:22" ht="12.75" customHeight="1">
      <c r="A857" s="1" t="s">
        <v>1533</v>
      </c>
      <c r="B857" s="1" t="s">
        <v>1537</v>
      </c>
      <c r="C857" s="1" t="s">
        <v>1571</v>
      </c>
      <c r="D857" s="5">
        <v>43532</v>
      </c>
      <c r="E857" s="1">
        <f t="shared" si="89"/>
        <v>2019</v>
      </c>
      <c r="F857" s="1">
        <f t="shared" si="90"/>
        <v>3</v>
      </c>
      <c r="G857" s="4">
        <f t="shared" si="93"/>
        <v>8</v>
      </c>
      <c r="H857" s="9">
        <v>0.53055555555555556</v>
      </c>
      <c r="I857" s="13">
        <f t="shared" si="94"/>
        <v>127.24616666666667</v>
      </c>
      <c r="J857" s="13">
        <f t="shared" si="95"/>
        <v>31.693999999999999</v>
      </c>
      <c r="K857" s="10">
        <v>74.302000000000007</v>
      </c>
      <c r="L857" s="10">
        <v>75</v>
      </c>
      <c r="M857" s="10">
        <v>0</v>
      </c>
      <c r="N857" s="14">
        <v>16.613499999999998</v>
      </c>
      <c r="O857" s="13">
        <v>34.487699999999997</v>
      </c>
      <c r="P857" s="41">
        <v>0.13008382352941128</v>
      </c>
      <c r="Q857" s="41">
        <v>1.0455043435294105</v>
      </c>
      <c r="R857" s="1" t="s">
        <v>285</v>
      </c>
      <c r="S857" s="1">
        <v>1</v>
      </c>
      <c r="U857" s="8" t="s">
        <v>1637</v>
      </c>
      <c r="V857" s="42" t="str">
        <f t="shared" si="88"/>
        <v>YK1812 St.89_2 74.302m Bt.0</v>
      </c>
    </row>
    <row r="858" spans="1:22" ht="12.75" customHeight="1">
      <c r="A858" s="1" t="s">
        <v>1533</v>
      </c>
      <c r="B858" s="1" t="s">
        <v>1537</v>
      </c>
      <c r="C858" s="1" t="s">
        <v>1571</v>
      </c>
      <c r="D858" s="5">
        <v>43532</v>
      </c>
      <c r="E858" s="1">
        <f t="shared" si="89"/>
        <v>2019</v>
      </c>
      <c r="F858" s="1">
        <f t="shared" si="90"/>
        <v>3</v>
      </c>
      <c r="G858" s="4">
        <f t="shared" si="93"/>
        <v>8</v>
      </c>
      <c r="H858" s="9">
        <v>0.53055555555555556</v>
      </c>
      <c r="I858" s="13">
        <f t="shared" si="94"/>
        <v>127.24616666666667</v>
      </c>
      <c r="J858" s="13">
        <f t="shared" si="95"/>
        <v>31.693999999999999</v>
      </c>
      <c r="K858" s="10">
        <v>100.21299999999999</v>
      </c>
      <c r="L858" s="10">
        <v>100</v>
      </c>
      <c r="M858" s="10">
        <v>0</v>
      </c>
      <c r="N858" s="14">
        <v>15.8241</v>
      </c>
      <c r="O858" s="13">
        <v>34.533900000000003</v>
      </c>
      <c r="P858" s="41">
        <v>0.18273566176470535</v>
      </c>
      <c r="Q858" s="41">
        <v>0.96879821176470671</v>
      </c>
      <c r="R858" s="1" t="s">
        <v>285</v>
      </c>
      <c r="S858" s="1">
        <v>1</v>
      </c>
      <c r="U858" s="8" t="s">
        <v>1637</v>
      </c>
      <c r="V858" s="42" t="str">
        <f t="shared" si="88"/>
        <v>YK1812 St.89_2 100.213m Bt.0</v>
      </c>
    </row>
    <row r="859" spans="1:22" ht="12.75" customHeight="1">
      <c r="A859" s="1" t="s">
        <v>1533</v>
      </c>
      <c r="B859" s="1" t="s">
        <v>1537</v>
      </c>
      <c r="C859" s="1" t="s">
        <v>1571</v>
      </c>
      <c r="D859" s="5">
        <v>43532</v>
      </c>
      <c r="E859" s="1">
        <f t="shared" si="89"/>
        <v>2019</v>
      </c>
      <c r="F859" s="1">
        <f t="shared" si="90"/>
        <v>3</v>
      </c>
      <c r="G859" s="4">
        <f t="shared" si="93"/>
        <v>8</v>
      </c>
      <c r="H859" s="9">
        <v>0.53055555555555556</v>
      </c>
      <c r="I859" s="13">
        <f t="shared" si="94"/>
        <v>127.24616666666667</v>
      </c>
      <c r="J859" s="13">
        <f t="shared" si="95"/>
        <v>31.693999999999999</v>
      </c>
      <c r="K859" s="10">
        <v>119.92100000000001</v>
      </c>
      <c r="L859" s="10">
        <v>120</v>
      </c>
      <c r="M859" s="10">
        <v>0</v>
      </c>
      <c r="N859" s="14">
        <v>15.527900000000001</v>
      </c>
      <c r="O859" s="13">
        <v>34.567300000000003</v>
      </c>
      <c r="P859" s="41">
        <v>8.9837499999999793E-2</v>
      </c>
      <c r="Q859" s="41">
        <v>0.79645460000000057</v>
      </c>
      <c r="R859" s="1" t="s">
        <v>285</v>
      </c>
      <c r="S859" s="1">
        <v>1</v>
      </c>
      <c r="U859" s="8" t="s">
        <v>1637</v>
      </c>
      <c r="V859" s="42" t="str">
        <f t="shared" si="88"/>
        <v>YK1812 St.89_2 119.921m Bt.0</v>
      </c>
    </row>
    <row r="860" spans="1:22" ht="12.75" customHeight="1">
      <c r="P860" s="41"/>
      <c r="Q860" s="41"/>
      <c r="V860" s="42"/>
    </row>
    <row r="861" spans="1:22" ht="12.75" customHeight="1">
      <c r="A861" s="1" t="s">
        <v>1533</v>
      </c>
      <c r="B861" s="1">
        <v>95</v>
      </c>
      <c r="C861" s="1" t="s">
        <v>1571</v>
      </c>
      <c r="D861" s="5">
        <v>43533</v>
      </c>
      <c r="E861" s="1">
        <f t="shared" si="89"/>
        <v>2019</v>
      </c>
      <c r="F861" s="1">
        <f t="shared" si="90"/>
        <v>3</v>
      </c>
      <c r="G861" s="4">
        <f t="shared" si="93"/>
        <v>9</v>
      </c>
      <c r="H861" s="9">
        <v>0.63194444444444442</v>
      </c>
      <c r="I861" s="13">
        <f>128+44.75/60</f>
        <v>128.74583333333334</v>
      </c>
      <c r="J861" s="13">
        <f>31+44.86/60</f>
        <v>31.747666666666667</v>
      </c>
      <c r="K861" s="10">
        <v>0</v>
      </c>
      <c r="L861" s="10">
        <v>0</v>
      </c>
      <c r="M861" s="33">
        <v>0</v>
      </c>
      <c r="N861" s="14">
        <v>19.510000000000002</v>
      </c>
      <c r="O861" s="13">
        <v>34.667003288194984</v>
      </c>
      <c r="P861" s="41">
        <v>0.19707058823529344</v>
      </c>
      <c r="Q861" s="41">
        <v>1.2347270882352941</v>
      </c>
      <c r="R861" s="1" t="s">
        <v>285</v>
      </c>
      <c r="S861" s="1">
        <v>1</v>
      </c>
      <c r="U861" s="8" t="s">
        <v>1637</v>
      </c>
      <c r="V861" s="42" t="str">
        <f t="shared" si="88"/>
        <v>YK1812 St.95 0m Bt.0</v>
      </c>
    </row>
    <row r="862" spans="1:22" ht="12.75" customHeight="1">
      <c r="A862" s="1" t="s">
        <v>1533</v>
      </c>
      <c r="B862" s="1">
        <v>95</v>
      </c>
      <c r="C862" s="1" t="s">
        <v>1571</v>
      </c>
      <c r="D862" s="5">
        <v>43533</v>
      </c>
      <c r="E862" s="1">
        <f t="shared" si="89"/>
        <v>2019</v>
      </c>
      <c r="F862" s="1">
        <f t="shared" si="90"/>
        <v>3</v>
      </c>
      <c r="G862" s="4">
        <f t="shared" si="93"/>
        <v>9</v>
      </c>
      <c r="H862" s="9">
        <v>0.63194444444444442</v>
      </c>
      <c r="I862" s="13">
        <f t="shared" ref="I862:I872" si="96">128+44.75/60</f>
        <v>128.74583333333334</v>
      </c>
      <c r="J862" s="13">
        <f t="shared" ref="J862:J872" si="97">31+44.86/60</f>
        <v>31.747666666666667</v>
      </c>
      <c r="K862" s="10">
        <v>9.35</v>
      </c>
      <c r="L862" s="10">
        <v>10</v>
      </c>
      <c r="M862" s="10">
        <v>0</v>
      </c>
      <c r="N862" s="14">
        <v>19.392499999999998</v>
      </c>
      <c r="O862" s="13">
        <v>34.656300000000002</v>
      </c>
      <c r="P862" s="41">
        <v>0.20088117647058779</v>
      </c>
      <c r="Q862" s="41">
        <v>1.394620336470588</v>
      </c>
      <c r="R862" s="1" t="s">
        <v>285</v>
      </c>
      <c r="S862" s="1">
        <v>1</v>
      </c>
      <c r="U862" s="8" t="s">
        <v>1637</v>
      </c>
      <c r="V862" s="42" t="str">
        <f t="shared" si="88"/>
        <v>YK1812 St.95 9.35m Bt.0</v>
      </c>
    </row>
    <row r="863" spans="1:22" ht="12.75" customHeight="1">
      <c r="A863" s="1" t="s">
        <v>1533</v>
      </c>
      <c r="B863" s="1">
        <v>95</v>
      </c>
      <c r="C863" s="1" t="s">
        <v>1571</v>
      </c>
      <c r="D863" s="5">
        <v>43533</v>
      </c>
      <c r="E863" s="1">
        <f t="shared" si="89"/>
        <v>2019</v>
      </c>
      <c r="F863" s="1">
        <f t="shared" si="90"/>
        <v>3</v>
      </c>
      <c r="G863" s="4">
        <f t="shared" si="93"/>
        <v>9</v>
      </c>
      <c r="H863" s="9">
        <v>0.63194444444444442</v>
      </c>
      <c r="I863" s="13">
        <f t="shared" si="96"/>
        <v>128.74583333333334</v>
      </c>
      <c r="J863" s="13">
        <f t="shared" si="97"/>
        <v>31.747666666666667</v>
      </c>
      <c r="K863" s="10">
        <v>19.390999999999998</v>
      </c>
      <c r="L863" s="10">
        <v>20</v>
      </c>
      <c r="M863" s="10">
        <v>0</v>
      </c>
      <c r="N863" s="14">
        <v>19.400400000000001</v>
      </c>
      <c r="O863" s="13">
        <v>34.655900000000003</v>
      </c>
      <c r="P863" s="41">
        <v>0.1510159313725481</v>
      </c>
      <c r="Q863" s="41">
        <v>1.3027513647058822</v>
      </c>
      <c r="R863" s="1" t="s">
        <v>285</v>
      </c>
      <c r="S863" s="1">
        <v>1</v>
      </c>
      <c r="U863" s="8" t="s">
        <v>1637</v>
      </c>
      <c r="V863" s="42" t="str">
        <f t="shared" si="88"/>
        <v>YK1812 St.95 19.391m Bt.0</v>
      </c>
    </row>
    <row r="864" spans="1:22" ht="12.75" customHeight="1">
      <c r="A864" s="1" t="s">
        <v>1533</v>
      </c>
      <c r="B864" s="1">
        <v>95</v>
      </c>
      <c r="C864" s="1" t="s">
        <v>1571</v>
      </c>
      <c r="D864" s="5">
        <v>43533</v>
      </c>
      <c r="E864" s="1">
        <f t="shared" si="89"/>
        <v>2019</v>
      </c>
      <c r="F864" s="1">
        <f t="shared" si="90"/>
        <v>3</v>
      </c>
      <c r="G864" s="4">
        <f t="shared" si="93"/>
        <v>9</v>
      </c>
      <c r="H864" s="9">
        <v>0.63194444444444442</v>
      </c>
      <c r="I864" s="13">
        <f t="shared" si="96"/>
        <v>128.74583333333334</v>
      </c>
      <c r="J864" s="13">
        <f t="shared" si="97"/>
        <v>31.747666666666667</v>
      </c>
      <c r="K864" s="10">
        <v>29.117999999999999</v>
      </c>
      <c r="L864" s="10">
        <v>30</v>
      </c>
      <c r="M864" s="10">
        <v>0</v>
      </c>
      <c r="N864" s="14">
        <v>19.403300000000002</v>
      </c>
      <c r="O864" s="13">
        <v>34.655200000000001</v>
      </c>
      <c r="P864" s="41">
        <v>0.1980473529411757</v>
      </c>
      <c r="Q864" s="41">
        <v>1.3540432329411765</v>
      </c>
      <c r="R864" s="1" t="s">
        <v>285</v>
      </c>
      <c r="S864" s="1">
        <v>1</v>
      </c>
      <c r="U864" s="8" t="s">
        <v>1637</v>
      </c>
      <c r="V864" s="42" t="str">
        <f t="shared" si="88"/>
        <v>YK1812 St.95 29.118m Bt.0</v>
      </c>
    </row>
    <row r="865" spans="1:22" ht="12.75" customHeight="1">
      <c r="A865" s="1" t="s">
        <v>1533</v>
      </c>
      <c r="B865" s="1">
        <v>95</v>
      </c>
      <c r="C865" s="1" t="s">
        <v>1571</v>
      </c>
      <c r="D865" s="5">
        <v>43533</v>
      </c>
      <c r="E865" s="1">
        <f t="shared" si="89"/>
        <v>2019</v>
      </c>
      <c r="F865" s="1">
        <f t="shared" si="90"/>
        <v>3</v>
      </c>
      <c r="G865" s="4">
        <f t="shared" si="93"/>
        <v>9</v>
      </c>
      <c r="H865" s="9">
        <v>0.63194444444444442</v>
      </c>
      <c r="I865" s="13">
        <f t="shared" si="96"/>
        <v>128.74583333333334</v>
      </c>
      <c r="J865" s="13">
        <f t="shared" si="97"/>
        <v>31.747666666666667</v>
      </c>
      <c r="K865" s="10">
        <v>49.845999999999997</v>
      </c>
      <c r="L865" s="10">
        <v>50</v>
      </c>
      <c r="M865" s="10">
        <v>0</v>
      </c>
      <c r="N865" s="14">
        <v>18.369599999999998</v>
      </c>
      <c r="O865" s="13">
        <v>34.640599999999999</v>
      </c>
      <c r="P865" s="41">
        <v>0.14896794117646994</v>
      </c>
      <c r="Q865" s="41">
        <v>1.190692301176469</v>
      </c>
      <c r="R865" s="1" t="s">
        <v>285</v>
      </c>
      <c r="S865" s="1">
        <v>1</v>
      </c>
      <c r="U865" s="8" t="s">
        <v>1637</v>
      </c>
      <c r="V865" s="42" t="str">
        <f t="shared" si="88"/>
        <v>YK1812 St.95 49.846m Bt.0</v>
      </c>
    </row>
    <row r="866" spans="1:22" ht="12.75" customHeight="1">
      <c r="A866" s="1" t="s">
        <v>1533</v>
      </c>
      <c r="B866" s="1">
        <v>95</v>
      </c>
      <c r="C866" s="1" t="s">
        <v>1571</v>
      </c>
      <c r="D866" s="5">
        <v>43533</v>
      </c>
      <c r="E866" s="1">
        <f t="shared" si="89"/>
        <v>2019</v>
      </c>
      <c r="F866" s="1">
        <f t="shared" si="90"/>
        <v>3</v>
      </c>
      <c r="G866" s="4">
        <f t="shared" si="93"/>
        <v>9</v>
      </c>
      <c r="H866" s="9">
        <v>0.63194444444444442</v>
      </c>
      <c r="I866" s="13">
        <f t="shared" si="96"/>
        <v>128.74583333333334</v>
      </c>
      <c r="J866" s="13">
        <f t="shared" si="97"/>
        <v>31.747666666666667</v>
      </c>
      <c r="K866" s="10">
        <v>74.474999999999994</v>
      </c>
      <c r="L866" s="10">
        <v>75</v>
      </c>
      <c r="M866" s="10">
        <v>0</v>
      </c>
      <c r="N866" s="14">
        <v>18.0166</v>
      </c>
      <c r="O866" s="13">
        <v>34.653799999999997</v>
      </c>
      <c r="P866" s="41">
        <v>0.29333534705882336</v>
      </c>
      <c r="Q866" s="41">
        <v>1.5306370223529395</v>
      </c>
      <c r="R866" s="1" t="s">
        <v>285</v>
      </c>
      <c r="S866" s="1">
        <v>1</v>
      </c>
      <c r="V866" s="42" t="str">
        <f t="shared" si="88"/>
        <v>YK1812 St.95 74.475m Bt.0</v>
      </c>
    </row>
    <row r="867" spans="1:22" ht="12.75" customHeight="1">
      <c r="A867" s="1" t="s">
        <v>1533</v>
      </c>
      <c r="B867" s="1">
        <v>95</v>
      </c>
      <c r="C867" s="1" t="s">
        <v>1571</v>
      </c>
      <c r="D867" s="5">
        <v>43533</v>
      </c>
      <c r="E867" s="1">
        <f t="shared" si="89"/>
        <v>2019</v>
      </c>
      <c r="F867" s="1">
        <f t="shared" si="90"/>
        <v>3</v>
      </c>
      <c r="G867" s="4">
        <f t="shared" si="93"/>
        <v>9</v>
      </c>
      <c r="H867" s="9">
        <v>0.63194444444444442</v>
      </c>
      <c r="I867" s="13">
        <f t="shared" si="96"/>
        <v>128.74583333333334</v>
      </c>
      <c r="J867" s="13">
        <f t="shared" si="97"/>
        <v>31.747666666666667</v>
      </c>
      <c r="K867" s="10">
        <v>98.992000000000004</v>
      </c>
      <c r="L867" s="10">
        <v>100</v>
      </c>
      <c r="M867" s="10">
        <v>0</v>
      </c>
      <c r="N867" s="14">
        <v>17.4253</v>
      </c>
      <c r="O867" s="13">
        <v>34.655200000000001</v>
      </c>
      <c r="P867" s="41">
        <v>0.23021989647058749</v>
      </c>
      <c r="Q867" s="41">
        <v>1.4582928188235282</v>
      </c>
      <c r="R867" s="1" t="s">
        <v>285</v>
      </c>
      <c r="S867" s="1">
        <v>1</v>
      </c>
      <c r="V867" s="42" t="str">
        <f t="shared" si="88"/>
        <v>YK1812 St.95 98.992m Bt.0</v>
      </c>
    </row>
    <row r="868" spans="1:22" ht="12.75" customHeight="1">
      <c r="A868" s="1" t="s">
        <v>1533</v>
      </c>
      <c r="B868" s="1">
        <v>95</v>
      </c>
      <c r="C868" s="1" t="s">
        <v>1571</v>
      </c>
      <c r="D868" s="5">
        <v>43533</v>
      </c>
      <c r="E868" s="1">
        <f t="shared" si="89"/>
        <v>2019</v>
      </c>
      <c r="F868" s="1">
        <f t="shared" si="90"/>
        <v>3</v>
      </c>
      <c r="G868" s="4">
        <f t="shared" si="93"/>
        <v>9</v>
      </c>
      <c r="H868" s="9">
        <v>0.63194444444444442</v>
      </c>
      <c r="I868" s="13">
        <f t="shared" si="96"/>
        <v>128.74583333333334</v>
      </c>
      <c r="J868" s="13">
        <f t="shared" si="97"/>
        <v>31.747666666666667</v>
      </c>
      <c r="K868" s="10">
        <v>124.691</v>
      </c>
      <c r="L868" s="10">
        <v>125</v>
      </c>
      <c r="M868" s="10">
        <v>0</v>
      </c>
      <c r="N868" s="14">
        <v>16.756799999999998</v>
      </c>
      <c r="O868" s="13">
        <v>34.641199999999998</v>
      </c>
      <c r="P868" s="41">
        <v>0.30465318588235268</v>
      </c>
      <c r="Q868" s="41">
        <v>1.5390642352941164</v>
      </c>
      <c r="R868" s="1" t="s">
        <v>285</v>
      </c>
      <c r="S868" s="1">
        <v>1</v>
      </c>
      <c r="V868" s="42" t="str">
        <f t="shared" si="88"/>
        <v>YK1812 St.95 124.691m Bt.0</v>
      </c>
    </row>
    <row r="869" spans="1:22" ht="12.75" customHeight="1">
      <c r="A869" s="1" t="s">
        <v>1533</v>
      </c>
      <c r="B869" s="1">
        <v>95</v>
      </c>
      <c r="C869" s="1" t="s">
        <v>1571</v>
      </c>
      <c r="D869" s="5">
        <v>43533</v>
      </c>
      <c r="E869" s="1">
        <f t="shared" si="89"/>
        <v>2019</v>
      </c>
      <c r="F869" s="1">
        <f t="shared" si="90"/>
        <v>3</v>
      </c>
      <c r="G869" s="4">
        <f t="shared" si="93"/>
        <v>9</v>
      </c>
      <c r="H869" s="9">
        <v>0.63194444444444442</v>
      </c>
      <c r="I869" s="13">
        <f t="shared" si="96"/>
        <v>128.74583333333334</v>
      </c>
      <c r="J869" s="13">
        <f t="shared" si="97"/>
        <v>31.747666666666667</v>
      </c>
      <c r="K869" s="10">
        <v>147.953</v>
      </c>
      <c r="L869" s="10">
        <v>150</v>
      </c>
      <c r="M869" s="10">
        <v>0</v>
      </c>
      <c r="N869" s="14">
        <v>16.173200000000001</v>
      </c>
      <c r="O869" s="13">
        <v>34.606900000000003</v>
      </c>
      <c r="P869" s="41">
        <v>0.22050329529411661</v>
      </c>
      <c r="Q869" s="41">
        <v>1.3658253117647057</v>
      </c>
      <c r="R869" s="1" t="s">
        <v>285</v>
      </c>
      <c r="S869" s="1">
        <v>1</v>
      </c>
      <c r="V869" s="42" t="str">
        <f t="shared" si="88"/>
        <v>YK1812 St.95 147.953m Bt.0</v>
      </c>
    </row>
    <row r="870" spans="1:22" ht="12.75" customHeight="1">
      <c r="A870" s="1" t="s">
        <v>1533</v>
      </c>
      <c r="B870" s="1">
        <v>95</v>
      </c>
      <c r="C870" s="1" t="s">
        <v>1571</v>
      </c>
      <c r="D870" s="5">
        <v>43533</v>
      </c>
      <c r="E870" s="1">
        <f t="shared" si="89"/>
        <v>2019</v>
      </c>
      <c r="F870" s="1">
        <f t="shared" si="90"/>
        <v>3</v>
      </c>
      <c r="G870" s="4">
        <f t="shared" si="93"/>
        <v>9</v>
      </c>
      <c r="H870" s="9">
        <v>0.63194444444444442</v>
      </c>
      <c r="I870" s="13">
        <f t="shared" si="96"/>
        <v>128.74583333333334</v>
      </c>
      <c r="J870" s="13">
        <f t="shared" si="97"/>
        <v>31.747666666666667</v>
      </c>
      <c r="K870" s="10">
        <v>197.38300000000001</v>
      </c>
      <c r="L870" s="10">
        <v>200</v>
      </c>
      <c r="M870" s="10">
        <v>0</v>
      </c>
      <c r="N870" s="14">
        <v>14.2576</v>
      </c>
      <c r="O870" s="13">
        <v>34.527799999999999</v>
      </c>
      <c r="P870" s="41">
        <v>0.17223568470588235</v>
      </c>
      <c r="Q870" s="41">
        <v>0.93345248823529303</v>
      </c>
      <c r="R870" s="1" t="s">
        <v>285</v>
      </c>
      <c r="S870" s="1">
        <v>1</v>
      </c>
      <c r="V870" s="42" t="str">
        <f t="shared" si="88"/>
        <v>YK1812 St.95 197.383m Bt.0</v>
      </c>
    </row>
    <row r="871" spans="1:22" ht="12.75" customHeight="1">
      <c r="A871" s="1" t="s">
        <v>1533</v>
      </c>
      <c r="B871" s="1">
        <v>95</v>
      </c>
      <c r="C871" s="1" t="s">
        <v>1571</v>
      </c>
      <c r="D871" s="5">
        <v>43533</v>
      </c>
      <c r="E871" s="1">
        <f t="shared" si="89"/>
        <v>2019</v>
      </c>
      <c r="F871" s="1">
        <f t="shared" si="90"/>
        <v>3</v>
      </c>
      <c r="G871" s="4">
        <f t="shared" si="93"/>
        <v>9</v>
      </c>
      <c r="H871" s="9">
        <v>0.63194444444444442</v>
      </c>
      <c r="I871" s="13">
        <f t="shared" si="96"/>
        <v>128.74583333333334</v>
      </c>
      <c r="J871" s="13">
        <f t="shared" si="97"/>
        <v>31.747666666666667</v>
      </c>
      <c r="K871" s="10">
        <v>297.87599999999998</v>
      </c>
      <c r="L871" s="10">
        <v>300</v>
      </c>
      <c r="M871" s="10">
        <v>0</v>
      </c>
      <c r="N871" s="14">
        <v>11.1622</v>
      </c>
      <c r="O871" s="13">
        <v>34.386099999999999</v>
      </c>
      <c r="P871" s="41">
        <v>5.24097341176466E-2</v>
      </c>
      <c r="Q871" s="41">
        <v>0.11050674470588184</v>
      </c>
      <c r="R871" s="1" t="s">
        <v>285</v>
      </c>
      <c r="S871" s="1">
        <v>1</v>
      </c>
      <c r="V871" s="42" t="str">
        <f t="shared" si="88"/>
        <v>YK1812 St.95 297.876m Bt.0</v>
      </c>
    </row>
    <row r="872" spans="1:22" ht="12.75" customHeight="1">
      <c r="A872" s="1" t="s">
        <v>1533</v>
      </c>
      <c r="B872" s="1">
        <v>95</v>
      </c>
      <c r="C872" s="1" t="s">
        <v>1571</v>
      </c>
      <c r="D872" s="5">
        <v>43533</v>
      </c>
      <c r="E872" s="1">
        <f t="shared" si="89"/>
        <v>2019</v>
      </c>
      <c r="F872" s="1">
        <f t="shared" si="90"/>
        <v>3</v>
      </c>
      <c r="G872" s="4">
        <f t="shared" si="93"/>
        <v>9</v>
      </c>
      <c r="H872" s="9">
        <v>0.63194444444444442</v>
      </c>
      <c r="I872" s="13">
        <f t="shared" si="96"/>
        <v>128.74583333333334</v>
      </c>
      <c r="J872" s="13">
        <f t="shared" si="97"/>
        <v>31.747666666666667</v>
      </c>
      <c r="K872" s="10">
        <v>495.43299999999999</v>
      </c>
      <c r="L872" s="10">
        <v>500</v>
      </c>
      <c r="M872" s="10">
        <v>0</v>
      </c>
      <c r="N872" s="14">
        <v>7.5490000000000004</v>
      </c>
      <c r="O872" s="13">
        <v>34.3491</v>
      </c>
      <c r="P872" s="41">
        <v>-7.3190376470588348E-2</v>
      </c>
      <c r="Q872" s="41">
        <v>-0.75244217882353048</v>
      </c>
      <c r="R872" s="1" t="s">
        <v>285</v>
      </c>
      <c r="S872" s="1">
        <v>1</v>
      </c>
      <c r="U872" s="8" t="s">
        <v>1638</v>
      </c>
      <c r="V872" s="42" t="str">
        <f t="shared" si="88"/>
        <v>YK1812 St.95 495.433m Bt.0</v>
      </c>
    </row>
    <row r="873" spans="1:22" ht="12.75" customHeight="1">
      <c r="P873" s="41"/>
      <c r="Q873" s="41"/>
      <c r="V873" s="42"/>
    </row>
    <row r="874" spans="1:22" ht="12.75" customHeight="1">
      <c r="A874" s="1" t="s">
        <v>1538</v>
      </c>
      <c r="B874" s="1">
        <v>49</v>
      </c>
      <c r="C874" s="1" t="s">
        <v>1575</v>
      </c>
      <c r="D874" s="5">
        <v>43578.956180555557</v>
      </c>
      <c r="E874" s="1">
        <f t="shared" ref="E874:E915" si="98">YEAR(D874)</f>
        <v>2019</v>
      </c>
      <c r="F874" s="1">
        <f t="shared" ref="F874:F906" si="99">MONTH(D874)</f>
        <v>4</v>
      </c>
      <c r="G874" s="4">
        <f t="shared" ref="G874:G913" si="100">DAY(D874)</f>
        <v>23</v>
      </c>
      <c r="H874" s="9">
        <v>0.9555555555555556</v>
      </c>
      <c r="I874" s="13">
        <v>126.25700000000001</v>
      </c>
      <c r="J874" s="13">
        <v>27.257999999999999</v>
      </c>
      <c r="K874" s="10">
        <v>0</v>
      </c>
      <c r="L874" s="10">
        <v>0</v>
      </c>
      <c r="M874" s="33">
        <v>0</v>
      </c>
      <c r="N874" s="40">
        <v>25.6</v>
      </c>
      <c r="O874" s="13">
        <v>34.667617602150763</v>
      </c>
      <c r="P874" s="41">
        <v>0.23330894117647105</v>
      </c>
      <c r="Q874" s="41">
        <v>1.624690111764707</v>
      </c>
      <c r="R874" s="1" t="s">
        <v>285</v>
      </c>
      <c r="S874" s="1">
        <v>1</v>
      </c>
      <c r="V874" s="42" t="str">
        <f t="shared" ref="V874:V896" si="101">A874&amp;" St."&amp;B874&amp;" "&amp;K874&amp;"m"&amp;" Bt."&amp;M874</f>
        <v>YK1901 St.49 0m Bt.0</v>
      </c>
    </row>
    <row r="875" spans="1:22" ht="12.75" customHeight="1">
      <c r="A875" s="1" t="s">
        <v>1538</v>
      </c>
      <c r="B875" s="1">
        <v>49</v>
      </c>
      <c r="C875" s="1" t="s">
        <v>1575</v>
      </c>
      <c r="D875" s="5">
        <v>43578.956180555557</v>
      </c>
      <c r="E875" s="1">
        <f t="shared" si="98"/>
        <v>2019</v>
      </c>
      <c r="F875" s="1">
        <f t="shared" si="99"/>
        <v>4</v>
      </c>
      <c r="G875" s="4">
        <f t="shared" si="100"/>
        <v>23</v>
      </c>
      <c r="H875" s="9">
        <v>0.9555555555555556</v>
      </c>
      <c r="I875" s="13">
        <v>126.25700000000001</v>
      </c>
      <c r="J875" s="13">
        <v>27.257999999999999</v>
      </c>
      <c r="K875" s="10">
        <v>9.3800000000000008</v>
      </c>
      <c r="L875" s="10">
        <v>10</v>
      </c>
      <c r="M875" s="10">
        <v>0</v>
      </c>
      <c r="N875" s="14">
        <v>25.572099999999999</v>
      </c>
      <c r="O875" s="13">
        <v>34.615200000000002</v>
      </c>
      <c r="P875" s="41">
        <v>0.24157809882352943</v>
      </c>
      <c r="Q875" s="41">
        <v>1.6272085882352947</v>
      </c>
      <c r="R875" s="1" t="s">
        <v>285</v>
      </c>
      <c r="S875" s="1">
        <v>1</v>
      </c>
      <c r="V875" s="42" t="str">
        <f t="shared" si="101"/>
        <v>YK1901 St.49 9.38m Bt.0</v>
      </c>
    </row>
    <row r="876" spans="1:22" ht="12.75" customHeight="1">
      <c r="A876" s="1" t="s">
        <v>1538</v>
      </c>
      <c r="B876" s="1">
        <v>49</v>
      </c>
      <c r="C876" s="1" t="s">
        <v>1575</v>
      </c>
      <c r="D876" s="5">
        <v>43578.956180555557</v>
      </c>
      <c r="E876" s="1">
        <f t="shared" si="98"/>
        <v>2019</v>
      </c>
      <c r="F876" s="1">
        <f t="shared" si="99"/>
        <v>4</v>
      </c>
      <c r="G876" s="4">
        <f t="shared" si="100"/>
        <v>23</v>
      </c>
      <c r="H876" s="9">
        <v>0.9555555555555556</v>
      </c>
      <c r="I876" s="13">
        <v>126.25700000000001</v>
      </c>
      <c r="J876" s="13">
        <v>27.257999999999999</v>
      </c>
      <c r="K876" s="10">
        <v>19.375</v>
      </c>
      <c r="L876" s="10">
        <v>20</v>
      </c>
      <c r="M876" s="10">
        <v>0</v>
      </c>
      <c r="N876" s="14">
        <v>25.573899999999998</v>
      </c>
      <c r="O876" s="13">
        <v>34.615400000000001</v>
      </c>
      <c r="P876" s="41">
        <v>0.22703453647058813</v>
      </c>
      <c r="Q876" s="41">
        <v>1.645116464705886</v>
      </c>
      <c r="R876" s="1" t="s">
        <v>285</v>
      </c>
      <c r="S876" s="1">
        <v>1</v>
      </c>
      <c r="V876" s="42" t="str">
        <f t="shared" si="101"/>
        <v>YK1901 St.49 19.375m Bt.0</v>
      </c>
    </row>
    <row r="877" spans="1:22" ht="12.75" customHeight="1">
      <c r="A877" s="1" t="s">
        <v>1538</v>
      </c>
      <c r="B877" s="1">
        <v>49</v>
      </c>
      <c r="C877" s="1" t="s">
        <v>1575</v>
      </c>
      <c r="D877" s="5">
        <v>43578.956180555557</v>
      </c>
      <c r="E877" s="1">
        <f t="shared" si="98"/>
        <v>2019</v>
      </c>
      <c r="F877" s="1">
        <f t="shared" si="99"/>
        <v>4</v>
      </c>
      <c r="G877" s="4">
        <f t="shared" si="100"/>
        <v>23</v>
      </c>
      <c r="H877" s="9">
        <v>0.9555555555555556</v>
      </c>
      <c r="I877" s="13">
        <v>126.25700000000001</v>
      </c>
      <c r="J877" s="13">
        <v>27.257999999999999</v>
      </c>
      <c r="K877" s="10">
        <v>29.504999999999999</v>
      </c>
      <c r="L877" s="10">
        <v>30</v>
      </c>
      <c r="M877" s="10">
        <v>0</v>
      </c>
      <c r="N877" s="14">
        <v>25.561599999999999</v>
      </c>
      <c r="O877" s="13">
        <v>34.626199999999997</v>
      </c>
      <c r="P877" s="41">
        <v>0.25770537411764671</v>
      </c>
      <c r="Q877" s="41">
        <v>1.5945612411764714</v>
      </c>
      <c r="R877" s="1" t="s">
        <v>285</v>
      </c>
      <c r="S877" s="1">
        <v>1</v>
      </c>
      <c r="V877" s="42" t="str">
        <f t="shared" si="101"/>
        <v>YK1901 St.49 29.505m Bt.0</v>
      </c>
    </row>
    <row r="878" spans="1:22" ht="12.75" customHeight="1">
      <c r="A878" s="1" t="s">
        <v>1538</v>
      </c>
      <c r="B878" s="1">
        <v>49</v>
      </c>
      <c r="C878" s="1" t="s">
        <v>1575</v>
      </c>
      <c r="D878" s="5">
        <v>43578.956180555557</v>
      </c>
      <c r="E878" s="1">
        <f t="shared" si="98"/>
        <v>2019</v>
      </c>
      <c r="F878" s="1">
        <f t="shared" si="99"/>
        <v>4</v>
      </c>
      <c r="G878" s="4">
        <f t="shared" si="100"/>
        <v>23</v>
      </c>
      <c r="H878" s="9">
        <v>0.9555555555555556</v>
      </c>
      <c r="I878" s="13">
        <v>126.25700000000001</v>
      </c>
      <c r="J878" s="13">
        <v>27.257999999999999</v>
      </c>
      <c r="K878" s="10">
        <v>49.412999999999997</v>
      </c>
      <c r="L878" s="10">
        <v>50</v>
      </c>
      <c r="M878" s="10">
        <v>0</v>
      </c>
      <c r="N878" s="14">
        <v>25.300799999999999</v>
      </c>
      <c r="O878" s="13">
        <v>34.688600000000001</v>
      </c>
      <c r="P878" s="41">
        <v>0.27392936470588269</v>
      </c>
      <c r="Q878" s="41">
        <v>1.7555696470588238</v>
      </c>
      <c r="R878" s="1" t="s">
        <v>285</v>
      </c>
      <c r="S878" s="1">
        <v>1</v>
      </c>
      <c r="V878" s="42" t="str">
        <f t="shared" si="101"/>
        <v>YK1901 St.49 49.413m Bt.0</v>
      </c>
    </row>
    <row r="879" spans="1:22" ht="12.75" customHeight="1">
      <c r="A879" s="1" t="s">
        <v>1538</v>
      </c>
      <c r="B879" s="1">
        <v>49</v>
      </c>
      <c r="C879" s="1" t="s">
        <v>1575</v>
      </c>
      <c r="D879" s="5">
        <v>43578.956180555557</v>
      </c>
      <c r="E879" s="1">
        <f t="shared" si="98"/>
        <v>2019</v>
      </c>
      <c r="F879" s="1">
        <f t="shared" si="99"/>
        <v>4</v>
      </c>
      <c r="G879" s="4">
        <f t="shared" si="100"/>
        <v>23</v>
      </c>
      <c r="H879" s="9">
        <v>0.9555555555555556</v>
      </c>
      <c r="I879" s="13">
        <v>126.25700000000001</v>
      </c>
      <c r="J879" s="13">
        <v>27.257999999999999</v>
      </c>
      <c r="K879" s="10">
        <v>74.275999999999996</v>
      </c>
      <c r="L879" s="10">
        <v>75</v>
      </c>
      <c r="M879" s="10">
        <v>0</v>
      </c>
      <c r="N879" s="14">
        <v>24.8506</v>
      </c>
      <c r="O879" s="13">
        <v>34.733199999999997</v>
      </c>
      <c r="P879" s="41">
        <v>0.2550698823529407</v>
      </c>
      <c r="Q879" s="41">
        <v>1.7476312235294138</v>
      </c>
      <c r="R879" s="1" t="s">
        <v>285</v>
      </c>
      <c r="S879" s="1">
        <v>1</v>
      </c>
      <c r="V879" s="42" t="str">
        <f t="shared" si="101"/>
        <v>YK1901 St.49 74.276m Bt.0</v>
      </c>
    </row>
    <row r="880" spans="1:22" ht="12.75" customHeight="1">
      <c r="A880" s="1" t="s">
        <v>1538</v>
      </c>
      <c r="B880" s="1">
        <v>49</v>
      </c>
      <c r="C880" s="1" t="s">
        <v>1575</v>
      </c>
      <c r="D880" s="5">
        <v>43578.956180555557</v>
      </c>
      <c r="E880" s="1">
        <f t="shared" si="98"/>
        <v>2019</v>
      </c>
      <c r="F880" s="1">
        <f t="shared" si="99"/>
        <v>4</v>
      </c>
      <c r="G880" s="4">
        <f t="shared" si="100"/>
        <v>23</v>
      </c>
      <c r="H880" s="9">
        <v>0.9555555555555556</v>
      </c>
      <c r="I880" s="13">
        <v>126.25700000000001</v>
      </c>
      <c r="J880" s="13">
        <v>27.257999999999999</v>
      </c>
      <c r="K880" s="10">
        <v>98.87</v>
      </c>
      <c r="L880" s="10">
        <v>100</v>
      </c>
      <c r="M880" s="10">
        <v>0</v>
      </c>
      <c r="N880" s="14">
        <v>24.215199999999999</v>
      </c>
      <c r="O880" s="13">
        <v>34.777500000000003</v>
      </c>
      <c r="P880" s="41">
        <v>0.25511823999999983</v>
      </c>
      <c r="Q880" s="41">
        <v>1.6546564999999998</v>
      </c>
      <c r="R880" s="1" t="s">
        <v>285</v>
      </c>
      <c r="S880" s="1">
        <v>1</v>
      </c>
      <c r="V880" s="42" t="str">
        <f t="shared" si="101"/>
        <v>YK1901 St.49 98.87m Bt.0</v>
      </c>
    </row>
    <row r="881" spans="1:22" ht="12.75" customHeight="1">
      <c r="A881" s="1" t="s">
        <v>1538</v>
      </c>
      <c r="B881" s="1">
        <v>49</v>
      </c>
      <c r="C881" s="1" t="s">
        <v>1575</v>
      </c>
      <c r="D881" s="5">
        <v>43578.956180555557</v>
      </c>
      <c r="E881" s="1">
        <f t="shared" si="98"/>
        <v>2019</v>
      </c>
      <c r="F881" s="1">
        <f t="shared" si="99"/>
        <v>4</v>
      </c>
      <c r="G881" s="4">
        <f t="shared" si="100"/>
        <v>23</v>
      </c>
      <c r="H881" s="9">
        <v>0.9555555555555556</v>
      </c>
      <c r="I881" s="13">
        <v>126.25700000000001</v>
      </c>
      <c r="J881" s="13">
        <v>27.257999999999999</v>
      </c>
      <c r="K881" s="10">
        <v>123.783</v>
      </c>
      <c r="L881" s="10">
        <v>125</v>
      </c>
      <c r="M881" s="10">
        <v>0</v>
      </c>
      <c r="N881" s="14">
        <v>22.316500000000001</v>
      </c>
      <c r="O881" s="13">
        <v>34.678899999999999</v>
      </c>
      <c r="P881" s="41">
        <v>0.22886003764705887</v>
      </c>
      <c r="Q881" s="41">
        <v>1.5555654764705888</v>
      </c>
      <c r="R881" s="1" t="s">
        <v>285</v>
      </c>
      <c r="S881" s="1">
        <v>1</v>
      </c>
      <c r="V881" s="42" t="str">
        <f t="shared" si="101"/>
        <v>YK1901 St.49 123.783m Bt.0</v>
      </c>
    </row>
    <row r="882" spans="1:22" ht="12.75" customHeight="1">
      <c r="A882" s="1" t="s">
        <v>1538</v>
      </c>
      <c r="B882" s="1">
        <v>49</v>
      </c>
      <c r="C882" s="1" t="s">
        <v>1575</v>
      </c>
      <c r="D882" s="5">
        <v>43578.956180555557</v>
      </c>
      <c r="E882" s="1">
        <f t="shared" si="98"/>
        <v>2019</v>
      </c>
      <c r="F882" s="1">
        <f t="shared" si="99"/>
        <v>4</v>
      </c>
      <c r="G882" s="4">
        <f t="shared" si="100"/>
        <v>23</v>
      </c>
      <c r="H882" s="9">
        <v>0.9555555555555556</v>
      </c>
      <c r="I882" s="13">
        <v>126.25700000000001</v>
      </c>
      <c r="J882" s="13">
        <v>27.257999999999999</v>
      </c>
      <c r="K882" s="10">
        <v>149.107</v>
      </c>
      <c r="L882" s="10">
        <v>150</v>
      </c>
      <c r="M882" s="10">
        <v>0</v>
      </c>
      <c r="N882" s="14">
        <v>21.819099999999999</v>
      </c>
      <c r="O882" s="13">
        <v>34.673099999999998</v>
      </c>
      <c r="P882" s="41">
        <v>0.26857375529411742</v>
      </c>
      <c r="Q882" s="41">
        <v>1.703296752941176</v>
      </c>
      <c r="R882" s="1" t="s">
        <v>285</v>
      </c>
      <c r="S882" s="1">
        <v>1</v>
      </c>
      <c r="V882" s="42" t="str">
        <f t="shared" si="101"/>
        <v>YK1901 St.49 149.107m Bt.0</v>
      </c>
    </row>
    <row r="883" spans="1:22" ht="12.75" customHeight="1">
      <c r="A883" s="1" t="s">
        <v>1538</v>
      </c>
      <c r="B883" s="1">
        <v>49</v>
      </c>
      <c r="C883" s="1" t="s">
        <v>1575</v>
      </c>
      <c r="D883" s="5">
        <v>43578.956180555557</v>
      </c>
      <c r="E883" s="1">
        <f t="shared" si="98"/>
        <v>2019</v>
      </c>
      <c r="F883" s="1">
        <f t="shared" si="99"/>
        <v>4</v>
      </c>
      <c r="G883" s="4">
        <f t="shared" si="100"/>
        <v>23</v>
      </c>
      <c r="H883" s="9">
        <v>0.9555555555555556</v>
      </c>
      <c r="I883" s="13">
        <v>126.25700000000001</v>
      </c>
      <c r="J883" s="13">
        <v>27.257999999999999</v>
      </c>
      <c r="K883" s="10">
        <v>198.684</v>
      </c>
      <c r="L883" s="10">
        <v>200</v>
      </c>
      <c r="M883" s="10">
        <v>0</v>
      </c>
      <c r="N883" s="14">
        <v>20.613399999999999</v>
      </c>
      <c r="O883" s="13">
        <v>34.7532</v>
      </c>
      <c r="P883" s="41">
        <v>0.26636139294117678</v>
      </c>
      <c r="Q883" s="41">
        <v>1.6405089294117641</v>
      </c>
      <c r="R883" s="1" t="s">
        <v>285</v>
      </c>
      <c r="S883" s="1">
        <v>1</v>
      </c>
      <c r="V883" s="42" t="str">
        <f t="shared" si="101"/>
        <v>YK1901 St.49 198.684m Bt.0</v>
      </c>
    </row>
    <row r="884" spans="1:22" ht="12.75" customHeight="1">
      <c r="A884" s="1" t="s">
        <v>1538</v>
      </c>
      <c r="B884" s="1">
        <v>49</v>
      </c>
      <c r="C884" s="1" t="s">
        <v>1575</v>
      </c>
      <c r="D884" s="5">
        <v>43578.956180555557</v>
      </c>
      <c r="E884" s="1">
        <f t="shared" si="98"/>
        <v>2019</v>
      </c>
      <c r="F884" s="1">
        <f t="shared" si="99"/>
        <v>4</v>
      </c>
      <c r="G884" s="4">
        <f t="shared" si="100"/>
        <v>23</v>
      </c>
      <c r="H884" s="9">
        <v>0.9555555555555556</v>
      </c>
      <c r="I884" s="13">
        <v>126.25700000000001</v>
      </c>
      <c r="J884" s="13">
        <v>27.257999999999999</v>
      </c>
      <c r="K884" s="10">
        <v>297.846</v>
      </c>
      <c r="L884" s="10">
        <v>300</v>
      </c>
      <c r="M884" s="10">
        <v>0</v>
      </c>
      <c r="N884" s="14">
        <v>12.930999999999999</v>
      </c>
      <c r="O884" s="13">
        <v>34.451799999999999</v>
      </c>
      <c r="P884" s="41">
        <v>9.1306710588234807E-2</v>
      </c>
      <c r="Q884" s="41">
        <v>0.44620560588235492</v>
      </c>
      <c r="R884" s="1" t="s">
        <v>285</v>
      </c>
      <c r="S884" s="1">
        <v>1</v>
      </c>
      <c r="V884" s="42" t="str">
        <f t="shared" si="101"/>
        <v>YK1901 St.49 297.846m Bt.0</v>
      </c>
    </row>
    <row r="885" spans="1:22" ht="12.75" customHeight="1">
      <c r="A885" s="1" t="s">
        <v>1538</v>
      </c>
      <c r="B885" s="1">
        <v>49</v>
      </c>
      <c r="C885" s="1" t="s">
        <v>1575</v>
      </c>
      <c r="D885" s="5">
        <v>43578.956180555557</v>
      </c>
      <c r="E885" s="1">
        <f t="shared" si="98"/>
        <v>2019</v>
      </c>
      <c r="F885" s="1">
        <f t="shared" si="99"/>
        <v>4</v>
      </c>
      <c r="G885" s="4">
        <f t="shared" si="100"/>
        <v>23</v>
      </c>
      <c r="H885" s="9">
        <v>0.9555555555555556</v>
      </c>
      <c r="I885" s="13">
        <v>126.25700000000001</v>
      </c>
      <c r="J885" s="13">
        <v>27.257999999999999</v>
      </c>
      <c r="K885" s="10">
        <v>496.97399999999999</v>
      </c>
      <c r="L885" s="10">
        <v>500</v>
      </c>
      <c r="M885" s="10">
        <v>0</v>
      </c>
      <c r="N885" s="14">
        <v>8.2576000000000001</v>
      </c>
      <c r="O885" s="13">
        <v>34.309199999999997</v>
      </c>
      <c r="P885" s="41">
        <v>-7.4910611764706037E-2</v>
      </c>
      <c r="Q885" s="41">
        <v>-0.76664391764705897</v>
      </c>
      <c r="R885" s="1" t="s">
        <v>285</v>
      </c>
      <c r="S885" s="1">
        <v>1</v>
      </c>
      <c r="U885" s="8" t="s">
        <v>1638</v>
      </c>
      <c r="V885" s="42" t="str">
        <f t="shared" si="101"/>
        <v>YK1901 St.49 496.974m Bt.0</v>
      </c>
    </row>
    <row r="886" spans="1:22" ht="12.75" customHeight="1">
      <c r="P886" s="41"/>
      <c r="Q886" s="41"/>
      <c r="V886" s="42"/>
    </row>
    <row r="887" spans="1:22" ht="12.75" customHeight="1">
      <c r="A887" s="1" t="s">
        <v>1538</v>
      </c>
      <c r="B887" s="1">
        <v>63</v>
      </c>
      <c r="C887" s="1" t="s">
        <v>1575</v>
      </c>
      <c r="D887" s="5">
        <v>43580.656342592592</v>
      </c>
      <c r="E887" s="1">
        <f t="shared" si="98"/>
        <v>2019</v>
      </c>
      <c r="F887" s="1">
        <f t="shared" si="99"/>
        <v>4</v>
      </c>
      <c r="G887" s="4">
        <f t="shared" si="100"/>
        <v>25</v>
      </c>
      <c r="H887" s="9">
        <v>0.65625</v>
      </c>
      <c r="I887" s="13">
        <v>124.756</v>
      </c>
      <c r="J887" s="13">
        <v>27.753</v>
      </c>
      <c r="K887" s="10">
        <v>0</v>
      </c>
      <c r="L887" s="10">
        <v>0</v>
      </c>
      <c r="M887" s="33">
        <v>0</v>
      </c>
      <c r="N887" s="40">
        <v>22.5</v>
      </c>
      <c r="O887" s="13">
        <v>34.334083768284394</v>
      </c>
      <c r="P887" s="41">
        <v>0.13762605882352918</v>
      </c>
      <c r="Q887" s="41">
        <v>1.1328109905882382</v>
      </c>
      <c r="R887" s="1" t="s">
        <v>285</v>
      </c>
      <c r="S887" s="1">
        <v>1</v>
      </c>
      <c r="V887" s="42" t="str">
        <f t="shared" si="101"/>
        <v>YK1901 St.63 0m Bt.0</v>
      </c>
    </row>
    <row r="888" spans="1:22" ht="12.75" customHeight="1">
      <c r="A888" s="1" t="s">
        <v>1538</v>
      </c>
      <c r="B888" s="1">
        <v>63</v>
      </c>
      <c r="C888" s="1" t="s">
        <v>1575</v>
      </c>
      <c r="D888" s="5">
        <v>43580.656342592592</v>
      </c>
      <c r="E888" s="1">
        <f t="shared" si="98"/>
        <v>2019</v>
      </c>
      <c r="F888" s="1">
        <f t="shared" si="99"/>
        <v>4</v>
      </c>
      <c r="G888" s="4">
        <f t="shared" si="100"/>
        <v>25</v>
      </c>
      <c r="H888" s="9">
        <v>0.65625</v>
      </c>
      <c r="I888" s="13">
        <v>124.756</v>
      </c>
      <c r="J888" s="13">
        <v>27.753</v>
      </c>
      <c r="K888" s="10">
        <v>9.3719999999999999</v>
      </c>
      <c r="L888" s="10">
        <v>10</v>
      </c>
      <c r="M888" s="10">
        <v>0</v>
      </c>
      <c r="N888" s="14">
        <v>22.462399999999999</v>
      </c>
      <c r="O888" s="13">
        <v>34.3142</v>
      </c>
      <c r="P888" s="41">
        <v>0.15493641176470607</v>
      </c>
      <c r="Q888" s="41">
        <v>1.0482384141176464</v>
      </c>
      <c r="R888" s="1" t="s">
        <v>285</v>
      </c>
      <c r="S888" s="1">
        <v>1</v>
      </c>
      <c r="V888" s="42" t="str">
        <f t="shared" si="101"/>
        <v>YK1901 St.63 9.372m Bt.0</v>
      </c>
    </row>
    <row r="889" spans="1:22" ht="12.75" customHeight="1">
      <c r="A889" s="1" t="s">
        <v>1538</v>
      </c>
      <c r="B889" s="1">
        <v>63</v>
      </c>
      <c r="C889" s="1" t="s">
        <v>1575</v>
      </c>
      <c r="D889" s="5">
        <v>43580.656342592592</v>
      </c>
      <c r="E889" s="1">
        <f t="shared" si="98"/>
        <v>2019</v>
      </c>
      <c r="F889" s="1">
        <f t="shared" si="99"/>
        <v>4</v>
      </c>
      <c r="G889" s="4">
        <f t="shared" si="100"/>
        <v>25</v>
      </c>
      <c r="H889" s="9">
        <v>0.65625</v>
      </c>
      <c r="I889" s="13">
        <v>124.756</v>
      </c>
      <c r="J889" s="13">
        <v>27.753</v>
      </c>
      <c r="K889" s="10">
        <v>19.741</v>
      </c>
      <c r="L889" s="10">
        <v>20</v>
      </c>
      <c r="M889" s="10">
        <v>0</v>
      </c>
      <c r="N889" s="14">
        <v>21.339500000000001</v>
      </c>
      <c r="O889" s="13">
        <v>34.405200000000001</v>
      </c>
      <c r="P889" s="41">
        <v>0.16608176470588232</v>
      </c>
      <c r="Q889" s="41">
        <v>1.0849561376470565</v>
      </c>
      <c r="R889" s="1" t="s">
        <v>285</v>
      </c>
      <c r="S889" s="1">
        <v>1</v>
      </c>
      <c r="V889" s="42" t="str">
        <f t="shared" si="101"/>
        <v>YK1901 St.63 19.741m Bt.0</v>
      </c>
    </row>
    <row r="890" spans="1:22" ht="12.75" customHeight="1">
      <c r="A890" s="1" t="s">
        <v>1538</v>
      </c>
      <c r="B890" s="1">
        <v>63</v>
      </c>
      <c r="C890" s="1" t="s">
        <v>1575</v>
      </c>
      <c r="D890" s="5">
        <v>43580.656342592592</v>
      </c>
      <c r="E890" s="1">
        <f t="shared" si="98"/>
        <v>2019</v>
      </c>
      <c r="F890" s="1">
        <f t="shared" si="99"/>
        <v>4</v>
      </c>
      <c r="G890" s="4">
        <f t="shared" si="100"/>
        <v>25</v>
      </c>
      <c r="H890" s="9">
        <v>0.65625</v>
      </c>
      <c r="I890" s="13">
        <v>124.756</v>
      </c>
      <c r="J890" s="13">
        <v>27.753</v>
      </c>
      <c r="K890" s="10">
        <v>29.463000000000001</v>
      </c>
      <c r="L890" s="10">
        <v>30</v>
      </c>
      <c r="M890" s="10">
        <v>0</v>
      </c>
      <c r="N890" s="14">
        <v>21.0076</v>
      </c>
      <c r="O890" s="13">
        <v>34.423699999999997</v>
      </c>
      <c r="P890" s="41">
        <v>0.127</v>
      </c>
      <c r="Q890" s="41">
        <v>0.98699999999999999</v>
      </c>
      <c r="R890" s="1" t="s">
        <v>285</v>
      </c>
      <c r="S890" s="1">
        <v>1</v>
      </c>
      <c r="V890" s="42" t="str">
        <f t="shared" si="101"/>
        <v>YK1901 St.63 29.463m Bt.0</v>
      </c>
    </row>
    <row r="891" spans="1:22" ht="12.75" customHeight="1">
      <c r="A891" s="1" t="s">
        <v>1538</v>
      </c>
      <c r="B891" s="1">
        <v>63</v>
      </c>
      <c r="C891" s="1" t="s">
        <v>1575</v>
      </c>
      <c r="D891" s="5">
        <v>43580.656342592592</v>
      </c>
      <c r="E891" s="1">
        <f t="shared" si="98"/>
        <v>2019</v>
      </c>
      <c r="F891" s="1">
        <f t="shared" si="99"/>
        <v>4</v>
      </c>
      <c r="G891" s="4">
        <f t="shared" si="100"/>
        <v>25</v>
      </c>
      <c r="H891" s="9">
        <v>0.65625</v>
      </c>
      <c r="I891" s="13">
        <v>124.756</v>
      </c>
      <c r="J891" s="13">
        <v>27.753</v>
      </c>
      <c r="K891" s="10">
        <v>48.948999999999998</v>
      </c>
      <c r="L891" s="10">
        <v>50</v>
      </c>
      <c r="M891" s="10">
        <v>0</v>
      </c>
      <c r="N891" s="14">
        <v>20.754799999999999</v>
      </c>
      <c r="O891" s="13">
        <v>34.44</v>
      </c>
      <c r="P891" s="41">
        <v>0.17799999999999999</v>
      </c>
      <c r="Q891" s="41">
        <v>1.026</v>
      </c>
      <c r="R891" s="1" t="s">
        <v>285</v>
      </c>
      <c r="S891" s="1">
        <v>1</v>
      </c>
      <c r="U891" s="8" t="s">
        <v>1641</v>
      </c>
      <c r="V891" s="42" t="str">
        <f t="shared" si="101"/>
        <v>YK1901 St.63 48.949m Bt.0</v>
      </c>
    </row>
    <row r="892" spans="1:22" ht="12.75" customHeight="1">
      <c r="A892" s="1" t="s">
        <v>1538</v>
      </c>
      <c r="B892" s="1">
        <v>63</v>
      </c>
      <c r="C892" s="1" t="s">
        <v>1575</v>
      </c>
      <c r="D892" s="5">
        <v>43580.656342592592</v>
      </c>
      <c r="E892" s="1">
        <f t="shared" si="98"/>
        <v>2019</v>
      </c>
      <c r="F892" s="1">
        <f t="shared" si="99"/>
        <v>4</v>
      </c>
      <c r="G892" s="4">
        <f t="shared" si="100"/>
        <v>25</v>
      </c>
      <c r="H892" s="9">
        <v>0.65625</v>
      </c>
      <c r="I892" s="13">
        <v>124.756</v>
      </c>
      <c r="J892" s="13">
        <v>27.753</v>
      </c>
      <c r="K892" s="10">
        <v>74.897000000000006</v>
      </c>
      <c r="L892" s="10">
        <v>75</v>
      </c>
      <c r="M892" s="10">
        <v>0</v>
      </c>
      <c r="N892" s="14">
        <v>19.481999999999999</v>
      </c>
      <c r="O892" s="13">
        <v>34.6616</v>
      </c>
      <c r="P892" s="41">
        <v>0.21299999999999999</v>
      </c>
      <c r="Q892" s="41">
        <v>1.3340000000000001</v>
      </c>
      <c r="R892" s="1" t="s">
        <v>285</v>
      </c>
      <c r="S892" s="1">
        <v>1</v>
      </c>
      <c r="V892" s="42" t="str">
        <f t="shared" si="101"/>
        <v>YK1901 St.63 74.897m Bt.0</v>
      </c>
    </row>
    <row r="893" spans="1:22" ht="12.75" customHeight="1">
      <c r="A893" s="1" t="s">
        <v>1538</v>
      </c>
      <c r="B893" s="1">
        <v>63</v>
      </c>
      <c r="C893" s="1" t="s">
        <v>1575</v>
      </c>
      <c r="D893" s="5">
        <v>43580.656342592592</v>
      </c>
      <c r="E893" s="1">
        <f t="shared" si="98"/>
        <v>2019</v>
      </c>
      <c r="F893" s="1">
        <f t="shared" si="99"/>
        <v>4</v>
      </c>
      <c r="G893" s="4">
        <f t="shared" si="100"/>
        <v>25</v>
      </c>
      <c r="H893" s="9">
        <v>0.65625</v>
      </c>
      <c r="I893" s="13">
        <v>124.756</v>
      </c>
      <c r="J893" s="13">
        <v>27.753</v>
      </c>
      <c r="K893" s="10">
        <v>92.978999999999999</v>
      </c>
      <c r="L893" s="10">
        <v>93</v>
      </c>
      <c r="M893" s="10">
        <v>0</v>
      </c>
      <c r="N893" s="14">
        <v>19.2592</v>
      </c>
      <c r="O893" s="13">
        <v>34.664999999999999</v>
      </c>
      <c r="P893" s="41">
        <v>0.24399999999999999</v>
      </c>
      <c r="Q893" s="41">
        <v>1.4359999999999999</v>
      </c>
      <c r="R893" s="1" t="s">
        <v>285</v>
      </c>
      <c r="S893" s="1">
        <v>1</v>
      </c>
      <c r="V893" s="42" t="str">
        <f t="shared" si="101"/>
        <v>YK1901 St.63 92.979m Bt.0</v>
      </c>
    </row>
    <row r="894" spans="1:22" ht="12.75" customHeight="1">
      <c r="P894" s="41"/>
      <c r="Q894" s="41"/>
      <c r="V894" s="42"/>
    </row>
    <row r="895" spans="1:22" ht="12.75" customHeight="1">
      <c r="A895" s="1" t="s">
        <v>1538</v>
      </c>
      <c r="B895" s="1">
        <v>74</v>
      </c>
      <c r="C895" s="1" t="s">
        <v>1571</v>
      </c>
      <c r="D895" s="5">
        <v>43582</v>
      </c>
      <c r="E895" s="1">
        <f t="shared" si="98"/>
        <v>2019</v>
      </c>
      <c r="F895" s="1">
        <f t="shared" si="99"/>
        <v>4</v>
      </c>
      <c r="G895" s="4">
        <f t="shared" si="100"/>
        <v>27</v>
      </c>
      <c r="H895" s="9">
        <v>0.78819444444444453</v>
      </c>
      <c r="I895" s="13">
        <v>127.251</v>
      </c>
      <c r="J895" s="13">
        <v>31.753</v>
      </c>
      <c r="K895" s="10">
        <v>0</v>
      </c>
      <c r="L895" s="10">
        <v>0</v>
      </c>
      <c r="M895" s="33">
        <v>0</v>
      </c>
      <c r="N895" s="40">
        <v>20</v>
      </c>
      <c r="O895" s="13">
        <v>34.480580582624398</v>
      </c>
      <c r="P895" s="41">
        <v>0.16200000000000001</v>
      </c>
      <c r="Q895" s="41">
        <v>1.133</v>
      </c>
      <c r="R895" s="1" t="s">
        <v>285</v>
      </c>
      <c r="S895" s="1">
        <v>1</v>
      </c>
      <c r="V895" s="42" t="str">
        <f t="shared" si="101"/>
        <v>YK1901 St.74 0m Bt.0</v>
      </c>
    </row>
    <row r="896" spans="1:22" ht="12.75" customHeight="1">
      <c r="A896" s="1" t="s">
        <v>1538</v>
      </c>
      <c r="B896" s="1">
        <v>74</v>
      </c>
      <c r="C896" s="1" t="s">
        <v>1571</v>
      </c>
      <c r="D896" s="5">
        <v>43582</v>
      </c>
      <c r="E896" s="1">
        <f t="shared" si="98"/>
        <v>2019</v>
      </c>
      <c r="F896" s="1">
        <f t="shared" si="99"/>
        <v>4</v>
      </c>
      <c r="G896" s="4">
        <f t="shared" si="100"/>
        <v>27</v>
      </c>
      <c r="H896" s="9">
        <v>0.78819444444444453</v>
      </c>
      <c r="I896" s="13">
        <v>127.251</v>
      </c>
      <c r="J896" s="13">
        <v>31.753</v>
      </c>
      <c r="K896" s="10">
        <v>10.500999999999999</v>
      </c>
      <c r="L896" s="10">
        <v>10</v>
      </c>
      <c r="M896" s="10">
        <v>0</v>
      </c>
      <c r="N896" s="14">
        <v>20.258400000000002</v>
      </c>
      <c r="O896" s="13">
        <v>34.462200000000003</v>
      </c>
      <c r="P896" s="41">
        <v>0.16500000000000001</v>
      </c>
      <c r="Q896" s="41">
        <v>1.1559999999999999</v>
      </c>
      <c r="R896" s="1" t="s">
        <v>285</v>
      </c>
      <c r="S896" s="1">
        <v>1</v>
      </c>
      <c r="V896" s="42" t="str">
        <f t="shared" si="101"/>
        <v>YK1901 St.74 10.501m Bt.0</v>
      </c>
    </row>
    <row r="897" spans="1:22" ht="12.75" customHeight="1">
      <c r="A897" s="1" t="s">
        <v>1538</v>
      </c>
      <c r="B897" s="1">
        <v>74</v>
      </c>
      <c r="C897" s="1" t="s">
        <v>1571</v>
      </c>
      <c r="D897" s="5">
        <v>43582</v>
      </c>
      <c r="E897" s="1">
        <f t="shared" si="98"/>
        <v>2019</v>
      </c>
      <c r="F897" s="1">
        <f t="shared" si="99"/>
        <v>4</v>
      </c>
      <c r="G897" s="4">
        <f t="shared" si="100"/>
        <v>27</v>
      </c>
      <c r="H897" s="9">
        <v>0.78819444444444453</v>
      </c>
      <c r="I897" s="13">
        <v>127.251</v>
      </c>
      <c r="J897" s="13">
        <v>31.753</v>
      </c>
      <c r="K897" s="10">
        <v>20.268999999999998</v>
      </c>
      <c r="L897" s="10">
        <v>20</v>
      </c>
      <c r="M897" s="10">
        <v>0</v>
      </c>
      <c r="N897" s="14">
        <v>19.384699999999999</v>
      </c>
      <c r="O897" s="13">
        <v>34.341700000000003</v>
      </c>
      <c r="P897" s="41">
        <v>0.15900486470588238</v>
      </c>
      <c r="Q897" s="41">
        <v>1.0328288752941184</v>
      </c>
      <c r="R897" s="1" t="s">
        <v>285</v>
      </c>
      <c r="S897" s="1">
        <v>1</v>
      </c>
      <c r="V897" s="42" t="str">
        <f t="shared" ref="V897:V924" si="102">A897&amp;" St."&amp;B897&amp;" "&amp;K897&amp;"m"&amp;" Bt."&amp;M897</f>
        <v>YK1901 St.74 20.269m Bt.0</v>
      </c>
    </row>
    <row r="898" spans="1:22" ht="12.75" customHeight="1">
      <c r="A898" s="1" t="s">
        <v>1538</v>
      </c>
      <c r="B898" s="1">
        <v>74</v>
      </c>
      <c r="C898" s="1" t="s">
        <v>1571</v>
      </c>
      <c r="D898" s="5">
        <v>43582</v>
      </c>
      <c r="E898" s="1">
        <f t="shared" si="98"/>
        <v>2019</v>
      </c>
      <c r="F898" s="1">
        <f t="shared" si="99"/>
        <v>4</v>
      </c>
      <c r="G898" s="4">
        <f t="shared" si="100"/>
        <v>27</v>
      </c>
      <c r="H898" s="9">
        <v>0.78819444444444453</v>
      </c>
      <c r="I898" s="13">
        <v>127.251</v>
      </c>
      <c r="J898" s="13">
        <v>31.753</v>
      </c>
      <c r="K898" s="10">
        <v>29.695</v>
      </c>
      <c r="L898" s="10">
        <v>30</v>
      </c>
      <c r="M898" s="10">
        <v>0</v>
      </c>
      <c r="N898" s="14">
        <v>18.356100000000001</v>
      </c>
      <c r="O898" s="13">
        <v>34.479199999999999</v>
      </c>
      <c r="P898" s="41">
        <v>0.18896980514705852</v>
      </c>
      <c r="Q898" s="41">
        <v>1.1153000823529418</v>
      </c>
      <c r="R898" s="1" t="s">
        <v>285</v>
      </c>
      <c r="S898" s="1">
        <v>1</v>
      </c>
      <c r="V898" s="42" t="str">
        <f t="shared" si="102"/>
        <v>YK1901 St.74 29.695m Bt.0</v>
      </c>
    </row>
    <row r="899" spans="1:22" ht="12.75" customHeight="1">
      <c r="A899" s="1" t="s">
        <v>1538</v>
      </c>
      <c r="B899" s="1">
        <v>74</v>
      </c>
      <c r="C899" s="1" t="s">
        <v>1571</v>
      </c>
      <c r="D899" s="5">
        <v>43582</v>
      </c>
      <c r="E899" s="1">
        <f t="shared" si="98"/>
        <v>2019</v>
      </c>
      <c r="F899" s="1">
        <f t="shared" si="99"/>
        <v>4</v>
      </c>
      <c r="G899" s="4">
        <f t="shared" si="100"/>
        <v>27</v>
      </c>
      <c r="H899" s="9">
        <v>0.78819444444444453</v>
      </c>
      <c r="I899" s="13">
        <v>127.251</v>
      </c>
      <c r="J899" s="13">
        <v>31.753</v>
      </c>
      <c r="K899" s="10">
        <v>50.015000000000001</v>
      </c>
      <c r="L899" s="10">
        <v>50</v>
      </c>
      <c r="M899" s="10">
        <v>0</v>
      </c>
      <c r="N899" s="14">
        <v>16.840900000000001</v>
      </c>
      <c r="O899" s="13">
        <v>34.2896</v>
      </c>
      <c r="P899" s="41">
        <v>0.14551499058823536</v>
      </c>
      <c r="Q899" s="41">
        <v>1.0107577694117662</v>
      </c>
      <c r="R899" s="1" t="s">
        <v>285</v>
      </c>
      <c r="S899" s="1">
        <v>1</v>
      </c>
      <c r="V899" s="42" t="str">
        <f t="shared" si="102"/>
        <v>YK1901 St.74 50.015m Bt.0</v>
      </c>
    </row>
    <row r="900" spans="1:22" ht="12.75" customHeight="1">
      <c r="A900" s="1" t="s">
        <v>1538</v>
      </c>
      <c r="B900" s="1">
        <v>74</v>
      </c>
      <c r="C900" s="1" t="s">
        <v>1571</v>
      </c>
      <c r="D900" s="5">
        <v>43582</v>
      </c>
      <c r="E900" s="1">
        <f t="shared" si="98"/>
        <v>2019</v>
      </c>
      <c r="F900" s="1">
        <f t="shared" si="99"/>
        <v>4</v>
      </c>
      <c r="G900" s="4">
        <f t="shared" si="100"/>
        <v>27</v>
      </c>
      <c r="H900" s="9">
        <v>0.78819444444444453</v>
      </c>
      <c r="I900" s="13">
        <v>127.251</v>
      </c>
      <c r="J900" s="13">
        <v>31.753</v>
      </c>
      <c r="K900" s="10">
        <v>75.304000000000002</v>
      </c>
      <c r="L900" s="10">
        <v>75</v>
      </c>
      <c r="M900" s="10">
        <v>0</v>
      </c>
      <c r="N900" s="14">
        <v>16.6035</v>
      </c>
      <c r="O900" s="13">
        <v>34.520899999999997</v>
      </c>
      <c r="P900" s="41">
        <v>0.16387520352941154</v>
      </c>
      <c r="Q900" s="41">
        <v>1.2444450164705891</v>
      </c>
      <c r="R900" s="1" t="s">
        <v>285</v>
      </c>
      <c r="S900" s="1">
        <v>1</v>
      </c>
      <c r="V900" s="42" t="str">
        <f t="shared" si="102"/>
        <v>YK1901 St.74 75.304m Bt.0</v>
      </c>
    </row>
    <row r="901" spans="1:22" ht="12.75" customHeight="1">
      <c r="A901" s="1" t="s">
        <v>1538</v>
      </c>
      <c r="B901" s="1">
        <v>74</v>
      </c>
      <c r="C901" s="1" t="s">
        <v>1571</v>
      </c>
      <c r="D901" s="5">
        <v>43582</v>
      </c>
      <c r="E901" s="1">
        <f t="shared" si="98"/>
        <v>2019</v>
      </c>
      <c r="F901" s="1">
        <f t="shared" si="99"/>
        <v>4</v>
      </c>
      <c r="G901" s="4">
        <f t="shared" si="100"/>
        <v>27</v>
      </c>
      <c r="H901" s="9">
        <v>0.78819444444444453</v>
      </c>
      <c r="I901" s="13">
        <v>127.251</v>
      </c>
      <c r="J901" s="13">
        <v>31.753</v>
      </c>
      <c r="K901" s="10">
        <v>100.233</v>
      </c>
      <c r="L901" s="10">
        <v>100</v>
      </c>
      <c r="M901" s="10">
        <v>0</v>
      </c>
      <c r="N901" s="14">
        <v>16.052</v>
      </c>
      <c r="O901" s="13">
        <v>34.471400000000003</v>
      </c>
      <c r="P901" s="41">
        <v>0.1605117764705879</v>
      </c>
      <c r="Q901" s="41">
        <v>1.096620743529412</v>
      </c>
      <c r="R901" s="1" t="s">
        <v>285</v>
      </c>
      <c r="S901" s="1">
        <v>1</v>
      </c>
      <c r="V901" s="42" t="str">
        <f t="shared" si="102"/>
        <v>YK1901 St.74 100.233m Bt.0</v>
      </c>
    </row>
    <row r="902" spans="1:22" ht="12.75" customHeight="1">
      <c r="A902" s="1" t="s">
        <v>1538</v>
      </c>
      <c r="B902" s="1">
        <v>74</v>
      </c>
      <c r="C902" s="1" t="s">
        <v>1571</v>
      </c>
      <c r="D902" s="5">
        <v>43582</v>
      </c>
      <c r="E902" s="1">
        <f t="shared" si="98"/>
        <v>2019</v>
      </c>
      <c r="F902" s="1">
        <f t="shared" si="99"/>
        <v>4</v>
      </c>
      <c r="G902" s="4">
        <f t="shared" si="100"/>
        <v>27</v>
      </c>
      <c r="H902" s="9">
        <v>0.78819444444444453</v>
      </c>
      <c r="I902" s="13">
        <v>127.251</v>
      </c>
      <c r="J902" s="13">
        <v>31.753</v>
      </c>
      <c r="K902" s="10">
        <v>121.319</v>
      </c>
      <c r="L902" s="10">
        <v>121</v>
      </c>
      <c r="M902" s="10">
        <v>0</v>
      </c>
      <c r="N902" s="14">
        <v>16.090800000000002</v>
      </c>
      <c r="O902" s="13">
        <v>34.529499999999999</v>
      </c>
      <c r="P902" s="41">
        <v>0.16555088941176477</v>
      </c>
      <c r="Q902" s="41">
        <v>1.2048444705882364</v>
      </c>
      <c r="R902" s="1" t="s">
        <v>285</v>
      </c>
      <c r="S902" s="1">
        <v>1</v>
      </c>
      <c r="V902" s="42" t="str">
        <f t="shared" si="102"/>
        <v>YK1901 St.74 121.319m Bt.0</v>
      </c>
    </row>
    <row r="903" spans="1:22" ht="12.75" customHeight="1">
      <c r="P903" s="41"/>
      <c r="Q903" s="41"/>
      <c r="V903" s="42"/>
    </row>
    <row r="904" spans="1:22" ht="12.75" customHeight="1">
      <c r="A904" s="1" t="s">
        <v>1538</v>
      </c>
      <c r="B904" s="1">
        <v>77</v>
      </c>
      <c r="C904" s="1" t="s">
        <v>1571</v>
      </c>
      <c r="D904" s="5">
        <v>43583</v>
      </c>
      <c r="E904" s="1">
        <f t="shared" si="98"/>
        <v>2019</v>
      </c>
      <c r="F904" s="1">
        <f t="shared" si="99"/>
        <v>4</v>
      </c>
      <c r="G904" s="4">
        <f t="shared" si="100"/>
        <v>28</v>
      </c>
      <c r="H904" s="9">
        <v>0.3263888888888889</v>
      </c>
      <c r="I904" s="13">
        <v>128.74799999999999</v>
      </c>
      <c r="J904" s="13">
        <v>31.751000000000001</v>
      </c>
      <c r="K904" s="10">
        <v>0</v>
      </c>
      <c r="L904" s="10">
        <v>0</v>
      </c>
      <c r="M904" s="10">
        <v>0</v>
      </c>
      <c r="N904" s="14">
        <v>20.125</v>
      </c>
      <c r="O904" s="13">
        <v>34.5416666666666</v>
      </c>
      <c r="P904" s="41">
        <v>0.16893842705882323</v>
      </c>
      <c r="Q904" s="41">
        <v>1.4419495529411783</v>
      </c>
      <c r="R904" s="1" t="s">
        <v>285</v>
      </c>
      <c r="S904" s="1">
        <v>1</v>
      </c>
      <c r="V904" s="42" t="str">
        <f t="shared" si="102"/>
        <v>YK1901 St.77 0m Bt.0</v>
      </c>
    </row>
    <row r="905" spans="1:22" ht="12.75" customHeight="1">
      <c r="A905" s="1" t="s">
        <v>1538</v>
      </c>
      <c r="B905" s="1">
        <v>77</v>
      </c>
      <c r="C905" s="1" t="s">
        <v>1571</v>
      </c>
      <c r="D905" s="5">
        <v>43583</v>
      </c>
      <c r="E905" s="1">
        <f t="shared" si="98"/>
        <v>2019</v>
      </c>
      <c r="F905" s="1">
        <f t="shared" si="99"/>
        <v>4</v>
      </c>
      <c r="G905" s="4">
        <f t="shared" si="100"/>
        <v>28</v>
      </c>
      <c r="H905" s="9">
        <v>0.3263888888888889</v>
      </c>
      <c r="I905" s="13">
        <v>128.74799999999999</v>
      </c>
      <c r="J905" s="13">
        <v>31.751000000000001</v>
      </c>
      <c r="K905" s="10">
        <v>9.5459999999999994</v>
      </c>
      <c r="L905" s="10">
        <v>10</v>
      </c>
      <c r="M905" s="10">
        <v>0</v>
      </c>
      <c r="N905" s="14">
        <v>20.165199999999999</v>
      </c>
      <c r="O905" s="13">
        <v>34.547400000000003</v>
      </c>
      <c r="P905" s="41">
        <v>0.14897485999999915</v>
      </c>
      <c r="Q905" s="41">
        <v>1.2194774400000004</v>
      </c>
      <c r="R905" s="1" t="s">
        <v>285</v>
      </c>
      <c r="S905" s="1">
        <v>1</v>
      </c>
      <c r="V905" s="42" t="str">
        <f t="shared" si="102"/>
        <v>YK1901 St.77 9.546m Bt.0</v>
      </c>
    </row>
    <row r="906" spans="1:22" ht="12.75" customHeight="1">
      <c r="A906" s="1" t="s">
        <v>1538</v>
      </c>
      <c r="B906" s="1">
        <v>77</v>
      </c>
      <c r="C906" s="1" t="s">
        <v>1571</v>
      </c>
      <c r="D906" s="5">
        <v>43583</v>
      </c>
      <c r="E906" s="1">
        <f t="shared" si="98"/>
        <v>2019</v>
      </c>
      <c r="F906" s="1">
        <f t="shared" si="99"/>
        <v>4</v>
      </c>
      <c r="G906" s="4">
        <f t="shared" si="100"/>
        <v>28</v>
      </c>
      <c r="H906" s="9">
        <v>0.3263888888888889</v>
      </c>
      <c r="I906" s="13">
        <v>128.74799999999999</v>
      </c>
      <c r="J906" s="13">
        <v>31.751000000000001</v>
      </c>
      <c r="K906" s="10">
        <v>19.63</v>
      </c>
      <c r="L906" s="10">
        <v>20</v>
      </c>
      <c r="M906" s="10">
        <v>0</v>
      </c>
      <c r="N906" s="14">
        <v>20.093699999999998</v>
      </c>
      <c r="O906" s="13">
        <v>34.541200000000003</v>
      </c>
      <c r="P906" s="41">
        <v>0.20094523294117606</v>
      </c>
      <c r="Q906" s="41">
        <v>1.1943592470588218</v>
      </c>
      <c r="R906" s="1" t="s">
        <v>285</v>
      </c>
      <c r="S906" s="1">
        <v>1</v>
      </c>
      <c r="V906" s="42" t="str">
        <f t="shared" si="102"/>
        <v>YK1901 St.77 19.63m Bt.0</v>
      </c>
    </row>
    <row r="907" spans="1:22" ht="12.75" customHeight="1">
      <c r="A907" s="1" t="s">
        <v>1538</v>
      </c>
      <c r="B907" s="1">
        <v>77</v>
      </c>
      <c r="C907" s="1" t="s">
        <v>1571</v>
      </c>
      <c r="D907" s="5">
        <v>43583</v>
      </c>
      <c r="E907" s="1">
        <f t="shared" si="98"/>
        <v>2019</v>
      </c>
      <c r="F907" s="1">
        <f t="shared" ref="F907:F924" si="103">MONTH(D907)</f>
        <v>4</v>
      </c>
      <c r="G907" s="4">
        <f t="shared" si="100"/>
        <v>28</v>
      </c>
      <c r="H907" s="9">
        <v>0.3263888888888889</v>
      </c>
      <c r="I907" s="13">
        <v>128.74799999999999</v>
      </c>
      <c r="J907" s="13">
        <v>31.751000000000001</v>
      </c>
      <c r="K907" s="10">
        <v>30.033999999999999</v>
      </c>
      <c r="L907" s="10">
        <v>30</v>
      </c>
      <c r="M907" s="10">
        <v>0</v>
      </c>
      <c r="N907" s="14">
        <v>19.713200000000001</v>
      </c>
      <c r="O907" s="13">
        <v>34.551099999999998</v>
      </c>
      <c r="P907" s="41">
        <v>0.20741892588235311</v>
      </c>
      <c r="Q907" s="41">
        <v>1.3975176941176475</v>
      </c>
      <c r="R907" s="1" t="s">
        <v>285</v>
      </c>
      <c r="S907" s="1">
        <v>1</v>
      </c>
      <c r="V907" s="42" t="str">
        <f t="shared" si="102"/>
        <v>YK1901 St.77 30.034m Bt.0</v>
      </c>
    </row>
    <row r="908" spans="1:22" ht="12.75" customHeight="1">
      <c r="A908" s="1" t="s">
        <v>1538</v>
      </c>
      <c r="B908" s="1">
        <v>77</v>
      </c>
      <c r="C908" s="1" t="s">
        <v>1571</v>
      </c>
      <c r="D908" s="5">
        <v>43583</v>
      </c>
      <c r="E908" s="1">
        <f t="shared" si="98"/>
        <v>2019</v>
      </c>
      <c r="F908" s="1">
        <f t="shared" si="103"/>
        <v>4</v>
      </c>
      <c r="G908" s="4">
        <f t="shared" si="100"/>
        <v>28</v>
      </c>
      <c r="H908" s="9">
        <v>0.3263888888888889</v>
      </c>
      <c r="I908" s="13">
        <v>128.74799999999999</v>
      </c>
      <c r="J908" s="13">
        <v>31.751000000000001</v>
      </c>
      <c r="K908" s="10">
        <v>49.372</v>
      </c>
      <c r="L908" s="10">
        <v>50</v>
      </c>
      <c r="M908" s="10">
        <v>0</v>
      </c>
      <c r="N908" s="14">
        <v>18.715199999999999</v>
      </c>
      <c r="O908" s="13">
        <v>34.6081</v>
      </c>
      <c r="P908" s="41">
        <v>0.19216897882352946</v>
      </c>
      <c r="Q908" s="41">
        <v>1.4639859011764695</v>
      </c>
      <c r="R908" s="1" t="s">
        <v>285</v>
      </c>
      <c r="S908" s="1">
        <v>1</v>
      </c>
      <c r="V908" s="42" t="str">
        <f t="shared" si="102"/>
        <v>YK1901 St.77 49.372m Bt.0</v>
      </c>
    </row>
    <row r="909" spans="1:22" ht="12.75" customHeight="1">
      <c r="A909" s="1" t="s">
        <v>1538</v>
      </c>
      <c r="B909" s="1">
        <v>77</v>
      </c>
      <c r="C909" s="1" t="s">
        <v>1571</v>
      </c>
      <c r="D909" s="5">
        <v>43583</v>
      </c>
      <c r="E909" s="1">
        <f t="shared" si="98"/>
        <v>2019</v>
      </c>
      <c r="F909" s="1">
        <f t="shared" si="103"/>
        <v>4</v>
      </c>
      <c r="G909" s="4">
        <f t="shared" si="100"/>
        <v>28</v>
      </c>
      <c r="H909" s="9">
        <v>0.3263888888888889</v>
      </c>
      <c r="I909" s="13">
        <v>128.74799999999999</v>
      </c>
      <c r="J909" s="13">
        <v>31.751000000000001</v>
      </c>
      <c r="K909" s="10">
        <v>74.494</v>
      </c>
      <c r="L909" s="10">
        <v>75</v>
      </c>
      <c r="M909" s="10">
        <v>0</v>
      </c>
      <c r="N909" s="14">
        <v>18.300799999999999</v>
      </c>
      <c r="O909" s="13">
        <v>34.643500000000003</v>
      </c>
      <c r="P909" s="41">
        <v>0.23799115176470576</v>
      </c>
      <c r="Q909" s="41">
        <v>1.5529075482352948</v>
      </c>
      <c r="R909" s="1" t="s">
        <v>285</v>
      </c>
      <c r="S909" s="1">
        <v>1</v>
      </c>
      <c r="V909" s="42" t="str">
        <f t="shared" si="102"/>
        <v>YK1901 St.77 74.494m Bt.0</v>
      </c>
    </row>
    <row r="910" spans="1:22" ht="12.75" customHeight="1">
      <c r="A910" s="1" t="s">
        <v>1538</v>
      </c>
      <c r="B910" s="1">
        <v>77</v>
      </c>
      <c r="C910" s="1" t="s">
        <v>1571</v>
      </c>
      <c r="D910" s="5">
        <v>43583</v>
      </c>
      <c r="E910" s="1">
        <f t="shared" si="98"/>
        <v>2019</v>
      </c>
      <c r="F910" s="1">
        <f t="shared" si="103"/>
        <v>4</v>
      </c>
      <c r="G910" s="4">
        <f t="shared" si="100"/>
        <v>28</v>
      </c>
      <c r="H910" s="9">
        <v>0.3263888888888889</v>
      </c>
      <c r="I910" s="13">
        <v>128.74799999999999</v>
      </c>
      <c r="J910" s="13">
        <v>31.751000000000001</v>
      </c>
      <c r="K910" s="10">
        <v>99.649000000000001</v>
      </c>
      <c r="L910" s="10">
        <v>100</v>
      </c>
      <c r="M910" s="10">
        <v>0</v>
      </c>
      <c r="N910" s="14">
        <v>17.350100000000001</v>
      </c>
      <c r="O910" s="13">
        <v>34.613700000000001</v>
      </c>
      <c r="P910" s="41">
        <v>0.20019780470588255</v>
      </c>
      <c r="Q910" s="41">
        <v>1.2095019952941186</v>
      </c>
      <c r="R910" s="1" t="s">
        <v>285</v>
      </c>
      <c r="S910" s="1">
        <v>1</v>
      </c>
      <c r="V910" s="42" t="str">
        <f t="shared" si="102"/>
        <v>YK1901 St.77 99.649m Bt.0</v>
      </c>
    </row>
    <row r="911" spans="1:22" ht="12.75" customHeight="1">
      <c r="A911" s="1" t="s">
        <v>1538</v>
      </c>
      <c r="B911" s="1">
        <v>77</v>
      </c>
      <c r="C911" s="1" t="s">
        <v>1571</v>
      </c>
      <c r="D911" s="5">
        <v>43583</v>
      </c>
      <c r="E911" s="1">
        <f t="shared" si="98"/>
        <v>2019</v>
      </c>
      <c r="F911" s="1">
        <f t="shared" si="103"/>
        <v>4</v>
      </c>
      <c r="G911" s="4">
        <f t="shared" si="100"/>
        <v>28</v>
      </c>
      <c r="H911" s="9">
        <v>0.3263888888888889</v>
      </c>
      <c r="I911" s="13">
        <v>128.74799999999999</v>
      </c>
      <c r="J911" s="13">
        <v>31.751000000000001</v>
      </c>
      <c r="K911" s="10">
        <v>124.244</v>
      </c>
      <c r="L911" s="10">
        <v>125</v>
      </c>
      <c r="M911" s="10">
        <v>0</v>
      </c>
      <c r="N911" s="14">
        <v>16.573499999999999</v>
      </c>
      <c r="O911" s="13">
        <v>34.6126</v>
      </c>
      <c r="P911" s="41">
        <v>0.20537248470588265</v>
      </c>
      <c r="Q911" s="41">
        <v>1.1345096823529417</v>
      </c>
      <c r="R911" s="1" t="s">
        <v>285</v>
      </c>
      <c r="S911" s="1">
        <v>1</v>
      </c>
      <c r="V911" s="42" t="str">
        <f t="shared" si="102"/>
        <v>YK1901 St.77 124.244m Bt.0</v>
      </c>
    </row>
    <row r="912" spans="1:22" ht="12.75" customHeight="1">
      <c r="A912" s="1" t="s">
        <v>1538</v>
      </c>
      <c r="B912" s="1">
        <v>77</v>
      </c>
      <c r="C912" s="1" t="s">
        <v>1571</v>
      </c>
      <c r="D912" s="5">
        <v>43583</v>
      </c>
      <c r="E912" s="1">
        <f t="shared" si="98"/>
        <v>2019</v>
      </c>
      <c r="F912" s="1">
        <f t="shared" si="103"/>
        <v>4</v>
      </c>
      <c r="G912" s="4">
        <f t="shared" si="100"/>
        <v>28</v>
      </c>
      <c r="H912" s="9">
        <v>0.3263888888888889</v>
      </c>
      <c r="I912" s="13">
        <v>128.74799999999999</v>
      </c>
      <c r="J912" s="13">
        <v>31.751000000000001</v>
      </c>
      <c r="K912" s="10">
        <v>148.786</v>
      </c>
      <c r="L912" s="10">
        <v>150</v>
      </c>
      <c r="M912" s="10">
        <v>0</v>
      </c>
      <c r="N912" s="14">
        <v>15.6172</v>
      </c>
      <c r="O912" s="13">
        <v>34.584200000000003</v>
      </c>
      <c r="P912" s="41">
        <v>0.17838522875817064</v>
      </c>
      <c r="Q912" s="41">
        <v>1.0337998366013057</v>
      </c>
      <c r="R912" s="1" t="s">
        <v>285</v>
      </c>
      <c r="S912" s="1">
        <v>1</v>
      </c>
      <c r="V912" s="42" t="str">
        <f t="shared" si="102"/>
        <v>YK1901 St.77 148.786m Bt.0</v>
      </c>
    </row>
    <row r="913" spans="1:22" ht="12.75" customHeight="1">
      <c r="A913" s="1" t="s">
        <v>1538</v>
      </c>
      <c r="B913" s="1">
        <v>77</v>
      </c>
      <c r="C913" s="1" t="s">
        <v>1571</v>
      </c>
      <c r="D913" s="5">
        <v>43583</v>
      </c>
      <c r="E913" s="1">
        <f t="shared" si="98"/>
        <v>2019</v>
      </c>
      <c r="F913" s="1">
        <f t="shared" si="103"/>
        <v>4</v>
      </c>
      <c r="G913" s="4">
        <f t="shared" si="100"/>
        <v>28</v>
      </c>
      <c r="H913" s="9">
        <v>0.3263888888888889</v>
      </c>
      <c r="I913" s="13">
        <v>128.74799999999999</v>
      </c>
      <c r="J913" s="13">
        <v>31.751000000000001</v>
      </c>
      <c r="K913" s="10">
        <v>198.589</v>
      </c>
      <c r="L913" s="10">
        <v>200</v>
      </c>
      <c r="M913" s="10">
        <v>0</v>
      </c>
      <c r="N913" s="14">
        <v>13.5777</v>
      </c>
      <c r="O913" s="13">
        <v>34.491</v>
      </c>
      <c r="P913" s="41">
        <v>0.11991731058823518</v>
      </c>
      <c r="Q913" s="41">
        <v>0.51069573529411727</v>
      </c>
      <c r="R913" s="1" t="s">
        <v>285</v>
      </c>
      <c r="S913" s="1">
        <v>1</v>
      </c>
      <c r="V913" s="42" t="str">
        <f t="shared" si="102"/>
        <v>YK1901 St.77 198.589m Bt.0</v>
      </c>
    </row>
    <row r="914" spans="1:22" ht="12.75" customHeight="1">
      <c r="A914" s="1" t="s">
        <v>1538</v>
      </c>
      <c r="B914" s="1">
        <v>77</v>
      </c>
      <c r="C914" s="1" t="s">
        <v>1571</v>
      </c>
      <c r="D914" s="5">
        <v>43583</v>
      </c>
      <c r="E914" s="1">
        <f t="shared" si="98"/>
        <v>2019</v>
      </c>
      <c r="F914" s="1">
        <f t="shared" si="103"/>
        <v>4</v>
      </c>
      <c r="G914" s="4">
        <f t="shared" ref="G914:G924" si="104">DAY(D914)</f>
        <v>28</v>
      </c>
      <c r="H914" s="9">
        <v>0.3263888888888889</v>
      </c>
      <c r="I914" s="13">
        <v>128.74799999999999</v>
      </c>
      <c r="J914" s="13">
        <v>31.751000000000001</v>
      </c>
      <c r="K914" s="10">
        <v>297.73099999999999</v>
      </c>
      <c r="L914" s="10">
        <v>300</v>
      </c>
      <c r="M914" s="10">
        <v>0</v>
      </c>
      <c r="N914" s="14">
        <v>11.281700000000001</v>
      </c>
      <c r="O914" s="13">
        <v>34.3857</v>
      </c>
      <c r="P914" s="41">
        <v>3.9337703529411794E-2</v>
      </c>
      <c r="Q914" s="41">
        <v>-9.8037988235294193E-2</v>
      </c>
      <c r="R914" s="1" t="s">
        <v>285</v>
      </c>
      <c r="S914" s="1">
        <v>1</v>
      </c>
      <c r="V914" s="42" t="str">
        <f t="shared" si="102"/>
        <v>YK1901 St.77 297.731m Bt.0</v>
      </c>
    </row>
    <row r="915" spans="1:22" ht="12.75" customHeight="1">
      <c r="A915" s="1" t="s">
        <v>1538</v>
      </c>
      <c r="B915" s="1">
        <v>77</v>
      </c>
      <c r="C915" s="1" t="s">
        <v>1571</v>
      </c>
      <c r="D915" s="5">
        <v>43583</v>
      </c>
      <c r="E915" s="1">
        <f t="shared" si="98"/>
        <v>2019</v>
      </c>
      <c r="F915" s="1">
        <f t="shared" si="103"/>
        <v>4</v>
      </c>
      <c r="G915" s="4">
        <f t="shared" si="104"/>
        <v>28</v>
      </c>
      <c r="H915" s="9">
        <v>0.3263888888888889</v>
      </c>
      <c r="I915" s="13">
        <v>128.74799999999999</v>
      </c>
      <c r="J915" s="13">
        <v>31.751000000000001</v>
      </c>
      <c r="K915" s="10">
        <v>497.08600000000001</v>
      </c>
      <c r="L915" s="10">
        <v>500</v>
      </c>
      <c r="M915" s="10">
        <v>0</v>
      </c>
      <c r="N915" s="14">
        <v>7.3460000000000001</v>
      </c>
      <c r="O915" s="13">
        <v>34.3489</v>
      </c>
      <c r="P915" s="41">
        <v>-0.1025847435294116</v>
      </c>
      <c r="Q915" s="41">
        <v>-1.0448490117647076</v>
      </c>
      <c r="R915" s="1" t="s">
        <v>285</v>
      </c>
      <c r="S915" s="1">
        <v>1</v>
      </c>
      <c r="V915" s="42" t="str">
        <f t="shared" si="102"/>
        <v>YK1901 St.77 497.086m Bt.0</v>
      </c>
    </row>
    <row r="916" spans="1:22" ht="12.75" customHeight="1">
      <c r="P916" s="41"/>
      <c r="Q916" s="41"/>
      <c r="V916" s="42"/>
    </row>
    <row r="917" spans="1:22" ht="12.75" customHeight="1">
      <c r="A917" s="1" t="s">
        <v>1538</v>
      </c>
      <c r="B917" s="1">
        <v>89</v>
      </c>
      <c r="C917" s="1" t="s">
        <v>1569</v>
      </c>
      <c r="D917" s="5">
        <v>43585</v>
      </c>
      <c r="E917" s="1">
        <f t="shared" ref="E917:E924" si="105">YEAR(D917)</f>
        <v>2019</v>
      </c>
      <c r="F917" s="1">
        <f t="shared" si="103"/>
        <v>4</v>
      </c>
      <c r="G917" s="4">
        <f t="shared" si="104"/>
        <v>30</v>
      </c>
      <c r="H917" s="9">
        <v>0.59444444444444444</v>
      </c>
      <c r="I917" s="13">
        <v>130.24799999999999</v>
      </c>
      <c r="J917" s="13">
        <v>34.979999999999997</v>
      </c>
      <c r="K917" s="10">
        <v>0</v>
      </c>
      <c r="L917" s="10">
        <v>0</v>
      </c>
      <c r="M917" s="33">
        <v>0</v>
      </c>
      <c r="N917" s="40">
        <v>16.600000000000001</v>
      </c>
      <c r="O917" s="13">
        <v>34.542914050673659</v>
      </c>
      <c r="P917" s="41">
        <v>0.16675190705882414</v>
      </c>
      <c r="Q917" s="41">
        <v>1.2724782917647062</v>
      </c>
      <c r="R917" s="1" t="s">
        <v>285</v>
      </c>
      <c r="S917" s="1">
        <v>1</v>
      </c>
      <c r="V917" s="42" t="str">
        <f t="shared" si="102"/>
        <v>YK1901 St.89 0m Bt.0</v>
      </c>
    </row>
    <row r="918" spans="1:22" ht="12.75" customHeight="1">
      <c r="A918" s="1" t="s">
        <v>1538</v>
      </c>
      <c r="B918" s="1">
        <v>89</v>
      </c>
      <c r="C918" s="1" t="s">
        <v>1569</v>
      </c>
      <c r="D918" s="5">
        <v>43585</v>
      </c>
      <c r="E918" s="1">
        <f t="shared" si="105"/>
        <v>2019</v>
      </c>
      <c r="F918" s="1">
        <f t="shared" si="103"/>
        <v>4</v>
      </c>
      <c r="G918" s="4">
        <f t="shared" si="104"/>
        <v>30</v>
      </c>
      <c r="H918" s="9">
        <v>0.59444444444444444</v>
      </c>
      <c r="I918" s="13">
        <v>130.24799999999999</v>
      </c>
      <c r="J918" s="13">
        <v>34.979999999999997</v>
      </c>
      <c r="K918" s="10">
        <v>9.9440000000000008</v>
      </c>
      <c r="L918" s="10">
        <v>10</v>
      </c>
      <c r="M918" s="10" t="s">
        <v>1565</v>
      </c>
      <c r="N918" s="14">
        <v>16.4907</v>
      </c>
      <c r="O918" s="13">
        <v>34.531300000000002</v>
      </c>
      <c r="P918" s="41">
        <v>0.18561358823529472</v>
      </c>
      <c r="Q918" s="41">
        <v>1.3989059870588232</v>
      </c>
      <c r="R918" s="1" t="s">
        <v>285</v>
      </c>
      <c r="S918" s="1">
        <v>1</v>
      </c>
      <c r="V918" s="42" t="str">
        <f t="shared" si="102"/>
        <v>YK1901 St.89 9.944m Bt.NA</v>
      </c>
    </row>
    <row r="919" spans="1:22" ht="12.75" customHeight="1">
      <c r="A919" s="1" t="s">
        <v>1538</v>
      </c>
      <c r="B919" s="1">
        <v>89</v>
      </c>
      <c r="C919" s="1" t="s">
        <v>1569</v>
      </c>
      <c r="D919" s="5">
        <v>43585</v>
      </c>
      <c r="E919" s="1">
        <f t="shared" si="105"/>
        <v>2019</v>
      </c>
      <c r="F919" s="1">
        <f t="shared" si="103"/>
        <v>4</v>
      </c>
      <c r="G919" s="4">
        <f t="shared" si="104"/>
        <v>30</v>
      </c>
      <c r="H919" s="9">
        <v>0.59444444444444444</v>
      </c>
      <c r="I919" s="13">
        <v>130.24799999999999</v>
      </c>
      <c r="J919" s="13">
        <v>34.979999999999997</v>
      </c>
      <c r="K919" s="10">
        <v>19.584</v>
      </c>
      <c r="L919" s="10">
        <v>20</v>
      </c>
      <c r="M919" s="10" t="s">
        <v>1565</v>
      </c>
      <c r="N919" s="14">
        <v>16.394400000000001</v>
      </c>
      <c r="O919" s="13">
        <v>34.515799999999999</v>
      </c>
      <c r="P919" s="41">
        <v>0.19623766941176468</v>
      </c>
      <c r="Q919" s="41">
        <v>1.2209737223529409</v>
      </c>
      <c r="R919" s="1" t="s">
        <v>285</v>
      </c>
      <c r="S919" s="1">
        <v>1</v>
      </c>
      <c r="V919" s="42" t="str">
        <f t="shared" si="102"/>
        <v>YK1901 St.89 19.584m Bt.NA</v>
      </c>
    </row>
    <row r="920" spans="1:22" ht="12.75" customHeight="1">
      <c r="A920" s="1" t="s">
        <v>1538</v>
      </c>
      <c r="B920" s="1">
        <v>89</v>
      </c>
      <c r="C920" s="1" t="s">
        <v>1569</v>
      </c>
      <c r="D920" s="5">
        <v>43585</v>
      </c>
      <c r="E920" s="1">
        <f t="shared" si="105"/>
        <v>2019</v>
      </c>
      <c r="F920" s="1">
        <f t="shared" si="103"/>
        <v>4</v>
      </c>
      <c r="G920" s="4">
        <f t="shared" si="104"/>
        <v>30</v>
      </c>
      <c r="H920" s="9">
        <v>0.59444444444444444</v>
      </c>
      <c r="I920" s="13">
        <v>130.24799999999999</v>
      </c>
      <c r="J920" s="13">
        <v>34.979999999999997</v>
      </c>
      <c r="K920" s="10">
        <v>29.765999999999998</v>
      </c>
      <c r="L920" s="10">
        <v>30</v>
      </c>
      <c r="M920" s="10" t="s">
        <v>1565</v>
      </c>
      <c r="N920" s="14">
        <v>16.182600000000001</v>
      </c>
      <c r="O920" s="13">
        <v>34.482900000000001</v>
      </c>
      <c r="P920" s="41">
        <v>0.19841821058823639</v>
      </c>
      <c r="Q920" s="41">
        <v>1.2733839176470614</v>
      </c>
      <c r="R920" s="1" t="s">
        <v>285</v>
      </c>
      <c r="S920" s="1">
        <v>1</v>
      </c>
      <c r="V920" s="42" t="str">
        <f t="shared" si="102"/>
        <v>YK1901 St.89 29.766m Bt.NA</v>
      </c>
    </row>
    <row r="921" spans="1:22" ht="12.75" customHeight="1">
      <c r="A921" s="1" t="s">
        <v>1538</v>
      </c>
      <c r="B921" s="1">
        <v>89</v>
      </c>
      <c r="C921" s="1" t="s">
        <v>1569</v>
      </c>
      <c r="D921" s="5">
        <v>43585</v>
      </c>
      <c r="E921" s="1">
        <f t="shared" si="105"/>
        <v>2019</v>
      </c>
      <c r="F921" s="1">
        <f t="shared" si="103"/>
        <v>4</v>
      </c>
      <c r="G921" s="4">
        <f t="shared" si="104"/>
        <v>30</v>
      </c>
      <c r="H921" s="9">
        <v>0.59444444444444444</v>
      </c>
      <c r="I921" s="13">
        <v>130.24799999999999</v>
      </c>
      <c r="J921" s="13">
        <v>34.979999999999997</v>
      </c>
      <c r="K921" s="10">
        <v>49.737000000000002</v>
      </c>
      <c r="L921" s="10">
        <v>50</v>
      </c>
      <c r="M921" s="10" t="s">
        <v>1565</v>
      </c>
      <c r="N921" s="14">
        <v>15.5487</v>
      </c>
      <c r="O921" s="13">
        <v>34.577500000000001</v>
      </c>
      <c r="P921" s="41">
        <v>0.20760071176470607</v>
      </c>
      <c r="Q921" s="41">
        <v>1.2845416929411773</v>
      </c>
      <c r="R921" s="1" t="s">
        <v>285</v>
      </c>
      <c r="S921" s="1">
        <v>1</v>
      </c>
      <c r="V921" s="42" t="str">
        <f t="shared" si="102"/>
        <v>YK1901 St.89 49.737m Bt.NA</v>
      </c>
    </row>
    <row r="922" spans="1:22" ht="12.75" customHeight="1">
      <c r="A922" s="1" t="s">
        <v>1538</v>
      </c>
      <c r="B922" s="1">
        <v>89</v>
      </c>
      <c r="C922" s="1" t="s">
        <v>1569</v>
      </c>
      <c r="D922" s="5">
        <v>43585</v>
      </c>
      <c r="E922" s="1">
        <f t="shared" si="105"/>
        <v>2019</v>
      </c>
      <c r="F922" s="1">
        <f t="shared" si="103"/>
        <v>4</v>
      </c>
      <c r="G922" s="4">
        <f t="shared" si="104"/>
        <v>30</v>
      </c>
      <c r="H922" s="9">
        <v>0.59444444444444444</v>
      </c>
      <c r="I922" s="13">
        <v>130.24799999999999</v>
      </c>
      <c r="J922" s="13">
        <v>34.979999999999997</v>
      </c>
      <c r="K922" s="10">
        <v>74.161000000000001</v>
      </c>
      <c r="L922" s="10">
        <v>75</v>
      </c>
      <c r="M922" s="10" t="s">
        <v>1565</v>
      </c>
      <c r="N922" s="14">
        <v>15.355700000000001</v>
      </c>
      <c r="O922" s="13">
        <v>34.564999999999998</v>
      </c>
      <c r="P922" s="41">
        <v>0.22666833294117605</v>
      </c>
      <c r="Q922" s="41">
        <v>1.3268855082352946</v>
      </c>
      <c r="R922" s="1" t="s">
        <v>285</v>
      </c>
      <c r="S922" s="1">
        <v>1</v>
      </c>
      <c r="V922" s="42" t="str">
        <f t="shared" si="102"/>
        <v>YK1901 St.89 74.161m Bt.NA</v>
      </c>
    </row>
    <row r="923" spans="1:22" ht="12.75" customHeight="1">
      <c r="A923" s="1" t="s">
        <v>1538</v>
      </c>
      <c r="B923" s="1">
        <v>89</v>
      </c>
      <c r="C923" s="1" t="s">
        <v>1569</v>
      </c>
      <c r="D923" s="5">
        <v>43585</v>
      </c>
      <c r="E923" s="1">
        <f t="shared" si="105"/>
        <v>2019</v>
      </c>
      <c r="F923" s="1">
        <f t="shared" si="103"/>
        <v>4</v>
      </c>
      <c r="G923" s="4">
        <f t="shared" si="104"/>
        <v>30</v>
      </c>
      <c r="H923" s="9">
        <v>0.59444444444444444</v>
      </c>
      <c r="I923" s="13">
        <v>130.24799999999999</v>
      </c>
      <c r="J923" s="13">
        <v>34.979999999999997</v>
      </c>
      <c r="K923" s="10">
        <v>99.72</v>
      </c>
      <c r="L923" s="10">
        <v>100</v>
      </c>
      <c r="M923" s="10" t="s">
        <v>1565</v>
      </c>
      <c r="N923" s="14">
        <v>14.3278</v>
      </c>
      <c r="O923" s="13">
        <v>34.511099999999999</v>
      </c>
      <c r="P923" s="41">
        <v>0.2096479976470591</v>
      </c>
      <c r="Q923" s="41">
        <v>1.1478850694117657</v>
      </c>
      <c r="R923" s="1" t="s">
        <v>285</v>
      </c>
      <c r="S923" s="1">
        <v>1</v>
      </c>
      <c r="V923" s="42" t="str">
        <f t="shared" si="102"/>
        <v>YK1901 St.89 99.72m Bt.NA</v>
      </c>
    </row>
    <row r="924" spans="1:22" ht="12.75" customHeight="1">
      <c r="A924" s="1" t="s">
        <v>1538</v>
      </c>
      <c r="B924" s="1">
        <v>89</v>
      </c>
      <c r="C924" s="1" t="s">
        <v>1569</v>
      </c>
      <c r="D924" s="5">
        <v>43585</v>
      </c>
      <c r="E924" s="1">
        <f t="shared" si="105"/>
        <v>2019</v>
      </c>
      <c r="F924" s="1">
        <f t="shared" si="103"/>
        <v>4</v>
      </c>
      <c r="G924" s="4">
        <f t="shared" si="104"/>
        <v>30</v>
      </c>
      <c r="H924" s="9">
        <v>0.59444444444444444</v>
      </c>
      <c r="I924" s="13">
        <v>130.24799999999999</v>
      </c>
      <c r="J924" s="13">
        <v>34.979999999999997</v>
      </c>
      <c r="K924" s="10">
        <v>120.086</v>
      </c>
      <c r="L924" s="10">
        <v>120</v>
      </c>
      <c r="M924" s="10" t="s">
        <v>1565</v>
      </c>
      <c r="N924" s="14">
        <v>9.1610999999999994</v>
      </c>
      <c r="O924" s="13">
        <v>34.2973</v>
      </c>
      <c r="P924" s="41">
        <v>0.11483079882352909</v>
      </c>
      <c r="Q924" s="41">
        <v>0.29234726470588335</v>
      </c>
      <c r="R924" s="1" t="s">
        <v>285</v>
      </c>
      <c r="S924" s="1">
        <v>1</v>
      </c>
      <c r="V924" s="42" t="str">
        <f t="shared" si="102"/>
        <v>YK1901 St.89 120.086m Bt.NA</v>
      </c>
    </row>
    <row r="925" spans="1:22" ht="12.75" customHeight="1">
      <c r="P925" s="41"/>
      <c r="Q925" s="41"/>
      <c r="V925" s="42"/>
    </row>
    <row r="926" spans="1:22" ht="12.75" customHeight="1">
      <c r="A926" s="1" t="s">
        <v>1540</v>
      </c>
      <c r="B926" s="1">
        <v>24</v>
      </c>
      <c r="C926" s="1" t="s">
        <v>1571</v>
      </c>
      <c r="D926" s="5">
        <v>43644.919976851852</v>
      </c>
      <c r="E926" s="1">
        <v>2019</v>
      </c>
      <c r="F926" s="1">
        <v>6</v>
      </c>
      <c r="G926" s="4">
        <v>28</v>
      </c>
      <c r="H926" s="9">
        <v>43644.919976851852</v>
      </c>
      <c r="I926" s="13">
        <v>127.253</v>
      </c>
      <c r="J926" s="13">
        <v>31.751000000000001</v>
      </c>
      <c r="K926" s="10">
        <v>0</v>
      </c>
      <c r="L926" s="10">
        <v>0</v>
      </c>
      <c r="M926" s="33">
        <v>0</v>
      </c>
      <c r="N926" s="40">
        <v>23.5</v>
      </c>
      <c r="O926" s="13">
        <v>33.23687054234486</v>
      </c>
      <c r="P926" s="41">
        <v>-0.12687012941176512</v>
      </c>
      <c r="Q926" s="41">
        <v>-0.91742902352941336</v>
      </c>
      <c r="R926" s="1" t="s">
        <v>285</v>
      </c>
      <c r="U926" s="8" t="s">
        <v>1642</v>
      </c>
      <c r="V926" s="42" t="str">
        <f t="shared" ref="V926:V947" si="106">A926&amp;" St."&amp;B926&amp;" "&amp;K926&amp;"m"&amp;" Bt."&amp;M926</f>
        <v>YK1905 St.24 0m Bt.0</v>
      </c>
    </row>
    <row r="927" spans="1:22" ht="12.75" customHeight="1">
      <c r="A927" s="1" t="s">
        <v>1540</v>
      </c>
      <c r="B927" s="1">
        <v>24</v>
      </c>
      <c r="C927" s="1" t="s">
        <v>1571</v>
      </c>
      <c r="D927" s="5">
        <v>43644.919976851852</v>
      </c>
      <c r="E927" s="1">
        <v>2019</v>
      </c>
      <c r="F927" s="1">
        <v>6</v>
      </c>
      <c r="G927" s="4">
        <v>28</v>
      </c>
      <c r="H927" s="9">
        <v>43644.919976851852</v>
      </c>
      <c r="I927" s="13">
        <v>127.253</v>
      </c>
      <c r="J927" s="13">
        <v>31.751000000000001</v>
      </c>
      <c r="K927" s="10">
        <v>9</v>
      </c>
      <c r="L927" s="10">
        <v>10</v>
      </c>
      <c r="M927" s="10">
        <v>7</v>
      </c>
      <c r="N927" s="14">
        <v>23.44</v>
      </c>
      <c r="O927" s="13">
        <v>33.672791758590989</v>
      </c>
      <c r="P927" s="41">
        <v>1.4198105882352596E-2</v>
      </c>
      <c r="Q927" s="41">
        <v>-2.0070298823528177E-2</v>
      </c>
      <c r="R927" s="1" t="s">
        <v>285</v>
      </c>
      <c r="S927" s="1">
        <v>1</v>
      </c>
      <c r="U927" s="8" t="s">
        <v>1645</v>
      </c>
      <c r="V927" s="42" t="str">
        <f t="shared" si="106"/>
        <v>YK1905 St.24 9m Bt.7</v>
      </c>
    </row>
    <row r="928" spans="1:22" ht="12.75" customHeight="1">
      <c r="A928" s="1" t="s">
        <v>1540</v>
      </c>
      <c r="B928" s="1">
        <v>24</v>
      </c>
      <c r="C928" s="1" t="s">
        <v>1571</v>
      </c>
      <c r="D928" s="5">
        <v>43644.919976851852</v>
      </c>
      <c r="E928" s="1">
        <v>2019</v>
      </c>
      <c r="F928" s="1">
        <v>6</v>
      </c>
      <c r="G928" s="4">
        <v>28</v>
      </c>
      <c r="H928" s="9">
        <v>43644.919976851852</v>
      </c>
      <c r="I928" s="13">
        <v>127.253</v>
      </c>
      <c r="J928" s="13">
        <v>31.751000000000001</v>
      </c>
      <c r="K928" s="10">
        <v>20</v>
      </c>
      <c r="L928" s="10">
        <v>20</v>
      </c>
      <c r="M928" s="10">
        <v>6</v>
      </c>
      <c r="N928" s="14">
        <v>22.48</v>
      </c>
      <c r="O928" s="13">
        <v>33.906256305771535</v>
      </c>
      <c r="P928" s="41">
        <v>6.3009715294116919E-2</v>
      </c>
      <c r="Q928" s="41">
        <v>0.36625904705882384</v>
      </c>
      <c r="R928" s="1" t="s">
        <v>285</v>
      </c>
      <c r="S928" s="1">
        <v>1</v>
      </c>
      <c r="U928" s="8" t="s">
        <v>1645</v>
      </c>
      <c r="V928" s="42" t="str">
        <f t="shared" si="106"/>
        <v>YK1905 St.24 20m Bt.6</v>
      </c>
    </row>
    <row r="929" spans="1:22" ht="12.75" customHeight="1">
      <c r="A929" s="1" t="s">
        <v>1540</v>
      </c>
      <c r="B929" s="1">
        <v>24</v>
      </c>
      <c r="C929" s="1" t="s">
        <v>1571</v>
      </c>
      <c r="D929" s="5">
        <v>43644.919976851852</v>
      </c>
      <c r="E929" s="1">
        <v>2019</v>
      </c>
      <c r="F929" s="1">
        <v>6</v>
      </c>
      <c r="G929" s="4">
        <v>28</v>
      </c>
      <c r="H929" s="9">
        <v>43644.919976851852</v>
      </c>
      <c r="I929" s="13">
        <v>127.253</v>
      </c>
      <c r="J929" s="13">
        <v>31.751000000000001</v>
      </c>
      <c r="K929" s="10">
        <v>30</v>
      </c>
      <c r="L929" s="10">
        <v>30</v>
      </c>
      <c r="M929" s="10">
        <v>5</v>
      </c>
      <c r="N929" s="14">
        <v>19.11</v>
      </c>
      <c r="O929" s="13">
        <v>33.712859838159218</v>
      </c>
      <c r="P929" s="41">
        <v>1.0626524705881657E-2</v>
      </c>
      <c r="Q929" s="41">
        <v>-0.10792412705882093</v>
      </c>
      <c r="R929" s="1" t="s">
        <v>285</v>
      </c>
      <c r="S929" s="1">
        <v>1</v>
      </c>
      <c r="U929" s="8" t="s">
        <v>1645</v>
      </c>
      <c r="V929" s="42" t="str">
        <f t="shared" si="106"/>
        <v>YK1905 St.24 30m Bt.5</v>
      </c>
    </row>
    <row r="930" spans="1:22" ht="12.75" customHeight="1">
      <c r="A930" s="1" t="s">
        <v>1540</v>
      </c>
      <c r="B930" s="1">
        <v>24</v>
      </c>
      <c r="C930" s="1" t="s">
        <v>1571</v>
      </c>
      <c r="D930" s="5">
        <v>43644.919976851852</v>
      </c>
      <c r="E930" s="1">
        <v>2019</v>
      </c>
      <c r="F930" s="1">
        <v>6</v>
      </c>
      <c r="G930" s="4">
        <v>28</v>
      </c>
      <c r="H930" s="9">
        <v>43644.919976851852</v>
      </c>
      <c r="I930" s="13">
        <v>127.253</v>
      </c>
      <c r="J930" s="13">
        <v>31.751000000000001</v>
      </c>
      <c r="K930" s="10">
        <v>50</v>
      </c>
      <c r="L930" s="10">
        <v>50</v>
      </c>
      <c r="M930" s="10">
        <v>4</v>
      </c>
      <c r="N930" s="14">
        <v>17.84</v>
      </c>
      <c r="O930" s="13">
        <v>33.806444004380502</v>
      </c>
      <c r="P930" s="41">
        <v>-1.0365625882353235E-2</v>
      </c>
      <c r="Q930" s="41">
        <v>-2.7757811764708151E-3</v>
      </c>
      <c r="R930" s="1" t="s">
        <v>285</v>
      </c>
      <c r="S930" s="1">
        <v>1</v>
      </c>
      <c r="U930" s="8" t="s">
        <v>1645</v>
      </c>
      <c r="V930" s="42" t="str">
        <f t="shared" si="106"/>
        <v>YK1905 St.24 50m Bt.4</v>
      </c>
    </row>
    <row r="931" spans="1:22">
      <c r="A931" s="1" t="s">
        <v>1540</v>
      </c>
      <c r="B931" s="1">
        <v>24</v>
      </c>
      <c r="C931" s="1" t="s">
        <v>1571</v>
      </c>
      <c r="D931" s="5">
        <v>43644.919976851852</v>
      </c>
      <c r="E931" s="1">
        <v>2019</v>
      </c>
      <c r="F931" s="1">
        <v>6</v>
      </c>
      <c r="G931" s="4">
        <v>28</v>
      </c>
      <c r="H931" s="9">
        <v>43644.919976851852</v>
      </c>
      <c r="I931" s="13">
        <v>127.253</v>
      </c>
      <c r="J931" s="13">
        <v>31.751000000000001</v>
      </c>
      <c r="K931" s="10">
        <v>75</v>
      </c>
      <c r="L931" s="10">
        <v>75</v>
      </c>
      <c r="M931" s="10">
        <v>3</v>
      </c>
      <c r="N931" s="14">
        <v>17.670000000000002</v>
      </c>
      <c r="O931" s="13">
        <v>34.047236839582531</v>
      </c>
      <c r="P931" s="41">
        <v>4.5767035294113079E-3</v>
      </c>
      <c r="Q931" s="41">
        <v>0.26437228470588181</v>
      </c>
      <c r="R931" s="1" t="s">
        <v>285</v>
      </c>
      <c r="S931" s="1">
        <v>1</v>
      </c>
      <c r="U931" s="8" t="s">
        <v>1645</v>
      </c>
      <c r="V931" s="42" t="str">
        <f t="shared" si="106"/>
        <v>YK1905 St.24 75m Bt.3</v>
      </c>
    </row>
    <row r="932" spans="1:22">
      <c r="A932" s="1" t="s">
        <v>1540</v>
      </c>
      <c r="B932" s="1">
        <v>24</v>
      </c>
      <c r="C932" s="1" t="s">
        <v>1571</v>
      </c>
      <c r="D932" s="5">
        <v>43644.919976851852</v>
      </c>
      <c r="E932" s="1">
        <v>2019</v>
      </c>
      <c r="F932" s="1">
        <v>6</v>
      </c>
      <c r="G932" s="4">
        <v>28</v>
      </c>
      <c r="H932" s="9">
        <v>43644.919976851852</v>
      </c>
      <c r="I932" s="13">
        <v>127.253</v>
      </c>
      <c r="J932" s="13">
        <v>31.751000000000001</v>
      </c>
      <c r="K932" s="10">
        <v>100</v>
      </c>
      <c r="L932" s="10">
        <v>100</v>
      </c>
      <c r="M932" s="10">
        <v>2</v>
      </c>
      <c r="N932" s="14">
        <v>14.47</v>
      </c>
      <c r="O932" s="13">
        <v>33.952403865737516</v>
      </c>
      <c r="P932" s="41">
        <v>2.9845032941175909E-2</v>
      </c>
      <c r="Q932" s="41">
        <v>0.10807163058823832</v>
      </c>
      <c r="R932" s="1" t="s">
        <v>285</v>
      </c>
      <c r="S932" s="1">
        <v>1</v>
      </c>
      <c r="U932" s="8" t="s">
        <v>1645</v>
      </c>
      <c r="V932" s="42" t="str">
        <f t="shared" si="106"/>
        <v>YK1905 St.24 100m Bt.2</v>
      </c>
    </row>
    <row r="933" spans="1:22">
      <c r="A933" s="1" t="s">
        <v>1540</v>
      </c>
      <c r="B933" s="1">
        <v>24</v>
      </c>
      <c r="C933" s="1" t="s">
        <v>1571</v>
      </c>
      <c r="D933" s="5">
        <v>43644.919976851852</v>
      </c>
      <c r="E933" s="1">
        <v>2019</v>
      </c>
      <c r="F933" s="1">
        <v>6</v>
      </c>
      <c r="G933" s="4">
        <v>28</v>
      </c>
      <c r="H933" s="9">
        <v>43644.919976851852</v>
      </c>
      <c r="I933" s="13">
        <v>127.253</v>
      </c>
      <c r="J933" s="13">
        <v>31.751000000000001</v>
      </c>
      <c r="K933" s="10">
        <v>121</v>
      </c>
      <c r="L933" s="10">
        <v>121</v>
      </c>
      <c r="M933" s="10">
        <v>1</v>
      </c>
      <c r="N933" s="14">
        <v>14.88</v>
      </c>
      <c r="O933" s="13">
        <v>34.155060442330445</v>
      </c>
      <c r="P933" s="41">
        <v>6.6928708235293843E-2</v>
      </c>
      <c r="Q933" s="41">
        <v>0.29346767058823531</v>
      </c>
      <c r="R933" s="1" t="s">
        <v>285</v>
      </c>
      <c r="S933" s="1">
        <v>1</v>
      </c>
      <c r="V933" s="42" t="str">
        <f t="shared" si="106"/>
        <v>YK1905 St.24 121m Bt.1</v>
      </c>
    </row>
    <row r="934" spans="1:22">
      <c r="P934" s="41"/>
      <c r="Q934" s="41"/>
      <c r="V934" s="42"/>
    </row>
    <row r="935" spans="1:22">
      <c r="A935" s="1" t="s">
        <v>1540</v>
      </c>
      <c r="B935" s="1" t="s">
        <v>1541</v>
      </c>
      <c r="C935" s="1" t="s">
        <v>1571</v>
      </c>
      <c r="D935" s="5">
        <v>43645.922696759262</v>
      </c>
      <c r="E935" s="1">
        <v>2019</v>
      </c>
      <c r="F935" s="1">
        <v>6</v>
      </c>
      <c r="G935" s="4">
        <v>29</v>
      </c>
      <c r="H935" s="9">
        <v>43645.922696759262</v>
      </c>
      <c r="I935" s="13">
        <v>128.75200000000001</v>
      </c>
      <c r="J935" s="13">
        <v>31.751999999999999</v>
      </c>
      <c r="K935" s="10">
        <v>0</v>
      </c>
      <c r="L935" s="10">
        <v>0</v>
      </c>
      <c r="M935" s="33">
        <v>0</v>
      </c>
      <c r="N935" s="40">
        <v>25.9</v>
      </c>
      <c r="O935" s="13">
        <v>34.210247961511918</v>
      </c>
      <c r="P935" s="41">
        <v>0.10066317058823504</v>
      </c>
      <c r="Q935" s="41">
        <v>0.56858942745098062</v>
      </c>
      <c r="R935" s="1" t="s">
        <v>285</v>
      </c>
      <c r="S935" s="1">
        <v>1</v>
      </c>
      <c r="U935" s="8" t="s">
        <v>1645</v>
      </c>
      <c r="V935" s="42" t="str">
        <f t="shared" si="106"/>
        <v>YK1905 St.30_3 0m Bt.0</v>
      </c>
    </row>
    <row r="936" spans="1:22">
      <c r="A936" s="1" t="s">
        <v>1540</v>
      </c>
      <c r="B936" s="1" t="s">
        <v>1541</v>
      </c>
      <c r="C936" s="1" t="s">
        <v>1571</v>
      </c>
      <c r="D936" s="5">
        <v>43645.922696759262</v>
      </c>
      <c r="E936" s="1">
        <v>2019</v>
      </c>
      <c r="F936" s="1">
        <v>6</v>
      </c>
      <c r="G936" s="4">
        <v>29</v>
      </c>
      <c r="H936" s="9">
        <v>43645.922696759262</v>
      </c>
      <c r="I936" s="13">
        <v>128.75200000000001</v>
      </c>
      <c r="J936" s="13">
        <v>31.751999999999999</v>
      </c>
      <c r="K936" s="10">
        <v>9</v>
      </c>
      <c r="L936" s="10">
        <v>10</v>
      </c>
      <c r="M936" s="10">
        <v>11</v>
      </c>
      <c r="N936" s="14">
        <v>25.94</v>
      </c>
      <c r="O936" s="13">
        <v>34.302010505239636</v>
      </c>
      <c r="P936" s="41">
        <v>0.12091467764705888</v>
      </c>
      <c r="Q936" s="41">
        <v>0.77750817882353118</v>
      </c>
      <c r="R936" s="1" t="s">
        <v>285</v>
      </c>
      <c r="S936" s="1">
        <v>1</v>
      </c>
      <c r="U936" s="8" t="s">
        <v>1645</v>
      </c>
      <c r="V936" s="42" t="str">
        <f t="shared" si="106"/>
        <v>YK1905 St.30_3 9m Bt.11</v>
      </c>
    </row>
    <row r="937" spans="1:22">
      <c r="A937" s="1" t="s">
        <v>1540</v>
      </c>
      <c r="B937" s="1" t="s">
        <v>1541</v>
      </c>
      <c r="C937" s="1" t="s">
        <v>1571</v>
      </c>
      <c r="D937" s="5">
        <v>43645.922696759262</v>
      </c>
      <c r="E937" s="1">
        <v>2019</v>
      </c>
      <c r="F937" s="1">
        <v>6</v>
      </c>
      <c r="G937" s="4">
        <v>29</v>
      </c>
      <c r="H937" s="9">
        <v>43645.922696759262</v>
      </c>
      <c r="I937" s="13">
        <v>128.75200000000001</v>
      </c>
      <c r="J937" s="13">
        <v>31.751999999999999</v>
      </c>
      <c r="K937" s="10">
        <v>19</v>
      </c>
      <c r="L937" s="10">
        <v>20</v>
      </c>
      <c r="M937" s="10">
        <v>10</v>
      </c>
      <c r="N937" s="14">
        <v>25.55</v>
      </c>
      <c r="O937" s="13">
        <v>34.361169963522599</v>
      </c>
      <c r="P937" s="41">
        <v>0.10801399058823558</v>
      </c>
      <c r="Q937" s="41">
        <v>0.7644343552941173</v>
      </c>
      <c r="R937" s="1" t="s">
        <v>285</v>
      </c>
      <c r="S937" s="1">
        <v>1</v>
      </c>
      <c r="U937" s="8" t="s">
        <v>1645</v>
      </c>
      <c r="V937" s="42" t="str">
        <f t="shared" si="106"/>
        <v>YK1905 St.30_3 19m Bt.10</v>
      </c>
    </row>
    <row r="938" spans="1:22">
      <c r="A938" s="1" t="s">
        <v>1540</v>
      </c>
      <c r="B938" s="1" t="s">
        <v>1541</v>
      </c>
      <c r="C938" s="1" t="s">
        <v>1571</v>
      </c>
      <c r="D938" s="5">
        <v>43645.922696759262</v>
      </c>
      <c r="E938" s="1">
        <v>2019</v>
      </c>
      <c r="F938" s="1">
        <v>6</v>
      </c>
      <c r="G938" s="4">
        <v>29</v>
      </c>
      <c r="H938" s="9">
        <v>43645.922696759262</v>
      </c>
      <c r="I938" s="13">
        <v>128.75200000000001</v>
      </c>
      <c r="J938" s="13">
        <v>31.751999999999999</v>
      </c>
      <c r="K938" s="10">
        <v>30</v>
      </c>
      <c r="L938" s="10">
        <v>30</v>
      </c>
      <c r="M938" s="10">
        <v>9</v>
      </c>
      <c r="N938" s="14">
        <v>25.08</v>
      </c>
      <c r="O938" s="13">
        <v>34.578343929797342</v>
      </c>
      <c r="P938" s="41">
        <v>0.17611846352941241</v>
      </c>
      <c r="Q938" s="41">
        <v>1.0601468117647066</v>
      </c>
      <c r="R938" s="1" t="s">
        <v>285</v>
      </c>
      <c r="S938" s="1">
        <v>1</v>
      </c>
      <c r="U938" s="8" t="s">
        <v>1645</v>
      </c>
      <c r="V938" s="42" t="str">
        <f t="shared" si="106"/>
        <v>YK1905 St.30_3 30m Bt.9</v>
      </c>
    </row>
    <row r="939" spans="1:22">
      <c r="A939" s="1" t="s">
        <v>1540</v>
      </c>
      <c r="B939" s="1" t="s">
        <v>1541</v>
      </c>
      <c r="C939" s="1" t="s">
        <v>1571</v>
      </c>
      <c r="D939" s="5">
        <v>43645.922696759262</v>
      </c>
      <c r="E939" s="1">
        <v>2019</v>
      </c>
      <c r="F939" s="1">
        <v>6</v>
      </c>
      <c r="G939" s="4">
        <v>29</v>
      </c>
      <c r="H939" s="9">
        <v>43645.922696759262</v>
      </c>
      <c r="I939" s="13">
        <v>128.75200000000001</v>
      </c>
      <c r="J939" s="13">
        <v>31.751999999999999</v>
      </c>
      <c r="K939" s="10">
        <v>50</v>
      </c>
      <c r="L939" s="10">
        <v>50</v>
      </c>
      <c r="M939" s="10">
        <v>8</v>
      </c>
      <c r="N939" s="14">
        <v>23.04</v>
      </c>
      <c r="O939" s="13">
        <v>34.58081393326492</v>
      </c>
      <c r="P939" s="41">
        <v>0.22471024313725518</v>
      </c>
      <c r="Q939" s="41">
        <v>1.430833288235295</v>
      </c>
      <c r="R939" s="1" t="s">
        <v>285</v>
      </c>
      <c r="S939" s="1">
        <v>1</v>
      </c>
      <c r="U939" s="8" t="s">
        <v>1645</v>
      </c>
      <c r="V939" s="42" t="str">
        <f t="shared" si="106"/>
        <v>YK1905 St.30_3 50m Bt.8</v>
      </c>
    </row>
    <row r="940" spans="1:22">
      <c r="A940" s="1" t="s">
        <v>1540</v>
      </c>
      <c r="B940" s="1" t="s">
        <v>1541</v>
      </c>
      <c r="C940" s="1" t="s">
        <v>1571</v>
      </c>
      <c r="D940" s="5">
        <v>43645.922696759262</v>
      </c>
      <c r="E940" s="1">
        <v>2019</v>
      </c>
      <c r="F940" s="1">
        <v>6</v>
      </c>
      <c r="G940" s="4">
        <v>29</v>
      </c>
      <c r="H940" s="9">
        <v>43645.922696759262</v>
      </c>
      <c r="I940" s="13">
        <v>128.75200000000001</v>
      </c>
      <c r="J940" s="13">
        <v>31.751999999999999</v>
      </c>
      <c r="K940" s="10">
        <v>56</v>
      </c>
      <c r="L940" s="10">
        <v>60</v>
      </c>
      <c r="M940" s="10">
        <v>12</v>
      </c>
      <c r="N940" s="14">
        <v>22.69</v>
      </c>
      <c r="O940" s="13">
        <v>34.643538176432969</v>
      </c>
      <c r="P940" s="41">
        <v>0.17787654588235302</v>
      </c>
      <c r="Q940" s="41">
        <v>1.3444472729411778</v>
      </c>
      <c r="R940" s="1" t="s">
        <v>285</v>
      </c>
      <c r="S940" s="1">
        <v>1</v>
      </c>
      <c r="U940" s="8" t="s">
        <v>1645</v>
      </c>
      <c r="V940" s="42" t="str">
        <f t="shared" si="106"/>
        <v>YK1905 St.30_3 56m Bt.12</v>
      </c>
    </row>
    <row r="941" spans="1:22">
      <c r="A941" s="1" t="s">
        <v>1540</v>
      </c>
      <c r="B941" s="1" t="s">
        <v>1541</v>
      </c>
      <c r="C941" s="1" t="s">
        <v>1571</v>
      </c>
      <c r="D941" s="5">
        <v>43645.922696759262</v>
      </c>
      <c r="E941" s="1">
        <v>2019</v>
      </c>
      <c r="F941" s="1">
        <v>6</v>
      </c>
      <c r="G941" s="4">
        <v>29</v>
      </c>
      <c r="H941" s="9">
        <v>43645.922696759262</v>
      </c>
      <c r="I941" s="13">
        <v>128.75200000000001</v>
      </c>
      <c r="J941" s="13">
        <v>31.751999999999999</v>
      </c>
      <c r="K941" s="10">
        <v>74</v>
      </c>
      <c r="L941" s="10">
        <v>75</v>
      </c>
      <c r="M941" s="10">
        <v>7</v>
      </c>
      <c r="N941" s="14">
        <v>21.51</v>
      </c>
      <c r="O941" s="13">
        <v>34.765297522268362</v>
      </c>
      <c r="P941" s="41">
        <v>0.22781820941176489</v>
      </c>
      <c r="Q941" s="41">
        <v>1.4953017647058839</v>
      </c>
      <c r="R941" s="1" t="s">
        <v>285</v>
      </c>
      <c r="S941" s="1">
        <v>1</v>
      </c>
      <c r="U941" s="8" t="s">
        <v>1645</v>
      </c>
      <c r="V941" s="42" t="str">
        <f t="shared" si="106"/>
        <v>YK1905 St.30_3 74m Bt.7</v>
      </c>
    </row>
    <row r="942" spans="1:22">
      <c r="A942" s="1" t="s">
        <v>1540</v>
      </c>
      <c r="B942" s="1" t="s">
        <v>1541</v>
      </c>
      <c r="C942" s="1" t="s">
        <v>1571</v>
      </c>
      <c r="D942" s="5">
        <v>43645.922696759262</v>
      </c>
      <c r="E942" s="1">
        <v>2019</v>
      </c>
      <c r="F942" s="1">
        <v>6</v>
      </c>
      <c r="G942" s="4">
        <v>29</v>
      </c>
      <c r="H942" s="9">
        <v>43645.922696759262</v>
      </c>
      <c r="I942" s="13">
        <v>128.75200000000001</v>
      </c>
      <c r="J942" s="13">
        <v>31.751999999999999</v>
      </c>
      <c r="K942" s="10">
        <v>99</v>
      </c>
      <c r="L942" s="10">
        <v>100</v>
      </c>
      <c r="M942" s="10">
        <v>6</v>
      </c>
      <c r="N942" s="14">
        <v>19.61</v>
      </c>
      <c r="O942" s="13">
        <v>34.731654485262368</v>
      </c>
      <c r="P942" s="41">
        <v>0.20997064235294172</v>
      </c>
      <c r="Q942" s="41">
        <v>1.5100839011764702</v>
      </c>
      <c r="R942" s="1" t="s">
        <v>285</v>
      </c>
      <c r="S942" s="1">
        <v>1</v>
      </c>
      <c r="U942" s="8" t="s">
        <v>1645</v>
      </c>
      <c r="V942" s="42" t="str">
        <f t="shared" si="106"/>
        <v>YK1905 St.30_3 99m Bt.6</v>
      </c>
    </row>
    <row r="943" spans="1:22">
      <c r="A943" s="1" t="s">
        <v>1540</v>
      </c>
      <c r="B943" s="1" t="s">
        <v>1541</v>
      </c>
      <c r="C943" s="1" t="s">
        <v>1571</v>
      </c>
      <c r="D943" s="5">
        <v>43645.922696759262</v>
      </c>
      <c r="E943" s="1">
        <v>2019</v>
      </c>
      <c r="F943" s="1">
        <v>6</v>
      </c>
      <c r="G943" s="4">
        <v>29</v>
      </c>
      <c r="H943" s="9">
        <v>43645.922696759262</v>
      </c>
      <c r="I943" s="13">
        <v>128.75200000000001</v>
      </c>
      <c r="J943" s="13">
        <v>31.751999999999999</v>
      </c>
      <c r="K943" s="10">
        <v>125</v>
      </c>
      <c r="L943" s="10">
        <v>125</v>
      </c>
      <c r="M943" s="10">
        <v>5</v>
      </c>
      <c r="N943" s="14">
        <v>17.399999999999999</v>
      </c>
      <c r="O943" s="13">
        <v>34.638410349633311</v>
      </c>
      <c r="P943" s="41">
        <v>0.21582687529411748</v>
      </c>
      <c r="Q943" s="41">
        <v>1.5141977976470589</v>
      </c>
      <c r="R943" s="1" t="s">
        <v>285</v>
      </c>
      <c r="S943" s="1">
        <v>1</v>
      </c>
      <c r="U943" s="8" t="s">
        <v>1645</v>
      </c>
      <c r="V943" s="42" t="str">
        <f t="shared" si="106"/>
        <v>YK1905 St.30_3 125m Bt.5</v>
      </c>
    </row>
    <row r="944" spans="1:22">
      <c r="A944" s="1" t="s">
        <v>1540</v>
      </c>
      <c r="B944" s="1" t="s">
        <v>1541</v>
      </c>
      <c r="C944" s="1" t="s">
        <v>1571</v>
      </c>
      <c r="D944" s="5">
        <v>43645.922696759262</v>
      </c>
      <c r="E944" s="1">
        <v>2019</v>
      </c>
      <c r="F944" s="1">
        <v>6</v>
      </c>
      <c r="G944" s="4">
        <v>29</v>
      </c>
      <c r="H944" s="9">
        <v>43645.922696759262</v>
      </c>
      <c r="I944" s="13">
        <v>128.75200000000001</v>
      </c>
      <c r="J944" s="13">
        <v>31.751999999999999</v>
      </c>
      <c r="K944" s="10">
        <v>148</v>
      </c>
      <c r="L944" s="10">
        <v>150</v>
      </c>
      <c r="M944" s="10">
        <v>4</v>
      </c>
      <c r="N944" s="14">
        <v>15.89</v>
      </c>
      <c r="O944" s="13">
        <v>34.484660038377434</v>
      </c>
      <c r="P944" s="41">
        <v>0.16596752794117631</v>
      </c>
      <c r="Q944" s="41">
        <v>1.0004759955882339</v>
      </c>
      <c r="R944" s="1" t="s">
        <v>285</v>
      </c>
      <c r="S944" s="1">
        <v>1</v>
      </c>
      <c r="U944" s="8" t="s">
        <v>1645</v>
      </c>
      <c r="V944" s="42" t="str">
        <f t="shared" si="106"/>
        <v>YK1905 St.30_3 148m Bt.4</v>
      </c>
    </row>
    <row r="945" spans="1:22">
      <c r="A945" s="1" t="s">
        <v>1540</v>
      </c>
      <c r="B945" s="1" t="s">
        <v>1541</v>
      </c>
      <c r="C945" s="1" t="s">
        <v>1571</v>
      </c>
      <c r="D945" s="5">
        <v>43645.922696759262</v>
      </c>
      <c r="E945" s="1">
        <v>2019</v>
      </c>
      <c r="F945" s="1">
        <v>6</v>
      </c>
      <c r="G945" s="4">
        <v>29</v>
      </c>
      <c r="H945" s="9">
        <v>43645.922696759262</v>
      </c>
      <c r="I945" s="13">
        <v>128.75200000000001</v>
      </c>
      <c r="J945" s="13">
        <v>31.751999999999999</v>
      </c>
      <c r="K945" s="10">
        <v>199</v>
      </c>
      <c r="L945" s="10">
        <v>200</v>
      </c>
      <c r="M945" s="10">
        <v>3</v>
      </c>
      <c r="N945" s="14">
        <v>13.41</v>
      </c>
      <c r="O945" s="13">
        <v>34.368953817548928</v>
      </c>
      <c r="P945" s="41">
        <v>5.9450282352941475E-2</v>
      </c>
      <c r="Q945" s="41">
        <v>0.42810145647058917</v>
      </c>
      <c r="R945" s="1" t="s">
        <v>285</v>
      </c>
      <c r="S945" s="1">
        <v>1</v>
      </c>
      <c r="U945" s="8" t="s">
        <v>1645</v>
      </c>
      <c r="V945" s="42" t="str">
        <f t="shared" si="106"/>
        <v>YK1905 St.30_3 199m Bt.3</v>
      </c>
    </row>
    <row r="946" spans="1:22">
      <c r="A946" s="1" t="s">
        <v>1540</v>
      </c>
      <c r="B946" s="1" t="s">
        <v>1541</v>
      </c>
      <c r="C946" s="1" t="s">
        <v>1571</v>
      </c>
      <c r="D946" s="5">
        <v>43645.922696759262</v>
      </c>
      <c r="E946" s="1">
        <v>2019</v>
      </c>
      <c r="F946" s="1">
        <v>6</v>
      </c>
      <c r="G946" s="4">
        <v>29</v>
      </c>
      <c r="H946" s="9">
        <v>43645.922696759262</v>
      </c>
      <c r="I946" s="13">
        <v>128.75200000000001</v>
      </c>
      <c r="J946" s="13">
        <v>31.751999999999999</v>
      </c>
      <c r="K946" s="10">
        <v>299</v>
      </c>
      <c r="L946" s="10">
        <v>300</v>
      </c>
      <c r="M946" s="10">
        <v>2</v>
      </c>
      <c r="N946" s="14">
        <v>10.57</v>
      </c>
      <c r="O946" s="13">
        <v>34.348714627341749</v>
      </c>
      <c r="P946" s="41">
        <v>-1.8426654901960937E-2</v>
      </c>
      <c r="Q946" s="41">
        <v>-0.35427089264705813</v>
      </c>
      <c r="R946" s="1" t="s">
        <v>285</v>
      </c>
      <c r="S946" s="1">
        <v>1</v>
      </c>
      <c r="U946" s="8" t="s">
        <v>1645</v>
      </c>
      <c r="V946" s="42" t="str">
        <f t="shared" si="106"/>
        <v>YK1905 St.30_3 299m Bt.2</v>
      </c>
    </row>
    <row r="947" spans="1:22">
      <c r="A947" s="1" t="s">
        <v>1540</v>
      </c>
      <c r="B947" s="1" t="s">
        <v>1541</v>
      </c>
      <c r="C947" s="1" t="s">
        <v>1571</v>
      </c>
      <c r="D947" s="5">
        <v>43645.922696759262</v>
      </c>
      <c r="E947" s="1">
        <v>2019</v>
      </c>
      <c r="F947" s="1">
        <v>6</v>
      </c>
      <c r="G947" s="4">
        <v>29</v>
      </c>
      <c r="H947" s="9">
        <v>43645.922696759262</v>
      </c>
      <c r="I947" s="13">
        <v>128.75200000000001</v>
      </c>
      <c r="J947" s="13">
        <v>31.751999999999999</v>
      </c>
      <c r="K947" s="10">
        <v>496</v>
      </c>
      <c r="L947" s="10">
        <v>500</v>
      </c>
      <c r="M947" s="10">
        <v>1</v>
      </c>
      <c r="N947" s="14">
        <v>7.45</v>
      </c>
      <c r="O947" s="13">
        <v>34.222818137030075</v>
      </c>
      <c r="P947" s="41">
        <v>-3.7468338823530178E-2</v>
      </c>
      <c r="Q947" s="41">
        <v>-0.88353101176470616</v>
      </c>
      <c r="R947" s="1" t="s">
        <v>285</v>
      </c>
      <c r="S947" s="1">
        <v>1</v>
      </c>
      <c r="U947" s="8" t="s">
        <v>1645</v>
      </c>
      <c r="V947" s="42" t="str">
        <f t="shared" si="106"/>
        <v>YK1905 St.30_3 496m Bt.1</v>
      </c>
    </row>
    <row r="948" spans="1:22">
      <c r="P948" s="41"/>
      <c r="Q948" s="41"/>
      <c r="V948" s="42"/>
    </row>
  </sheetData>
  <autoFilter ref="A1:X1" xr:uid="{397153E6-1C68-5F44-8460-C800BB4F3BEA}">
    <sortState xmlns:xlrd2="http://schemas.microsoft.com/office/spreadsheetml/2017/richdata2" ref="A2:X4">
      <sortCondition ref="K1:K4"/>
    </sortState>
  </autoFilter>
  <sortState xmlns:xlrd2="http://schemas.microsoft.com/office/spreadsheetml/2017/richdata2" ref="A443:X454">
    <sortCondition ref="A443:A454"/>
  </sortState>
  <phoneticPr fontId="3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6C20-92F9-0B43-9EB1-639FD2BFDA5F}">
  <dimension ref="A1:Y1274"/>
  <sheetViews>
    <sheetView workbookViewId="0">
      <pane ySplit="1" topLeftCell="A2" activePane="bottomLeft" state="frozen"/>
      <selection pane="bottomLeft" activeCell="T7" sqref="T7"/>
    </sheetView>
  </sheetViews>
  <sheetFormatPr baseColWidth="10" defaultColWidth="12.83203125" defaultRowHeight="14"/>
  <cols>
    <col min="1" max="1" width="12.6640625" style="1" bestFit="1" customWidth="1"/>
    <col min="2" max="2" width="9.1640625" style="1" bestFit="1" customWidth="1"/>
    <col min="3" max="3" width="13.5" style="1" bestFit="1" customWidth="1"/>
    <col min="4" max="4" width="10.1640625" style="5" bestFit="1" customWidth="1"/>
    <col min="5" max="5" width="5.6640625" style="1" bestFit="1" customWidth="1"/>
    <col min="6" max="6" width="6.5" style="1" bestFit="1" customWidth="1"/>
    <col min="7" max="7" width="4.5" style="4" bestFit="1" customWidth="1"/>
    <col min="8" max="8" width="5.6640625" style="9" bestFit="1" customWidth="1"/>
    <col min="9" max="9" width="12.6640625" style="13" bestFit="1" customWidth="1"/>
    <col min="10" max="10" width="11.6640625" style="13" bestFit="1" customWidth="1"/>
    <col min="11" max="11" width="7.6640625" style="10" bestFit="1" customWidth="1"/>
    <col min="12" max="12" width="7.6640625" style="10" customWidth="1"/>
    <col min="13" max="13" width="7.5" style="10" customWidth="1"/>
    <col min="14" max="14" width="15" style="14" bestFit="1" customWidth="1"/>
    <col min="15" max="15" width="8" style="13" bestFit="1" customWidth="1"/>
    <col min="16" max="17" width="10.5" style="8" bestFit="1" customWidth="1"/>
    <col min="18" max="18" width="16.1640625" style="1" bestFit="1" customWidth="1"/>
    <col min="19" max="19" width="10.83203125" style="1" bestFit="1" customWidth="1"/>
    <col min="20" max="20" width="10.83203125" style="1" customWidth="1"/>
    <col min="21" max="21" width="60.33203125" style="8" bestFit="1" customWidth="1"/>
    <col min="22" max="22" width="35.33203125" style="8" customWidth="1"/>
    <col min="23" max="23" width="24.33203125" style="8" customWidth="1"/>
    <col min="24" max="24" width="12.83203125" style="8"/>
    <col min="25" max="25" width="13" style="8" customWidth="1"/>
    <col min="26" max="16384" width="12.83203125" style="8"/>
  </cols>
  <sheetData>
    <row r="1" spans="1:23" s="1" customFormat="1">
      <c r="A1" s="1" t="s">
        <v>167</v>
      </c>
      <c r="B1" s="1" t="s">
        <v>0</v>
      </c>
      <c r="C1" s="1" t="s">
        <v>1566</v>
      </c>
      <c r="D1" s="5" t="s">
        <v>8</v>
      </c>
      <c r="E1" s="1" t="s">
        <v>279</v>
      </c>
      <c r="F1" s="1" t="s">
        <v>280</v>
      </c>
      <c r="G1" s="4" t="s">
        <v>281</v>
      </c>
      <c r="H1" s="9" t="s">
        <v>291</v>
      </c>
      <c r="I1" s="3" t="s">
        <v>11</v>
      </c>
      <c r="J1" s="3" t="s">
        <v>10</v>
      </c>
      <c r="K1" s="4" t="s">
        <v>9</v>
      </c>
      <c r="L1" s="4" t="s">
        <v>1819</v>
      </c>
      <c r="M1" s="4" t="s">
        <v>295</v>
      </c>
      <c r="N1" s="2" t="s">
        <v>3</v>
      </c>
      <c r="O1" s="3" t="s">
        <v>1</v>
      </c>
      <c r="P1" s="1" t="s">
        <v>12</v>
      </c>
      <c r="Q1" s="1" t="s">
        <v>2</v>
      </c>
      <c r="R1" s="1" t="s">
        <v>283</v>
      </c>
      <c r="S1" s="1" t="s">
        <v>1818</v>
      </c>
      <c r="T1" s="1" t="s">
        <v>1821</v>
      </c>
      <c r="U1" s="1" t="s">
        <v>282</v>
      </c>
      <c r="V1" s="1" t="s">
        <v>1600</v>
      </c>
      <c r="W1" s="1" t="s">
        <v>1601</v>
      </c>
    </row>
    <row r="2" spans="1:23" s="22" customFormat="1">
      <c r="A2" s="32" t="s">
        <v>144</v>
      </c>
      <c r="B2" s="32" t="s">
        <v>218</v>
      </c>
      <c r="C2" s="32" t="s">
        <v>1570</v>
      </c>
      <c r="D2" s="31">
        <v>42569</v>
      </c>
      <c r="E2" s="1">
        <f>YEAR(D2)</f>
        <v>2016</v>
      </c>
      <c r="F2" s="1">
        <f>MONTH(D2)</f>
        <v>7</v>
      </c>
      <c r="G2" s="4">
        <f>DAY(D2)</f>
        <v>18</v>
      </c>
      <c r="H2" s="9">
        <v>0.50486111111111109</v>
      </c>
      <c r="I2" s="28">
        <v>128.74966666666666</v>
      </c>
      <c r="J2" s="28">
        <v>31.749500000000001</v>
      </c>
      <c r="K2" s="33">
        <v>496</v>
      </c>
      <c r="L2" s="33">
        <v>500</v>
      </c>
      <c r="M2" s="33">
        <v>0</v>
      </c>
      <c r="N2" s="27">
        <v>7.327</v>
      </c>
      <c r="O2" s="30">
        <v>34.343400000000003</v>
      </c>
      <c r="P2" s="38">
        <v>-0.12147456941176493</v>
      </c>
      <c r="Q2" s="38">
        <v>-1.2278472094117623</v>
      </c>
      <c r="R2" s="32" t="s">
        <v>285</v>
      </c>
      <c r="S2" s="32">
        <v>1</v>
      </c>
      <c r="T2" s="32"/>
      <c r="U2" s="8"/>
      <c r="V2" s="8"/>
      <c r="W2" s="8" t="s">
        <v>329</v>
      </c>
    </row>
    <row r="3" spans="1:23" s="22" customFormat="1">
      <c r="A3" s="1" t="s">
        <v>1538</v>
      </c>
      <c r="B3" s="1">
        <v>77</v>
      </c>
      <c r="C3" s="1" t="s">
        <v>1571</v>
      </c>
      <c r="D3" s="5">
        <v>43583</v>
      </c>
      <c r="E3" s="1">
        <f>YEAR(D3)</f>
        <v>2019</v>
      </c>
      <c r="F3" s="1">
        <f>MONTH(D3)</f>
        <v>4</v>
      </c>
      <c r="G3" s="4">
        <f>DAY(D3)</f>
        <v>28</v>
      </c>
      <c r="H3" s="9">
        <v>0.3263888888888889</v>
      </c>
      <c r="I3" s="13">
        <v>128.74799999999999</v>
      </c>
      <c r="J3" s="13">
        <v>31.751000000000001</v>
      </c>
      <c r="K3" s="10">
        <v>497.08600000000001</v>
      </c>
      <c r="L3" s="10">
        <v>500</v>
      </c>
      <c r="M3" s="10">
        <v>0</v>
      </c>
      <c r="N3" s="14">
        <v>7.3460000000000001</v>
      </c>
      <c r="O3" s="13">
        <v>34.3489</v>
      </c>
      <c r="P3" s="41">
        <v>-0.1025847435294116</v>
      </c>
      <c r="Q3" s="41">
        <v>-1.0448490117647076</v>
      </c>
      <c r="R3" s="1" t="s">
        <v>285</v>
      </c>
      <c r="S3" s="1">
        <v>1</v>
      </c>
      <c r="T3" s="1"/>
      <c r="U3" s="8"/>
      <c r="V3" s="8"/>
      <c r="W3" s="42" t="str">
        <f>A3&amp;" St."&amp;B3&amp;" "&amp;K3&amp;"m"&amp;" Bt."&amp;M3</f>
        <v>YK1901 St.77 497.086m Bt.0</v>
      </c>
    </row>
    <row r="4" spans="1:23" s="22" customFormat="1">
      <c r="A4" s="32" t="s">
        <v>142</v>
      </c>
      <c r="B4" s="32" t="s">
        <v>186</v>
      </c>
      <c r="C4" s="32" t="s">
        <v>1570</v>
      </c>
      <c r="D4" s="31">
        <v>42442</v>
      </c>
      <c r="E4" s="1">
        <f>YEAR(D4)</f>
        <v>2016</v>
      </c>
      <c r="F4" s="1">
        <f>MONTH(D4)</f>
        <v>3</v>
      </c>
      <c r="G4" s="4">
        <f>DAY(D4)</f>
        <v>13</v>
      </c>
      <c r="H4" s="9">
        <v>0.875</v>
      </c>
      <c r="I4" s="28">
        <v>129.24870000000001</v>
      </c>
      <c r="J4" s="28">
        <v>31.750183333333332</v>
      </c>
      <c r="K4" s="33">
        <v>496.70800000000003</v>
      </c>
      <c r="L4" s="33">
        <v>500</v>
      </c>
      <c r="M4" s="33">
        <v>0</v>
      </c>
      <c r="N4" s="27">
        <v>7.6375999999999999</v>
      </c>
      <c r="O4" s="30">
        <v>34.337400000000002</v>
      </c>
      <c r="P4" s="38">
        <v>-0.1003648800000001</v>
      </c>
      <c r="Q4" s="38">
        <v>-1.0405185000000001</v>
      </c>
      <c r="R4" s="32" t="s">
        <v>285</v>
      </c>
      <c r="S4" s="32">
        <v>1</v>
      </c>
      <c r="T4" s="32"/>
      <c r="U4" s="8"/>
      <c r="V4" s="8"/>
      <c r="W4" s="8"/>
    </row>
    <row r="5" spans="1:23" s="22" customFormat="1">
      <c r="A5" s="1" t="s">
        <v>1533</v>
      </c>
      <c r="B5" s="1">
        <v>95</v>
      </c>
      <c r="C5" s="1" t="s">
        <v>1571</v>
      </c>
      <c r="D5" s="5">
        <v>43533</v>
      </c>
      <c r="E5" s="1">
        <f>YEAR(D5)</f>
        <v>2019</v>
      </c>
      <c r="F5" s="1">
        <f>MONTH(D5)</f>
        <v>3</v>
      </c>
      <c r="G5" s="4">
        <f>DAY(D5)</f>
        <v>9</v>
      </c>
      <c r="H5" s="9">
        <v>0.63194444444444442</v>
      </c>
      <c r="I5" s="13">
        <f>128+44.75/60</f>
        <v>128.74583333333334</v>
      </c>
      <c r="J5" s="13">
        <f>31+44.86/60</f>
        <v>31.747666666666667</v>
      </c>
      <c r="K5" s="10">
        <v>495.43299999999999</v>
      </c>
      <c r="L5" s="10">
        <v>500</v>
      </c>
      <c r="M5" s="10">
        <v>0</v>
      </c>
      <c r="N5" s="14">
        <v>7.5490000000000004</v>
      </c>
      <c r="O5" s="13">
        <v>34.3491</v>
      </c>
      <c r="P5" s="41">
        <v>-7.3190376470588348E-2</v>
      </c>
      <c r="Q5" s="41">
        <v>-0.75244217882353048</v>
      </c>
      <c r="R5" s="1" t="s">
        <v>285</v>
      </c>
      <c r="S5" s="1">
        <v>1</v>
      </c>
      <c r="T5" s="1"/>
      <c r="U5" s="8"/>
      <c r="V5" s="8" t="s">
        <v>1638</v>
      </c>
      <c r="W5" s="42" t="str">
        <f>A5&amp;" St."&amp;B5&amp;" "&amp;K5&amp;"m"&amp;" Bt."&amp;M5</f>
        <v>YK1812 St.95 495.433m Bt.0</v>
      </c>
    </row>
    <row r="6" spans="1:23" s="22" customFormat="1">
      <c r="A6" s="1" t="s">
        <v>1407</v>
      </c>
      <c r="B6" s="1">
        <v>30</v>
      </c>
      <c r="C6" s="1" t="s">
        <v>1571</v>
      </c>
      <c r="D6" s="5">
        <v>43281</v>
      </c>
      <c r="E6" s="1">
        <v>2018</v>
      </c>
      <c r="F6" s="1">
        <v>6</v>
      </c>
      <c r="G6" s="4">
        <v>30</v>
      </c>
      <c r="H6" s="9">
        <v>0.84791666666666676</v>
      </c>
      <c r="I6" s="13">
        <v>128.74896666666666</v>
      </c>
      <c r="J6" s="13">
        <v>31.749183333333335</v>
      </c>
      <c r="K6" s="10">
        <v>496.91399999999999</v>
      </c>
      <c r="L6" s="10">
        <v>500</v>
      </c>
      <c r="M6" s="10">
        <v>0</v>
      </c>
      <c r="N6" s="14">
        <v>8.6141000000000005</v>
      </c>
      <c r="O6" s="13">
        <v>34.358699999999999</v>
      </c>
      <c r="P6" s="41">
        <v>-5.4812254117647452E-2</v>
      </c>
      <c r="Q6" s="41">
        <v>-0.5706726505882358</v>
      </c>
      <c r="R6" s="1" t="s">
        <v>285</v>
      </c>
      <c r="S6" s="32">
        <v>1</v>
      </c>
      <c r="T6" s="32"/>
      <c r="U6" s="8"/>
      <c r="V6" s="8"/>
      <c r="W6" s="1" t="s">
        <v>1490</v>
      </c>
    </row>
    <row r="7" spans="1:23" s="22" customFormat="1">
      <c r="A7" s="32" t="s">
        <v>142</v>
      </c>
      <c r="B7" s="32" t="s">
        <v>184</v>
      </c>
      <c r="C7" s="32" t="s">
        <v>1570</v>
      </c>
      <c r="D7" s="31">
        <v>42442</v>
      </c>
      <c r="E7" s="1">
        <f>YEAR(D7)</f>
        <v>2016</v>
      </c>
      <c r="F7" s="1">
        <f>MONTH(D7)</f>
        <v>3</v>
      </c>
      <c r="G7" s="4">
        <f>DAY(D7)</f>
        <v>13</v>
      </c>
      <c r="H7" s="9">
        <v>0.54375000000000007</v>
      </c>
      <c r="I7" s="28">
        <v>128.75146666666666</v>
      </c>
      <c r="J7" s="28">
        <v>31.749316666666665</v>
      </c>
      <c r="K7" s="33">
        <v>496.36399999999998</v>
      </c>
      <c r="L7" s="33">
        <v>500</v>
      </c>
      <c r="M7" s="33">
        <v>0</v>
      </c>
      <c r="N7" s="27">
        <v>7.4847999999999999</v>
      </c>
      <c r="O7" s="30">
        <v>34.3367</v>
      </c>
      <c r="P7" s="38">
        <v>-5.2186023529411596E-2</v>
      </c>
      <c r="Q7" s="38">
        <v>-1.0829967799999993</v>
      </c>
      <c r="R7" s="32" t="s">
        <v>285</v>
      </c>
      <c r="S7" s="32">
        <v>1</v>
      </c>
      <c r="T7" s="32"/>
      <c r="U7" s="8"/>
      <c r="V7" s="8"/>
      <c r="W7" s="8"/>
    </row>
    <row r="8" spans="1:23" s="22" customFormat="1">
      <c r="A8" s="32" t="s">
        <v>148</v>
      </c>
      <c r="B8" s="32" t="s">
        <v>273</v>
      </c>
      <c r="C8" s="32" t="s">
        <v>1571</v>
      </c>
      <c r="D8" s="31">
        <v>42917</v>
      </c>
      <c r="E8" s="1">
        <f>YEAR(D8)</f>
        <v>2017</v>
      </c>
      <c r="F8" s="1">
        <f>MONTH(D8)</f>
        <v>7</v>
      </c>
      <c r="G8" s="4">
        <f>DAY(D8)</f>
        <v>1</v>
      </c>
      <c r="H8" s="6">
        <v>0</v>
      </c>
      <c r="I8" s="28">
        <v>128.75143333333335</v>
      </c>
      <c r="J8" s="28">
        <v>31.748983333333335</v>
      </c>
      <c r="K8" s="33">
        <v>500</v>
      </c>
      <c r="L8" s="33">
        <v>500</v>
      </c>
      <c r="M8" s="33">
        <v>0</v>
      </c>
      <c r="N8" s="27">
        <v>7.7553999999999998</v>
      </c>
      <c r="O8" s="30">
        <v>34.346468130610468</v>
      </c>
      <c r="P8" s="38">
        <v>-5.0998923529411933E-2</v>
      </c>
      <c r="Q8" s="38">
        <v>-0.59096478588235257</v>
      </c>
      <c r="R8" s="32" t="s">
        <v>285</v>
      </c>
      <c r="S8" s="32">
        <v>1</v>
      </c>
      <c r="T8" s="32"/>
      <c r="U8" s="8"/>
      <c r="V8" s="8"/>
      <c r="W8" s="8" t="s">
        <v>625</v>
      </c>
    </row>
    <row r="9" spans="1:23" s="22" customFormat="1">
      <c r="A9" s="1" t="s">
        <v>1540</v>
      </c>
      <c r="B9" s="1" t="s">
        <v>1541</v>
      </c>
      <c r="C9" s="1" t="s">
        <v>1571</v>
      </c>
      <c r="D9" s="5">
        <v>43645.922696759262</v>
      </c>
      <c r="E9" s="1">
        <v>2019</v>
      </c>
      <c r="F9" s="1">
        <v>6</v>
      </c>
      <c r="G9" s="4">
        <v>29</v>
      </c>
      <c r="H9" s="9">
        <v>43645.922696759262</v>
      </c>
      <c r="I9" s="13">
        <v>128.75200000000001</v>
      </c>
      <c r="J9" s="13">
        <v>31.751999999999999</v>
      </c>
      <c r="K9" s="10">
        <v>496</v>
      </c>
      <c r="L9" s="10">
        <v>500</v>
      </c>
      <c r="M9" s="10">
        <v>1</v>
      </c>
      <c r="N9" s="14">
        <v>7.45</v>
      </c>
      <c r="O9" s="13">
        <v>34.222818137030075</v>
      </c>
      <c r="P9" s="41">
        <v>-3.7468338823530178E-2</v>
      </c>
      <c r="Q9" s="41">
        <v>-0.88353101176470616</v>
      </c>
      <c r="R9" s="1" t="s">
        <v>285</v>
      </c>
      <c r="S9" s="1">
        <v>1</v>
      </c>
      <c r="T9" s="1"/>
      <c r="U9" s="8"/>
      <c r="V9" s="8" t="s">
        <v>1645</v>
      </c>
      <c r="W9" s="42" t="str">
        <f>A9&amp;" St."&amp;B9&amp;" "&amp;K9&amp;"m"&amp;" Bt."&amp;M9</f>
        <v>YK1905 St.30_3 496m Bt.1</v>
      </c>
    </row>
    <row r="10" spans="1:23" s="22" customFormat="1">
      <c r="A10" s="1" t="s">
        <v>290</v>
      </c>
      <c r="B10" s="1" t="s">
        <v>296</v>
      </c>
      <c r="C10" s="1" t="s">
        <v>1571</v>
      </c>
      <c r="D10" s="5">
        <v>43170</v>
      </c>
      <c r="E10" s="1">
        <f>YEAR(D10)</f>
        <v>2018</v>
      </c>
      <c r="F10" s="1">
        <f>MONTH(D10)</f>
        <v>3</v>
      </c>
      <c r="G10" s="4">
        <f>DAY(D10)</f>
        <v>11</v>
      </c>
      <c r="H10" s="9">
        <v>0.33263888888888887</v>
      </c>
      <c r="I10" s="13">
        <f>128+44.94/60</f>
        <v>128.749</v>
      </c>
      <c r="J10" s="13">
        <f>31+44.96/60</f>
        <v>31.749333333333333</v>
      </c>
      <c r="K10" s="10">
        <v>496.58600000000001</v>
      </c>
      <c r="L10" s="10">
        <v>500</v>
      </c>
      <c r="M10" s="10">
        <v>0</v>
      </c>
      <c r="N10" s="14">
        <v>7.3901000000000003</v>
      </c>
      <c r="O10" s="13">
        <v>34.34330169995355</v>
      </c>
      <c r="P10" s="38">
        <v>-3.3176167058823314E-2</v>
      </c>
      <c r="Q10" s="38">
        <v>-0.70024767647058894</v>
      </c>
      <c r="R10" s="32" t="s">
        <v>285</v>
      </c>
      <c r="S10" s="32">
        <v>1</v>
      </c>
      <c r="T10" s="32"/>
      <c r="U10" s="8"/>
      <c r="V10" s="8"/>
      <c r="W10" s="8" t="s">
        <v>1232</v>
      </c>
    </row>
    <row r="11" spans="1:23" s="22" customFormat="1">
      <c r="A11" s="1" t="s">
        <v>293</v>
      </c>
      <c r="B11" s="1">
        <v>77</v>
      </c>
      <c r="C11" s="1" t="s">
        <v>1571</v>
      </c>
      <c r="D11" s="5">
        <v>43218</v>
      </c>
      <c r="E11" s="1">
        <f>YEAR(D11)</f>
        <v>2018</v>
      </c>
      <c r="F11" s="1">
        <f>MONTH(D11)</f>
        <v>4</v>
      </c>
      <c r="G11" s="4">
        <f>DAY(D11)</f>
        <v>28</v>
      </c>
      <c r="H11" s="9">
        <v>0.1388888888888889</v>
      </c>
      <c r="I11" s="13">
        <f>128+45.03/60</f>
        <v>128.75049999999999</v>
      </c>
      <c r="J11" s="13">
        <f>31+45.11/60</f>
        <v>31.751833333333334</v>
      </c>
      <c r="K11" s="10">
        <v>496.91899999999998</v>
      </c>
      <c r="L11" s="10">
        <v>500</v>
      </c>
      <c r="M11" s="10">
        <v>0</v>
      </c>
      <c r="N11" s="14">
        <v>7.5964</v>
      </c>
      <c r="O11" s="13">
        <v>34.348199999999999</v>
      </c>
      <c r="P11" s="38">
        <v>-2.0890804705882005E-2</v>
      </c>
      <c r="Q11" s="38">
        <v>-0.81595637882352889</v>
      </c>
      <c r="R11" s="32" t="s">
        <v>285</v>
      </c>
      <c r="S11" s="32">
        <v>1</v>
      </c>
      <c r="T11" s="32"/>
      <c r="U11" s="8"/>
      <c r="V11" s="8"/>
      <c r="W11" s="8" t="s">
        <v>1164</v>
      </c>
    </row>
    <row r="12" spans="1:23" s="22" customFormat="1">
      <c r="A12" s="1" t="s">
        <v>1540</v>
      </c>
      <c r="B12" s="1" t="s">
        <v>1541</v>
      </c>
      <c r="C12" s="1" t="s">
        <v>1571</v>
      </c>
      <c r="D12" s="5">
        <v>43645.922696759262</v>
      </c>
      <c r="E12" s="1">
        <v>2019</v>
      </c>
      <c r="F12" s="1">
        <v>6</v>
      </c>
      <c r="G12" s="4">
        <v>29</v>
      </c>
      <c r="H12" s="9">
        <v>43645.922696759262</v>
      </c>
      <c r="I12" s="13">
        <v>128.75200000000001</v>
      </c>
      <c r="J12" s="13">
        <v>31.751999999999999</v>
      </c>
      <c r="K12" s="10">
        <v>299</v>
      </c>
      <c r="L12" s="10">
        <v>300</v>
      </c>
      <c r="M12" s="10">
        <v>2</v>
      </c>
      <c r="N12" s="14">
        <v>10.57</v>
      </c>
      <c r="O12" s="13">
        <v>34.348714627341749</v>
      </c>
      <c r="P12" s="41">
        <v>-1.8426654901960937E-2</v>
      </c>
      <c r="Q12" s="41">
        <v>-0.35427089264705813</v>
      </c>
      <c r="R12" s="1" t="s">
        <v>285</v>
      </c>
      <c r="S12" s="1">
        <v>1</v>
      </c>
      <c r="T12" s="1"/>
      <c r="U12" s="8"/>
      <c r="V12" s="8" t="s">
        <v>1645</v>
      </c>
      <c r="W12" s="42" t="str">
        <f>A12&amp;" St."&amp;B12&amp;" "&amp;K12&amp;"m"&amp;" Bt."&amp;M12</f>
        <v>YK1905 St.30_3 299m Bt.2</v>
      </c>
    </row>
    <row r="13" spans="1:23" s="22" customFormat="1">
      <c r="A13" s="1" t="s">
        <v>1407</v>
      </c>
      <c r="B13" s="1">
        <v>12</v>
      </c>
      <c r="C13" s="1" t="s">
        <v>1571</v>
      </c>
      <c r="D13" s="5">
        <v>43278</v>
      </c>
      <c r="E13" s="1">
        <v>2018</v>
      </c>
      <c r="F13" s="1">
        <v>6</v>
      </c>
      <c r="G13" s="4">
        <v>27</v>
      </c>
      <c r="H13" s="9">
        <v>0.57430555555555551</v>
      </c>
      <c r="I13" s="13">
        <v>124.00256666666668</v>
      </c>
      <c r="J13" s="13">
        <v>29.999983333333329</v>
      </c>
      <c r="K13" s="10">
        <v>0</v>
      </c>
      <c r="L13" s="10">
        <v>0</v>
      </c>
      <c r="M13" s="33">
        <v>0</v>
      </c>
      <c r="N13" s="40">
        <v>26.099999999999998</v>
      </c>
      <c r="O13" s="13">
        <v>34.119348058154763</v>
      </c>
      <c r="P13" s="41">
        <v>-5.3591858823534011E-3</v>
      </c>
      <c r="Q13" s="41">
        <v>6.911166117646772E-2</v>
      </c>
      <c r="R13" s="1" t="s">
        <v>285</v>
      </c>
      <c r="S13" s="1"/>
      <c r="T13" s="1"/>
      <c r="U13" s="8"/>
      <c r="V13" s="8"/>
      <c r="W13" s="1" t="s">
        <v>1482</v>
      </c>
    </row>
    <row r="14" spans="1:23" s="22" customFormat="1">
      <c r="A14" s="32" t="s">
        <v>142</v>
      </c>
      <c r="B14" s="32" t="s">
        <v>186</v>
      </c>
      <c r="C14" s="32" t="s">
        <v>1570</v>
      </c>
      <c r="D14" s="31">
        <v>42442</v>
      </c>
      <c r="E14" s="1">
        <f>YEAR(D14)</f>
        <v>2016</v>
      </c>
      <c r="F14" s="1">
        <f>MONTH(D14)</f>
        <v>3</v>
      </c>
      <c r="G14" s="4">
        <f>DAY(D14)</f>
        <v>13</v>
      </c>
      <c r="H14" s="9">
        <v>0.875</v>
      </c>
      <c r="I14" s="28">
        <v>129.24870000000001</v>
      </c>
      <c r="J14" s="28">
        <v>31.750183333333332</v>
      </c>
      <c r="K14" s="33">
        <v>298.29199999999997</v>
      </c>
      <c r="L14" s="33">
        <v>300</v>
      </c>
      <c r="M14" s="33">
        <v>0</v>
      </c>
      <c r="N14" s="27">
        <v>11.428699999999999</v>
      </c>
      <c r="O14" s="30">
        <v>34.396000000000001</v>
      </c>
      <c r="P14" s="38">
        <v>-3.1716270588235673E-3</v>
      </c>
      <c r="Q14" s="38">
        <v>-0.11355145058823624</v>
      </c>
      <c r="R14" s="32" t="s">
        <v>285</v>
      </c>
      <c r="S14" s="32">
        <v>1</v>
      </c>
      <c r="T14" s="32"/>
      <c r="U14" s="8"/>
      <c r="V14" s="8"/>
      <c r="W14" s="8"/>
    </row>
    <row r="15" spans="1:23" s="22" customFormat="1">
      <c r="A15" s="1" t="s">
        <v>1540</v>
      </c>
      <c r="B15" s="1">
        <v>24</v>
      </c>
      <c r="C15" s="1" t="s">
        <v>1571</v>
      </c>
      <c r="D15" s="5">
        <v>43644.919976851852</v>
      </c>
      <c r="E15" s="1">
        <v>2019</v>
      </c>
      <c r="F15" s="1">
        <v>6</v>
      </c>
      <c r="G15" s="4">
        <v>28</v>
      </c>
      <c r="H15" s="9">
        <v>43644.919976851852</v>
      </c>
      <c r="I15" s="13">
        <v>127.253</v>
      </c>
      <c r="J15" s="13">
        <v>31.751000000000001</v>
      </c>
      <c r="K15" s="10">
        <v>75</v>
      </c>
      <c r="L15" s="10">
        <v>75</v>
      </c>
      <c r="M15" s="10">
        <v>3</v>
      </c>
      <c r="N15" s="14">
        <v>17.670000000000002</v>
      </c>
      <c r="O15" s="13">
        <v>34.047236839582531</v>
      </c>
      <c r="P15" s="41">
        <v>4.5767035294113079E-3</v>
      </c>
      <c r="Q15" s="41">
        <v>0.26437228470588181</v>
      </c>
      <c r="R15" s="1" t="s">
        <v>285</v>
      </c>
      <c r="S15" s="1">
        <v>1</v>
      </c>
      <c r="T15" s="1"/>
      <c r="U15" s="8"/>
      <c r="V15" s="8" t="s">
        <v>1645</v>
      </c>
      <c r="W15" s="42" t="str">
        <f>A15&amp;" St."&amp;B15&amp;" "&amp;K15&amp;"m"&amp;" Bt."&amp;M15</f>
        <v>YK1905 St.24 75m Bt.3</v>
      </c>
    </row>
    <row r="16" spans="1:23" s="22" customFormat="1">
      <c r="A16" s="32" t="s">
        <v>144</v>
      </c>
      <c r="B16" s="32" t="s">
        <v>218</v>
      </c>
      <c r="C16" s="32" t="s">
        <v>1570</v>
      </c>
      <c r="D16" s="31">
        <v>42569</v>
      </c>
      <c r="E16" s="1">
        <f>YEAR(D16)</f>
        <v>2016</v>
      </c>
      <c r="F16" s="1">
        <f>MONTH(D16)</f>
        <v>7</v>
      </c>
      <c r="G16" s="4">
        <f>DAY(D16)</f>
        <v>18</v>
      </c>
      <c r="H16" s="9">
        <v>0.50486111111111109</v>
      </c>
      <c r="I16" s="28">
        <v>128.74966666666666</v>
      </c>
      <c r="J16" s="28">
        <v>31.749500000000001</v>
      </c>
      <c r="K16" s="33">
        <v>298</v>
      </c>
      <c r="L16" s="33">
        <v>300</v>
      </c>
      <c r="M16" s="33">
        <v>0</v>
      </c>
      <c r="N16" s="27">
        <v>11.2</v>
      </c>
      <c r="O16" s="30">
        <v>34.389600000000002</v>
      </c>
      <c r="P16" s="38">
        <v>9.9188729411763266E-3</v>
      </c>
      <c r="Q16" s="38">
        <v>-0.34372852705882195</v>
      </c>
      <c r="R16" s="32" t="s">
        <v>285</v>
      </c>
      <c r="S16" s="32">
        <v>1</v>
      </c>
      <c r="T16" s="32"/>
      <c r="U16" s="8"/>
      <c r="V16" s="8"/>
      <c r="W16" s="8" t="s">
        <v>328</v>
      </c>
    </row>
    <row r="17" spans="1:25" s="22" customFormat="1">
      <c r="A17" s="1" t="s">
        <v>1407</v>
      </c>
      <c r="B17" s="1">
        <v>11</v>
      </c>
      <c r="C17" s="1" t="s">
        <v>1571</v>
      </c>
      <c r="D17" s="5">
        <v>43278</v>
      </c>
      <c r="E17" s="1">
        <v>2018</v>
      </c>
      <c r="F17" s="1">
        <v>6</v>
      </c>
      <c r="G17" s="4">
        <v>27</v>
      </c>
      <c r="H17" s="9">
        <v>0.36736111111111108</v>
      </c>
      <c r="I17" s="13">
        <v>124.25164999999998</v>
      </c>
      <c r="J17" s="13">
        <v>30.502083333333331</v>
      </c>
      <c r="K17" s="10">
        <v>30.486000000000001</v>
      </c>
      <c r="L17" s="10">
        <v>30</v>
      </c>
      <c r="M17" s="10">
        <v>0</v>
      </c>
      <c r="N17" s="14">
        <v>21.435300000000002</v>
      </c>
      <c r="O17" s="13">
        <v>34.022500000000001</v>
      </c>
      <c r="P17" s="41">
        <v>2.8500931764705584E-2</v>
      </c>
      <c r="Q17" s="41">
        <v>0.13831631764705854</v>
      </c>
      <c r="R17" s="1" t="s">
        <v>285</v>
      </c>
      <c r="S17" s="32">
        <v>1</v>
      </c>
      <c r="T17" s="32"/>
      <c r="U17" s="8"/>
      <c r="V17" s="8"/>
      <c r="W17" s="1" t="s">
        <v>1479</v>
      </c>
    </row>
    <row r="18" spans="1:25" s="22" customFormat="1">
      <c r="A18" s="1" t="s">
        <v>1407</v>
      </c>
      <c r="B18" s="1">
        <v>13</v>
      </c>
      <c r="C18" s="1" t="s">
        <v>1571</v>
      </c>
      <c r="D18" s="5">
        <v>43278</v>
      </c>
      <c r="E18" s="1">
        <v>2018</v>
      </c>
      <c r="F18" s="1">
        <v>6</v>
      </c>
      <c r="G18" s="4">
        <v>27</v>
      </c>
      <c r="H18" s="9">
        <v>0.69861111111111107</v>
      </c>
      <c r="I18" s="13">
        <v>124.50233333333334</v>
      </c>
      <c r="J18" s="13">
        <v>29.995883333333332</v>
      </c>
      <c r="K18" s="10">
        <v>0</v>
      </c>
      <c r="L18" s="10">
        <v>0</v>
      </c>
      <c r="M18" s="33">
        <v>0</v>
      </c>
      <c r="N18" s="40">
        <v>25.8</v>
      </c>
      <c r="O18" s="13">
        <v>34.008892705856873</v>
      </c>
      <c r="P18" s="41">
        <v>3.8233468235293611E-2</v>
      </c>
      <c r="Q18" s="41">
        <v>1.4940442352941119E-2</v>
      </c>
      <c r="R18" s="1" t="s">
        <v>285</v>
      </c>
      <c r="S18" s="1"/>
      <c r="T18" s="1"/>
      <c r="U18" s="8"/>
      <c r="V18" s="8"/>
      <c r="W18" s="1" t="s">
        <v>1483</v>
      </c>
    </row>
    <row r="19" spans="1:25" s="22" customFormat="1">
      <c r="A19" s="1" t="s">
        <v>1538</v>
      </c>
      <c r="B19" s="1">
        <v>77</v>
      </c>
      <c r="C19" s="1" t="s">
        <v>1571</v>
      </c>
      <c r="D19" s="5">
        <v>43583</v>
      </c>
      <c r="E19" s="1">
        <f>YEAR(D19)</f>
        <v>2019</v>
      </c>
      <c r="F19" s="1">
        <f>MONTH(D19)</f>
        <v>4</v>
      </c>
      <c r="G19" s="4">
        <f>DAY(D19)</f>
        <v>28</v>
      </c>
      <c r="H19" s="9">
        <v>0.3263888888888889</v>
      </c>
      <c r="I19" s="13">
        <v>128.74799999999999</v>
      </c>
      <c r="J19" s="13">
        <v>31.751000000000001</v>
      </c>
      <c r="K19" s="10">
        <v>297.73099999999999</v>
      </c>
      <c r="L19" s="10">
        <v>300</v>
      </c>
      <c r="M19" s="10">
        <v>0</v>
      </c>
      <c r="N19" s="14">
        <v>11.281700000000001</v>
      </c>
      <c r="O19" s="13">
        <v>34.3857</v>
      </c>
      <c r="P19" s="41">
        <v>3.9337703529411794E-2</v>
      </c>
      <c r="Q19" s="41">
        <v>-9.8037988235294193E-2</v>
      </c>
      <c r="R19" s="1" t="s">
        <v>285</v>
      </c>
      <c r="S19" s="1">
        <v>1</v>
      </c>
      <c r="T19" s="1"/>
      <c r="U19" s="8"/>
      <c r="V19" s="8"/>
      <c r="W19" s="42" t="str">
        <f>A19&amp;" St."&amp;B19&amp;" "&amp;K19&amp;"m"&amp;" Bt."&amp;M19</f>
        <v>YK1901 St.77 297.731m Bt.0</v>
      </c>
    </row>
    <row r="20" spans="1:25" s="22" customFormat="1">
      <c r="A20" s="1" t="s">
        <v>1533</v>
      </c>
      <c r="B20" s="1">
        <v>95</v>
      </c>
      <c r="C20" s="1" t="s">
        <v>1571</v>
      </c>
      <c r="D20" s="5">
        <v>43533</v>
      </c>
      <c r="E20" s="1">
        <f>YEAR(D20)</f>
        <v>2019</v>
      </c>
      <c r="F20" s="1">
        <f>MONTH(D20)</f>
        <v>3</v>
      </c>
      <c r="G20" s="4">
        <f>DAY(D20)</f>
        <v>9</v>
      </c>
      <c r="H20" s="9">
        <v>0.63194444444444442</v>
      </c>
      <c r="I20" s="13">
        <f>128+44.75/60</f>
        <v>128.74583333333334</v>
      </c>
      <c r="J20" s="13">
        <f>31+44.86/60</f>
        <v>31.747666666666667</v>
      </c>
      <c r="K20" s="10">
        <v>297.87599999999998</v>
      </c>
      <c r="L20" s="10">
        <v>300</v>
      </c>
      <c r="M20" s="10">
        <v>0</v>
      </c>
      <c r="N20" s="14">
        <v>11.1622</v>
      </c>
      <c r="O20" s="13">
        <v>34.386099999999999</v>
      </c>
      <c r="P20" s="41">
        <v>5.24097341176466E-2</v>
      </c>
      <c r="Q20" s="41">
        <v>0.11050674470588184</v>
      </c>
      <c r="R20" s="1" t="s">
        <v>285</v>
      </c>
      <c r="S20" s="1">
        <v>1</v>
      </c>
      <c r="T20" s="1"/>
      <c r="U20" s="8"/>
      <c r="V20" s="8"/>
      <c r="W20" s="42" t="str">
        <f>A20&amp;" St."&amp;B20&amp;" "&amp;K20&amp;"m"&amp;" Bt."&amp;M20</f>
        <v>YK1812 St.95 297.876m Bt.0</v>
      </c>
    </row>
    <row r="21" spans="1:25" s="22" customFormat="1">
      <c r="A21" s="1" t="s">
        <v>1540</v>
      </c>
      <c r="B21" s="1" t="s">
        <v>1541</v>
      </c>
      <c r="C21" s="1" t="s">
        <v>1571</v>
      </c>
      <c r="D21" s="5">
        <v>43645.922696759262</v>
      </c>
      <c r="E21" s="1">
        <v>2019</v>
      </c>
      <c r="F21" s="1">
        <v>6</v>
      </c>
      <c r="G21" s="4">
        <v>29</v>
      </c>
      <c r="H21" s="9">
        <v>43645.922696759262</v>
      </c>
      <c r="I21" s="13">
        <v>128.75200000000001</v>
      </c>
      <c r="J21" s="13">
        <v>31.751999999999999</v>
      </c>
      <c r="K21" s="10">
        <v>199</v>
      </c>
      <c r="L21" s="10">
        <v>200</v>
      </c>
      <c r="M21" s="10">
        <v>3</v>
      </c>
      <c r="N21" s="14">
        <v>13.41</v>
      </c>
      <c r="O21" s="13">
        <v>34.368953817548928</v>
      </c>
      <c r="P21" s="41">
        <v>5.9450282352941475E-2</v>
      </c>
      <c r="Q21" s="41">
        <v>0.42810145647058917</v>
      </c>
      <c r="R21" s="1" t="s">
        <v>285</v>
      </c>
      <c r="S21" s="1">
        <v>1</v>
      </c>
      <c r="T21" s="1"/>
      <c r="U21" s="8"/>
      <c r="V21" s="8" t="s">
        <v>1645</v>
      </c>
      <c r="W21" s="42" t="str">
        <f>A21&amp;" St."&amp;B21&amp;" "&amp;K21&amp;"m"&amp;" Bt."&amp;M21</f>
        <v>YK1905 St.30_3 199m Bt.3</v>
      </c>
    </row>
    <row r="22" spans="1:25" s="18" customFormat="1">
      <c r="A22" s="32" t="s">
        <v>141</v>
      </c>
      <c r="B22" s="32">
        <v>30</v>
      </c>
      <c r="C22" s="32" t="s">
        <v>1570</v>
      </c>
      <c r="D22" s="31">
        <v>42291</v>
      </c>
      <c r="E22" s="1">
        <f>YEAR(D22)</f>
        <v>2015</v>
      </c>
      <c r="F22" s="1">
        <f>MONTH(D22)</f>
        <v>10</v>
      </c>
      <c r="G22" s="4">
        <f>DAY(D22)</f>
        <v>14</v>
      </c>
      <c r="H22" s="9">
        <v>0.22013888888888888</v>
      </c>
      <c r="I22" s="28">
        <v>128.75041666666667</v>
      </c>
      <c r="J22" s="28">
        <v>31.749216666666666</v>
      </c>
      <c r="K22" s="33">
        <v>500</v>
      </c>
      <c r="L22" s="33">
        <v>500</v>
      </c>
      <c r="M22" s="33" t="s">
        <v>292</v>
      </c>
      <c r="N22" s="27">
        <v>7.2949999999999999</v>
      </c>
      <c r="O22" s="30">
        <v>34.3399</v>
      </c>
      <c r="P22" s="38">
        <v>0.06</v>
      </c>
      <c r="Q22" s="38">
        <v>-0.72</v>
      </c>
      <c r="R22" s="32" t="s">
        <v>285</v>
      </c>
      <c r="S22" s="32">
        <v>1</v>
      </c>
      <c r="T22" s="32"/>
      <c r="U22" s="8"/>
      <c r="V22" s="8"/>
      <c r="W22" s="8"/>
      <c r="X22" s="22"/>
      <c r="Y22" s="22"/>
    </row>
    <row r="23" spans="1:25" s="18" customFormat="1">
      <c r="A23" s="32" t="s">
        <v>142</v>
      </c>
      <c r="B23" s="32" t="s">
        <v>184</v>
      </c>
      <c r="C23" s="32" t="s">
        <v>1570</v>
      </c>
      <c r="D23" s="31">
        <v>42442</v>
      </c>
      <c r="E23" s="1">
        <f>YEAR(D23)</f>
        <v>2016</v>
      </c>
      <c r="F23" s="1">
        <f>MONTH(D23)</f>
        <v>3</v>
      </c>
      <c r="G23" s="4">
        <f>DAY(D23)</f>
        <v>13</v>
      </c>
      <c r="H23" s="9">
        <v>0.54375000000000007</v>
      </c>
      <c r="I23" s="28">
        <v>128.75146666666666</v>
      </c>
      <c r="J23" s="28">
        <v>31.749316666666665</v>
      </c>
      <c r="K23" s="33">
        <v>297.94299999999998</v>
      </c>
      <c r="L23" s="33">
        <v>300</v>
      </c>
      <c r="M23" s="33">
        <v>0</v>
      </c>
      <c r="N23" s="27">
        <v>11.181699999999999</v>
      </c>
      <c r="O23" s="30">
        <v>34.377800000000001</v>
      </c>
      <c r="P23" s="38">
        <v>6.1179868235293977E-2</v>
      </c>
      <c r="Q23" s="38">
        <v>-5.7123439999999803E-2</v>
      </c>
      <c r="R23" s="32" t="s">
        <v>285</v>
      </c>
      <c r="S23" s="32">
        <v>1</v>
      </c>
      <c r="T23" s="32"/>
      <c r="U23" s="8"/>
      <c r="V23" s="8"/>
      <c r="W23" s="8"/>
      <c r="X23" s="22"/>
      <c r="Y23" s="22"/>
    </row>
    <row r="24" spans="1:25" s="18" customFormat="1">
      <c r="A24" s="1" t="s">
        <v>1407</v>
      </c>
      <c r="B24" s="1">
        <v>24</v>
      </c>
      <c r="C24" s="1" t="s">
        <v>1571</v>
      </c>
      <c r="D24" s="5">
        <v>43281</v>
      </c>
      <c r="E24" s="1">
        <v>2018</v>
      </c>
      <c r="F24" s="1">
        <v>6</v>
      </c>
      <c r="G24" s="4">
        <v>30</v>
      </c>
      <c r="H24" s="9">
        <v>0.34861111111111115</v>
      </c>
      <c r="I24" s="13">
        <v>127.27674999999999</v>
      </c>
      <c r="J24" s="13">
        <v>31.74798333333333</v>
      </c>
      <c r="K24" s="10">
        <v>75.141000000000005</v>
      </c>
      <c r="L24" s="10">
        <v>75</v>
      </c>
      <c r="M24" s="10">
        <v>0</v>
      </c>
      <c r="N24" s="14">
        <v>12.769</v>
      </c>
      <c r="O24" s="13">
        <v>34.016500000000001</v>
      </c>
      <c r="P24" s="41">
        <v>6.174392470588197E-2</v>
      </c>
      <c r="Q24" s="41">
        <v>0.3296208094117663</v>
      </c>
      <c r="R24" s="1" t="s">
        <v>285</v>
      </c>
      <c r="S24" s="32">
        <v>1</v>
      </c>
      <c r="T24" s="32"/>
      <c r="U24" s="8"/>
      <c r="V24" s="8"/>
      <c r="W24" s="1" t="s">
        <v>1513</v>
      </c>
      <c r="X24" s="22"/>
      <c r="Y24" s="22"/>
    </row>
    <row r="25" spans="1:25" s="18" customFormat="1">
      <c r="A25" s="1" t="s">
        <v>293</v>
      </c>
      <c r="B25" s="1">
        <v>77</v>
      </c>
      <c r="C25" s="1" t="s">
        <v>1571</v>
      </c>
      <c r="D25" s="5">
        <v>43218</v>
      </c>
      <c r="E25" s="1">
        <f>YEAR(D25)</f>
        <v>2018</v>
      </c>
      <c r="F25" s="1">
        <f>MONTH(D25)</f>
        <v>4</v>
      </c>
      <c r="G25" s="4">
        <f>DAY(D25)</f>
        <v>28</v>
      </c>
      <c r="H25" s="9">
        <v>0.1388888888888889</v>
      </c>
      <c r="I25" s="13">
        <f>128+45.03/60</f>
        <v>128.75049999999999</v>
      </c>
      <c r="J25" s="13">
        <f>31+45.11/60</f>
        <v>31.751833333333334</v>
      </c>
      <c r="K25" s="10">
        <v>298.50299999999999</v>
      </c>
      <c r="L25" s="10">
        <v>300</v>
      </c>
      <c r="M25" s="10">
        <v>0</v>
      </c>
      <c r="N25" s="14">
        <v>10.964</v>
      </c>
      <c r="O25" s="13">
        <v>34.403300000000002</v>
      </c>
      <c r="P25" s="38">
        <v>6.4053138823529032E-2</v>
      </c>
      <c r="Q25" s="38">
        <v>-0.27926420470588198</v>
      </c>
      <c r="R25" s="32" t="s">
        <v>285</v>
      </c>
      <c r="S25" s="32">
        <v>1</v>
      </c>
      <c r="T25" s="32"/>
      <c r="U25" s="8"/>
      <c r="V25" s="8"/>
      <c r="W25" s="8" t="s">
        <v>1165</v>
      </c>
      <c r="X25" s="22"/>
      <c r="Y25" s="22"/>
    </row>
    <row r="26" spans="1:25" s="18" customFormat="1">
      <c r="A26" s="1" t="s">
        <v>1540</v>
      </c>
      <c r="B26" s="1">
        <v>24</v>
      </c>
      <c r="C26" s="1" t="s">
        <v>1571</v>
      </c>
      <c r="D26" s="5">
        <v>43644.919976851852</v>
      </c>
      <c r="E26" s="1">
        <v>2019</v>
      </c>
      <c r="F26" s="1">
        <v>6</v>
      </c>
      <c r="G26" s="4">
        <v>28</v>
      </c>
      <c r="H26" s="9">
        <v>43644.919976851852</v>
      </c>
      <c r="I26" s="13">
        <v>127.253</v>
      </c>
      <c r="J26" s="13">
        <v>31.751000000000001</v>
      </c>
      <c r="K26" s="10">
        <v>121</v>
      </c>
      <c r="L26" s="10">
        <v>121</v>
      </c>
      <c r="M26" s="10">
        <v>1</v>
      </c>
      <c r="N26" s="14">
        <v>14.88</v>
      </c>
      <c r="O26" s="13">
        <v>34.155060442330445</v>
      </c>
      <c r="P26" s="41">
        <v>6.6928708235293843E-2</v>
      </c>
      <c r="Q26" s="41">
        <v>0.29346767058823531</v>
      </c>
      <c r="R26" s="1" t="s">
        <v>285</v>
      </c>
      <c r="S26" s="1">
        <v>1</v>
      </c>
      <c r="T26" s="1"/>
      <c r="U26" s="8"/>
      <c r="V26" s="8"/>
      <c r="W26" s="42" t="str">
        <f>A26&amp;" St."&amp;B26&amp;" "&amp;K26&amp;"m"&amp;" Bt."&amp;M26</f>
        <v>YK1905 St.24 121m Bt.1</v>
      </c>
      <c r="X26" s="22"/>
      <c r="Y26" s="22"/>
    </row>
    <row r="27" spans="1:25" s="18" customFormat="1">
      <c r="A27" s="1" t="s">
        <v>1538</v>
      </c>
      <c r="B27" s="1">
        <v>73</v>
      </c>
      <c r="C27" s="1" t="s">
        <v>1571</v>
      </c>
      <c r="D27" s="5">
        <v>43582</v>
      </c>
      <c r="E27" s="1">
        <f>YEAR(D27)</f>
        <v>2019</v>
      </c>
      <c r="F27" s="1">
        <f>MONTH(D27)</f>
        <v>4</v>
      </c>
      <c r="G27" s="4">
        <f>DAY(D27)</f>
        <v>27</v>
      </c>
      <c r="H27" s="9">
        <v>0.61736111111111114</v>
      </c>
      <c r="I27" s="13">
        <v>126.746</v>
      </c>
      <c r="J27" s="13">
        <v>31.754000000000001</v>
      </c>
      <c r="K27" s="10">
        <v>5</v>
      </c>
      <c r="L27" s="10">
        <v>5</v>
      </c>
      <c r="M27" s="10">
        <v>0</v>
      </c>
      <c r="N27" s="14">
        <v>17.277666666666601</v>
      </c>
      <c r="O27" s="13">
        <v>34.2083333333333</v>
      </c>
      <c r="P27" s="41">
        <v>7.3999999999999996E-2</v>
      </c>
      <c r="Q27" s="41">
        <v>0.83299999999999996</v>
      </c>
      <c r="R27" s="1" t="s">
        <v>285</v>
      </c>
      <c r="S27" s="1"/>
      <c r="T27" s="1"/>
      <c r="U27" s="8"/>
      <c r="V27" s="8"/>
      <c r="W27" s="42" t="str">
        <f>A27&amp;" St."&amp;B27&amp;" "&amp;K27&amp;"m"&amp;" Bt."&amp;M27</f>
        <v>YK1901 St.73 5m Bt.0</v>
      </c>
      <c r="X27" s="22"/>
      <c r="Y27" s="22"/>
    </row>
    <row r="28" spans="1:25" s="18" customFormat="1">
      <c r="A28" s="1" t="s">
        <v>1533</v>
      </c>
      <c r="B28" s="1" t="s">
        <v>1537</v>
      </c>
      <c r="C28" s="1" t="s">
        <v>1571</v>
      </c>
      <c r="D28" s="5">
        <v>43532</v>
      </c>
      <c r="E28" s="1">
        <f>YEAR(D28)</f>
        <v>2019</v>
      </c>
      <c r="F28" s="1">
        <f>MONTH(D28)</f>
        <v>3</v>
      </c>
      <c r="G28" s="4">
        <f>DAY(D28)</f>
        <v>8</v>
      </c>
      <c r="H28" s="9">
        <v>0.53055555555555556</v>
      </c>
      <c r="I28" s="13">
        <f>127+1477/6000</f>
        <v>127.24616666666667</v>
      </c>
      <c r="J28" s="13">
        <f>31+4164/6000</f>
        <v>31.693999999999999</v>
      </c>
      <c r="K28" s="10">
        <v>119.92100000000001</v>
      </c>
      <c r="L28" s="10">
        <v>120</v>
      </c>
      <c r="M28" s="10">
        <v>0</v>
      </c>
      <c r="N28" s="14">
        <v>15.527900000000001</v>
      </c>
      <c r="O28" s="13">
        <v>34.567300000000003</v>
      </c>
      <c r="P28" s="41">
        <v>8.9837499999999793E-2</v>
      </c>
      <c r="Q28" s="41">
        <v>0.79645460000000057</v>
      </c>
      <c r="R28" s="1" t="s">
        <v>285</v>
      </c>
      <c r="S28" s="1">
        <v>1</v>
      </c>
      <c r="T28" s="1"/>
      <c r="U28" s="8"/>
      <c r="V28" s="8" t="s">
        <v>1637</v>
      </c>
      <c r="W28" s="42" t="str">
        <f>A28&amp;" St."&amp;B28&amp;" "&amp;K28&amp;"m"&amp;" Bt."&amp;M28</f>
        <v>YK1812 St.89_2 119.921m Bt.0</v>
      </c>
      <c r="X28" s="22"/>
      <c r="Y28" s="22"/>
    </row>
    <row r="29" spans="1:25" s="18" customFormat="1">
      <c r="A29" s="1" t="s">
        <v>1407</v>
      </c>
      <c r="B29" s="1">
        <v>30</v>
      </c>
      <c r="C29" s="1" t="s">
        <v>1571</v>
      </c>
      <c r="D29" s="5">
        <v>43281</v>
      </c>
      <c r="E29" s="1">
        <v>2018</v>
      </c>
      <c r="F29" s="1">
        <v>6</v>
      </c>
      <c r="G29" s="4">
        <v>30</v>
      </c>
      <c r="H29" s="9">
        <v>0.84791666666666676</v>
      </c>
      <c r="I29" s="13">
        <v>128.74896666666666</v>
      </c>
      <c r="J29" s="13">
        <v>31.749183333333335</v>
      </c>
      <c r="K29" s="10">
        <v>298.517</v>
      </c>
      <c r="L29" s="10">
        <v>300</v>
      </c>
      <c r="M29" s="10">
        <v>0</v>
      </c>
      <c r="N29" s="14">
        <v>12.2849</v>
      </c>
      <c r="O29" s="13">
        <v>34.443199999999997</v>
      </c>
      <c r="P29" s="41">
        <v>9.610145411764659E-2</v>
      </c>
      <c r="Q29" s="41">
        <v>0.2525741305882363</v>
      </c>
      <c r="R29" s="1" t="s">
        <v>285</v>
      </c>
      <c r="S29" s="32">
        <v>1</v>
      </c>
      <c r="T29" s="32"/>
      <c r="U29" s="8"/>
      <c r="V29" s="8"/>
      <c r="W29" s="1" t="s">
        <v>1491</v>
      </c>
      <c r="X29" s="22"/>
      <c r="Y29" s="22"/>
    </row>
    <row r="30" spans="1:25" s="18" customFormat="1">
      <c r="A30" s="1" t="s">
        <v>1540</v>
      </c>
      <c r="B30" s="1" t="s">
        <v>1541</v>
      </c>
      <c r="C30" s="1" t="s">
        <v>1571</v>
      </c>
      <c r="D30" s="5">
        <v>43645.922696759262</v>
      </c>
      <c r="E30" s="1">
        <v>2019</v>
      </c>
      <c r="F30" s="1">
        <v>6</v>
      </c>
      <c r="G30" s="4">
        <v>29</v>
      </c>
      <c r="H30" s="9">
        <v>43645.922696759262</v>
      </c>
      <c r="I30" s="13">
        <v>128.75200000000001</v>
      </c>
      <c r="J30" s="13">
        <v>31.751999999999999</v>
      </c>
      <c r="K30" s="10">
        <v>0</v>
      </c>
      <c r="L30" s="10">
        <v>0</v>
      </c>
      <c r="M30" s="33">
        <v>0</v>
      </c>
      <c r="N30" s="40">
        <v>25.9</v>
      </c>
      <c r="O30" s="13">
        <v>34.210247961511918</v>
      </c>
      <c r="P30" s="41">
        <v>0.10066317058823504</v>
      </c>
      <c r="Q30" s="41">
        <v>0.56858942745098062</v>
      </c>
      <c r="R30" s="1" t="s">
        <v>285</v>
      </c>
      <c r="S30" s="1">
        <v>1</v>
      </c>
      <c r="T30" s="1"/>
      <c r="U30" s="8"/>
      <c r="V30" s="8" t="s">
        <v>1645</v>
      </c>
      <c r="W30" s="42" t="str">
        <f>A30&amp;" St."&amp;B30&amp;" "&amp;K30&amp;"m"&amp;" Bt."&amp;M30</f>
        <v>YK1905 St.30_3 0m Bt.0</v>
      </c>
      <c r="X30" s="22"/>
      <c r="Y30" s="22"/>
    </row>
    <row r="31" spans="1:25" s="18" customFormat="1">
      <c r="A31" s="1" t="s">
        <v>1407</v>
      </c>
      <c r="B31" s="1">
        <v>11</v>
      </c>
      <c r="C31" s="1" t="s">
        <v>1571</v>
      </c>
      <c r="D31" s="5">
        <v>43278</v>
      </c>
      <c r="E31" s="1">
        <v>2018</v>
      </c>
      <c r="F31" s="1">
        <v>6</v>
      </c>
      <c r="G31" s="4">
        <v>27</v>
      </c>
      <c r="H31" s="9">
        <v>0.36736111111111108</v>
      </c>
      <c r="I31" s="13">
        <v>124.25164999999998</v>
      </c>
      <c r="J31" s="13">
        <v>30.502083333333331</v>
      </c>
      <c r="K31" s="10">
        <v>56.079000000000001</v>
      </c>
      <c r="L31" s="10">
        <v>56</v>
      </c>
      <c r="M31" s="10">
        <v>0</v>
      </c>
      <c r="N31" s="14">
        <v>21.344000000000001</v>
      </c>
      <c r="O31" s="13">
        <v>34.038899999999998</v>
      </c>
      <c r="P31" s="41">
        <v>0.10230999529411777</v>
      </c>
      <c r="Q31" s="41">
        <v>0.3881995529411757</v>
      </c>
      <c r="R31" s="1" t="s">
        <v>285</v>
      </c>
      <c r="S31" s="32">
        <v>1</v>
      </c>
      <c r="T31" s="32"/>
      <c r="U31" s="8"/>
      <c r="V31" s="8"/>
      <c r="W31" s="1" t="s">
        <v>1478</v>
      </c>
      <c r="X31" s="22"/>
      <c r="Y31" s="22"/>
    </row>
    <row r="32" spans="1:25" s="18" customFormat="1">
      <c r="A32" s="1" t="s">
        <v>1540</v>
      </c>
      <c r="B32" s="1" t="s">
        <v>1541</v>
      </c>
      <c r="C32" s="1" t="s">
        <v>1571</v>
      </c>
      <c r="D32" s="5">
        <v>43645.922696759262</v>
      </c>
      <c r="E32" s="1">
        <v>2019</v>
      </c>
      <c r="F32" s="1">
        <v>6</v>
      </c>
      <c r="G32" s="4">
        <v>29</v>
      </c>
      <c r="H32" s="9">
        <v>43645.922696759262</v>
      </c>
      <c r="I32" s="13">
        <v>128.75200000000001</v>
      </c>
      <c r="J32" s="13">
        <v>31.751999999999999</v>
      </c>
      <c r="K32" s="10">
        <v>19</v>
      </c>
      <c r="L32" s="10">
        <v>20</v>
      </c>
      <c r="M32" s="10">
        <v>10</v>
      </c>
      <c r="N32" s="14">
        <v>25.55</v>
      </c>
      <c r="O32" s="13">
        <v>34.361169963522599</v>
      </c>
      <c r="P32" s="41">
        <v>0.10801399058823558</v>
      </c>
      <c r="Q32" s="41">
        <v>0.7644343552941173</v>
      </c>
      <c r="R32" s="1" t="s">
        <v>285</v>
      </c>
      <c r="S32" s="1">
        <v>1</v>
      </c>
      <c r="T32" s="1"/>
      <c r="U32" s="8"/>
      <c r="V32" s="8" t="s">
        <v>1645</v>
      </c>
      <c r="W32" s="42" t="str">
        <f>A32&amp;" St."&amp;B32&amp;" "&amp;K32&amp;"m"&amp;" Bt."&amp;M32</f>
        <v>YK1905 St.30_3 19m Bt.10</v>
      </c>
      <c r="X32" s="22"/>
      <c r="Y32" s="22"/>
    </row>
    <row r="33" spans="1:25" s="18" customFormat="1">
      <c r="A33" s="32" t="s">
        <v>148</v>
      </c>
      <c r="B33" s="32" t="s">
        <v>273</v>
      </c>
      <c r="C33" s="32" t="s">
        <v>1571</v>
      </c>
      <c r="D33" s="31">
        <v>42917</v>
      </c>
      <c r="E33" s="1">
        <f>YEAR(D33)</f>
        <v>2017</v>
      </c>
      <c r="F33" s="1">
        <f>MONTH(D33)</f>
        <v>7</v>
      </c>
      <c r="G33" s="4">
        <f>DAY(D33)</f>
        <v>1</v>
      </c>
      <c r="H33" s="6">
        <v>0</v>
      </c>
      <c r="I33" s="28">
        <v>128.75143333333335</v>
      </c>
      <c r="J33" s="28">
        <v>31.748983333333335</v>
      </c>
      <c r="K33" s="33">
        <v>50</v>
      </c>
      <c r="L33" s="33">
        <v>50</v>
      </c>
      <c r="M33" s="33">
        <v>0</v>
      </c>
      <c r="N33" s="27">
        <v>20.7514</v>
      </c>
      <c r="O33" s="30">
        <v>34.120225162635641</v>
      </c>
      <c r="P33" s="38">
        <v>0.11913327941176455</v>
      </c>
      <c r="Q33" s="38">
        <v>0.87112984901960822</v>
      </c>
      <c r="R33" s="32" t="s">
        <v>285</v>
      </c>
      <c r="S33" s="32">
        <v>1</v>
      </c>
      <c r="T33" s="32"/>
      <c r="U33" s="8"/>
      <c r="V33" s="8"/>
      <c r="W33" s="8" t="s">
        <v>618</v>
      </c>
      <c r="X33" s="22"/>
      <c r="Y33" s="22"/>
    </row>
    <row r="34" spans="1:25" s="18" customFormat="1">
      <c r="A34" s="1" t="s">
        <v>293</v>
      </c>
      <c r="B34" s="1">
        <v>74</v>
      </c>
      <c r="C34" s="1" t="s">
        <v>1571</v>
      </c>
      <c r="D34" s="5">
        <v>43217</v>
      </c>
      <c r="E34" s="1">
        <f>YEAR(D34)</f>
        <v>2018</v>
      </c>
      <c r="F34" s="1">
        <f>MONTH(D34)</f>
        <v>4</v>
      </c>
      <c r="G34" s="4">
        <f>DAY(D34)</f>
        <v>27</v>
      </c>
      <c r="H34" s="9">
        <v>0.67291666666666661</v>
      </c>
      <c r="I34" s="13">
        <f>127+14.7/60</f>
        <v>127.245</v>
      </c>
      <c r="J34" s="13">
        <f>31+44.51/60</f>
        <v>31.741833333333332</v>
      </c>
      <c r="K34" s="10">
        <v>120.161</v>
      </c>
      <c r="L34" s="10">
        <v>120</v>
      </c>
      <c r="M34" s="10">
        <v>0</v>
      </c>
      <c r="N34" s="14">
        <v>14.1845</v>
      </c>
      <c r="O34" s="13">
        <v>34.536200000000001</v>
      </c>
      <c r="P34" s="38">
        <v>0.11924613647058835</v>
      </c>
      <c r="Q34" s="38">
        <v>0.76698190588235349</v>
      </c>
      <c r="R34" s="32" t="s">
        <v>285</v>
      </c>
      <c r="S34" s="32">
        <v>1</v>
      </c>
      <c r="T34" s="32"/>
      <c r="U34" s="8"/>
      <c r="V34" s="8"/>
      <c r="W34" s="8" t="s">
        <v>1176</v>
      </c>
      <c r="X34" s="22"/>
      <c r="Y34" s="22"/>
    </row>
    <row r="35" spans="1:25" s="18" customFormat="1">
      <c r="A35" s="1" t="s">
        <v>1538</v>
      </c>
      <c r="B35" s="1">
        <v>77</v>
      </c>
      <c r="C35" s="1" t="s">
        <v>1571</v>
      </c>
      <c r="D35" s="5">
        <v>43583</v>
      </c>
      <c r="E35" s="1">
        <f>YEAR(D35)</f>
        <v>2019</v>
      </c>
      <c r="F35" s="1">
        <f>MONTH(D35)</f>
        <v>4</v>
      </c>
      <c r="G35" s="4">
        <f>DAY(D35)</f>
        <v>28</v>
      </c>
      <c r="H35" s="9">
        <v>0.3263888888888889</v>
      </c>
      <c r="I35" s="13">
        <v>128.74799999999999</v>
      </c>
      <c r="J35" s="13">
        <v>31.751000000000001</v>
      </c>
      <c r="K35" s="10">
        <v>198.589</v>
      </c>
      <c r="L35" s="10">
        <v>200</v>
      </c>
      <c r="M35" s="10">
        <v>0</v>
      </c>
      <c r="N35" s="14">
        <v>13.5777</v>
      </c>
      <c r="O35" s="13">
        <v>34.491</v>
      </c>
      <c r="P35" s="41">
        <v>0.11991731058823518</v>
      </c>
      <c r="Q35" s="41">
        <v>0.51069573529411727</v>
      </c>
      <c r="R35" s="1" t="s">
        <v>285</v>
      </c>
      <c r="S35" s="1">
        <v>1</v>
      </c>
      <c r="T35" s="1"/>
      <c r="U35" s="8"/>
      <c r="V35" s="8"/>
      <c r="W35" s="42" t="str">
        <f>A35&amp;" St."&amp;B35&amp;" "&amp;K35&amp;"m"&amp;" Bt."&amp;M35</f>
        <v>YK1901 St.77 198.589m Bt.0</v>
      </c>
      <c r="X35" s="22"/>
      <c r="Y35" s="22"/>
    </row>
    <row r="36" spans="1:25" s="18" customFormat="1">
      <c r="A36" s="1" t="s">
        <v>1540</v>
      </c>
      <c r="B36" s="1" t="s">
        <v>1541</v>
      </c>
      <c r="C36" s="1" t="s">
        <v>1571</v>
      </c>
      <c r="D36" s="5">
        <v>43645.922696759262</v>
      </c>
      <c r="E36" s="1">
        <v>2019</v>
      </c>
      <c r="F36" s="1">
        <v>6</v>
      </c>
      <c r="G36" s="4">
        <v>29</v>
      </c>
      <c r="H36" s="9">
        <v>43645.922696759262</v>
      </c>
      <c r="I36" s="13">
        <v>128.75200000000001</v>
      </c>
      <c r="J36" s="13">
        <v>31.751999999999999</v>
      </c>
      <c r="K36" s="10">
        <v>9</v>
      </c>
      <c r="L36" s="10">
        <v>10</v>
      </c>
      <c r="M36" s="10">
        <v>11</v>
      </c>
      <c r="N36" s="14">
        <v>25.94</v>
      </c>
      <c r="O36" s="13">
        <v>34.302010505239636</v>
      </c>
      <c r="P36" s="41">
        <v>0.12091467764705888</v>
      </c>
      <c r="Q36" s="41">
        <v>0.77750817882353118</v>
      </c>
      <c r="R36" s="1" t="s">
        <v>285</v>
      </c>
      <c r="S36" s="1">
        <v>1</v>
      </c>
      <c r="T36" s="1"/>
      <c r="U36" s="8"/>
      <c r="V36" s="8" t="s">
        <v>1645</v>
      </c>
      <c r="W36" s="42" t="str">
        <f>A36&amp;" St."&amp;B36&amp;" "&amp;K36&amp;"m"&amp;" Bt."&amp;M36</f>
        <v>YK1905 St.30_3 9m Bt.11</v>
      </c>
      <c r="X36" s="22"/>
      <c r="Y36" s="22"/>
    </row>
    <row r="37" spans="1:25" s="18" customFormat="1">
      <c r="A37" s="32" t="s">
        <v>148</v>
      </c>
      <c r="B37" s="32">
        <v>33</v>
      </c>
      <c r="C37" s="32" t="s">
        <v>1571</v>
      </c>
      <c r="D37" s="31">
        <v>42917</v>
      </c>
      <c r="E37" s="1">
        <f>YEAR(D37)</f>
        <v>2017</v>
      </c>
      <c r="F37" s="1">
        <f>MONTH(D37)</f>
        <v>7</v>
      </c>
      <c r="G37" s="4">
        <f>DAY(D37)</f>
        <v>1</v>
      </c>
      <c r="H37" s="6">
        <v>0.4145833333333333</v>
      </c>
      <c r="I37" s="28">
        <v>129.24976666666666</v>
      </c>
      <c r="J37" s="28">
        <v>31.749083333333331</v>
      </c>
      <c r="K37" s="33">
        <v>0</v>
      </c>
      <c r="L37" s="33">
        <v>0</v>
      </c>
      <c r="M37" s="33">
        <v>0</v>
      </c>
      <c r="N37" s="27">
        <v>25.6</v>
      </c>
      <c r="O37" s="30">
        <v>34.036464443453646</v>
      </c>
      <c r="P37" s="38">
        <v>0.12131195411764728</v>
      </c>
      <c r="Q37" s="38">
        <v>0.14862355882353029</v>
      </c>
      <c r="R37" s="32" t="s">
        <v>285</v>
      </c>
      <c r="S37" s="32"/>
      <c r="T37" s="32"/>
      <c r="U37" s="8"/>
      <c r="V37" s="8"/>
      <c r="W37" s="8" t="s">
        <v>626</v>
      </c>
      <c r="X37" s="22"/>
      <c r="Y37" s="22"/>
    </row>
    <row r="38" spans="1:25" s="18" customFormat="1">
      <c r="A38" s="1" t="s">
        <v>1540</v>
      </c>
      <c r="B38" s="1">
        <v>28</v>
      </c>
      <c r="C38" s="1" t="s">
        <v>1571</v>
      </c>
      <c r="D38" s="5">
        <v>43645.361909722225</v>
      </c>
      <c r="E38" s="1">
        <v>2019</v>
      </c>
      <c r="F38" s="1">
        <v>6</v>
      </c>
      <c r="G38" s="4">
        <v>29</v>
      </c>
      <c r="H38" s="9">
        <v>43645.361909722225</v>
      </c>
      <c r="I38" s="13">
        <v>128.25200000000001</v>
      </c>
      <c r="J38" s="13">
        <v>31.75</v>
      </c>
      <c r="K38" s="10">
        <v>0</v>
      </c>
      <c r="L38" s="10">
        <v>0</v>
      </c>
      <c r="M38" s="33">
        <v>0</v>
      </c>
      <c r="N38" s="40">
        <v>26</v>
      </c>
      <c r="O38" s="13">
        <v>34.295173258422828</v>
      </c>
      <c r="P38" s="41">
        <v>0.12266969882352896</v>
      </c>
      <c r="Q38" s="41">
        <v>0.7859006517647078</v>
      </c>
      <c r="R38" s="1" t="s">
        <v>285</v>
      </c>
      <c r="S38" s="1"/>
      <c r="T38" s="1"/>
      <c r="U38" s="8"/>
      <c r="V38" s="8"/>
      <c r="W38" s="42" t="str">
        <f>A38&amp;" St."&amp;B38&amp;" "&amp;K38&amp;"m"&amp;" Bt."&amp;M38</f>
        <v>YK1905 St.28 0m Bt.0</v>
      </c>
      <c r="X38" s="22"/>
      <c r="Y38" s="22"/>
    </row>
    <row r="39" spans="1:25" s="18" customFormat="1">
      <c r="A39" s="32" t="s">
        <v>148</v>
      </c>
      <c r="B39" s="32" t="s">
        <v>272</v>
      </c>
      <c r="C39" s="32" t="s">
        <v>1571</v>
      </c>
      <c r="D39" s="31">
        <v>42915</v>
      </c>
      <c r="E39" s="1">
        <f>YEAR(D39)</f>
        <v>2017</v>
      </c>
      <c r="F39" s="1">
        <f>MONTH(D39)</f>
        <v>6</v>
      </c>
      <c r="G39" s="4">
        <f>DAY(D39)</f>
        <v>29</v>
      </c>
      <c r="H39" s="6">
        <v>1.3888888888888889E-3</v>
      </c>
      <c r="I39" s="28">
        <v>127.24956666666665</v>
      </c>
      <c r="J39" s="28">
        <v>31.749916666666667</v>
      </c>
      <c r="K39" s="33">
        <v>20</v>
      </c>
      <c r="L39" s="33">
        <v>20</v>
      </c>
      <c r="M39" s="33">
        <v>0</v>
      </c>
      <c r="N39" s="27">
        <v>20.791</v>
      </c>
      <c r="O39" s="30">
        <v>34.051185418763474</v>
      </c>
      <c r="P39" s="38">
        <v>0.12414607058823579</v>
      </c>
      <c r="Q39" s="38">
        <v>0.3708484164705883</v>
      </c>
      <c r="R39" s="32" t="s">
        <v>285</v>
      </c>
      <c r="S39" s="32">
        <v>1</v>
      </c>
      <c r="T39" s="32"/>
      <c r="U39" s="8"/>
      <c r="V39" s="8" t="s">
        <v>1608</v>
      </c>
      <c r="W39" s="8" t="s">
        <v>606</v>
      </c>
      <c r="X39" s="22"/>
      <c r="Y39" s="22"/>
    </row>
    <row r="40" spans="1:25" s="18" customFormat="1">
      <c r="A40" s="1" t="s">
        <v>1533</v>
      </c>
      <c r="B40" s="1" t="s">
        <v>1537</v>
      </c>
      <c r="C40" s="1" t="s">
        <v>1571</v>
      </c>
      <c r="D40" s="5">
        <v>43532</v>
      </c>
      <c r="E40" s="1">
        <f>YEAR(D40)</f>
        <v>2019</v>
      </c>
      <c r="F40" s="1">
        <f>MONTH(D40)</f>
        <v>3</v>
      </c>
      <c r="G40" s="4">
        <f>DAY(D40)</f>
        <v>8</v>
      </c>
      <c r="H40" s="9">
        <v>0.53055555555555556</v>
      </c>
      <c r="I40" s="13">
        <f>127+1477/6000</f>
        <v>127.24616666666667</v>
      </c>
      <c r="J40" s="13">
        <f>31+4164/6000</f>
        <v>31.693999999999999</v>
      </c>
      <c r="K40" s="10">
        <v>74.302000000000007</v>
      </c>
      <c r="L40" s="10">
        <v>75</v>
      </c>
      <c r="M40" s="10">
        <v>0</v>
      </c>
      <c r="N40" s="14">
        <v>16.613499999999998</v>
      </c>
      <c r="O40" s="13">
        <v>34.487699999999997</v>
      </c>
      <c r="P40" s="41">
        <v>0.13008382352941128</v>
      </c>
      <c r="Q40" s="41">
        <v>1.0455043435294105</v>
      </c>
      <c r="R40" s="1" t="s">
        <v>285</v>
      </c>
      <c r="S40" s="1">
        <v>1</v>
      </c>
      <c r="T40" s="1"/>
      <c r="U40" s="8"/>
      <c r="V40" s="8" t="s">
        <v>1637</v>
      </c>
      <c r="W40" s="42" t="str">
        <f>A40&amp;" St."&amp;B40&amp;" "&amp;K40&amp;"m"&amp;" Bt."&amp;M40</f>
        <v>YK1812 St.89_2 74.302m Bt.0</v>
      </c>
      <c r="X40" s="22"/>
      <c r="Y40" s="22"/>
    </row>
    <row r="41" spans="1:25" s="18" customFormat="1">
      <c r="A41" s="1" t="s">
        <v>1540</v>
      </c>
      <c r="B41" s="1">
        <v>32</v>
      </c>
      <c r="C41" s="1" t="s">
        <v>1571</v>
      </c>
      <c r="D41" s="5">
        <v>43646.15457175926</v>
      </c>
      <c r="E41" s="1">
        <v>2019</v>
      </c>
      <c r="F41" s="1">
        <v>6</v>
      </c>
      <c r="G41" s="4">
        <v>30</v>
      </c>
      <c r="H41" s="9">
        <v>43646.15457175926</v>
      </c>
      <c r="I41" s="13">
        <v>129.255</v>
      </c>
      <c r="J41" s="13">
        <v>31.748999999999999</v>
      </c>
      <c r="K41" s="10">
        <v>0</v>
      </c>
      <c r="L41" s="10">
        <v>0</v>
      </c>
      <c r="M41" s="33">
        <v>0</v>
      </c>
      <c r="N41" s="40">
        <v>25.6</v>
      </c>
      <c r="O41" s="13">
        <v>34.277863377048575</v>
      </c>
      <c r="P41" s="41">
        <v>0.13085760941176483</v>
      </c>
      <c r="Q41" s="41">
        <v>0.70048430588235178</v>
      </c>
      <c r="R41" s="1" t="s">
        <v>285</v>
      </c>
      <c r="S41" s="1"/>
      <c r="T41" s="1"/>
      <c r="U41" s="8"/>
      <c r="V41" s="8"/>
      <c r="W41" s="42" t="str">
        <f>A41&amp;" St."&amp;B41&amp;" "&amp;K41&amp;"m"&amp;" Bt."&amp;M41</f>
        <v>YK1905 St.32 0m Bt.0</v>
      </c>
      <c r="X41" s="22"/>
      <c r="Y41" s="22"/>
    </row>
    <row r="42" spans="1:25" s="18" customFormat="1">
      <c r="A42" s="1" t="s">
        <v>290</v>
      </c>
      <c r="B42" s="1" t="s">
        <v>296</v>
      </c>
      <c r="C42" s="1" t="s">
        <v>1571</v>
      </c>
      <c r="D42" s="5">
        <v>43170</v>
      </c>
      <c r="E42" s="1">
        <f>YEAR(D42)</f>
        <v>2018</v>
      </c>
      <c r="F42" s="1">
        <f>MONTH(D42)</f>
        <v>3</v>
      </c>
      <c r="G42" s="4">
        <f>DAY(D42)</f>
        <v>11</v>
      </c>
      <c r="H42" s="9">
        <v>0.33263888888888887</v>
      </c>
      <c r="I42" s="13">
        <f>128+44.94/60</f>
        <v>128.749</v>
      </c>
      <c r="J42" s="13">
        <f>31+44.96/60</f>
        <v>31.749333333333333</v>
      </c>
      <c r="K42" s="10">
        <v>298.53800000000001</v>
      </c>
      <c r="L42" s="10">
        <v>300</v>
      </c>
      <c r="M42" s="10">
        <v>0</v>
      </c>
      <c r="N42" s="14">
        <v>11.1081</v>
      </c>
      <c r="O42" s="13">
        <v>34.405783367344952</v>
      </c>
      <c r="P42" s="38">
        <v>0.13155462352941183</v>
      </c>
      <c r="Q42" s="38">
        <v>0.25797988823529394</v>
      </c>
      <c r="R42" s="32" t="s">
        <v>285</v>
      </c>
      <c r="S42" s="32">
        <v>1</v>
      </c>
      <c r="T42" s="32"/>
      <c r="U42" s="8"/>
      <c r="V42" s="8"/>
      <c r="W42" s="8" t="s">
        <v>1233</v>
      </c>
      <c r="X42" s="22"/>
      <c r="Y42" s="22"/>
    </row>
    <row r="43" spans="1:25" s="18" customFormat="1">
      <c r="A43" s="1" t="s">
        <v>1407</v>
      </c>
      <c r="B43" s="1">
        <v>24</v>
      </c>
      <c r="C43" s="1" t="s">
        <v>1571</v>
      </c>
      <c r="D43" s="5">
        <v>43281</v>
      </c>
      <c r="E43" s="1">
        <v>2018</v>
      </c>
      <c r="F43" s="1">
        <v>6</v>
      </c>
      <c r="G43" s="4">
        <v>30</v>
      </c>
      <c r="H43" s="9">
        <v>0.34861111111111115</v>
      </c>
      <c r="I43" s="13">
        <v>127.27674999999999</v>
      </c>
      <c r="J43" s="13">
        <v>31.74798333333333</v>
      </c>
      <c r="K43" s="10">
        <v>123.065</v>
      </c>
      <c r="L43" s="10">
        <v>123</v>
      </c>
      <c r="M43" s="10">
        <v>0</v>
      </c>
      <c r="N43" s="14">
        <v>12.8096</v>
      </c>
      <c r="O43" s="13">
        <v>34.152500000000003</v>
      </c>
      <c r="P43" s="41">
        <v>0.13375167529411724</v>
      </c>
      <c r="Q43" s="41">
        <v>0.66388735058823656</v>
      </c>
      <c r="R43" s="1" t="s">
        <v>285</v>
      </c>
      <c r="S43" s="32">
        <v>1</v>
      </c>
      <c r="T43" s="32"/>
      <c r="U43" s="8"/>
      <c r="V43" s="8"/>
      <c r="W43" s="1" t="s">
        <v>1511</v>
      </c>
      <c r="X43" s="22"/>
      <c r="Y43" s="22"/>
    </row>
    <row r="44" spans="1:25" s="18" customFormat="1">
      <c r="A44" s="1" t="s">
        <v>293</v>
      </c>
      <c r="B44" s="1">
        <v>77</v>
      </c>
      <c r="C44" s="1" t="s">
        <v>1571</v>
      </c>
      <c r="D44" s="5">
        <v>43218</v>
      </c>
      <c r="E44" s="1">
        <f>YEAR(D44)</f>
        <v>2018</v>
      </c>
      <c r="F44" s="1">
        <f>MONTH(D44)</f>
        <v>4</v>
      </c>
      <c r="G44" s="4">
        <f>DAY(D44)</f>
        <v>28</v>
      </c>
      <c r="H44" s="9">
        <v>0.1388888888888889</v>
      </c>
      <c r="I44" s="13">
        <f>128+45.03/60</f>
        <v>128.75049999999999</v>
      </c>
      <c r="J44" s="13">
        <f>31+45.11/60</f>
        <v>31.751833333333334</v>
      </c>
      <c r="K44" s="10">
        <v>199.35900000000001</v>
      </c>
      <c r="L44" s="10">
        <v>200</v>
      </c>
      <c r="M44" s="10">
        <v>0</v>
      </c>
      <c r="N44" s="14">
        <v>13.787699999999999</v>
      </c>
      <c r="O44" s="13">
        <v>34.516100000000002</v>
      </c>
      <c r="P44" s="38">
        <v>0.14027499294117662</v>
      </c>
      <c r="Q44" s="38">
        <v>0.60621215176470677</v>
      </c>
      <c r="R44" s="32" t="s">
        <v>285</v>
      </c>
      <c r="S44" s="32">
        <v>1</v>
      </c>
      <c r="T44" s="32"/>
      <c r="U44" s="8"/>
      <c r="V44" s="8"/>
      <c r="W44" s="8" t="s">
        <v>1166</v>
      </c>
      <c r="X44" s="22"/>
      <c r="Y44" s="22"/>
    </row>
    <row r="45" spans="1:25" s="18" customFormat="1">
      <c r="A45" s="32" t="s">
        <v>142</v>
      </c>
      <c r="B45" s="32" t="s">
        <v>186</v>
      </c>
      <c r="C45" s="32" t="s">
        <v>1570</v>
      </c>
      <c r="D45" s="31">
        <v>42442</v>
      </c>
      <c r="E45" s="1">
        <f>YEAR(D45)</f>
        <v>2016</v>
      </c>
      <c r="F45" s="1">
        <f>MONTH(D45)</f>
        <v>3</v>
      </c>
      <c r="G45" s="4">
        <f>DAY(D45)</f>
        <v>13</v>
      </c>
      <c r="H45" s="9">
        <v>0.875</v>
      </c>
      <c r="I45" s="28">
        <v>129.24870000000001</v>
      </c>
      <c r="J45" s="28">
        <v>31.750183333333332</v>
      </c>
      <c r="K45" s="33">
        <v>199.298</v>
      </c>
      <c r="L45" s="33">
        <v>200</v>
      </c>
      <c r="M45" s="33">
        <v>0</v>
      </c>
      <c r="N45" s="27">
        <v>14.639099999999999</v>
      </c>
      <c r="O45" s="30">
        <v>34.566899999999997</v>
      </c>
      <c r="P45" s="38">
        <v>0.143763465882353</v>
      </c>
      <c r="Q45" s="38">
        <v>0.88555095882353108</v>
      </c>
      <c r="R45" s="32" t="s">
        <v>285</v>
      </c>
      <c r="S45" s="32">
        <v>1</v>
      </c>
      <c r="T45" s="32"/>
      <c r="U45" s="8"/>
      <c r="V45" s="8"/>
      <c r="W45" s="8"/>
      <c r="X45" s="22"/>
      <c r="Y45" s="22"/>
    </row>
    <row r="46" spans="1:25" s="18" customFormat="1">
      <c r="A46" s="1" t="s">
        <v>1538</v>
      </c>
      <c r="B46" s="1">
        <v>74</v>
      </c>
      <c r="C46" s="1" t="s">
        <v>1571</v>
      </c>
      <c r="D46" s="5">
        <v>43582</v>
      </c>
      <c r="E46" s="1">
        <f>YEAR(D46)</f>
        <v>2019</v>
      </c>
      <c r="F46" s="1">
        <f>MONTH(D46)</f>
        <v>4</v>
      </c>
      <c r="G46" s="4">
        <f>DAY(D46)</f>
        <v>27</v>
      </c>
      <c r="H46" s="9">
        <v>0.78819444444444453</v>
      </c>
      <c r="I46" s="13">
        <v>127.251</v>
      </c>
      <c r="J46" s="13">
        <v>31.753</v>
      </c>
      <c r="K46" s="10">
        <v>50.015000000000001</v>
      </c>
      <c r="L46" s="10">
        <v>50</v>
      </c>
      <c r="M46" s="10">
        <v>0</v>
      </c>
      <c r="N46" s="14">
        <v>16.840900000000001</v>
      </c>
      <c r="O46" s="13">
        <v>34.2896</v>
      </c>
      <c r="P46" s="41">
        <v>0.14551499058823536</v>
      </c>
      <c r="Q46" s="41">
        <v>1.0107577694117662</v>
      </c>
      <c r="R46" s="1" t="s">
        <v>285</v>
      </c>
      <c r="S46" s="1">
        <v>1</v>
      </c>
      <c r="T46" s="1"/>
      <c r="U46" s="8"/>
      <c r="V46" s="8"/>
      <c r="W46" s="42" t="str">
        <f>A46&amp;" St."&amp;B46&amp;" "&amp;K46&amp;"m"&amp;" Bt."&amp;M46</f>
        <v>YK1901 St.74 50.015m Bt.0</v>
      </c>
      <c r="X46" s="22"/>
      <c r="Y46" s="22"/>
    </row>
    <row r="47" spans="1:25" s="18" customFormat="1">
      <c r="A47" s="1" t="s">
        <v>1407</v>
      </c>
      <c r="B47" s="1">
        <v>30</v>
      </c>
      <c r="C47" s="1" t="s">
        <v>1571</v>
      </c>
      <c r="D47" s="5">
        <v>43281</v>
      </c>
      <c r="E47" s="1">
        <v>2018</v>
      </c>
      <c r="F47" s="1">
        <v>6</v>
      </c>
      <c r="G47" s="4">
        <v>30</v>
      </c>
      <c r="H47" s="9">
        <v>0.84791666666666676</v>
      </c>
      <c r="I47" s="13">
        <v>128.74896666666666</v>
      </c>
      <c r="J47" s="13">
        <v>31.749183333333335</v>
      </c>
      <c r="K47" s="10">
        <v>75.275999999999996</v>
      </c>
      <c r="L47" s="10">
        <v>75</v>
      </c>
      <c r="M47" s="10">
        <v>0</v>
      </c>
      <c r="N47" s="14">
        <v>19.803799999999999</v>
      </c>
      <c r="O47" s="13">
        <v>34.377200000000002</v>
      </c>
      <c r="P47" s="41">
        <v>0.14717183999999994</v>
      </c>
      <c r="Q47" s="41">
        <v>0.99236970000000113</v>
      </c>
      <c r="R47" s="1" t="s">
        <v>285</v>
      </c>
      <c r="S47" s="32">
        <v>1</v>
      </c>
      <c r="T47" s="32"/>
      <c r="U47" s="8"/>
      <c r="V47" s="8"/>
      <c r="W47" s="1" t="s">
        <v>1496</v>
      </c>
      <c r="X47" s="22"/>
      <c r="Y47" s="22"/>
    </row>
    <row r="48" spans="1:25" s="18" customFormat="1">
      <c r="A48" s="1" t="s">
        <v>1533</v>
      </c>
      <c r="B48" s="1">
        <v>95</v>
      </c>
      <c r="C48" s="1" t="s">
        <v>1571</v>
      </c>
      <c r="D48" s="5">
        <v>43533</v>
      </c>
      <c r="E48" s="1">
        <f>YEAR(D48)</f>
        <v>2019</v>
      </c>
      <c r="F48" s="1">
        <f>MONTH(D48)</f>
        <v>3</v>
      </c>
      <c r="G48" s="4">
        <f>DAY(D48)</f>
        <v>9</v>
      </c>
      <c r="H48" s="9">
        <v>0.63194444444444442</v>
      </c>
      <c r="I48" s="13">
        <f>128+44.75/60</f>
        <v>128.74583333333334</v>
      </c>
      <c r="J48" s="13">
        <f>31+44.86/60</f>
        <v>31.747666666666667</v>
      </c>
      <c r="K48" s="10">
        <v>49.845999999999997</v>
      </c>
      <c r="L48" s="10">
        <v>50</v>
      </c>
      <c r="M48" s="10">
        <v>0</v>
      </c>
      <c r="N48" s="14">
        <v>18.369599999999998</v>
      </c>
      <c r="O48" s="13">
        <v>34.640599999999999</v>
      </c>
      <c r="P48" s="41">
        <v>0.14896794117646994</v>
      </c>
      <c r="Q48" s="41">
        <v>1.190692301176469</v>
      </c>
      <c r="R48" s="1" t="s">
        <v>285</v>
      </c>
      <c r="S48" s="1">
        <v>1</v>
      </c>
      <c r="T48" s="1"/>
      <c r="U48" s="8"/>
      <c r="V48" s="8" t="s">
        <v>1637</v>
      </c>
      <c r="W48" s="42" t="str">
        <f>A48&amp;" St."&amp;B48&amp;" "&amp;K48&amp;"m"&amp;" Bt."&amp;M48</f>
        <v>YK1812 St.95 49.846m Bt.0</v>
      </c>
      <c r="X48" s="22"/>
      <c r="Y48" s="22"/>
    </row>
    <row r="49" spans="1:25" s="18" customFormat="1">
      <c r="A49" s="1" t="s">
        <v>1538</v>
      </c>
      <c r="B49" s="1">
        <v>77</v>
      </c>
      <c r="C49" s="1" t="s">
        <v>1571</v>
      </c>
      <c r="D49" s="5">
        <v>43583</v>
      </c>
      <c r="E49" s="1">
        <f>YEAR(D49)</f>
        <v>2019</v>
      </c>
      <c r="F49" s="1">
        <f>MONTH(D49)</f>
        <v>4</v>
      </c>
      <c r="G49" s="4">
        <f>DAY(D49)</f>
        <v>28</v>
      </c>
      <c r="H49" s="9">
        <v>0.3263888888888889</v>
      </c>
      <c r="I49" s="13">
        <v>128.74799999999999</v>
      </c>
      <c r="J49" s="13">
        <v>31.751000000000001</v>
      </c>
      <c r="K49" s="10">
        <v>9.5459999999999994</v>
      </c>
      <c r="L49" s="10">
        <v>10</v>
      </c>
      <c r="M49" s="10">
        <v>0</v>
      </c>
      <c r="N49" s="14">
        <v>20.165199999999999</v>
      </c>
      <c r="O49" s="13">
        <v>34.547400000000003</v>
      </c>
      <c r="P49" s="41">
        <v>0.14897485999999915</v>
      </c>
      <c r="Q49" s="41">
        <v>1.2194774400000004</v>
      </c>
      <c r="R49" s="1" t="s">
        <v>285</v>
      </c>
      <c r="S49" s="1">
        <v>1</v>
      </c>
      <c r="T49" s="1"/>
      <c r="U49" s="8"/>
      <c r="V49" s="8"/>
      <c r="W49" s="42" t="str">
        <f>A49&amp;" St."&amp;B49&amp;" "&amp;K49&amp;"m"&amp;" Bt."&amp;M49</f>
        <v>YK1901 St.77 9.546m Bt.0</v>
      </c>
      <c r="X49" s="22"/>
      <c r="Y49" s="22"/>
    </row>
    <row r="50" spans="1:25" s="18" customFormat="1">
      <c r="A50" s="1" t="s">
        <v>1407</v>
      </c>
      <c r="B50" s="1">
        <v>30</v>
      </c>
      <c r="C50" s="1" t="s">
        <v>1571</v>
      </c>
      <c r="D50" s="5">
        <v>43281</v>
      </c>
      <c r="E50" s="1">
        <v>2018</v>
      </c>
      <c r="F50" s="1">
        <v>6</v>
      </c>
      <c r="G50" s="4">
        <v>30</v>
      </c>
      <c r="H50" s="9">
        <v>0.84791666666666676</v>
      </c>
      <c r="I50" s="13">
        <v>128.74896666666666</v>
      </c>
      <c r="J50" s="13">
        <v>31.749183333333335</v>
      </c>
      <c r="K50" s="10">
        <v>124.11</v>
      </c>
      <c r="L50" s="10">
        <v>125</v>
      </c>
      <c r="M50" s="10">
        <v>0</v>
      </c>
      <c r="N50" s="14">
        <v>16.997900000000001</v>
      </c>
      <c r="O50" s="13">
        <v>34.543599999999998</v>
      </c>
      <c r="P50" s="41">
        <v>0.15047442352941198</v>
      </c>
      <c r="Q50" s="41">
        <v>1.0496543976470569</v>
      </c>
      <c r="R50" s="1" t="s">
        <v>285</v>
      </c>
      <c r="S50" s="32">
        <v>1</v>
      </c>
      <c r="T50" s="32"/>
      <c r="U50" s="8"/>
      <c r="V50" s="8"/>
      <c r="W50" s="1" t="s">
        <v>1494</v>
      </c>
      <c r="X50" s="22"/>
      <c r="Y50" s="22"/>
    </row>
    <row r="51" spans="1:25" s="18" customFormat="1">
      <c r="A51" s="1" t="s">
        <v>1533</v>
      </c>
      <c r="B51" s="1">
        <v>95</v>
      </c>
      <c r="C51" s="1" t="s">
        <v>1571</v>
      </c>
      <c r="D51" s="5">
        <v>43533</v>
      </c>
      <c r="E51" s="1">
        <f t="shared" ref="E51:E60" si="0">YEAR(D51)</f>
        <v>2019</v>
      </c>
      <c r="F51" s="1">
        <f t="shared" ref="F51:F60" si="1">MONTH(D51)</f>
        <v>3</v>
      </c>
      <c r="G51" s="4">
        <f t="shared" ref="G51:G60" si="2">DAY(D51)</f>
        <v>9</v>
      </c>
      <c r="H51" s="9">
        <v>0.63194444444444442</v>
      </c>
      <c r="I51" s="13">
        <f>128+44.75/60</f>
        <v>128.74583333333334</v>
      </c>
      <c r="J51" s="13">
        <f>31+44.86/60</f>
        <v>31.747666666666667</v>
      </c>
      <c r="K51" s="10">
        <v>19.390999999999998</v>
      </c>
      <c r="L51" s="10">
        <v>20</v>
      </c>
      <c r="M51" s="10">
        <v>0</v>
      </c>
      <c r="N51" s="14">
        <v>19.400400000000001</v>
      </c>
      <c r="O51" s="13">
        <v>34.655900000000003</v>
      </c>
      <c r="P51" s="41">
        <v>0.1510159313725481</v>
      </c>
      <c r="Q51" s="41">
        <v>1.3027513647058822</v>
      </c>
      <c r="R51" s="1" t="s">
        <v>285</v>
      </c>
      <c r="S51" s="1">
        <v>1</v>
      </c>
      <c r="T51" s="1"/>
      <c r="U51" s="8"/>
      <c r="V51" s="8" t="s">
        <v>1637</v>
      </c>
      <c r="W51" s="42" t="str">
        <f>A51&amp;" St."&amp;B51&amp;" "&amp;K51&amp;"m"&amp;" Bt."&amp;M51</f>
        <v>YK1812 St.95 19.391m Bt.0</v>
      </c>
      <c r="X51" s="22"/>
      <c r="Y51" s="22"/>
    </row>
    <row r="52" spans="1:25" s="18" customFormat="1">
      <c r="A52" s="32" t="s">
        <v>148</v>
      </c>
      <c r="B52" s="32" t="s">
        <v>272</v>
      </c>
      <c r="C52" s="32" t="s">
        <v>1571</v>
      </c>
      <c r="D52" s="31">
        <v>42915</v>
      </c>
      <c r="E52" s="1">
        <f t="shared" si="0"/>
        <v>2017</v>
      </c>
      <c r="F52" s="1">
        <f t="shared" si="1"/>
        <v>6</v>
      </c>
      <c r="G52" s="4">
        <f t="shared" si="2"/>
        <v>29</v>
      </c>
      <c r="H52" s="6">
        <v>1.3888888888888889E-3</v>
      </c>
      <c r="I52" s="28">
        <v>127.24956666666665</v>
      </c>
      <c r="J52" s="28">
        <v>31.749916666666667</v>
      </c>
      <c r="K52" s="33">
        <v>100</v>
      </c>
      <c r="L52" s="33">
        <v>100</v>
      </c>
      <c r="M52" s="33">
        <v>0</v>
      </c>
      <c r="N52" s="27">
        <v>14.704000000000001</v>
      </c>
      <c r="O52" s="30">
        <v>34.301151747016476</v>
      </c>
      <c r="P52" s="38">
        <v>0.15595451294117635</v>
      </c>
      <c r="Q52" s="38">
        <v>0.70611292235294165</v>
      </c>
      <c r="R52" s="32" t="s">
        <v>285</v>
      </c>
      <c r="S52" s="32">
        <v>1</v>
      </c>
      <c r="T52" s="32"/>
      <c r="U52" s="8"/>
      <c r="V52" s="8" t="s">
        <v>1612</v>
      </c>
      <c r="W52" s="8" t="s">
        <v>610</v>
      </c>
      <c r="X52" s="22"/>
      <c r="Y52" s="22"/>
    </row>
    <row r="53" spans="1:25" s="18" customFormat="1">
      <c r="A53" s="1" t="s">
        <v>293</v>
      </c>
      <c r="B53" s="1">
        <v>74</v>
      </c>
      <c r="C53" s="1" t="s">
        <v>1571</v>
      </c>
      <c r="D53" s="5">
        <v>43217</v>
      </c>
      <c r="E53" s="1">
        <f t="shared" si="0"/>
        <v>2018</v>
      </c>
      <c r="F53" s="1">
        <f t="shared" si="1"/>
        <v>4</v>
      </c>
      <c r="G53" s="4">
        <f t="shared" si="2"/>
        <v>27</v>
      </c>
      <c r="H53" s="9">
        <v>0.67291666666666661</v>
      </c>
      <c r="I53" s="13">
        <f>127+14.7/60</f>
        <v>127.245</v>
      </c>
      <c r="J53" s="13">
        <f>31+44.51/60</f>
        <v>31.741833333333332</v>
      </c>
      <c r="K53" s="10">
        <v>20.119</v>
      </c>
      <c r="L53" s="10">
        <v>20</v>
      </c>
      <c r="M53" s="10">
        <v>0</v>
      </c>
      <c r="N53" s="14">
        <v>18.5899</v>
      </c>
      <c r="O53" s="13">
        <v>34.436900000000001</v>
      </c>
      <c r="P53" s="38">
        <v>0.15888233529411777</v>
      </c>
      <c r="Q53" s="38">
        <v>1.0002027411764693</v>
      </c>
      <c r="R53" s="32" t="s">
        <v>285</v>
      </c>
      <c r="S53" s="32">
        <v>1</v>
      </c>
      <c r="T53" s="32"/>
      <c r="U53" s="8"/>
      <c r="V53" s="8"/>
      <c r="W53" s="8" t="s">
        <v>1181</v>
      </c>
      <c r="X53" s="22"/>
      <c r="Y53" s="22"/>
    </row>
    <row r="54" spans="1:25" s="18" customFormat="1">
      <c r="A54" s="1" t="s">
        <v>1538</v>
      </c>
      <c r="B54" s="1">
        <v>74</v>
      </c>
      <c r="C54" s="1" t="s">
        <v>1571</v>
      </c>
      <c r="D54" s="5">
        <v>43582</v>
      </c>
      <c r="E54" s="1">
        <f t="shared" si="0"/>
        <v>2019</v>
      </c>
      <c r="F54" s="1">
        <f t="shared" si="1"/>
        <v>4</v>
      </c>
      <c r="G54" s="4">
        <f t="shared" si="2"/>
        <v>27</v>
      </c>
      <c r="H54" s="9">
        <v>0.78819444444444453</v>
      </c>
      <c r="I54" s="13">
        <v>127.251</v>
      </c>
      <c r="J54" s="13">
        <v>31.753</v>
      </c>
      <c r="K54" s="10">
        <v>20.268999999999998</v>
      </c>
      <c r="L54" s="10">
        <v>20</v>
      </c>
      <c r="M54" s="10">
        <v>0</v>
      </c>
      <c r="N54" s="14">
        <v>19.384699999999999</v>
      </c>
      <c r="O54" s="13">
        <v>34.341700000000003</v>
      </c>
      <c r="P54" s="41">
        <v>0.15900486470588238</v>
      </c>
      <c r="Q54" s="41">
        <v>1.0328288752941184</v>
      </c>
      <c r="R54" s="1" t="s">
        <v>285</v>
      </c>
      <c r="S54" s="1">
        <v>1</v>
      </c>
      <c r="T54" s="1"/>
      <c r="U54" s="8"/>
      <c r="V54" s="8"/>
      <c r="W54" s="42" t="str">
        <f>A54&amp;" St."&amp;B54&amp;" "&amp;K54&amp;"m"&amp;" Bt."&amp;M54</f>
        <v>YK1901 St.74 20.269m Bt.0</v>
      </c>
      <c r="X54" s="22"/>
      <c r="Y54" s="22"/>
    </row>
    <row r="55" spans="1:25" s="18" customFormat="1">
      <c r="A55" s="32" t="s">
        <v>148</v>
      </c>
      <c r="B55" s="32" t="s">
        <v>272</v>
      </c>
      <c r="C55" s="32" t="s">
        <v>1571</v>
      </c>
      <c r="D55" s="31">
        <v>42915</v>
      </c>
      <c r="E55" s="1">
        <f t="shared" si="0"/>
        <v>2017</v>
      </c>
      <c r="F55" s="1">
        <f t="shared" si="1"/>
        <v>6</v>
      </c>
      <c r="G55" s="4">
        <f t="shared" si="2"/>
        <v>29</v>
      </c>
      <c r="H55" s="6">
        <v>1.3888888888888889E-3</v>
      </c>
      <c r="I55" s="28">
        <v>127.24956666666665</v>
      </c>
      <c r="J55" s="28">
        <v>31.749916666666667</v>
      </c>
      <c r="K55" s="33">
        <v>122</v>
      </c>
      <c r="L55" s="33">
        <v>122</v>
      </c>
      <c r="M55" s="33">
        <v>0</v>
      </c>
      <c r="N55" s="27">
        <v>14.5358</v>
      </c>
      <c r="O55" s="30">
        <v>34.36515999789394</v>
      </c>
      <c r="P55" s="38">
        <v>0.15921327647058803</v>
      </c>
      <c r="Q55" s="38">
        <v>0.73151981411764666</v>
      </c>
      <c r="R55" s="32" t="s">
        <v>285</v>
      </c>
      <c r="S55" s="32">
        <v>1</v>
      </c>
      <c r="T55" s="32"/>
      <c r="U55" s="8"/>
      <c r="V55" s="8"/>
      <c r="W55" s="8" t="s">
        <v>611</v>
      </c>
      <c r="X55" s="22"/>
      <c r="Y55" s="22"/>
    </row>
    <row r="56" spans="1:25" s="18" customFormat="1">
      <c r="A56" s="1" t="s">
        <v>1538</v>
      </c>
      <c r="B56" s="1">
        <v>74</v>
      </c>
      <c r="C56" s="1" t="s">
        <v>1571</v>
      </c>
      <c r="D56" s="5">
        <v>43582</v>
      </c>
      <c r="E56" s="1">
        <f t="shared" si="0"/>
        <v>2019</v>
      </c>
      <c r="F56" s="1">
        <f t="shared" si="1"/>
        <v>4</v>
      </c>
      <c r="G56" s="4">
        <f t="shared" si="2"/>
        <v>27</v>
      </c>
      <c r="H56" s="9">
        <v>0.78819444444444453</v>
      </c>
      <c r="I56" s="13">
        <v>127.251</v>
      </c>
      <c r="J56" s="13">
        <v>31.753</v>
      </c>
      <c r="K56" s="10">
        <v>100.233</v>
      </c>
      <c r="L56" s="10">
        <v>100</v>
      </c>
      <c r="M56" s="10">
        <v>0</v>
      </c>
      <c r="N56" s="14">
        <v>16.052</v>
      </c>
      <c r="O56" s="13">
        <v>34.471400000000003</v>
      </c>
      <c r="P56" s="41">
        <v>0.1605117764705879</v>
      </c>
      <c r="Q56" s="41">
        <v>1.096620743529412</v>
      </c>
      <c r="R56" s="1" t="s">
        <v>285</v>
      </c>
      <c r="S56" s="1">
        <v>1</v>
      </c>
      <c r="T56" s="1"/>
      <c r="U56" s="8"/>
      <c r="V56" s="8"/>
      <c r="W56" s="42" t="str">
        <f t="shared" ref="W56:W61" si="3">A56&amp;" St."&amp;B56&amp;" "&amp;K56&amp;"m"&amp;" Bt."&amp;M56</f>
        <v>YK1901 St.74 100.233m Bt.0</v>
      </c>
      <c r="X56" s="22"/>
      <c r="Y56" s="22"/>
    </row>
    <row r="57" spans="1:25" s="18" customFormat="1">
      <c r="A57" s="1" t="s">
        <v>1538</v>
      </c>
      <c r="B57" s="1">
        <v>74</v>
      </c>
      <c r="C57" s="1" t="s">
        <v>1571</v>
      </c>
      <c r="D57" s="5">
        <v>43582</v>
      </c>
      <c r="E57" s="1">
        <f t="shared" si="0"/>
        <v>2019</v>
      </c>
      <c r="F57" s="1">
        <f t="shared" si="1"/>
        <v>4</v>
      </c>
      <c r="G57" s="4">
        <f t="shared" si="2"/>
        <v>27</v>
      </c>
      <c r="H57" s="9">
        <v>0.78819444444444453</v>
      </c>
      <c r="I57" s="13">
        <v>127.251</v>
      </c>
      <c r="J57" s="13">
        <v>31.753</v>
      </c>
      <c r="K57" s="10">
        <v>0</v>
      </c>
      <c r="L57" s="10">
        <v>0</v>
      </c>
      <c r="M57" s="33">
        <v>0</v>
      </c>
      <c r="N57" s="40">
        <v>20</v>
      </c>
      <c r="O57" s="13">
        <v>34.480580582624398</v>
      </c>
      <c r="P57" s="41">
        <v>0.16200000000000001</v>
      </c>
      <c r="Q57" s="41">
        <v>1.133</v>
      </c>
      <c r="R57" s="1" t="s">
        <v>285</v>
      </c>
      <c r="S57" s="1">
        <v>1</v>
      </c>
      <c r="T57" s="1"/>
      <c r="U57" s="8"/>
      <c r="V57" s="8"/>
      <c r="W57" s="42" t="str">
        <f t="shared" si="3"/>
        <v>YK1901 St.74 0m Bt.0</v>
      </c>
      <c r="X57" s="22"/>
      <c r="Y57" s="22"/>
    </row>
    <row r="58" spans="1:25" s="18" customFormat="1">
      <c r="A58" s="1" t="s">
        <v>1538</v>
      </c>
      <c r="B58" s="1">
        <v>74</v>
      </c>
      <c r="C58" s="1" t="s">
        <v>1571</v>
      </c>
      <c r="D58" s="5">
        <v>43582</v>
      </c>
      <c r="E58" s="1">
        <f t="shared" si="0"/>
        <v>2019</v>
      </c>
      <c r="F58" s="1">
        <f t="shared" si="1"/>
        <v>4</v>
      </c>
      <c r="G58" s="4">
        <f t="shared" si="2"/>
        <v>27</v>
      </c>
      <c r="H58" s="9">
        <v>0.78819444444444453</v>
      </c>
      <c r="I58" s="13">
        <v>127.251</v>
      </c>
      <c r="J58" s="13">
        <v>31.753</v>
      </c>
      <c r="K58" s="10">
        <v>75.304000000000002</v>
      </c>
      <c r="L58" s="10">
        <v>75</v>
      </c>
      <c r="M58" s="10">
        <v>0</v>
      </c>
      <c r="N58" s="14">
        <v>16.6035</v>
      </c>
      <c r="O58" s="13">
        <v>34.520899999999997</v>
      </c>
      <c r="P58" s="41">
        <v>0.16387520352941154</v>
      </c>
      <c r="Q58" s="41">
        <v>1.2444450164705891</v>
      </c>
      <c r="R58" s="1" t="s">
        <v>285</v>
      </c>
      <c r="S58" s="1">
        <v>1</v>
      </c>
      <c r="T58" s="1"/>
      <c r="U58" s="8"/>
      <c r="V58" s="8"/>
      <c r="W58" s="42" t="str">
        <f t="shared" si="3"/>
        <v>YK1901 St.74 75.304m Bt.0</v>
      </c>
      <c r="X58" s="22"/>
      <c r="Y58" s="22"/>
    </row>
    <row r="59" spans="1:25" s="18" customFormat="1">
      <c r="A59" s="1" t="s">
        <v>1538</v>
      </c>
      <c r="B59" s="1">
        <v>74</v>
      </c>
      <c r="C59" s="1" t="s">
        <v>1571</v>
      </c>
      <c r="D59" s="5">
        <v>43582</v>
      </c>
      <c r="E59" s="1">
        <f t="shared" si="0"/>
        <v>2019</v>
      </c>
      <c r="F59" s="1">
        <f t="shared" si="1"/>
        <v>4</v>
      </c>
      <c r="G59" s="4">
        <f t="shared" si="2"/>
        <v>27</v>
      </c>
      <c r="H59" s="9">
        <v>0.78819444444444453</v>
      </c>
      <c r="I59" s="13">
        <v>127.251</v>
      </c>
      <c r="J59" s="13">
        <v>31.753</v>
      </c>
      <c r="K59" s="10">
        <v>10.500999999999999</v>
      </c>
      <c r="L59" s="10">
        <v>10</v>
      </c>
      <c r="M59" s="10">
        <v>0</v>
      </c>
      <c r="N59" s="14">
        <v>20.258400000000002</v>
      </c>
      <c r="O59" s="13">
        <v>34.462200000000003</v>
      </c>
      <c r="P59" s="41">
        <v>0.16500000000000001</v>
      </c>
      <c r="Q59" s="41">
        <v>1.1559999999999999</v>
      </c>
      <c r="R59" s="1" t="s">
        <v>285</v>
      </c>
      <c r="S59" s="1">
        <v>1</v>
      </c>
      <c r="T59" s="1"/>
      <c r="U59" s="8"/>
      <c r="V59" s="8"/>
      <c r="W59" s="42" t="str">
        <f t="shared" si="3"/>
        <v>YK1901 St.74 10.501m Bt.0</v>
      </c>
      <c r="X59" s="22"/>
      <c r="Y59" s="22"/>
    </row>
    <row r="60" spans="1:25" s="18" customFormat="1">
      <c r="A60" s="1" t="s">
        <v>1538</v>
      </c>
      <c r="B60" s="1">
        <v>74</v>
      </c>
      <c r="C60" s="1" t="s">
        <v>1571</v>
      </c>
      <c r="D60" s="5">
        <v>43582</v>
      </c>
      <c r="E60" s="1">
        <f t="shared" si="0"/>
        <v>2019</v>
      </c>
      <c r="F60" s="1">
        <f t="shared" si="1"/>
        <v>4</v>
      </c>
      <c r="G60" s="4">
        <f t="shared" si="2"/>
        <v>27</v>
      </c>
      <c r="H60" s="9">
        <v>0.78819444444444453</v>
      </c>
      <c r="I60" s="13">
        <v>127.251</v>
      </c>
      <c r="J60" s="13">
        <v>31.753</v>
      </c>
      <c r="K60" s="10">
        <v>121.319</v>
      </c>
      <c r="L60" s="10">
        <v>121</v>
      </c>
      <c r="M60" s="10">
        <v>0</v>
      </c>
      <c r="N60" s="14">
        <v>16.090800000000002</v>
      </c>
      <c r="O60" s="13">
        <v>34.529499999999999</v>
      </c>
      <c r="P60" s="41">
        <v>0.16555088941176477</v>
      </c>
      <c r="Q60" s="41">
        <v>1.2048444705882364</v>
      </c>
      <c r="R60" s="1" t="s">
        <v>285</v>
      </c>
      <c r="S60" s="1">
        <v>1</v>
      </c>
      <c r="T60" s="1"/>
      <c r="U60" s="8"/>
      <c r="V60" s="8"/>
      <c r="W60" s="42" t="str">
        <f t="shared" si="3"/>
        <v>YK1901 St.74 121.319m Bt.0</v>
      </c>
      <c r="X60" s="22"/>
      <c r="Y60" s="22"/>
    </row>
    <row r="61" spans="1:25" s="18" customFormat="1">
      <c r="A61" s="1" t="s">
        <v>1540</v>
      </c>
      <c r="B61" s="1" t="s">
        <v>1541</v>
      </c>
      <c r="C61" s="1" t="s">
        <v>1571</v>
      </c>
      <c r="D61" s="5">
        <v>43645.922696759262</v>
      </c>
      <c r="E61" s="1">
        <v>2019</v>
      </c>
      <c r="F61" s="1">
        <v>6</v>
      </c>
      <c r="G61" s="4">
        <v>29</v>
      </c>
      <c r="H61" s="9">
        <v>43645.922696759262</v>
      </c>
      <c r="I61" s="13">
        <v>128.75200000000001</v>
      </c>
      <c r="J61" s="13">
        <v>31.751999999999999</v>
      </c>
      <c r="K61" s="10">
        <v>148</v>
      </c>
      <c r="L61" s="10">
        <v>150</v>
      </c>
      <c r="M61" s="10">
        <v>4</v>
      </c>
      <c r="N61" s="14">
        <v>15.89</v>
      </c>
      <c r="O61" s="13">
        <v>34.484660038377434</v>
      </c>
      <c r="P61" s="41">
        <v>0.16596752794117631</v>
      </c>
      <c r="Q61" s="41">
        <v>1.0004759955882339</v>
      </c>
      <c r="R61" s="1" t="s">
        <v>285</v>
      </c>
      <c r="S61" s="1">
        <v>1</v>
      </c>
      <c r="T61" s="1"/>
      <c r="U61" s="8"/>
      <c r="V61" s="8" t="s">
        <v>1645</v>
      </c>
      <c r="W61" s="42" t="str">
        <f t="shared" si="3"/>
        <v>YK1905 St.30_3 148m Bt.4</v>
      </c>
      <c r="X61" s="22"/>
      <c r="Y61" s="22"/>
    </row>
    <row r="62" spans="1:25" s="18" customFormat="1">
      <c r="A62" s="1" t="s">
        <v>293</v>
      </c>
      <c r="B62" s="1">
        <v>74</v>
      </c>
      <c r="C62" s="1" t="s">
        <v>1571</v>
      </c>
      <c r="D62" s="5">
        <v>43217</v>
      </c>
      <c r="E62" s="1">
        <f t="shared" ref="E62:E71" si="4">YEAR(D62)</f>
        <v>2018</v>
      </c>
      <c r="F62" s="1">
        <f t="shared" ref="F62:F71" si="5">MONTH(D62)</f>
        <v>4</v>
      </c>
      <c r="G62" s="4">
        <f t="shared" ref="G62:G71" si="6">DAY(D62)</f>
        <v>27</v>
      </c>
      <c r="H62" s="9">
        <v>0.67291666666666661</v>
      </c>
      <c r="I62" s="13">
        <f>127+14.7/60</f>
        <v>127.245</v>
      </c>
      <c r="J62" s="13">
        <f>31+44.51/60</f>
        <v>31.741833333333332</v>
      </c>
      <c r="K62" s="10">
        <v>10.151999999999999</v>
      </c>
      <c r="L62" s="10">
        <v>10</v>
      </c>
      <c r="M62" s="10">
        <v>0</v>
      </c>
      <c r="N62" s="14">
        <v>18.779800000000002</v>
      </c>
      <c r="O62" s="13">
        <v>34.408499999999997</v>
      </c>
      <c r="P62" s="38">
        <v>0.16797583764705903</v>
      </c>
      <c r="Q62" s="38">
        <v>1.0524352705882336</v>
      </c>
      <c r="R62" s="32" t="s">
        <v>285</v>
      </c>
      <c r="S62" s="32">
        <v>1</v>
      </c>
      <c r="T62" s="32"/>
      <c r="U62" s="8"/>
      <c r="V62" s="8"/>
      <c r="W62" s="8" t="s">
        <v>1182</v>
      </c>
      <c r="X62" s="22"/>
      <c r="Y62" s="22"/>
    </row>
    <row r="63" spans="1:25" s="18" customFormat="1">
      <c r="A63" s="32" t="s">
        <v>148</v>
      </c>
      <c r="B63" s="32" t="s">
        <v>273</v>
      </c>
      <c r="C63" s="32" t="s">
        <v>1571</v>
      </c>
      <c r="D63" s="31">
        <v>42917</v>
      </c>
      <c r="E63" s="1">
        <f t="shared" si="4"/>
        <v>2017</v>
      </c>
      <c r="F63" s="1">
        <f t="shared" si="5"/>
        <v>7</v>
      </c>
      <c r="G63" s="4">
        <f t="shared" si="6"/>
        <v>1</v>
      </c>
      <c r="H63" s="6">
        <v>0</v>
      </c>
      <c r="I63" s="28">
        <v>128.75143333333335</v>
      </c>
      <c r="J63" s="28">
        <v>31.748983333333335</v>
      </c>
      <c r="K63" s="33">
        <v>300</v>
      </c>
      <c r="L63" s="33">
        <v>300</v>
      </c>
      <c r="M63" s="33">
        <v>0</v>
      </c>
      <c r="N63" s="27">
        <v>12.0878</v>
      </c>
      <c r="O63" s="30">
        <v>34.456819770669519</v>
      </c>
      <c r="P63" s="38">
        <v>0.16865277450980409</v>
      </c>
      <c r="Q63" s="38">
        <v>0.64750083529411739</v>
      </c>
      <c r="R63" s="32" t="s">
        <v>285</v>
      </c>
      <c r="S63" s="32">
        <v>1</v>
      </c>
      <c r="T63" s="32"/>
      <c r="U63" s="8"/>
      <c r="V63" s="8"/>
      <c r="W63" s="8" t="s">
        <v>624</v>
      </c>
      <c r="X63" s="22"/>
      <c r="Y63" s="22"/>
    </row>
    <row r="64" spans="1:25" s="18" customFormat="1">
      <c r="A64" s="1" t="s">
        <v>1538</v>
      </c>
      <c r="B64" s="1">
        <v>77</v>
      </c>
      <c r="C64" s="1" t="s">
        <v>1571</v>
      </c>
      <c r="D64" s="5">
        <v>43583</v>
      </c>
      <c r="E64" s="1">
        <f t="shared" si="4"/>
        <v>2019</v>
      </c>
      <c r="F64" s="1">
        <f t="shared" si="5"/>
        <v>4</v>
      </c>
      <c r="G64" s="4">
        <f t="shared" si="6"/>
        <v>28</v>
      </c>
      <c r="H64" s="9">
        <v>0.3263888888888889</v>
      </c>
      <c r="I64" s="13">
        <v>128.74799999999999</v>
      </c>
      <c r="J64" s="13">
        <v>31.751000000000001</v>
      </c>
      <c r="K64" s="10">
        <v>0</v>
      </c>
      <c r="L64" s="10">
        <v>0</v>
      </c>
      <c r="M64" s="10">
        <v>0</v>
      </c>
      <c r="N64" s="14">
        <v>20.125</v>
      </c>
      <c r="O64" s="13">
        <v>34.5416666666666</v>
      </c>
      <c r="P64" s="41">
        <v>0.16893842705882323</v>
      </c>
      <c r="Q64" s="41">
        <v>1.4419495529411783</v>
      </c>
      <c r="R64" s="1" t="s">
        <v>285</v>
      </c>
      <c r="S64" s="1">
        <v>1</v>
      </c>
      <c r="T64" s="1"/>
      <c r="U64" s="8"/>
      <c r="V64" s="8"/>
      <c r="W64" s="42" t="str">
        <f>A64&amp;" St."&amp;B64&amp;" "&amp;K64&amp;"m"&amp;" Bt."&amp;M64</f>
        <v>YK1901 St.77 0m Bt.0</v>
      </c>
      <c r="X64" s="22"/>
      <c r="Y64" s="22"/>
    </row>
    <row r="65" spans="1:25" s="18" customFormat="1">
      <c r="A65" s="32" t="s">
        <v>142</v>
      </c>
      <c r="B65" s="32" t="s">
        <v>183</v>
      </c>
      <c r="C65" s="32" t="s">
        <v>1570</v>
      </c>
      <c r="D65" s="31">
        <v>42440</v>
      </c>
      <c r="E65" s="1">
        <f t="shared" si="4"/>
        <v>2016</v>
      </c>
      <c r="F65" s="1">
        <f t="shared" si="5"/>
        <v>3</v>
      </c>
      <c r="G65" s="4">
        <f t="shared" si="6"/>
        <v>11</v>
      </c>
      <c r="H65" s="9">
        <v>4.6527777777777779E-2</v>
      </c>
      <c r="I65" s="28">
        <v>127.23175000000001</v>
      </c>
      <c r="J65" s="28">
        <v>31.747033333333334</v>
      </c>
      <c r="K65" s="33">
        <v>50.087000000000003</v>
      </c>
      <c r="L65" s="33">
        <v>50</v>
      </c>
      <c r="M65" s="33">
        <v>0</v>
      </c>
      <c r="N65" s="27">
        <v>15.9567</v>
      </c>
      <c r="O65" s="30">
        <v>34.5503</v>
      </c>
      <c r="P65" s="38">
        <v>0.17</v>
      </c>
      <c r="Q65" s="38">
        <v>1.1539999999999999</v>
      </c>
      <c r="R65" s="32" t="s">
        <v>285</v>
      </c>
      <c r="S65" s="32">
        <v>1</v>
      </c>
      <c r="T65" s="32"/>
      <c r="U65" s="8"/>
      <c r="V65" s="8"/>
      <c r="W65" s="8"/>
      <c r="X65" s="22"/>
      <c r="Y65" s="22"/>
    </row>
    <row r="66" spans="1:25" s="18" customFormat="1">
      <c r="A66" s="32" t="s">
        <v>141</v>
      </c>
      <c r="B66" s="32">
        <v>34</v>
      </c>
      <c r="C66" s="32" t="s">
        <v>1570</v>
      </c>
      <c r="D66" s="31">
        <v>42291</v>
      </c>
      <c r="E66" s="1">
        <f t="shared" si="4"/>
        <v>2015</v>
      </c>
      <c r="F66" s="1">
        <f t="shared" si="5"/>
        <v>10</v>
      </c>
      <c r="G66" s="4">
        <f t="shared" si="6"/>
        <v>14</v>
      </c>
      <c r="H66" s="9">
        <v>0.5854166666666667</v>
      </c>
      <c r="I66" s="28">
        <v>129.6713</v>
      </c>
      <c r="J66" s="28">
        <v>31.7514</v>
      </c>
      <c r="K66" s="33">
        <v>0</v>
      </c>
      <c r="L66" s="33">
        <v>0</v>
      </c>
      <c r="M66" s="33">
        <v>0</v>
      </c>
      <c r="N66" s="27">
        <v>24.4</v>
      </c>
      <c r="O66" s="30">
        <v>34.222075983512489</v>
      </c>
      <c r="P66" s="38">
        <v>0.17</v>
      </c>
      <c r="Q66" s="38">
        <v>0.77</v>
      </c>
      <c r="R66" s="32" t="s">
        <v>285</v>
      </c>
      <c r="S66" s="32"/>
      <c r="T66" s="32"/>
      <c r="U66" s="8"/>
      <c r="V66" s="8"/>
      <c r="W66" s="8"/>
      <c r="X66" s="22"/>
      <c r="Y66" s="22"/>
    </row>
    <row r="67" spans="1:25" s="18" customFormat="1">
      <c r="A67" s="32" t="s">
        <v>142</v>
      </c>
      <c r="B67" s="32" t="s">
        <v>183</v>
      </c>
      <c r="C67" s="32" t="s">
        <v>1570</v>
      </c>
      <c r="D67" s="31">
        <v>42440</v>
      </c>
      <c r="E67" s="1">
        <f t="shared" si="4"/>
        <v>2016</v>
      </c>
      <c r="F67" s="1">
        <f t="shared" si="5"/>
        <v>3</v>
      </c>
      <c r="G67" s="4">
        <f t="shared" si="6"/>
        <v>11</v>
      </c>
      <c r="H67" s="9">
        <v>4.6527777777777779E-2</v>
      </c>
      <c r="I67" s="28">
        <v>127.23175000000001</v>
      </c>
      <c r="J67" s="28">
        <v>31.747033333333334</v>
      </c>
      <c r="K67" s="33">
        <v>100.181</v>
      </c>
      <c r="L67" s="33">
        <v>100</v>
      </c>
      <c r="M67" s="33">
        <v>0</v>
      </c>
      <c r="N67" s="27">
        <v>15.9575</v>
      </c>
      <c r="O67" s="30">
        <v>34.551000000000002</v>
      </c>
      <c r="P67" s="38">
        <v>0.17199999999999999</v>
      </c>
      <c r="Q67" s="38">
        <v>1.256</v>
      </c>
      <c r="R67" s="32" t="s">
        <v>285</v>
      </c>
      <c r="S67" s="32">
        <v>1</v>
      </c>
      <c r="T67" s="32"/>
      <c r="U67" s="8"/>
      <c r="V67" s="8"/>
      <c r="W67" s="8"/>
      <c r="X67" s="22"/>
      <c r="Y67" s="22"/>
    </row>
    <row r="68" spans="1:25" s="18" customFormat="1">
      <c r="A68" s="1" t="s">
        <v>1533</v>
      </c>
      <c r="B68" s="1">
        <v>95</v>
      </c>
      <c r="C68" s="1" t="s">
        <v>1571</v>
      </c>
      <c r="D68" s="5">
        <v>43533</v>
      </c>
      <c r="E68" s="1">
        <f t="shared" si="4"/>
        <v>2019</v>
      </c>
      <c r="F68" s="1">
        <f t="shared" si="5"/>
        <v>3</v>
      </c>
      <c r="G68" s="4">
        <f t="shared" si="6"/>
        <v>9</v>
      </c>
      <c r="H68" s="9">
        <v>0.63194444444444442</v>
      </c>
      <c r="I68" s="13">
        <f>128+44.75/60</f>
        <v>128.74583333333334</v>
      </c>
      <c r="J68" s="13">
        <f>31+44.86/60</f>
        <v>31.747666666666667</v>
      </c>
      <c r="K68" s="10">
        <v>197.38300000000001</v>
      </c>
      <c r="L68" s="10">
        <v>200</v>
      </c>
      <c r="M68" s="10">
        <v>0</v>
      </c>
      <c r="N68" s="14">
        <v>14.2576</v>
      </c>
      <c r="O68" s="13">
        <v>34.527799999999999</v>
      </c>
      <c r="P68" s="41">
        <v>0.17223568470588235</v>
      </c>
      <c r="Q68" s="41">
        <v>0.93345248823529303</v>
      </c>
      <c r="R68" s="1" t="s">
        <v>285</v>
      </c>
      <c r="S68" s="1">
        <v>1</v>
      </c>
      <c r="T68" s="1"/>
      <c r="U68" s="8"/>
      <c r="V68" s="8"/>
      <c r="W68" s="42" t="str">
        <f>A68&amp;" St."&amp;B68&amp;" "&amp;K68&amp;"m"&amp;" Bt."&amp;M68</f>
        <v>YK1812 St.95 197.383m Bt.0</v>
      </c>
      <c r="X68" s="22"/>
      <c r="Y68" s="22"/>
    </row>
    <row r="69" spans="1:25" s="18" customFormat="1">
      <c r="A69" s="32" t="s">
        <v>144</v>
      </c>
      <c r="B69" s="32" t="s">
        <v>218</v>
      </c>
      <c r="C69" s="32" t="s">
        <v>1570</v>
      </c>
      <c r="D69" s="31">
        <v>42569</v>
      </c>
      <c r="E69" s="1">
        <f t="shared" si="4"/>
        <v>2016</v>
      </c>
      <c r="F69" s="1">
        <f t="shared" si="5"/>
        <v>7</v>
      </c>
      <c r="G69" s="4">
        <f t="shared" si="6"/>
        <v>18</v>
      </c>
      <c r="H69" s="9">
        <v>0.50486111111111109</v>
      </c>
      <c r="I69" s="28">
        <v>128.74966666666666</v>
      </c>
      <c r="J69" s="28">
        <v>31.749500000000001</v>
      </c>
      <c r="K69" s="33">
        <v>150</v>
      </c>
      <c r="L69" s="33">
        <v>150</v>
      </c>
      <c r="M69" s="33">
        <v>0</v>
      </c>
      <c r="N69" s="27">
        <v>16.384</v>
      </c>
      <c r="O69" s="30">
        <v>34.6068</v>
      </c>
      <c r="P69" s="38">
        <v>0.17291051764705845</v>
      </c>
      <c r="Q69" s="38">
        <v>0.91674595764705913</v>
      </c>
      <c r="R69" s="32" t="s">
        <v>285</v>
      </c>
      <c r="S69" s="32">
        <v>1</v>
      </c>
      <c r="T69" s="32"/>
      <c r="U69" s="8"/>
      <c r="V69" s="8"/>
      <c r="W69" s="8" t="s">
        <v>326</v>
      </c>
      <c r="X69" s="22"/>
      <c r="Y69" s="22"/>
    </row>
    <row r="70" spans="1:25" s="18" customFormat="1">
      <c r="A70" s="32" t="s">
        <v>142</v>
      </c>
      <c r="B70" s="32" t="s">
        <v>183</v>
      </c>
      <c r="C70" s="32" t="s">
        <v>1570</v>
      </c>
      <c r="D70" s="31">
        <v>42440</v>
      </c>
      <c r="E70" s="1">
        <f t="shared" si="4"/>
        <v>2016</v>
      </c>
      <c r="F70" s="1">
        <f t="shared" si="5"/>
        <v>3</v>
      </c>
      <c r="G70" s="4">
        <f t="shared" si="6"/>
        <v>11</v>
      </c>
      <c r="H70" s="9">
        <v>4.6527777777777779E-2</v>
      </c>
      <c r="I70" s="28">
        <v>127.23175000000001</v>
      </c>
      <c r="J70" s="28">
        <v>31.747033333333334</v>
      </c>
      <c r="K70" s="33">
        <v>30.423999999999999</v>
      </c>
      <c r="L70" s="33">
        <v>30</v>
      </c>
      <c r="M70" s="33">
        <v>0</v>
      </c>
      <c r="N70" s="27">
        <v>15.952199999999999</v>
      </c>
      <c r="O70" s="30">
        <v>34.5505</v>
      </c>
      <c r="P70" s="38">
        <v>0.17299999999999999</v>
      </c>
      <c r="Q70" s="38">
        <v>1.29</v>
      </c>
      <c r="R70" s="32" t="s">
        <v>285</v>
      </c>
      <c r="S70" s="32">
        <v>1</v>
      </c>
      <c r="T70" s="32"/>
      <c r="U70" s="8"/>
      <c r="V70" s="8"/>
      <c r="W70" s="8"/>
      <c r="X70" s="22"/>
      <c r="Y70" s="22"/>
    </row>
    <row r="71" spans="1:25" s="18" customFormat="1">
      <c r="A71" s="1" t="s">
        <v>1538</v>
      </c>
      <c r="B71" s="1">
        <v>76</v>
      </c>
      <c r="C71" s="1" t="s">
        <v>1571</v>
      </c>
      <c r="D71" s="5">
        <v>43583</v>
      </c>
      <c r="E71" s="1">
        <f t="shared" si="4"/>
        <v>2019</v>
      </c>
      <c r="F71" s="1">
        <f t="shared" si="5"/>
        <v>4</v>
      </c>
      <c r="G71" s="4">
        <f t="shared" si="6"/>
        <v>28</v>
      </c>
      <c r="H71" s="9">
        <v>0.15138888888888888</v>
      </c>
      <c r="I71" s="13">
        <v>128.24600000000001</v>
      </c>
      <c r="J71" s="13">
        <v>31.751999999999999</v>
      </c>
      <c r="K71" s="10">
        <v>5</v>
      </c>
      <c r="L71" s="10">
        <v>5</v>
      </c>
      <c r="M71" s="10">
        <v>0</v>
      </c>
      <c r="N71" s="14">
        <v>19.920999999999999</v>
      </c>
      <c r="O71" s="13">
        <v>34.497999999999998</v>
      </c>
      <c r="P71" s="41">
        <v>0.1733265541176463</v>
      </c>
      <c r="Q71" s="41">
        <v>1.3790266258823518</v>
      </c>
      <c r="R71" s="1" t="s">
        <v>285</v>
      </c>
      <c r="S71" s="1"/>
      <c r="T71" s="1"/>
      <c r="U71" s="8"/>
      <c r="V71" s="8"/>
      <c r="W71" s="42" t="str">
        <f>A71&amp;" St."&amp;B71&amp;" "&amp;K71&amp;"m"&amp;" Bt."&amp;M71</f>
        <v>YK1901 St.76 5m Bt.0</v>
      </c>
      <c r="X71" s="22"/>
      <c r="Y71" s="22"/>
    </row>
    <row r="72" spans="1:25" s="18" customFormat="1">
      <c r="A72" s="1" t="s">
        <v>1540</v>
      </c>
      <c r="B72" s="1" t="s">
        <v>1541</v>
      </c>
      <c r="C72" s="1" t="s">
        <v>1571</v>
      </c>
      <c r="D72" s="5">
        <v>43645.922696759262</v>
      </c>
      <c r="E72" s="1">
        <v>2019</v>
      </c>
      <c r="F72" s="1">
        <v>6</v>
      </c>
      <c r="G72" s="4">
        <v>29</v>
      </c>
      <c r="H72" s="9">
        <v>43645.922696759262</v>
      </c>
      <c r="I72" s="13">
        <v>128.75200000000001</v>
      </c>
      <c r="J72" s="13">
        <v>31.751999999999999</v>
      </c>
      <c r="K72" s="10">
        <v>30</v>
      </c>
      <c r="L72" s="10">
        <v>30</v>
      </c>
      <c r="M72" s="10">
        <v>9</v>
      </c>
      <c r="N72" s="14">
        <v>25.08</v>
      </c>
      <c r="O72" s="13">
        <v>34.578343929797342</v>
      </c>
      <c r="P72" s="41">
        <v>0.17611846352941241</v>
      </c>
      <c r="Q72" s="41">
        <v>1.0601468117647066</v>
      </c>
      <c r="R72" s="1" t="s">
        <v>285</v>
      </c>
      <c r="S72" s="1">
        <v>1</v>
      </c>
      <c r="T72" s="1"/>
      <c r="U72" s="8"/>
      <c r="V72" s="8" t="s">
        <v>1645</v>
      </c>
      <c r="W72" s="42" t="str">
        <f>A72&amp;" St."&amp;B72&amp;" "&amp;K72&amp;"m"&amp;" Bt."&amp;M72</f>
        <v>YK1905 St.30_3 30m Bt.9</v>
      </c>
      <c r="X72" s="22"/>
      <c r="Y72" s="22"/>
    </row>
    <row r="73" spans="1:25" s="18" customFormat="1">
      <c r="A73" s="1" t="s">
        <v>1540</v>
      </c>
      <c r="B73" s="1" t="s">
        <v>1541</v>
      </c>
      <c r="C73" s="1" t="s">
        <v>1571</v>
      </c>
      <c r="D73" s="5">
        <v>43645.922696759262</v>
      </c>
      <c r="E73" s="1">
        <v>2019</v>
      </c>
      <c r="F73" s="1">
        <v>6</v>
      </c>
      <c r="G73" s="4">
        <v>29</v>
      </c>
      <c r="H73" s="9">
        <v>43645.922696759262</v>
      </c>
      <c r="I73" s="13">
        <v>128.75200000000001</v>
      </c>
      <c r="J73" s="13">
        <v>31.751999999999999</v>
      </c>
      <c r="K73" s="10">
        <v>56</v>
      </c>
      <c r="L73" s="10">
        <v>60</v>
      </c>
      <c r="M73" s="10">
        <v>12</v>
      </c>
      <c r="N73" s="14">
        <v>22.69</v>
      </c>
      <c r="O73" s="13">
        <v>34.643538176432969</v>
      </c>
      <c r="P73" s="41">
        <v>0.17787654588235302</v>
      </c>
      <c r="Q73" s="41">
        <v>1.3444472729411778</v>
      </c>
      <c r="R73" s="1" t="s">
        <v>285</v>
      </c>
      <c r="S73" s="1">
        <v>1</v>
      </c>
      <c r="T73" s="1"/>
      <c r="U73" s="8"/>
      <c r="V73" s="8" t="s">
        <v>1645</v>
      </c>
      <c r="W73" s="42" t="str">
        <f>A73&amp;" St."&amp;B73&amp;" "&amp;K73&amp;"m"&amp;" Bt."&amp;M73</f>
        <v>YK1905 St.30_3 56m Bt.12</v>
      </c>
      <c r="X73" s="22"/>
      <c r="Y73" s="22"/>
    </row>
    <row r="74" spans="1:25" s="18" customFormat="1">
      <c r="A74" s="1" t="s">
        <v>1538</v>
      </c>
      <c r="B74" s="1">
        <v>77</v>
      </c>
      <c r="C74" s="1" t="s">
        <v>1571</v>
      </c>
      <c r="D74" s="5">
        <v>43583</v>
      </c>
      <c r="E74" s="1">
        <f t="shared" ref="E74:E80" si="7">YEAR(D74)</f>
        <v>2019</v>
      </c>
      <c r="F74" s="1">
        <f t="shared" ref="F74:F80" si="8">MONTH(D74)</f>
        <v>4</v>
      </c>
      <c r="G74" s="4">
        <f t="shared" ref="G74:G80" si="9">DAY(D74)</f>
        <v>28</v>
      </c>
      <c r="H74" s="9">
        <v>0.3263888888888889</v>
      </c>
      <c r="I74" s="13">
        <v>128.74799999999999</v>
      </c>
      <c r="J74" s="13">
        <v>31.751000000000001</v>
      </c>
      <c r="K74" s="10">
        <v>148.786</v>
      </c>
      <c r="L74" s="10">
        <v>150</v>
      </c>
      <c r="M74" s="10">
        <v>0</v>
      </c>
      <c r="N74" s="14">
        <v>15.6172</v>
      </c>
      <c r="O74" s="13">
        <v>34.584200000000003</v>
      </c>
      <c r="P74" s="41">
        <v>0.17838522875817064</v>
      </c>
      <c r="Q74" s="41">
        <v>1.0337998366013057</v>
      </c>
      <c r="R74" s="1" t="s">
        <v>285</v>
      </c>
      <c r="S74" s="1">
        <v>1</v>
      </c>
      <c r="T74" s="1"/>
      <c r="U74" s="8"/>
      <c r="V74" s="8"/>
      <c r="W74" s="42" t="str">
        <f>A74&amp;" St."&amp;B74&amp;" "&amp;K74&amp;"m"&amp;" Bt."&amp;M74</f>
        <v>YK1901 St.77 148.786m Bt.0</v>
      </c>
      <c r="X74" s="22"/>
      <c r="Y74" s="22"/>
    </row>
    <row r="75" spans="1:25" s="18" customFormat="1">
      <c r="A75" s="32" t="s">
        <v>144</v>
      </c>
      <c r="B75" s="32" t="s">
        <v>218</v>
      </c>
      <c r="C75" s="32" t="s">
        <v>1570</v>
      </c>
      <c r="D75" s="31">
        <v>42569</v>
      </c>
      <c r="E75" s="1">
        <f t="shared" si="7"/>
        <v>2016</v>
      </c>
      <c r="F75" s="1">
        <f t="shared" si="8"/>
        <v>7</v>
      </c>
      <c r="G75" s="4">
        <f t="shared" si="9"/>
        <v>18</v>
      </c>
      <c r="H75" s="9">
        <v>0.50486111111111109</v>
      </c>
      <c r="I75" s="28">
        <v>128.74966666666666</v>
      </c>
      <c r="J75" s="28">
        <v>31.749500000000001</v>
      </c>
      <c r="K75" s="33">
        <v>100</v>
      </c>
      <c r="L75" s="33">
        <v>100</v>
      </c>
      <c r="M75" s="33">
        <v>0</v>
      </c>
      <c r="N75" s="27">
        <v>19.012</v>
      </c>
      <c r="O75" s="30">
        <v>34.7136</v>
      </c>
      <c r="P75" s="38">
        <v>0.17943308235294086</v>
      </c>
      <c r="Q75" s="38">
        <v>1.3012080156862762</v>
      </c>
      <c r="R75" s="32" t="s">
        <v>285</v>
      </c>
      <c r="S75" s="32">
        <v>1</v>
      </c>
      <c r="T75" s="32"/>
      <c r="U75" s="8"/>
      <c r="V75" s="8"/>
      <c r="W75" s="8" t="s">
        <v>324</v>
      </c>
      <c r="X75" s="22"/>
      <c r="Y75" s="22"/>
    </row>
    <row r="76" spans="1:25" s="18" customFormat="1">
      <c r="A76" s="32" t="s">
        <v>148</v>
      </c>
      <c r="B76" s="32" t="s">
        <v>272</v>
      </c>
      <c r="C76" s="32" t="s">
        <v>1571</v>
      </c>
      <c r="D76" s="31">
        <v>42915</v>
      </c>
      <c r="E76" s="1">
        <f t="shared" si="7"/>
        <v>2017</v>
      </c>
      <c r="F76" s="1">
        <f t="shared" si="8"/>
        <v>6</v>
      </c>
      <c r="G76" s="4">
        <f t="shared" si="9"/>
        <v>29</v>
      </c>
      <c r="H76" s="6">
        <v>1.3888888888888889E-3</v>
      </c>
      <c r="I76" s="28">
        <v>127.24956666666665</v>
      </c>
      <c r="J76" s="28">
        <v>31.749916666666667</v>
      </c>
      <c r="K76" s="33">
        <v>75</v>
      </c>
      <c r="L76" s="33">
        <v>75</v>
      </c>
      <c r="M76" s="33">
        <v>0</v>
      </c>
      <c r="N76" s="27">
        <v>17.8504</v>
      </c>
      <c r="O76" s="30">
        <v>34.429930192902326</v>
      </c>
      <c r="P76" s="38">
        <v>0.18268892235294154</v>
      </c>
      <c r="Q76" s="38">
        <v>1.1437953458823529</v>
      </c>
      <c r="R76" s="32" t="s">
        <v>285</v>
      </c>
      <c r="S76" s="32">
        <v>1</v>
      </c>
      <c r="T76" s="32"/>
      <c r="U76" s="8"/>
      <c r="V76" s="8" t="s">
        <v>1611</v>
      </c>
      <c r="W76" s="8" t="s">
        <v>609</v>
      </c>
      <c r="X76" s="22"/>
      <c r="Y76" s="22"/>
    </row>
    <row r="77" spans="1:25" s="18" customFormat="1">
      <c r="A77" s="1" t="s">
        <v>1533</v>
      </c>
      <c r="B77" s="1" t="s">
        <v>1537</v>
      </c>
      <c r="C77" s="1" t="s">
        <v>1571</v>
      </c>
      <c r="D77" s="5">
        <v>43532</v>
      </c>
      <c r="E77" s="1">
        <f t="shared" si="7"/>
        <v>2019</v>
      </c>
      <c r="F77" s="1">
        <f t="shared" si="8"/>
        <v>3</v>
      </c>
      <c r="G77" s="4">
        <f t="shared" si="9"/>
        <v>8</v>
      </c>
      <c r="H77" s="9">
        <v>0.53055555555555556</v>
      </c>
      <c r="I77" s="13">
        <f>127+1477/6000</f>
        <v>127.24616666666667</v>
      </c>
      <c r="J77" s="13">
        <f>31+4164/6000</f>
        <v>31.693999999999999</v>
      </c>
      <c r="K77" s="10">
        <v>100.21299999999999</v>
      </c>
      <c r="L77" s="10">
        <v>100</v>
      </c>
      <c r="M77" s="10">
        <v>0</v>
      </c>
      <c r="N77" s="14">
        <v>15.8241</v>
      </c>
      <c r="O77" s="13">
        <v>34.533900000000003</v>
      </c>
      <c r="P77" s="41">
        <v>0.18273566176470535</v>
      </c>
      <c r="Q77" s="41">
        <v>0.96879821176470671</v>
      </c>
      <c r="R77" s="1" t="s">
        <v>285</v>
      </c>
      <c r="S77" s="1">
        <v>1</v>
      </c>
      <c r="T77" s="1"/>
      <c r="U77" s="8"/>
      <c r="V77" s="8" t="s">
        <v>1637</v>
      </c>
      <c r="W77" s="42" t="str">
        <f>A77&amp;" St."&amp;B77&amp;" "&amp;K77&amp;"m"&amp;" Bt."&amp;M77</f>
        <v>YK1812 St.89_2 100.213m Bt.0</v>
      </c>
      <c r="X77" s="22"/>
      <c r="Y77" s="22"/>
    </row>
    <row r="78" spans="1:25" s="18" customFormat="1">
      <c r="A78" s="32" t="s">
        <v>144</v>
      </c>
      <c r="B78" s="32" t="s">
        <v>218</v>
      </c>
      <c r="C78" s="32" t="s">
        <v>1570</v>
      </c>
      <c r="D78" s="31">
        <v>42569</v>
      </c>
      <c r="E78" s="1">
        <f t="shared" si="7"/>
        <v>2016</v>
      </c>
      <c r="F78" s="1">
        <f t="shared" si="8"/>
        <v>7</v>
      </c>
      <c r="G78" s="4">
        <f t="shared" si="9"/>
        <v>18</v>
      </c>
      <c r="H78" s="9">
        <v>0.50486111111111109</v>
      </c>
      <c r="I78" s="28">
        <v>128.74966666666666</v>
      </c>
      <c r="J78" s="28">
        <v>31.749500000000001</v>
      </c>
      <c r="K78" s="33">
        <v>75</v>
      </c>
      <c r="L78" s="33">
        <v>75</v>
      </c>
      <c r="M78" s="33">
        <v>0</v>
      </c>
      <c r="N78" s="27">
        <v>20.356000000000002</v>
      </c>
      <c r="O78" s="30">
        <v>34.701500000000003</v>
      </c>
      <c r="P78" s="38">
        <v>0.18413174470588212</v>
      </c>
      <c r="Q78" s="38">
        <v>1.378906804705883</v>
      </c>
      <c r="R78" s="32" t="s">
        <v>285</v>
      </c>
      <c r="S78" s="32">
        <v>1</v>
      </c>
      <c r="T78" s="32"/>
      <c r="U78" s="8"/>
      <c r="V78" s="8"/>
      <c r="W78" s="8" t="s">
        <v>323</v>
      </c>
      <c r="X78" s="22"/>
      <c r="Y78" s="22"/>
    </row>
    <row r="79" spans="1:25" s="18" customFormat="1">
      <c r="A79" s="1" t="s">
        <v>293</v>
      </c>
      <c r="B79" s="1">
        <v>77</v>
      </c>
      <c r="C79" s="1" t="s">
        <v>1571</v>
      </c>
      <c r="D79" s="5">
        <v>43218</v>
      </c>
      <c r="E79" s="1">
        <f t="shared" si="7"/>
        <v>2018</v>
      </c>
      <c r="F79" s="1">
        <f t="shared" si="8"/>
        <v>4</v>
      </c>
      <c r="G79" s="4">
        <f t="shared" si="9"/>
        <v>28</v>
      </c>
      <c r="H79" s="9">
        <v>0.1388888888888889</v>
      </c>
      <c r="I79" s="13">
        <f>128+45.03/60</f>
        <v>128.75049999999999</v>
      </c>
      <c r="J79" s="13">
        <f>31+45.11/60</f>
        <v>31.751833333333334</v>
      </c>
      <c r="K79" s="10">
        <v>124.42700000000001</v>
      </c>
      <c r="L79" s="10">
        <v>125</v>
      </c>
      <c r="M79" s="10">
        <v>0</v>
      </c>
      <c r="N79" s="14">
        <v>16.661200000000001</v>
      </c>
      <c r="O79" s="13">
        <v>34.6053</v>
      </c>
      <c r="P79" s="38">
        <v>0.18452000000000002</v>
      </c>
      <c r="Q79" s="38">
        <v>1.1182904800000006</v>
      </c>
      <c r="R79" s="32" t="s">
        <v>285</v>
      </c>
      <c r="S79" s="32">
        <v>1</v>
      </c>
      <c r="T79" s="32"/>
      <c r="U79" s="8"/>
      <c r="V79" s="8"/>
      <c r="W79" s="8" t="s">
        <v>1168</v>
      </c>
      <c r="X79" s="22"/>
      <c r="Y79" s="22"/>
    </row>
    <row r="80" spans="1:25" s="18" customFormat="1">
      <c r="A80" s="32" t="s">
        <v>144</v>
      </c>
      <c r="B80" s="32" t="s">
        <v>218</v>
      </c>
      <c r="C80" s="32" t="s">
        <v>1570</v>
      </c>
      <c r="D80" s="31">
        <v>42569</v>
      </c>
      <c r="E80" s="1">
        <f t="shared" si="7"/>
        <v>2016</v>
      </c>
      <c r="F80" s="1">
        <f t="shared" si="8"/>
        <v>7</v>
      </c>
      <c r="G80" s="4">
        <f t="shared" si="9"/>
        <v>18</v>
      </c>
      <c r="H80" s="9">
        <v>0.50486111111111109</v>
      </c>
      <c r="I80" s="28">
        <v>128.74966666666666</v>
      </c>
      <c r="J80" s="28">
        <v>31.749500000000001</v>
      </c>
      <c r="K80" s="33">
        <v>198</v>
      </c>
      <c r="L80" s="33">
        <v>200</v>
      </c>
      <c r="M80" s="33">
        <v>0</v>
      </c>
      <c r="N80" s="27">
        <v>14.891</v>
      </c>
      <c r="O80" s="30">
        <v>34.557299999999998</v>
      </c>
      <c r="P80" s="38">
        <v>0.18504973529411739</v>
      </c>
      <c r="Q80" s="38">
        <v>0.62527991529411864</v>
      </c>
      <c r="R80" s="32" t="s">
        <v>285</v>
      </c>
      <c r="S80" s="32">
        <v>1</v>
      </c>
      <c r="T80" s="32"/>
      <c r="U80" s="8"/>
      <c r="V80" s="8"/>
      <c r="W80" s="8" t="s">
        <v>327</v>
      </c>
      <c r="X80" s="22"/>
      <c r="Y80" s="22"/>
    </row>
    <row r="81" spans="1:25" s="18" customFormat="1">
      <c r="A81" s="1" t="s">
        <v>1407</v>
      </c>
      <c r="B81" s="1">
        <v>30</v>
      </c>
      <c r="C81" s="1" t="s">
        <v>1571</v>
      </c>
      <c r="D81" s="5">
        <v>43281</v>
      </c>
      <c r="E81" s="1">
        <v>2018</v>
      </c>
      <c r="F81" s="1">
        <v>6</v>
      </c>
      <c r="G81" s="4">
        <v>30</v>
      </c>
      <c r="H81" s="9">
        <v>0.84791666666666676</v>
      </c>
      <c r="I81" s="13">
        <v>128.74896666666666</v>
      </c>
      <c r="J81" s="13">
        <v>31.749183333333335</v>
      </c>
      <c r="K81" s="10">
        <v>30.338000000000001</v>
      </c>
      <c r="L81" s="10">
        <v>30</v>
      </c>
      <c r="M81" s="10">
        <v>0</v>
      </c>
      <c r="N81" s="14">
        <v>23.250399999999999</v>
      </c>
      <c r="O81" s="13">
        <v>34.102600000000002</v>
      </c>
      <c r="P81" s="41">
        <v>0.18557035647058795</v>
      </c>
      <c r="Q81" s="41">
        <v>0.71610348235293841</v>
      </c>
      <c r="R81" s="1" t="s">
        <v>285</v>
      </c>
      <c r="S81" s="32">
        <v>1</v>
      </c>
      <c r="T81" s="32"/>
      <c r="U81" s="8"/>
      <c r="V81" s="8"/>
      <c r="W81" s="1" t="s">
        <v>1498</v>
      </c>
      <c r="X81" s="22"/>
      <c r="Y81" s="22"/>
    </row>
    <row r="82" spans="1:25" s="18" customFormat="1">
      <c r="A82" s="1" t="s">
        <v>1407</v>
      </c>
      <c r="B82" s="1">
        <v>24</v>
      </c>
      <c r="C82" s="1" t="s">
        <v>1571</v>
      </c>
      <c r="D82" s="5">
        <v>43281</v>
      </c>
      <c r="E82" s="1">
        <v>2018</v>
      </c>
      <c r="F82" s="1">
        <v>6</v>
      </c>
      <c r="G82" s="4">
        <v>30</v>
      </c>
      <c r="H82" s="9">
        <v>0.34861111111111115</v>
      </c>
      <c r="I82" s="13">
        <v>127.27674999999999</v>
      </c>
      <c r="J82" s="13">
        <v>31.74798333333333</v>
      </c>
      <c r="K82" s="10">
        <v>100.03700000000001</v>
      </c>
      <c r="L82" s="10">
        <v>100</v>
      </c>
      <c r="M82" s="10">
        <v>0</v>
      </c>
      <c r="N82" s="14">
        <v>12.7903</v>
      </c>
      <c r="O82" s="13">
        <v>34.143799999999999</v>
      </c>
      <c r="P82" s="41">
        <v>0.18594320000000009</v>
      </c>
      <c r="Q82" s="41">
        <v>0.7632208399999989</v>
      </c>
      <c r="R82" s="1" t="s">
        <v>285</v>
      </c>
      <c r="S82" s="32">
        <v>1</v>
      </c>
      <c r="T82" s="32"/>
      <c r="U82" s="8"/>
      <c r="V82" s="8"/>
      <c r="W82" s="1" t="s">
        <v>1512</v>
      </c>
      <c r="X82" s="22"/>
      <c r="Y82" s="22"/>
    </row>
    <row r="83" spans="1:25" s="18" customFormat="1">
      <c r="A83" s="1" t="s">
        <v>293</v>
      </c>
      <c r="B83" s="1">
        <v>74</v>
      </c>
      <c r="C83" s="1" t="s">
        <v>1571</v>
      </c>
      <c r="D83" s="5">
        <v>43217</v>
      </c>
      <c r="E83" s="1">
        <f t="shared" ref="E83:E100" si="10">YEAR(D83)</f>
        <v>2018</v>
      </c>
      <c r="F83" s="1">
        <f t="shared" ref="F83:F100" si="11">MONTH(D83)</f>
        <v>4</v>
      </c>
      <c r="G83" s="4">
        <f t="shared" ref="G83:G100" si="12">DAY(D83)</f>
        <v>27</v>
      </c>
      <c r="H83" s="9">
        <v>0.67291666666666661</v>
      </c>
      <c r="I83" s="13">
        <f>127+14.7/60</f>
        <v>127.245</v>
      </c>
      <c r="J83" s="13">
        <f>31+44.51/60</f>
        <v>31.741833333333332</v>
      </c>
      <c r="K83" s="10">
        <v>75.191999999999993</v>
      </c>
      <c r="L83" s="10">
        <v>75</v>
      </c>
      <c r="M83" s="10">
        <v>0</v>
      </c>
      <c r="N83" s="14">
        <v>15.2354</v>
      </c>
      <c r="O83" s="13">
        <v>34.563099999999999</v>
      </c>
      <c r="P83" s="38">
        <v>0.18699930117647034</v>
      </c>
      <c r="Q83" s="38">
        <v>1.0981833647058821</v>
      </c>
      <c r="R83" s="32" t="s">
        <v>285</v>
      </c>
      <c r="S83" s="32">
        <v>1</v>
      </c>
      <c r="T83" s="32"/>
      <c r="U83" s="8"/>
      <c r="V83" s="8"/>
      <c r="W83" s="8" t="s">
        <v>1178</v>
      </c>
      <c r="X83" s="22"/>
      <c r="Y83" s="22"/>
    </row>
    <row r="84" spans="1:25" s="18" customFormat="1">
      <c r="A84" s="1" t="s">
        <v>1533</v>
      </c>
      <c r="B84" s="1" t="s">
        <v>1537</v>
      </c>
      <c r="C84" s="1" t="s">
        <v>1571</v>
      </c>
      <c r="D84" s="5">
        <v>43532</v>
      </c>
      <c r="E84" s="1">
        <f t="shared" si="10"/>
        <v>2019</v>
      </c>
      <c r="F84" s="1">
        <f t="shared" si="11"/>
        <v>3</v>
      </c>
      <c r="G84" s="4">
        <f t="shared" si="12"/>
        <v>8</v>
      </c>
      <c r="H84" s="9">
        <v>0.53055555555555556</v>
      </c>
      <c r="I84" s="13">
        <f>127+1477/6000</f>
        <v>127.24616666666667</v>
      </c>
      <c r="J84" s="13">
        <f>31+4164/6000</f>
        <v>31.693999999999999</v>
      </c>
      <c r="K84" s="10">
        <v>0</v>
      </c>
      <c r="L84" s="10">
        <v>0</v>
      </c>
      <c r="M84" s="33">
        <v>0</v>
      </c>
      <c r="N84" s="14">
        <v>18.63</v>
      </c>
      <c r="O84" s="13">
        <v>34.608446400001455</v>
      </c>
      <c r="P84" s="41">
        <v>0.18774911764705848</v>
      </c>
      <c r="Q84" s="41">
        <v>1.3874037976470603</v>
      </c>
      <c r="R84" s="1" t="s">
        <v>285</v>
      </c>
      <c r="S84" s="1">
        <v>1</v>
      </c>
      <c r="T84" s="1"/>
      <c r="U84" s="8"/>
      <c r="V84" s="8" t="s">
        <v>1637</v>
      </c>
      <c r="W84" s="42" t="str">
        <f>A84&amp;" St."&amp;B84&amp;" "&amp;K84&amp;"m"&amp;" Bt."&amp;M84</f>
        <v>YK1812 St.89_2 0m Bt.0</v>
      </c>
      <c r="X84" s="22"/>
      <c r="Y84" s="22"/>
    </row>
    <row r="85" spans="1:25" s="18" customFormat="1">
      <c r="A85" s="32" t="s">
        <v>144</v>
      </c>
      <c r="B85" s="32" t="s">
        <v>217</v>
      </c>
      <c r="C85" s="32" t="s">
        <v>1570</v>
      </c>
      <c r="D85" s="31">
        <v>42568</v>
      </c>
      <c r="E85" s="1">
        <f t="shared" si="10"/>
        <v>2016</v>
      </c>
      <c r="F85" s="1">
        <f t="shared" si="11"/>
        <v>7</v>
      </c>
      <c r="G85" s="4">
        <f t="shared" si="12"/>
        <v>17</v>
      </c>
      <c r="H85" s="9">
        <v>0.50069444444444444</v>
      </c>
      <c r="I85" s="28">
        <v>127.24850000000001</v>
      </c>
      <c r="J85" s="28">
        <v>31.750133333333334</v>
      </c>
      <c r="K85" s="33">
        <v>49</v>
      </c>
      <c r="L85" s="33">
        <v>50</v>
      </c>
      <c r="M85" s="33">
        <v>0</v>
      </c>
      <c r="N85" s="27">
        <v>18.831</v>
      </c>
      <c r="O85" s="30">
        <v>34.232100000000003</v>
      </c>
      <c r="P85" s="38">
        <v>0.18786288235294091</v>
      </c>
      <c r="Q85" s="38">
        <v>1.0937703999999986</v>
      </c>
      <c r="R85" s="32" t="s">
        <v>285</v>
      </c>
      <c r="S85" s="32">
        <v>1</v>
      </c>
      <c r="T85" s="32"/>
      <c r="U85" s="8"/>
      <c r="V85" s="8"/>
      <c r="W85" s="8" t="s">
        <v>311</v>
      </c>
      <c r="X85" s="22"/>
      <c r="Y85" s="22"/>
    </row>
    <row r="86" spans="1:25" s="18" customFormat="1">
      <c r="A86" s="1" t="s">
        <v>1538</v>
      </c>
      <c r="B86" s="1">
        <v>74</v>
      </c>
      <c r="C86" s="1" t="s">
        <v>1571</v>
      </c>
      <c r="D86" s="5">
        <v>43582</v>
      </c>
      <c r="E86" s="1">
        <f t="shared" si="10"/>
        <v>2019</v>
      </c>
      <c r="F86" s="1">
        <f t="shared" si="11"/>
        <v>4</v>
      </c>
      <c r="G86" s="4">
        <f t="shared" si="12"/>
        <v>27</v>
      </c>
      <c r="H86" s="9">
        <v>0.78819444444444453</v>
      </c>
      <c r="I86" s="13">
        <v>127.251</v>
      </c>
      <c r="J86" s="13">
        <v>31.753</v>
      </c>
      <c r="K86" s="10">
        <v>29.695</v>
      </c>
      <c r="L86" s="10">
        <v>30</v>
      </c>
      <c r="M86" s="10">
        <v>0</v>
      </c>
      <c r="N86" s="14">
        <v>18.356100000000001</v>
      </c>
      <c r="O86" s="13">
        <v>34.479199999999999</v>
      </c>
      <c r="P86" s="41">
        <v>0.18896980514705852</v>
      </c>
      <c r="Q86" s="41">
        <v>1.1153000823529418</v>
      </c>
      <c r="R86" s="1" t="s">
        <v>285</v>
      </c>
      <c r="S86" s="1">
        <v>1</v>
      </c>
      <c r="T86" s="1"/>
      <c r="U86" s="8"/>
      <c r="V86" s="8"/>
      <c r="W86" s="42" t="str">
        <f>A86&amp;" St."&amp;B86&amp;" "&amp;K86&amp;"m"&amp;" Bt."&amp;M86</f>
        <v>YK1901 St.74 29.695m Bt.0</v>
      </c>
      <c r="X86" s="22"/>
      <c r="Y86" s="22"/>
    </row>
    <row r="87" spans="1:25" s="18" customFormat="1">
      <c r="A87" s="1" t="s">
        <v>293</v>
      </c>
      <c r="B87" s="1">
        <v>74</v>
      </c>
      <c r="C87" s="1" t="s">
        <v>1571</v>
      </c>
      <c r="D87" s="5">
        <v>43217</v>
      </c>
      <c r="E87" s="1">
        <f t="shared" si="10"/>
        <v>2018</v>
      </c>
      <c r="F87" s="1">
        <f t="shared" si="11"/>
        <v>4</v>
      </c>
      <c r="G87" s="4">
        <f t="shared" si="12"/>
        <v>27</v>
      </c>
      <c r="H87" s="9">
        <v>0.67291666666666661</v>
      </c>
      <c r="I87" s="13">
        <f>127+14.7/60</f>
        <v>127.245</v>
      </c>
      <c r="J87" s="13">
        <f>31+44.51/60</f>
        <v>31.741833333333332</v>
      </c>
      <c r="K87" s="10">
        <v>29.709</v>
      </c>
      <c r="L87" s="10">
        <v>30</v>
      </c>
      <c r="M87" s="10">
        <v>0</v>
      </c>
      <c r="N87" s="14">
        <v>16.9588</v>
      </c>
      <c r="O87" s="13">
        <v>34.380800000000001</v>
      </c>
      <c r="P87" s="38">
        <v>0.18913824588235273</v>
      </c>
      <c r="Q87" s="38">
        <v>1.0117434235294134</v>
      </c>
      <c r="R87" s="32" t="s">
        <v>285</v>
      </c>
      <c r="S87" s="32">
        <v>1</v>
      </c>
      <c r="T87" s="32"/>
      <c r="U87" s="8"/>
      <c r="V87" s="8"/>
      <c r="W87" s="8" t="s">
        <v>1180</v>
      </c>
      <c r="X87" s="22"/>
      <c r="Y87" s="22"/>
    </row>
    <row r="88" spans="1:25" s="18" customFormat="1">
      <c r="A88" s="32" t="s">
        <v>148</v>
      </c>
      <c r="B88" s="32" t="s">
        <v>273</v>
      </c>
      <c r="C88" s="32" t="s">
        <v>1571</v>
      </c>
      <c r="D88" s="31">
        <v>42917</v>
      </c>
      <c r="E88" s="1">
        <f t="shared" si="10"/>
        <v>2017</v>
      </c>
      <c r="F88" s="1">
        <f t="shared" si="11"/>
        <v>7</v>
      </c>
      <c r="G88" s="4">
        <f t="shared" si="12"/>
        <v>1</v>
      </c>
      <c r="H88" s="6">
        <v>0</v>
      </c>
      <c r="I88" s="28">
        <v>128.75143333333335</v>
      </c>
      <c r="J88" s="28">
        <v>31.748983333333335</v>
      </c>
      <c r="K88" s="33">
        <v>200</v>
      </c>
      <c r="L88" s="33">
        <v>200</v>
      </c>
      <c r="M88" s="33">
        <v>0</v>
      </c>
      <c r="N88" s="27">
        <v>14.614000000000001</v>
      </c>
      <c r="O88" s="30">
        <v>34.570370089194341</v>
      </c>
      <c r="P88" s="38">
        <v>0.18920600588235259</v>
      </c>
      <c r="Q88" s="38">
        <v>1.0869776164705893</v>
      </c>
      <c r="R88" s="32" t="s">
        <v>285</v>
      </c>
      <c r="S88" s="32">
        <v>1</v>
      </c>
      <c r="T88" s="32"/>
      <c r="U88" s="8"/>
      <c r="V88" s="8"/>
      <c r="W88" s="8" t="s">
        <v>623</v>
      </c>
      <c r="X88" s="22"/>
      <c r="Y88" s="22"/>
    </row>
    <row r="89" spans="1:25" s="18" customFormat="1">
      <c r="A89" s="1" t="s">
        <v>1533</v>
      </c>
      <c r="B89" s="1" t="s">
        <v>1537</v>
      </c>
      <c r="C89" s="1" t="s">
        <v>1571</v>
      </c>
      <c r="D89" s="5">
        <v>43532</v>
      </c>
      <c r="E89" s="1">
        <f t="shared" si="10"/>
        <v>2019</v>
      </c>
      <c r="F89" s="1">
        <f t="shared" si="11"/>
        <v>3</v>
      </c>
      <c r="G89" s="4">
        <f t="shared" si="12"/>
        <v>8</v>
      </c>
      <c r="H89" s="9">
        <v>0.53055555555555556</v>
      </c>
      <c r="I89" s="13">
        <f>127+1477/6000</f>
        <v>127.24616666666667</v>
      </c>
      <c r="J89" s="13">
        <f>31+4164/6000</f>
        <v>31.693999999999999</v>
      </c>
      <c r="K89" s="10">
        <v>19.613</v>
      </c>
      <c r="L89" s="10">
        <v>20</v>
      </c>
      <c r="M89" s="10">
        <v>0</v>
      </c>
      <c r="N89" s="14">
        <v>18.454999999999998</v>
      </c>
      <c r="O89" s="13">
        <v>34.594999999999999</v>
      </c>
      <c r="P89" s="41">
        <v>0.1898352941176471</v>
      </c>
      <c r="Q89" s="41">
        <v>1.4639940941176466</v>
      </c>
      <c r="R89" s="1" t="s">
        <v>285</v>
      </c>
      <c r="S89" s="1">
        <v>1</v>
      </c>
      <c r="T89" s="1"/>
      <c r="U89" s="8"/>
      <c r="V89" s="8" t="s">
        <v>1637</v>
      </c>
      <c r="W89" s="42" t="str">
        <f>A89&amp;" St."&amp;B89&amp;" "&amp;K89&amp;"m"&amp;" Bt."&amp;M89</f>
        <v>YK1812 St.89_2 19.613m Bt.0</v>
      </c>
      <c r="X89" s="22"/>
      <c r="Y89" s="22"/>
    </row>
    <row r="90" spans="1:25" s="18" customFormat="1">
      <c r="A90" s="32" t="s">
        <v>141</v>
      </c>
      <c r="B90" s="32">
        <v>28</v>
      </c>
      <c r="C90" s="32" t="s">
        <v>1570</v>
      </c>
      <c r="D90" s="31">
        <v>42291</v>
      </c>
      <c r="E90" s="1">
        <f t="shared" si="10"/>
        <v>2015</v>
      </c>
      <c r="F90" s="1">
        <f t="shared" si="11"/>
        <v>10</v>
      </c>
      <c r="G90" s="4">
        <f t="shared" si="12"/>
        <v>14</v>
      </c>
      <c r="H90" s="9">
        <v>7.2916666666666671E-2</v>
      </c>
      <c r="I90" s="28">
        <v>128.25274999999999</v>
      </c>
      <c r="J90" s="28">
        <v>31.749183333333335</v>
      </c>
      <c r="K90" s="33">
        <v>0</v>
      </c>
      <c r="L90" s="33">
        <v>0</v>
      </c>
      <c r="M90" s="33">
        <v>0</v>
      </c>
      <c r="N90" s="27">
        <v>24.2</v>
      </c>
      <c r="O90" s="30">
        <v>34.245631521737089</v>
      </c>
      <c r="P90" s="38">
        <v>0.19</v>
      </c>
      <c r="Q90" s="38">
        <v>0.82</v>
      </c>
      <c r="R90" s="32" t="s">
        <v>285</v>
      </c>
      <c r="S90" s="32"/>
      <c r="T90" s="32"/>
      <c r="U90" s="8"/>
      <c r="V90" s="8"/>
      <c r="W90" s="8"/>
      <c r="X90" s="22"/>
      <c r="Y90" s="22"/>
    </row>
    <row r="91" spans="1:25" s="18" customFormat="1">
      <c r="A91" s="1" t="s">
        <v>1538</v>
      </c>
      <c r="B91" s="1">
        <v>77</v>
      </c>
      <c r="C91" s="1" t="s">
        <v>1571</v>
      </c>
      <c r="D91" s="5">
        <v>43583</v>
      </c>
      <c r="E91" s="1">
        <f t="shared" si="10"/>
        <v>2019</v>
      </c>
      <c r="F91" s="1">
        <f t="shared" si="11"/>
        <v>4</v>
      </c>
      <c r="G91" s="4">
        <f t="shared" si="12"/>
        <v>28</v>
      </c>
      <c r="H91" s="9">
        <v>0.3263888888888889</v>
      </c>
      <c r="I91" s="13">
        <v>128.74799999999999</v>
      </c>
      <c r="J91" s="13">
        <v>31.751000000000001</v>
      </c>
      <c r="K91" s="10">
        <v>49.372</v>
      </c>
      <c r="L91" s="10">
        <v>50</v>
      </c>
      <c r="M91" s="10">
        <v>0</v>
      </c>
      <c r="N91" s="14">
        <v>18.715199999999999</v>
      </c>
      <c r="O91" s="13">
        <v>34.6081</v>
      </c>
      <c r="P91" s="41">
        <v>0.19216897882352946</v>
      </c>
      <c r="Q91" s="41">
        <v>1.4639859011764695</v>
      </c>
      <c r="R91" s="1" t="s">
        <v>285</v>
      </c>
      <c r="S91" s="1">
        <v>1</v>
      </c>
      <c r="T91" s="1"/>
      <c r="U91" s="8"/>
      <c r="V91" s="8"/>
      <c r="W91" s="42" t="str">
        <f>A91&amp;" St."&amp;B91&amp;" "&amp;K91&amp;"m"&amp;" Bt."&amp;M91</f>
        <v>YK1901 St.77 49.372m Bt.0</v>
      </c>
      <c r="X91" s="22"/>
      <c r="Y91" s="22"/>
    </row>
    <row r="92" spans="1:25" s="18" customFormat="1">
      <c r="A92" s="32" t="s">
        <v>142</v>
      </c>
      <c r="B92" s="32" t="s">
        <v>183</v>
      </c>
      <c r="C92" s="32" t="s">
        <v>1570</v>
      </c>
      <c r="D92" s="31">
        <v>42440</v>
      </c>
      <c r="E92" s="1">
        <f t="shared" si="10"/>
        <v>2016</v>
      </c>
      <c r="F92" s="1">
        <f t="shared" si="11"/>
        <v>3</v>
      </c>
      <c r="G92" s="4">
        <f t="shared" si="12"/>
        <v>11</v>
      </c>
      <c r="H92" s="9">
        <v>4.6527777777777779E-2</v>
      </c>
      <c r="I92" s="28">
        <v>127.23175000000001</v>
      </c>
      <c r="J92" s="28">
        <v>31.747033333333334</v>
      </c>
      <c r="K92" s="33">
        <v>10.215</v>
      </c>
      <c r="L92" s="33">
        <v>10</v>
      </c>
      <c r="M92" s="33">
        <v>0</v>
      </c>
      <c r="N92" s="27">
        <v>15.934799999999999</v>
      </c>
      <c r="O92" s="30">
        <v>34.5505</v>
      </c>
      <c r="P92" s="38">
        <v>0.19400000000000001</v>
      </c>
      <c r="Q92" s="38">
        <v>1.357</v>
      </c>
      <c r="R92" s="32" t="s">
        <v>285</v>
      </c>
      <c r="S92" s="32">
        <v>1</v>
      </c>
      <c r="T92" s="32"/>
      <c r="U92" s="8"/>
      <c r="V92" s="8"/>
      <c r="W92" s="8"/>
      <c r="X92" s="22"/>
      <c r="Y92" s="22"/>
    </row>
    <row r="93" spans="1:25" s="18" customFormat="1">
      <c r="A93" s="32" t="s">
        <v>144</v>
      </c>
      <c r="B93" s="32" t="s">
        <v>217</v>
      </c>
      <c r="C93" s="32" t="s">
        <v>1570</v>
      </c>
      <c r="D93" s="31">
        <v>42568</v>
      </c>
      <c r="E93" s="1">
        <f t="shared" si="10"/>
        <v>2016</v>
      </c>
      <c r="F93" s="1">
        <f t="shared" si="11"/>
        <v>7</v>
      </c>
      <c r="G93" s="4">
        <f t="shared" si="12"/>
        <v>17</v>
      </c>
      <c r="H93" s="9">
        <v>0.50069444444444444</v>
      </c>
      <c r="I93" s="28">
        <v>127.24850000000001</v>
      </c>
      <c r="J93" s="28">
        <v>31.750133333333334</v>
      </c>
      <c r="K93" s="33">
        <v>74</v>
      </c>
      <c r="L93" s="33">
        <v>75</v>
      </c>
      <c r="M93" s="33">
        <v>0</v>
      </c>
      <c r="N93" s="27">
        <v>18.548999999999999</v>
      </c>
      <c r="O93" s="30">
        <v>34.548200000000001</v>
      </c>
      <c r="P93" s="38">
        <v>0.19641076470588281</v>
      </c>
      <c r="Q93" s="38">
        <v>1.3708784000000005</v>
      </c>
      <c r="R93" s="32" t="s">
        <v>285</v>
      </c>
      <c r="S93" s="32">
        <v>1</v>
      </c>
      <c r="T93" s="32"/>
      <c r="U93" s="8"/>
      <c r="V93" s="8"/>
      <c r="W93" s="8" t="s">
        <v>312</v>
      </c>
      <c r="X93" s="22"/>
      <c r="Y93" s="22"/>
    </row>
    <row r="94" spans="1:25" s="18" customFormat="1">
      <c r="A94" s="1" t="s">
        <v>1533</v>
      </c>
      <c r="B94" s="1">
        <v>95</v>
      </c>
      <c r="C94" s="1" t="s">
        <v>1571</v>
      </c>
      <c r="D94" s="5">
        <v>43533</v>
      </c>
      <c r="E94" s="1">
        <f t="shared" si="10"/>
        <v>2019</v>
      </c>
      <c r="F94" s="1">
        <f t="shared" si="11"/>
        <v>3</v>
      </c>
      <c r="G94" s="4">
        <f t="shared" si="12"/>
        <v>9</v>
      </c>
      <c r="H94" s="9">
        <v>0.63194444444444442</v>
      </c>
      <c r="I94" s="13">
        <f>128+44.75/60</f>
        <v>128.74583333333334</v>
      </c>
      <c r="J94" s="13">
        <f>31+44.86/60</f>
        <v>31.747666666666667</v>
      </c>
      <c r="K94" s="10">
        <v>0</v>
      </c>
      <c r="L94" s="10">
        <v>0</v>
      </c>
      <c r="M94" s="33">
        <v>0</v>
      </c>
      <c r="N94" s="14">
        <v>19.510000000000002</v>
      </c>
      <c r="O94" s="13">
        <v>34.667003288194984</v>
      </c>
      <c r="P94" s="41">
        <v>0.19707058823529344</v>
      </c>
      <c r="Q94" s="41">
        <v>1.2347270882352941</v>
      </c>
      <c r="R94" s="1" t="s">
        <v>285</v>
      </c>
      <c r="S94" s="1">
        <v>1</v>
      </c>
      <c r="T94" s="1"/>
      <c r="U94" s="8"/>
      <c r="V94" s="8" t="s">
        <v>1637</v>
      </c>
      <c r="W94" s="42" t="str">
        <f>A94&amp;" St."&amp;B94&amp;" "&amp;K94&amp;"m"&amp;" Bt."&amp;M94</f>
        <v>YK1812 St.95 0m Bt.0</v>
      </c>
      <c r="X94" s="22"/>
      <c r="Y94" s="22"/>
    </row>
    <row r="95" spans="1:25" s="18" customFormat="1">
      <c r="A95" s="1" t="s">
        <v>1533</v>
      </c>
      <c r="B95" s="1">
        <v>95</v>
      </c>
      <c r="C95" s="1" t="s">
        <v>1571</v>
      </c>
      <c r="D95" s="5">
        <v>43533</v>
      </c>
      <c r="E95" s="1">
        <f t="shared" si="10"/>
        <v>2019</v>
      </c>
      <c r="F95" s="1">
        <f t="shared" si="11"/>
        <v>3</v>
      </c>
      <c r="G95" s="4">
        <f t="shared" si="12"/>
        <v>9</v>
      </c>
      <c r="H95" s="9">
        <v>0.63194444444444442</v>
      </c>
      <c r="I95" s="13">
        <f>128+44.75/60</f>
        <v>128.74583333333334</v>
      </c>
      <c r="J95" s="13">
        <f>31+44.86/60</f>
        <v>31.747666666666667</v>
      </c>
      <c r="K95" s="10">
        <v>29.117999999999999</v>
      </c>
      <c r="L95" s="10">
        <v>30</v>
      </c>
      <c r="M95" s="10">
        <v>0</v>
      </c>
      <c r="N95" s="14">
        <v>19.403300000000002</v>
      </c>
      <c r="O95" s="13">
        <v>34.655200000000001</v>
      </c>
      <c r="P95" s="41">
        <v>0.1980473529411757</v>
      </c>
      <c r="Q95" s="41">
        <v>1.3540432329411765</v>
      </c>
      <c r="R95" s="1" t="s">
        <v>285</v>
      </c>
      <c r="S95" s="1">
        <v>1</v>
      </c>
      <c r="T95" s="1"/>
      <c r="U95" s="8"/>
      <c r="V95" s="8" t="s">
        <v>1637</v>
      </c>
      <c r="W95" s="42" t="str">
        <f>A95&amp;" St."&amp;B95&amp;" "&amp;K95&amp;"m"&amp;" Bt."&amp;M95</f>
        <v>YK1812 St.95 29.118m Bt.0</v>
      </c>
      <c r="X95" s="22"/>
      <c r="Y95" s="22"/>
    </row>
    <row r="96" spans="1:25" s="18" customFormat="1">
      <c r="A96" s="1" t="s">
        <v>1538</v>
      </c>
      <c r="B96" s="1">
        <v>77</v>
      </c>
      <c r="C96" s="1" t="s">
        <v>1571</v>
      </c>
      <c r="D96" s="5">
        <v>43583</v>
      </c>
      <c r="E96" s="1">
        <f t="shared" si="10"/>
        <v>2019</v>
      </c>
      <c r="F96" s="1">
        <f t="shared" si="11"/>
        <v>4</v>
      </c>
      <c r="G96" s="4">
        <f t="shared" si="12"/>
        <v>28</v>
      </c>
      <c r="H96" s="9">
        <v>0.3263888888888889</v>
      </c>
      <c r="I96" s="13">
        <v>128.74799999999999</v>
      </c>
      <c r="J96" s="13">
        <v>31.751000000000001</v>
      </c>
      <c r="K96" s="10">
        <v>99.649000000000001</v>
      </c>
      <c r="L96" s="10">
        <v>100</v>
      </c>
      <c r="M96" s="10">
        <v>0</v>
      </c>
      <c r="N96" s="14">
        <v>17.350100000000001</v>
      </c>
      <c r="O96" s="13">
        <v>34.613700000000001</v>
      </c>
      <c r="P96" s="41">
        <v>0.20019780470588255</v>
      </c>
      <c r="Q96" s="41">
        <v>1.2095019952941186</v>
      </c>
      <c r="R96" s="1" t="s">
        <v>285</v>
      </c>
      <c r="S96" s="1">
        <v>1</v>
      </c>
      <c r="T96" s="1"/>
      <c r="U96" s="8"/>
      <c r="V96" s="8"/>
      <c r="W96" s="42" t="str">
        <f>A96&amp;" St."&amp;B96&amp;" "&amp;K96&amp;"m"&amp;" Bt."&amp;M96</f>
        <v>YK1901 St.77 99.649m Bt.0</v>
      </c>
      <c r="X96" s="22"/>
      <c r="Y96" s="22"/>
    </row>
    <row r="97" spans="1:25" s="18" customFormat="1">
      <c r="A97" s="1" t="s">
        <v>1533</v>
      </c>
      <c r="B97" s="1">
        <v>95</v>
      </c>
      <c r="C97" s="1" t="s">
        <v>1571</v>
      </c>
      <c r="D97" s="5">
        <v>43533</v>
      </c>
      <c r="E97" s="1">
        <f t="shared" si="10"/>
        <v>2019</v>
      </c>
      <c r="F97" s="1">
        <f t="shared" si="11"/>
        <v>3</v>
      </c>
      <c r="G97" s="4">
        <f t="shared" si="12"/>
        <v>9</v>
      </c>
      <c r="H97" s="9">
        <v>0.63194444444444442</v>
      </c>
      <c r="I97" s="13">
        <f>128+44.75/60</f>
        <v>128.74583333333334</v>
      </c>
      <c r="J97" s="13">
        <f>31+44.86/60</f>
        <v>31.747666666666667</v>
      </c>
      <c r="K97" s="10">
        <v>9.35</v>
      </c>
      <c r="L97" s="10">
        <v>10</v>
      </c>
      <c r="M97" s="10">
        <v>0</v>
      </c>
      <c r="N97" s="14">
        <v>19.392499999999998</v>
      </c>
      <c r="O97" s="13">
        <v>34.656300000000002</v>
      </c>
      <c r="P97" s="41">
        <v>0.20088117647058779</v>
      </c>
      <c r="Q97" s="41">
        <v>1.394620336470588</v>
      </c>
      <c r="R97" s="1" t="s">
        <v>285</v>
      </c>
      <c r="S97" s="1">
        <v>1</v>
      </c>
      <c r="T97" s="1"/>
      <c r="U97" s="8"/>
      <c r="V97" s="8" t="s">
        <v>1637</v>
      </c>
      <c r="W97" s="42" t="str">
        <f>A97&amp;" St."&amp;B97&amp;" "&amp;K97&amp;"m"&amp;" Bt."&amp;M97</f>
        <v>YK1812 St.95 9.35m Bt.0</v>
      </c>
      <c r="X97" s="22"/>
      <c r="Y97" s="22"/>
    </row>
    <row r="98" spans="1:25" s="18" customFormat="1">
      <c r="A98" s="1" t="s">
        <v>1538</v>
      </c>
      <c r="B98" s="1">
        <v>77</v>
      </c>
      <c r="C98" s="1" t="s">
        <v>1571</v>
      </c>
      <c r="D98" s="5">
        <v>43583</v>
      </c>
      <c r="E98" s="1">
        <f t="shared" si="10"/>
        <v>2019</v>
      </c>
      <c r="F98" s="1">
        <f t="shared" si="11"/>
        <v>4</v>
      </c>
      <c r="G98" s="4">
        <f t="shared" si="12"/>
        <v>28</v>
      </c>
      <c r="H98" s="9">
        <v>0.3263888888888889</v>
      </c>
      <c r="I98" s="13">
        <v>128.74799999999999</v>
      </c>
      <c r="J98" s="13">
        <v>31.751000000000001</v>
      </c>
      <c r="K98" s="10">
        <v>19.63</v>
      </c>
      <c r="L98" s="10">
        <v>20</v>
      </c>
      <c r="M98" s="10">
        <v>0</v>
      </c>
      <c r="N98" s="14">
        <v>20.093699999999998</v>
      </c>
      <c r="O98" s="13">
        <v>34.541200000000003</v>
      </c>
      <c r="P98" s="41">
        <v>0.20094523294117606</v>
      </c>
      <c r="Q98" s="41">
        <v>1.1943592470588218</v>
      </c>
      <c r="R98" s="1" t="s">
        <v>285</v>
      </c>
      <c r="S98" s="1">
        <v>1</v>
      </c>
      <c r="T98" s="1"/>
      <c r="U98" s="8"/>
      <c r="V98" s="8"/>
      <c r="W98" s="42" t="str">
        <f>A98&amp;" St."&amp;B98&amp;" "&amp;K98&amp;"m"&amp;" Bt."&amp;M98</f>
        <v>YK1901 St.77 19.63m Bt.0</v>
      </c>
      <c r="X98" s="22"/>
      <c r="Y98" s="22"/>
    </row>
    <row r="99" spans="1:25" s="18" customFormat="1">
      <c r="A99" s="32" t="s">
        <v>148</v>
      </c>
      <c r="B99" s="32" t="s">
        <v>272</v>
      </c>
      <c r="C99" s="32" t="s">
        <v>1571</v>
      </c>
      <c r="D99" s="31">
        <v>42915</v>
      </c>
      <c r="E99" s="1">
        <f t="shared" si="10"/>
        <v>2017</v>
      </c>
      <c r="F99" s="1">
        <f t="shared" si="11"/>
        <v>6</v>
      </c>
      <c r="G99" s="4">
        <f t="shared" si="12"/>
        <v>29</v>
      </c>
      <c r="H99" s="6">
        <v>1.3888888888888889E-3</v>
      </c>
      <c r="I99" s="28">
        <v>127.24956666666665</v>
      </c>
      <c r="J99" s="28">
        <v>31.749916666666667</v>
      </c>
      <c r="K99" s="33">
        <v>30</v>
      </c>
      <c r="L99" s="33">
        <v>30</v>
      </c>
      <c r="M99" s="33">
        <v>0</v>
      </c>
      <c r="N99" s="27">
        <v>20.930700000000002</v>
      </c>
      <c r="O99" s="30">
        <v>34.488633070026012</v>
      </c>
      <c r="P99" s="38">
        <v>0.20381078117647067</v>
      </c>
      <c r="Q99" s="38">
        <v>1.3031223529411768</v>
      </c>
      <c r="R99" s="32" t="s">
        <v>285</v>
      </c>
      <c r="S99" s="32">
        <v>1</v>
      </c>
      <c r="T99" s="32"/>
      <c r="U99" s="8"/>
      <c r="V99" s="8" t="s">
        <v>1609</v>
      </c>
      <c r="W99" s="8" t="s">
        <v>607</v>
      </c>
      <c r="X99" s="22"/>
      <c r="Y99" s="22"/>
    </row>
    <row r="100" spans="1:25" s="18" customFormat="1">
      <c r="A100" s="32" t="s">
        <v>142</v>
      </c>
      <c r="B100" s="32" t="s">
        <v>183</v>
      </c>
      <c r="C100" s="32" t="s">
        <v>1570</v>
      </c>
      <c r="D100" s="31">
        <v>42440</v>
      </c>
      <c r="E100" s="1">
        <f t="shared" si="10"/>
        <v>2016</v>
      </c>
      <c r="F100" s="1">
        <f t="shared" si="11"/>
        <v>3</v>
      </c>
      <c r="G100" s="4">
        <f t="shared" si="12"/>
        <v>11</v>
      </c>
      <c r="H100" s="9">
        <v>4.6527777777777779E-2</v>
      </c>
      <c r="I100" s="28">
        <v>127.23175000000001</v>
      </c>
      <c r="J100" s="28">
        <v>31.747033333333334</v>
      </c>
      <c r="K100" s="33">
        <v>121.348</v>
      </c>
      <c r="L100" s="33">
        <v>121</v>
      </c>
      <c r="M100" s="33">
        <v>0</v>
      </c>
      <c r="N100" s="27">
        <v>15.9612</v>
      </c>
      <c r="O100" s="30">
        <v>34.550699999999999</v>
      </c>
      <c r="P100" s="38">
        <v>0.20399999999999999</v>
      </c>
      <c r="Q100" s="38">
        <v>1.1679999999999999</v>
      </c>
      <c r="R100" s="32" t="s">
        <v>285</v>
      </c>
      <c r="S100" s="32">
        <v>1</v>
      </c>
      <c r="T100" s="32"/>
      <c r="U100" s="8"/>
      <c r="V100" s="8"/>
      <c r="W100" s="8"/>
      <c r="X100" s="22"/>
      <c r="Y100" s="22"/>
    </row>
    <row r="101" spans="1:25" s="18" customFormat="1">
      <c r="A101" s="1" t="s">
        <v>1407</v>
      </c>
      <c r="B101" s="1">
        <v>30</v>
      </c>
      <c r="C101" s="1" t="s">
        <v>1571</v>
      </c>
      <c r="D101" s="5">
        <v>43281</v>
      </c>
      <c r="E101" s="1">
        <v>2018</v>
      </c>
      <c r="F101" s="1">
        <v>6</v>
      </c>
      <c r="G101" s="4">
        <v>30</v>
      </c>
      <c r="H101" s="9">
        <v>0.84791666666666676</v>
      </c>
      <c r="I101" s="13">
        <v>128.74896666666666</v>
      </c>
      <c r="J101" s="13">
        <v>31.749183333333335</v>
      </c>
      <c r="K101" s="10">
        <v>199.36799999999999</v>
      </c>
      <c r="L101" s="10">
        <v>200</v>
      </c>
      <c r="M101" s="10">
        <v>0</v>
      </c>
      <c r="N101" s="14">
        <v>15.190899999999999</v>
      </c>
      <c r="O101" s="13">
        <v>34.552599999999998</v>
      </c>
      <c r="P101" s="41">
        <v>0.20409354235294064</v>
      </c>
      <c r="Q101" s="41">
        <v>1.0830810517647045</v>
      </c>
      <c r="R101" s="1" t="s">
        <v>285</v>
      </c>
      <c r="S101" s="32">
        <v>1</v>
      </c>
      <c r="T101" s="32"/>
      <c r="U101" s="8"/>
      <c r="V101" s="8"/>
      <c r="W101" s="1" t="s">
        <v>1492</v>
      </c>
      <c r="X101" s="22"/>
      <c r="Y101" s="22"/>
    </row>
    <row r="102" spans="1:25" s="18" customFormat="1">
      <c r="A102" s="1" t="s">
        <v>1538</v>
      </c>
      <c r="B102" s="1">
        <v>77</v>
      </c>
      <c r="C102" s="1" t="s">
        <v>1571</v>
      </c>
      <c r="D102" s="5">
        <v>43583</v>
      </c>
      <c r="E102" s="1">
        <f>YEAR(D102)</f>
        <v>2019</v>
      </c>
      <c r="F102" s="1">
        <f>MONTH(D102)</f>
        <v>4</v>
      </c>
      <c r="G102" s="4">
        <f>DAY(D102)</f>
        <v>28</v>
      </c>
      <c r="H102" s="9">
        <v>0.3263888888888889</v>
      </c>
      <c r="I102" s="13">
        <v>128.74799999999999</v>
      </c>
      <c r="J102" s="13">
        <v>31.751000000000001</v>
      </c>
      <c r="K102" s="10">
        <v>124.244</v>
      </c>
      <c r="L102" s="10">
        <v>125</v>
      </c>
      <c r="M102" s="10">
        <v>0</v>
      </c>
      <c r="N102" s="14">
        <v>16.573499999999999</v>
      </c>
      <c r="O102" s="13">
        <v>34.6126</v>
      </c>
      <c r="P102" s="41">
        <v>0.20537248470588265</v>
      </c>
      <c r="Q102" s="41">
        <v>1.1345096823529417</v>
      </c>
      <c r="R102" s="1" t="s">
        <v>285</v>
      </c>
      <c r="S102" s="1">
        <v>1</v>
      </c>
      <c r="T102" s="1"/>
      <c r="U102" s="8"/>
      <c r="V102" s="8"/>
      <c r="W102" s="42" t="str">
        <f>A102&amp;" St."&amp;B102&amp;" "&amp;K102&amp;"m"&amp;" Bt."&amp;M102</f>
        <v>YK1901 St.77 124.244m Bt.0</v>
      </c>
      <c r="X102" s="22"/>
      <c r="Y102" s="22"/>
    </row>
    <row r="103" spans="1:25" s="18" customFormat="1">
      <c r="A103" s="1" t="s">
        <v>1538</v>
      </c>
      <c r="B103" s="1">
        <v>78</v>
      </c>
      <c r="C103" s="1" t="s">
        <v>1571</v>
      </c>
      <c r="D103" s="5">
        <v>43583</v>
      </c>
      <c r="E103" s="1">
        <f>YEAR(D103)</f>
        <v>2019</v>
      </c>
      <c r="F103" s="1">
        <f>MONTH(D103)</f>
        <v>4</v>
      </c>
      <c r="G103" s="4">
        <f>DAY(D103)</f>
        <v>28</v>
      </c>
      <c r="H103" s="9">
        <v>0.5229166666666667</v>
      </c>
      <c r="I103" s="13">
        <v>129.255</v>
      </c>
      <c r="J103" s="13">
        <v>31.751999999999999</v>
      </c>
      <c r="K103" s="10">
        <v>5</v>
      </c>
      <c r="L103" s="10">
        <v>5</v>
      </c>
      <c r="M103" s="10">
        <v>0</v>
      </c>
      <c r="N103" s="14">
        <v>19.100999999999999</v>
      </c>
      <c r="O103" s="13">
        <v>34.600999999999999</v>
      </c>
      <c r="P103" s="41">
        <v>0.20540868941176482</v>
      </c>
      <c r="Q103" s="41">
        <v>1.3215762647058842</v>
      </c>
      <c r="R103" s="1" t="s">
        <v>285</v>
      </c>
      <c r="S103" s="1"/>
      <c r="T103" s="1"/>
      <c r="U103" s="8"/>
      <c r="V103" s="8"/>
      <c r="W103" s="42" t="str">
        <f>A103&amp;" St."&amp;B103&amp;" "&amp;K103&amp;"m"&amp;" Bt."&amp;M103</f>
        <v>YK1901 St.78 5m Bt.0</v>
      </c>
      <c r="X103" s="22"/>
      <c r="Y103" s="22"/>
    </row>
    <row r="104" spans="1:25" s="18" customFormat="1">
      <c r="A104" s="1" t="s">
        <v>290</v>
      </c>
      <c r="B104" s="1">
        <v>81</v>
      </c>
      <c r="C104" s="1" t="s">
        <v>1571</v>
      </c>
      <c r="D104" s="5">
        <v>43169</v>
      </c>
      <c r="E104" s="1">
        <f>YEAR(D104)</f>
        <v>2018</v>
      </c>
      <c r="F104" s="1">
        <f>MONTH(D104)</f>
        <v>3</v>
      </c>
      <c r="G104" s="4">
        <f>DAY(D104)</f>
        <v>10</v>
      </c>
      <c r="H104" s="9">
        <v>0.22013888888888888</v>
      </c>
      <c r="I104" s="13">
        <f>127+25.01/60</f>
        <v>127.41683333333333</v>
      </c>
      <c r="J104" s="13">
        <f>31+41.99/60</f>
        <v>31.699833333333334</v>
      </c>
      <c r="K104" s="10">
        <v>127.925</v>
      </c>
      <c r="L104" s="10">
        <v>128</v>
      </c>
      <c r="M104" s="10">
        <v>0</v>
      </c>
      <c r="N104" s="14">
        <v>13.59</v>
      </c>
      <c r="O104" s="13">
        <v>34.371899999999997</v>
      </c>
      <c r="P104" s="38">
        <v>0.20593960470588257</v>
      </c>
      <c r="Q104" s="38">
        <v>0.88190041411764497</v>
      </c>
      <c r="R104" s="32" t="s">
        <v>285</v>
      </c>
      <c r="S104" s="32">
        <v>1</v>
      </c>
      <c r="T104" s="32"/>
      <c r="U104" s="8"/>
      <c r="V104" s="8"/>
      <c r="W104" s="8" t="s">
        <v>1224</v>
      </c>
      <c r="X104" s="22"/>
      <c r="Y104" s="22"/>
    </row>
    <row r="105" spans="1:25" s="18" customFormat="1">
      <c r="A105" s="1" t="s">
        <v>1407</v>
      </c>
      <c r="B105" s="1">
        <v>30</v>
      </c>
      <c r="C105" s="1" t="s">
        <v>1571</v>
      </c>
      <c r="D105" s="5">
        <v>43281</v>
      </c>
      <c r="E105" s="1">
        <v>2018</v>
      </c>
      <c r="F105" s="1">
        <v>6</v>
      </c>
      <c r="G105" s="4">
        <v>30</v>
      </c>
      <c r="H105" s="9">
        <v>0.84791666666666676</v>
      </c>
      <c r="I105" s="13">
        <v>128.74896666666666</v>
      </c>
      <c r="J105" s="13">
        <v>31.749183333333335</v>
      </c>
      <c r="K105" s="10">
        <v>100.316</v>
      </c>
      <c r="L105" s="10">
        <v>100</v>
      </c>
      <c r="M105" s="10">
        <v>0</v>
      </c>
      <c r="N105" s="14">
        <v>18.539899999999999</v>
      </c>
      <c r="O105" s="13">
        <v>34.415799999999997</v>
      </c>
      <c r="P105" s="41">
        <v>0.20639099176470577</v>
      </c>
      <c r="Q105" s="41">
        <v>1.0122802588235302</v>
      </c>
      <c r="R105" s="1" t="s">
        <v>285</v>
      </c>
      <c r="S105" s="32">
        <v>1</v>
      </c>
      <c r="T105" s="32"/>
      <c r="U105" s="8"/>
      <c r="V105" s="8"/>
      <c r="W105" s="1" t="s">
        <v>1495</v>
      </c>
      <c r="X105" s="22"/>
      <c r="Y105" s="22"/>
    </row>
    <row r="106" spans="1:25" s="18" customFormat="1">
      <c r="A106" s="32" t="s">
        <v>142</v>
      </c>
      <c r="B106" s="32" t="s">
        <v>183</v>
      </c>
      <c r="C106" s="32" t="s">
        <v>1570</v>
      </c>
      <c r="D106" s="31">
        <v>42440</v>
      </c>
      <c r="E106" s="1">
        <f>YEAR(D106)</f>
        <v>2016</v>
      </c>
      <c r="F106" s="1">
        <f>MONTH(D106)</f>
        <v>3</v>
      </c>
      <c r="G106" s="4">
        <f>DAY(D106)</f>
        <v>11</v>
      </c>
      <c r="H106" s="9">
        <v>4.6527777777777779E-2</v>
      </c>
      <c r="I106" s="28">
        <v>127.23175000000001</v>
      </c>
      <c r="J106" s="28">
        <v>31.747033333333334</v>
      </c>
      <c r="K106" s="33">
        <v>0</v>
      </c>
      <c r="L106" s="33">
        <v>0</v>
      </c>
      <c r="M106" s="33">
        <v>0</v>
      </c>
      <c r="N106" s="27">
        <v>15.5</v>
      </c>
      <c r="O106" s="30">
        <v>34.576365674671749</v>
      </c>
      <c r="P106" s="38">
        <v>0.20699999999999999</v>
      </c>
      <c r="Q106" s="38">
        <v>1.34</v>
      </c>
      <c r="R106" s="32" t="s">
        <v>285</v>
      </c>
      <c r="S106" s="32">
        <v>1</v>
      </c>
      <c r="T106" s="32"/>
      <c r="U106" s="8"/>
      <c r="V106" s="8"/>
      <c r="W106" s="8"/>
      <c r="X106" s="22"/>
      <c r="Y106" s="22"/>
    </row>
    <row r="107" spans="1:25" s="18" customFormat="1">
      <c r="A107" s="1" t="s">
        <v>1538</v>
      </c>
      <c r="B107" s="1">
        <v>77</v>
      </c>
      <c r="C107" s="1" t="s">
        <v>1571</v>
      </c>
      <c r="D107" s="5">
        <v>43583</v>
      </c>
      <c r="E107" s="1">
        <f>YEAR(D107)</f>
        <v>2019</v>
      </c>
      <c r="F107" s="1">
        <f>MONTH(D107)</f>
        <v>4</v>
      </c>
      <c r="G107" s="4">
        <f>DAY(D107)</f>
        <v>28</v>
      </c>
      <c r="H107" s="9">
        <v>0.3263888888888889</v>
      </c>
      <c r="I107" s="13">
        <v>128.74799999999999</v>
      </c>
      <c r="J107" s="13">
        <v>31.751000000000001</v>
      </c>
      <c r="K107" s="10">
        <v>30.033999999999999</v>
      </c>
      <c r="L107" s="10">
        <v>30</v>
      </c>
      <c r="M107" s="10">
        <v>0</v>
      </c>
      <c r="N107" s="14">
        <v>19.713200000000001</v>
      </c>
      <c r="O107" s="13">
        <v>34.551099999999998</v>
      </c>
      <c r="P107" s="41">
        <v>0.20741892588235311</v>
      </c>
      <c r="Q107" s="41">
        <v>1.3975176941176475</v>
      </c>
      <c r="R107" s="1" t="s">
        <v>285</v>
      </c>
      <c r="S107" s="1">
        <v>1</v>
      </c>
      <c r="T107" s="1"/>
      <c r="U107" s="8"/>
      <c r="V107" s="8"/>
      <c r="W107" s="42" t="str">
        <f>A107&amp;" St."&amp;B107&amp;" "&amp;K107&amp;"m"&amp;" Bt."&amp;M107</f>
        <v>YK1901 St.77 30.034m Bt.0</v>
      </c>
      <c r="X107" s="22"/>
      <c r="Y107" s="22"/>
    </row>
    <row r="108" spans="1:25" s="18" customFormat="1">
      <c r="A108" s="32" t="s">
        <v>144</v>
      </c>
      <c r="B108" s="32" t="s">
        <v>218</v>
      </c>
      <c r="C108" s="32" t="s">
        <v>1570</v>
      </c>
      <c r="D108" s="31">
        <v>42569</v>
      </c>
      <c r="E108" s="1">
        <f>YEAR(D108)</f>
        <v>2016</v>
      </c>
      <c r="F108" s="1">
        <f>MONTH(D108)</f>
        <v>7</v>
      </c>
      <c r="G108" s="4">
        <f>DAY(D108)</f>
        <v>18</v>
      </c>
      <c r="H108" s="9">
        <v>0.50486111111111109</v>
      </c>
      <c r="I108" s="28">
        <v>128.74966666666666</v>
      </c>
      <c r="J108" s="28">
        <v>31.749500000000001</v>
      </c>
      <c r="K108" s="33">
        <v>124</v>
      </c>
      <c r="L108" s="33">
        <v>125</v>
      </c>
      <c r="M108" s="33">
        <v>0</v>
      </c>
      <c r="N108" s="27">
        <v>17.698</v>
      </c>
      <c r="O108" s="30">
        <v>34.657899999999998</v>
      </c>
      <c r="P108" s="38">
        <v>0.20841018</v>
      </c>
      <c r="Q108" s="38">
        <v>1.1747288000000022</v>
      </c>
      <c r="R108" s="32" t="s">
        <v>285</v>
      </c>
      <c r="S108" s="32">
        <v>1</v>
      </c>
      <c r="T108" s="32"/>
      <c r="U108" s="8"/>
      <c r="V108" s="8"/>
      <c r="W108" s="8" t="s">
        <v>325</v>
      </c>
      <c r="X108" s="22"/>
      <c r="Y108" s="22"/>
    </row>
    <row r="109" spans="1:25" s="18" customFormat="1">
      <c r="A109" s="1" t="s">
        <v>1407</v>
      </c>
      <c r="B109" s="1">
        <v>30</v>
      </c>
      <c r="C109" s="1" t="s">
        <v>1571</v>
      </c>
      <c r="D109" s="5">
        <v>43281</v>
      </c>
      <c r="E109" s="1">
        <v>2018</v>
      </c>
      <c r="F109" s="1">
        <v>6</v>
      </c>
      <c r="G109" s="4">
        <v>30</v>
      </c>
      <c r="H109" s="9">
        <v>0.84791666666666676</v>
      </c>
      <c r="I109" s="13">
        <v>128.74896666666666</v>
      </c>
      <c r="J109" s="13">
        <v>31.749183333333335</v>
      </c>
      <c r="K109" s="10">
        <v>49.128999999999998</v>
      </c>
      <c r="L109" s="10">
        <v>50</v>
      </c>
      <c r="M109" s="10">
        <v>0</v>
      </c>
      <c r="N109" s="14">
        <v>21.387</v>
      </c>
      <c r="O109" s="13">
        <v>34.28</v>
      </c>
      <c r="P109" s="41">
        <v>0.20939442823529397</v>
      </c>
      <c r="Q109" s="41">
        <v>0.99698664117646807</v>
      </c>
      <c r="R109" s="1" t="s">
        <v>285</v>
      </c>
      <c r="S109" s="32">
        <v>1</v>
      </c>
      <c r="T109" s="32"/>
      <c r="U109" s="8"/>
      <c r="V109" s="8"/>
      <c r="W109" s="1" t="s">
        <v>1497</v>
      </c>
      <c r="X109" s="22"/>
      <c r="Y109" s="22"/>
    </row>
    <row r="110" spans="1:25" s="18" customFormat="1">
      <c r="A110" s="1" t="s">
        <v>293</v>
      </c>
      <c r="B110" s="1">
        <v>74</v>
      </c>
      <c r="C110" s="1" t="s">
        <v>1571</v>
      </c>
      <c r="D110" s="5">
        <v>43217</v>
      </c>
      <c r="E110" s="1">
        <f>YEAR(D110)</f>
        <v>2018</v>
      </c>
      <c r="F110" s="1">
        <f>MONTH(D110)</f>
        <v>4</v>
      </c>
      <c r="G110" s="4">
        <f>DAY(D110)</f>
        <v>27</v>
      </c>
      <c r="H110" s="9">
        <v>0.67291666666666661</v>
      </c>
      <c r="I110" s="13">
        <f>127+14.7/60</f>
        <v>127.245</v>
      </c>
      <c r="J110" s="13">
        <f>31+44.51/60</f>
        <v>31.741833333333332</v>
      </c>
      <c r="K110" s="10">
        <v>50.343000000000004</v>
      </c>
      <c r="L110" s="10">
        <v>50</v>
      </c>
      <c r="M110" s="10">
        <v>0</v>
      </c>
      <c r="N110" s="14">
        <v>16.259399999999999</v>
      </c>
      <c r="O110" s="13">
        <v>34.591500000000003</v>
      </c>
      <c r="P110" s="38">
        <v>0.20970318352941208</v>
      </c>
      <c r="Q110" s="38">
        <v>1.2152256941176489</v>
      </c>
      <c r="R110" s="32" t="s">
        <v>285</v>
      </c>
      <c r="S110" s="32">
        <v>1</v>
      </c>
      <c r="T110" s="32"/>
      <c r="U110" s="8"/>
      <c r="V110" s="8"/>
      <c r="W110" s="8" t="s">
        <v>1179</v>
      </c>
      <c r="X110" s="22"/>
      <c r="Y110" s="22"/>
    </row>
    <row r="111" spans="1:25" s="18" customFormat="1">
      <c r="A111" s="1" t="s">
        <v>1540</v>
      </c>
      <c r="B111" s="1" t="s">
        <v>1541</v>
      </c>
      <c r="C111" s="1" t="s">
        <v>1571</v>
      </c>
      <c r="D111" s="5">
        <v>43645.922696759262</v>
      </c>
      <c r="E111" s="1">
        <v>2019</v>
      </c>
      <c r="F111" s="1">
        <v>6</v>
      </c>
      <c r="G111" s="4">
        <v>29</v>
      </c>
      <c r="H111" s="9">
        <v>43645.922696759262</v>
      </c>
      <c r="I111" s="13">
        <v>128.75200000000001</v>
      </c>
      <c r="J111" s="13">
        <v>31.751999999999999</v>
      </c>
      <c r="K111" s="10">
        <v>99</v>
      </c>
      <c r="L111" s="10">
        <v>100</v>
      </c>
      <c r="M111" s="10">
        <v>6</v>
      </c>
      <c r="N111" s="14">
        <v>19.61</v>
      </c>
      <c r="O111" s="13">
        <v>34.731654485262368</v>
      </c>
      <c r="P111" s="41">
        <v>0.20997064235294172</v>
      </c>
      <c r="Q111" s="41">
        <v>1.5100839011764702</v>
      </c>
      <c r="R111" s="1" t="s">
        <v>285</v>
      </c>
      <c r="S111" s="1">
        <v>1</v>
      </c>
      <c r="T111" s="1"/>
      <c r="U111" s="8"/>
      <c r="V111" s="8" t="s">
        <v>1645</v>
      </c>
      <c r="W111" s="42" t="str">
        <f>A111&amp;" St."&amp;B111&amp;" "&amp;K111&amp;"m"&amp;" Bt."&amp;M111</f>
        <v>YK1905 St.30_3 99m Bt.6</v>
      </c>
      <c r="X111" s="22"/>
      <c r="Y111" s="22"/>
    </row>
    <row r="112" spans="1:25" s="18" customFormat="1">
      <c r="A112" s="32" t="s">
        <v>141</v>
      </c>
      <c r="B112" s="32">
        <v>30</v>
      </c>
      <c r="C112" s="32" t="s">
        <v>1570</v>
      </c>
      <c r="D112" s="31">
        <v>42291</v>
      </c>
      <c r="E112" s="1">
        <f>YEAR(D112)</f>
        <v>2015</v>
      </c>
      <c r="F112" s="1">
        <f>MONTH(D112)</f>
        <v>10</v>
      </c>
      <c r="G112" s="4">
        <f>DAY(D112)</f>
        <v>14</v>
      </c>
      <c r="H112" s="9">
        <v>0.22013888888888888</v>
      </c>
      <c r="I112" s="28">
        <v>128.75041666666667</v>
      </c>
      <c r="J112" s="28">
        <v>31.749216666666666</v>
      </c>
      <c r="K112" s="33">
        <v>300</v>
      </c>
      <c r="L112" s="33">
        <v>300</v>
      </c>
      <c r="M112" s="33" t="s">
        <v>292</v>
      </c>
      <c r="N112" s="27">
        <v>10.8988</v>
      </c>
      <c r="O112" s="30">
        <v>34.383400000000002</v>
      </c>
      <c r="P112" s="38">
        <v>0.21</v>
      </c>
      <c r="Q112" s="38">
        <v>0.31</v>
      </c>
      <c r="R112" s="32" t="s">
        <v>285</v>
      </c>
      <c r="S112" s="32">
        <v>1</v>
      </c>
      <c r="T112" s="32"/>
      <c r="U112" s="8"/>
      <c r="V112" s="8"/>
      <c r="W112" s="8"/>
      <c r="X112" s="22"/>
      <c r="Y112" s="22"/>
    </row>
    <row r="113" spans="1:25" s="18" customFormat="1">
      <c r="A113" s="32" t="s">
        <v>141</v>
      </c>
      <c r="B113" s="32">
        <v>30</v>
      </c>
      <c r="C113" s="32" t="s">
        <v>1570</v>
      </c>
      <c r="D113" s="31">
        <v>42291</v>
      </c>
      <c r="E113" s="1">
        <f>YEAR(D113)</f>
        <v>2015</v>
      </c>
      <c r="F113" s="1">
        <f>MONTH(D113)</f>
        <v>10</v>
      </c>
      <c r="G113" s="4">
        <f>DAY(D113)</f>
        <v>14</v>
      </c>
      <c r="H113" s="9">
        <v>0.22013888888888888</v>
      </c>
      <c r="I113" s="28">
        <v>128.75041666666667</v>
      </c>
      <c r="J113" s="28">
        <v>31.749216666666666</v>
      </c>
      <c r="K113" s="33">
        <v>75</v>
      </c>
      <c r="L113" s="33">
        <v>75</v>
      </c>
      <c r="M113" s="33" t="s">
        <v>292</v>
      </c>
      <c r="N113" s="27">
        <v>23.5365</v>
      </c>
      <c r="O113" s="30">
        <v>34.024900000000002</v>
      </c>
      <c r="P113" s="38">
        <v>0.21</v>
      </c>
      <c r="Q113" s="38">
        <v>0.74</v>
      </c>
      <c r="R113" s="32" t="s">
        <v>285</v>
      </c>
      <c r="S113" s="32">
        <v>1</v>
      </c>
      <c r="T113" s="32"/>
      <c r="U113" s="8"/>
      <c r="V113" s="8"/>
      <c r="W113" s="8"/>
      <c r="X113" s="22"/>
      <c r="Y113" s="22"/>
    </row>
    <row r="114" spans="1:25" s="18" customFormat="1">
      <c r="A114" s="1" t="s">
        <v>290</v>
      </c>
      <c r="B114" s="1">
        <v>81</v>
      </c>
      <c r="C114" s="1" t="s">
        <v>1571</v>
      </c>
      <c r="D114" s="5">
        <v>43169</v>
      </c>
      <c r="E114" s="1">
        <f>YEAR(D114)</f>
        <v>2018</v>
      </c>
      <c r="F114" s="1">
        <f>MONTH(D114)</f>
        <v>3</v>
      </c>
      <c r="G114" s="4">
        <f>DAY(D114)</f>
        <v>10</v>
      </c>
      <c r="H114" s="9">
        <v>0.22013888888888888</v>
      </c>
      <c r="I114" s="13">
        <f>127+25.01/60</f>
        <v>127.41683333333333</v>
      </c>
      <c r="J114" s="13">
        <f>31+41.99/60</f>
        <v>31.699833333333334</v>
      </c>
      <c r="K114" s="10">
        <v>98.825999999999993</v>
      </c>
      <c r="L114" s="10">
        <v>100</v>
      </c>
      <c r="M114" s="10">
        <v>0</v>
      </c>
      <c r="N114" s="14">
        <v>14.175000000000001</v>
      </c>
      <c r="O114" s="13">
        <v>34.446800000000003</v>
      </c>
      <c r="P114" s="38">
        <v>0.21104952235294094</v>
      </c>
      <c r="Q114" s="38">
        <v>1.0891296470588241</v>
      </c>
      <c r="R114" s="32" t="s">
        <v>285</v>
      </c>
      <c r="S114" s="32">
        <v>1</v>
      </c>
      <c r="T114" s="32"/>
      <c r="U114" s="8"/>
      <c r="V114" s="8"/>
      <c r="W114" s="8" t="s">
        <v>1225</v>
      </c>
      <c r="X114" s="22"/>
      <c r="Y114" s="22"/>
    </row>
    <row r="115" spans="1:25" s="18" customFormat="1">
      <c r="A115" s="32" t="s">
        <v>142</v>
      </c>
      <c r="B115" s="32" t="s">
        <v>184</v>
      </c>
      <c r="C115" s="32" t="s">
        <v>1570</v>
      </c>
      <c r="D115" s="31">
        <v>42442</v>
      </c>
      <c r="E115" s="1">
        <f>YEAR(D115)</f>
        <v>2016</v>
      </c>
      <c r="F115" s="1">
        <f>MONTH(D115)</f>
        <v>3</v>
      </c>
      <c r="G115" s="4">
        <f>DAY(D115)</f>
        <v>13</v>
      </c>
      <c r="H115" s="9">
        <v>0.54375000000000007</v>
      </c>
      <c r="I115" s="28">
        <v>128.75146666666666</v>
      </c>
      <c r="J115" s="28">
        <v>31.749316666666665</v>
      </c>
      <c r="K115" s="33">
        <v>198.77799999999999</v>
      </c>
      <c r="L115" s="33">
        <v>200</v>
      </c>
      <c r="M115" s="33">
        <v>0</v>
      </c>
      <c r="N115" s="27">
        <v>15.404299999999999</v>
      </c>
      <c r="O115" s="30">
        <v>34.580399999999997</v>
      </c>
      <c r="P115" s="38">
        <v>0.2146707200000002</v>
      </c>
      <c r="Q115" s="38">
        <v>1.0574201200000015</v>
      </c>
      <c r="R115" s="32" t="s">
        <v>285</v>
      </c>
      <c r="S115" s="32">
        <v>1</v>
      </c>
      <c r="T115" s="32"/>
      <c r="U115" s="8"/>
      <c r="V115" s="8"/>
      <c r="W115" s="8"/>
      <c r="X115" s="22"/>
      <c r="Y115" s="22"/>
    </row>
    <row r="116" spans="1:25" s="18" customFormat="1">
      <c r="A116" s="1" t="s">
        <v>1540</v>
      </c>
      <c r="B116" s="1" t="s">
        <v>1541</v>
      </c>
      <c r="C116" s="1" t="s">
        <v>1571</v>
      </c>
      <c r="D116" s="5">
        <v>43645.922696759262</v>
      </c>
      <c r="E116" s="1">
        <v>2019</v>
      </c>
      <c r="F116" s="1">
        <v>6</v>
      </c>
      <c r="G116" s="4">
        <v>29</v>
      </c>
      <c r="H116" s="9">
        <v>43645.922696759262</v>
      </c>
      <c r="I116" s="13">
        <v>128.75200000000001</v>
      </c>
      <c r="J116" s="13">
        <v>31.751999999999999</v>
      </c>
      <c r="K116" s="10">
        <v>125</v>
      </c>
      <c r="L116" s="10">
        <v>125</v>
      </c>
      <c r="M116" s="10">
        <v>5</v>
      </c>
      <c r="N116" s="14">
        <v>17.399999999999999</v>
      </c>
      <c r="O116" s="13">
        <v>34.638410349633311</v>
      </c>
      <c r="P116" s="41">
        <v>0.21582687529411748</v>
      </c>
      <c r="Q116" s="41">
        <v>1.5141977976470589</v>
      </c>
      <c r="R116" s="1" t="s">
        <v>285</v>
      </c>
      <c r="S116" s="1">
        <v>1</v>
      </c>
      <c r="T116" s="1"/>
      <c r="U116" s="8"/>
      <c r="V116" s="8" t="s">
        <v>1645</v>
      </c>
      <c r="W116" s="42" t="str">
        <f>A116&amp;" St."&amp;B116&amp;" "&amp;K116&amp;"m"&amp;" Bt."&amp;M116</f>
        <v>YK1905 St.30_3 125m Bt.5</v>
      </c>
      <c r="X116" s="22"/>
      <c r="Y116" s="22"/>
    </row>
    <row r="117" spans="1:25" s="18" customFormat="1">
      <c r="A117" s="32" t="s">
        <v>142</v>
      </c>
      <c r="B117" s="32" t="s">
        <v>183</v>
      </c>
      <c r="C117" s="32" t="s">
        <v>1570</v>
      </c>
      <c r="D117" s="31">
        <v>42440</v>
      </c>
      <c r="E117" s="1">
        <f>YEAR(D117)</f>
        <v>2016</v>
      </c>
      <c r="F117" s="1">
        <f>MONTH(D117)</f>
        <v>3</v>
      </c>
      <c r="G117" s="4">
        <f>DAY(D117)</f>
        <v>11</v>
      </c>
      <c r="H117" s="9">
        <v>4.6527777777777779E-2</v>
      </c>
      <c r="I117" s="28">
        <v>127.23175000000001</v>
      </c>
      <c r="J117" s="28">
        <v>31.747033333333334</v>
      </c>
      <c r="K117" s="33">
        <v>21.05</v>
      </c>
      <c r="L117" s="33">
        <v>20</v>
      </c>
      <c r="M117" s="33">
        <v>0</v>
      </c>
      <c r="N117" s="27">
        <v>15.932600000000001</v>
      </c>
      <c r="O117" s="30">
        <v>34.5505</v>
      </c>
      <c r="P117" s="38">
        <v>0.217</v>
      </c>
      <c r="Q117" s="38">
        <v>1.389</v>
      </c>
      <c r="R117" s="32" t="s">
        <v>285</v>
      </c>
      <c r="S117" s="32">
        <v>1</v>
      </c>
      <c r="T117" s="32"/>
      <c r="U117" s="8"/>
      <c r="V117" s="8"/>
      <c r="W117" s="8"/>
      <c r="X117" s="22"/>
      <c r="Y117" s="22"/>
    </row>
    <row r="118" spans="1:25" s="18" customFormat="1">
      <c r="A118" s="1" t="s">
        <v>290</v>
      </c>
      <c r="B118" s="1" t="s">
        <v>296</v>
      </c>
      <c r="C118" s="1" t="s">
        <v>1571</v>
      </c>
      <c r="D118" s="5">
        <v>43170</v>
      </c>
      <c r="E118" s="1">
        <f>YEAR(D118)</f>
        <v>2018</v>
      </c>
      <c r="F118" s="1">
        <f>MONTH(D118)</f>
        <v>3</v>
      </c>
      <c r="G118" s="4">
        <f>DAY(D118)</f>
        <v>11</v>
      </c>
      <c r="H118" s="9">
        <v>0.33263888888888887</v>
      </c>
      <c r="I118" s="13">
        <f>128+44.94/60</f>
        <v>128.749</v>
      </c>
      <c r="J118" s="13">
        <f>31+44.96/60</f>
        <v>31.749333333333333</v>
      </c>
      <c r="K118" s="10">
        <v>49.814</v>
      </c>
      <c r="L118" s="10">
        <v>50</v>
      </c>
      <c r="M118" s="10">
        <v>0</v>
      </c>
      <c r="N118" s="14">
        <v>16.809699999999999</v>
      </c>
      <c r="O118" s="13">
        <v>34.711136418331755</v>
      </c>
      <c r="P118" s="38">
        <v>0.21880305882353013</v>
      </c>
      <c r="Q118" s="38">
        <v>1.4623154705882335</v>
      </c>
      <c r="R118" s="32" t="s">
        <v>285</v>
      </c>
      <c r="S118" s="32">
        <v>1</v>
      </c>
      <c r="T118" s="32"/>
      <c r="U118" s="8"/>
      <c r="V118" s="8"/>
      <c r="W118" s="8" t="s">
        <v>1239</v>
      </c>
      <c r="X118" s="22"/>
      <c r="Y118" s="22"/>
    </row>
    <row r="119" spans="1:25" s="18" customFormat="1">
      <c r="A119" s="1" t="s">
        <v>1533</v>
      </c>
      <c r="B119" s="1">
        <v>95</v>
      </c>
      <c r="C119" s="1" t="s">
        <v>1571</v>
      </c>
      <c r="D119" s="5">
        <v>43533</v>
      </c>
      <c r="E119" s="1">
        <f>YEAR(D119)</f>
        <v>2019</v>
      </c>
      <c r="F119" s="1">
        <f>MONTH(D119)</f>
        <v>3</v>
      </c>
      <c r="G119" s="4">
        <f>DAY(D119)</f>
        <v>9</v>
      </c>
      <c r="H119" s="9">
        <v>0.63194444444444442</v>
      </c>
      <c r="I119" s="13">
        <f>128+44.75/60</f>
        <v>128.74583333333334</v>
      </c>
      <c r="J119" s="13">
        <f>31+44.86/60</f>
        <v>31.747666666666667</v>
      </c>
      <c r="K119" s="10">
        <v>147.953</v>
      </c>
      <c r="L119" s="10">
        <v>150</v>
      </c>
      <c r="M119" s="10">
        <v>0</v>
      </c>
      <c r="N119" s="14">
        <v>16.173200000000001</v>
      </c>
      <c r="O119" s="13">
        <v>34.606900000000003</v>
      </c>
      <c r="P119" s="41">
        <v>0.22050329529411661</v>
      </c>
      <c r="Q119" s="41">
        <v>1.3658253117647057</v>
      </c>
      <c r="R119" s="1" t="s">
        <v>285</v>
      </c>
      <c r="S119" s="1">
        <v>1</v>
      </c>
      <c r="T119" s="1"/>
      <c r="U119" s="8"/>
      <c r="V119" s="8"/>
      <c r="W119" s="42" t="str">
        <f>A119&amp;" St."&amp;B119&amp;" "&amp;K119&amp;"m"&amp;" Bt."&amp;M119</f>
        <v>YK1812 St.95 147.953m Bt.0</v>
      </c>
      <c r="X119" s="22"/>
      <c r="Y119" s="22"/>
    </row>
    <row r="120" spans="1:25" s="18" customFormat="1">
      <c r="A120" s="1" t="s">
        <v>1538</v>
      </c>
      <c r="B120" s="1">
        <v>75</v>
      </c>
      <c r="C120" s="1" t="s">
        <v>1571</v>
      </c>
      <c r="D120" s="5">
        <v>43582</v>
      </c>
      <c r="E120" s="1">
        <f>YEAR(D120)</f>
        <v>2019</v>
      </c>
      <c r="F120" s="1">
        <f>MONTH(D120)</f>
        <v>4</v>
      </c>
      <c r="G120" s="4">
        <f>DAY(D120)</f>
        <v>27</v>
      </c>
      <c r="H120" s="9">
        <v>0.96597222222222223</v>
      </c>
      <c r="I120" s="13">
        <v>127.75</v>
      </c>
      <c r="J120" s="13">
        <v>31.748000000000001</v>
      </c>
      <c r="K120" s="10">
        <v>5</v>
      </c>
      <c r="L120" s="10">
        <v>5</v>
      </c>
      <c r="M120" s="10">
        <v>0</v>
      </c>
      <c r="N120" s="14">
        <v>20.620999999999999</v>
      </c>
      <c r="O120" s="13">
        <v>34.501333333333299</v>
      </c>
      <c r="P120" s="41">
        <v>0.22059536235294086</v>
      </c>
      <c r="Q120" s="41">
        <v>1.3829889976470575</v>
      </c>
      <c r="R120" s="1" t="s">
        <v>285</v>
      </c>
      <c r="S120" s="1"/>
      <c r="T120" s="1"/>
      <c r="U120" s="8"/>
      <c r="V120" s="8"/>
      <c r="W120" s="42" t="str">
        <f>A120&amp;" St."&amp;B120&amp;" "&amp;K120&amp;"m"&amp;" Bt."&amp;M120</f>
        <v>YK1901 St.75 5m Bt.0</v>
      </c>
      <c r="X120" s="22"/>
      <c r="Y120" s="22"/>
    </row>
    <row r="121" spans="1:25" s="18" customFormat="1">
      <c r="A121" s="1" t="s">
        <v>1540</v>
      </c>
      <c r="B121" s="1" t="s">
        <v>1541</v>
      </c>
      <c r="C121" s="1" t="s">
        <v>1571</v>
      </c>
      <c r="D121" s="5">
        <v>43645.922696759262</v>
      </c>
      <c r="E121" s="1">
        <v>2019</v>
      </c>
      <c r="F121" s="1">
        <v>6</v>
      </c>
      <c r="G121" s="4">
        <v>29</v>
      </c>
      <c r="H121" s="9">
        <v>43645.922696759262</v>
      </c>
      <c r="I121" s="13">
        <v>128.75200000000001</v>
      </c>
      <c r="J121" s="13">
        <v>31.751999999999999</v>
      </c>
      <c r="K121" s="10">
        <v>50</v>
      </c>
      <c r="L121" s="10">
        <v>50</v>
      </c>
      <c r="M121" s="10">
        <v>8</v>
      </c>
      <c r="N121" s="14">
        <v>23.04</v>
      </c>
      <c r="O121" s="13">
        <v>34.58081393326492</v>
      </c>
      <c r="P121" s="41">
        <v>0.22471024313725518</v>
      </c>
      <c r="Q121" s="41">
        <v>1.430833288235295</v>
      </c>
      <c r="R121" s="1" t="s">
        <v>285</v>
      </c>
      <c r="S121" s="1">
        <v>1</v>
      </c>
      <c r="T121" s="1"/>
      <c r="U121" s="8"/>
      <c r="V121" s="8" t="s">
        <v>1645</v>
      </c>
      <c r="W121" s="42" t="str">
        <f>A121&amp;" St."&amp;B121&amp;" "&amp;K121&amp;"m"&amp;" Bt."&amp;M121</f>
        <v>YK1905 St.30_3 50m Bt.8</v>
      </c>
      <c r="X121" s="22"/>
      <c r="Y121" s="22"/>
    </row>
    <row r="122" spans="1:25" s="18" customFormat="1">
      <c r="A122" s="1" t="s">
        <v>290</v>
      </c>
      <c r="B122" s="1" t="s">
        <v>296</v>
      </c>
      <c r="C122" s="1" t="s">
        <v>1571</v>
      </c>
      <c r="D122" s="5">
        <v>43170</v>
      </c>
      <c r="E122" s="1">
        <f>YEAR(D122)</f>
        <v>2018</v>
      </c>
      <c r="F122" s="1">
        <f>MONTH(D122)</f>
        <v>3</v>
      </c>
      <c r="G122" s="4">
        <f>DAY(D122)</f>
        <v>11</v>
      </c>
      <c r="H122" s="9">
        <v>0.33263888888888887</v>
      </c>
      <c r="I122" s="13">
        <f>128+44.94/60</f>
        <v>128.749</v>
      </c>
      <c r="J122" s="13">
        <f>31+44.96/60</f>
        <v>31.749333333333333</v>
      </c>
      <c r="K122" s="10">
        <v>199.60900000000001</v>
      </c>
      <c r="L122" s="10">
        <v>200</v>
      </c>
      <c r="M122" s="10">
        <v>0</v>
      </c>
      <c r="N122" s="14">
        <v>14.760300000000001</v>
      </c>
      <c r="O122" s="13">
        <v>34.650874602854145</v>
      </c>
      <c r="P122" s="38">
        <v>0.22548133411764737</v>
      </c>
      <c r="Q122" s="38">
        <v>1.1317745529411756</v>
      </c>
      <c r="R122" s="32" t="s">
        <v>285</v>
      </c>
      <c r="S122" s="32">
        <v>1</v>
      </c>
      <c r="T122" s="32"/>
      <c r="U122" s="8"/>
      <c r="V122" s="8"/>
      <c r="W122" s="8" t="s">
        <v>1234</v>
      </c>
      <c r="X122" s="22"/>
      <c r="Y122" s="22"/>
    </row>
    <row r="123" spans="1:25" s="18" customFormat="1">
      <c r="A123" s="32" t="s">
        <v>148</v>
      </c>
      <c r="B123" s="32" t="s">
        <v>273</v>
      </c>
      <c r="C123" s="32" t="s">
        <v>1571</v>
      </c>
      <c r="D123" s="31">
        <v>42917</v>
      </c>
      <c r="E123" s="1">
        <f>YEAR(D123)</f>
        <v>2017</v>
      </c>
      <c r="F123" s="1">
        <f>MONTH(D123)</f>
        <v>7</v>
      </c>
      <c r="G123" s="4">
        <f>DAY(D123)</f>
        <v>1</v>
      </c>
      <c r="H123" s="6">
        <v>0</v>
      </c>
      <c r="I123" s="28">
        <v>128.75143333333335</v>
      </c>
      <c r="J123" s="28">
        <v>31.748983333333335</v>
      </c>
      <c r="K123" s="33">
        <v>75</v>
      </c>
      <c r="L123" s="33">
        <v>75</v>
      </c>
      <c r="M123" s="33">
        <v>0</v>
      </c>
      <c r="N123" s="27">
        <v>19.7667</v>
      </c>
      <c r="O123" s="30">
        <v>34.621553982221947</v>
      </c>
      <c r="P123" s="38">
        <v>0.22560866470588237</v>
      </c>
      <c r="Q123" s="38">
        <v>1.6150820611764711</v>
      </c>
      <c r="R123" s="32" t="s">
        <v>285</v>
      </c>
      <c r="S123" s="32">
        <v>1</v>
      </c>
      <c r="T123" s="32"/>
      <c r="U123" s="8"/>
      <c r="V123" s="8"/>
      <c r="W123" s="8" t="s">
        <v>619</v>
      </c>
      <c r="X123" s="22"/>
      <c r="Y123" s="22"/>
    </row>
    <row r="124" spans="1:25" s="18" customFormat="1">
      <c r="A124" s="1" t="s">
        <v>293</v>
      </c>
      <c r="B124" s="1">
        <v>77</v>
      </c>
      <c r="C124" s="1" t="s">
        <v>1571</v>
      </c>
      <c r="D124" s="5">
        <v>43218</v>
      </c>
      <c r="E124" s="1">
        <f>YEAR(D124)</f>
        <v>2018</v>
      </c>
      <c r="F124" s="1">
        <f>MONTH(D124)</f>
        <v>4</v>
      </c>
      <c r="G124" s="4">
        <f>DAY(D124)</f>
        <v>28</v>
      </c>
      <c r="H124" s="9">
        <v>0.1388888888888889</v>
      </c>
      <c r="I124" s="13">
        <f>128+45.03/60</f>
        <v>128.75049999999999</v>
      </c>
      <c r="J124" s="13">
        <f>31+45.11/60</f>
        <v>31.751833333333334</v>
      </c>
      <c r="K124" s="10">
        <v>10.051</v>
      </c>
      <c r="L124" s="10">
        <v>10</v>
      </c>
      <c r="M124" s="10">
        <v>0</v>
      </c>
      <c r="N124" s="14">
        <v>20.765999999999998</v>
      </c>
      <c r="O124" s="13">
        <v>34.534799999999997</v>
      </c>
      <c r="P124" s="38">
        <v>0.22741221176470572</v>
      </c>
      <c r="Q124" s="38">
        <v>1.4157268137254899</v>
      </c>
      <c r="R124" s="32" t="s">
        <v>285</v>
      </c>
      <c r="S124" s="32">
        <v>1</v>
      </c>
      <c r="T124" s="32"/>
      <c r="U124" s="8"/>
      <c r="V124" s="8"/>
      <c r="W124" s="8" t="s">
        <v>1174</v>
      </c>
      <c r="X124" s="22"/>
      <c r="Y124" s="22"/>
    </row>
    <row r="125" spans="1:25" s="18" customFormat="1">
      <c r="A125" s="1" t="s">
        <v>1540</v>
      </c>
      <c r="B125" s="1" t="s">
        <v>1541</v>
      </c>
      <c r="C125" s="1" t="s">
        <v>1571</v>
      </c>
      <c r="D125" s="5">
        <v>43645.922696759262</v>
      </c>
      <c r="E125" s="1">
        <v>2019</v>
      </c>
      <c r="F125" s="1">
        <v>6</v>
      </c>
      <c r="G125" s="4">
        <v>29</v>
      </c>
      <c r="H125" s="9">
        <v>43645.922696759262</v>
      </c>
      <c r="I125" s="13">
        <v>128.75200000000001</v>
      </c>
      <c r="J125" s="13">
        <v>31.751999999999999</v>
      </c>
      <c r="K125" s="10">
        <v>74</v>
      </c>
      <c r="L125" s="10">
        <v>75</v>
      </c>
      <c r="M125" s="10">
        <v>7</v>
      </c>
      <c r="N125" s="14">
        <v>21.51</v>
      </c>
      <c r="O125" s="13">
        <v>34.765297522268362</v>
      </c>
      <c r="P125" s="41">
        <v>0.22781820941176489</v>
      </c>
      <c r="Q125" s="41">
        <v>1.4953017647058839</v>
      </c>
      <c r="R125" s="1" t="s">
        <v>285</v>
      </c>
      <c r="S125" s="1">
        <v>1</v>
      </c>
      <c r="T125" s="1"/>
      <c r="U125" s="8"/>
      <c r="V125" s="8" t="s">
        <v>1645</v>
      </c>
      <c r="W125" s="42" t="str">
        <f>A125&amp;" St."&amp;B125&amp;" "&amp;K125&amp;"m"&amp;" Bt."&amp;M125</f>
        <v>YK1905 St.30_3 74m Bt.7</v>
      </c>
      <c r="X125" s="22"/>
      <c r="Y125" s="22"/>
    </row>
    <row r="126" spans="1:25" s="18" customFormat="1">
      <c r="A126" s="32" t="s">
        <v>142</v>
      </c>
      <c r="B126" s="32" t="s">
        <v>183</v>
      </c>
      <c r="C126" s="32" t="s">
        <v>1570</v>
      </c>
      <c r="D126" s="31">
        <v>42440</v>
      </c>
      <c r="E126" s="1">
        <f t="shared" ref="E126:E135" si="13">YEAR(D126)</f>
        <v>2016</v>
      </c>
      <c r="F126" s="1">
        <f t="shared" ref="F126:F135" si="14">MONTH(D126)</f>
        <v>3</v>
      </c>
      <c r="G126" s="4">
        <f t="shared" ref="G126:G135" si="15">DAY(D126)</f>
        <v>11</v>
      </c>
      <c r="H126" s="9">
        <v>4.6527777777777779E-2</v>
      </c>
      <c r="I126" s="28">
        <v>127.23175000000001</v>
      </c>
      <c r="J126" s="28">
        <v>31.747033333333334</v>
      </c>
      <c r="K126" s="33">
        <v>76.055000000000007</v>
      </c>
      <c r="L126" s="33">
        <v>75</v>
      </c>
      <c r="M126" s="33">
        <v>0</v>
      </c>
      <c r="N126" s="27">
        <v>15.9537</v>
      </c>
      <c r="O126" s="30">
        <v>34.550699999999999</v>
      </c>
      <c r="P126" s="38">
        <v>0.22800000000000001</v>
      </c>
      <c r="Q126" s="38">
        <v>1.306</v>
      </c>
      <c r="R126" s="32" t="s">
        <v>285</v>
      </c>
      <c r="S126" s="32">
        <v>1</v>
      </c>
      <c r="T126" s="32"/>
      <c r="U126" s="8"/>
      <c r="V126" s="8"/>
      <c r="W126" s="8"/>
      <c r="X126" s="22"/>
      <c r="Y126" s="22"/>
    </row>
    <row r="127" spans="1:25" s="18" customFormat="1">
      <c r="A127" s="32" t="s">
        <v>144</v>
      </c>
      <c r="B127" s="32" t="s">
        <v>217</v>
      </c>
      <c r="C127" s="32" t="s">
        <v>1570</v>
      </c>
      <c r="D127" s="31">
        <v>42568</v>
      </c>
      <c r="E127" s="1">
        <f t="shared" si="13"/>
        <v>2016</v>
      </c>
      <c r="F127" s="1">
        <f t="shared" si="14"/>
        <v>7</v>
      </c>
      <c r="G127" s="4">
        <f t="shared" si="15"/>
        <v>17</v>
      </c>
      <c r="H127" s="9">
        <v>0.50069444444444444</v>
      </c>
      <c r="I127" s="28">
        <v>127.24850000000001</v>
      </c>
      <c r="J127" s="28">
        <v>31.750133333333334</v>
      </c>
      <c r="K127" s="33">
        <v>120</v>
      </c>
      <c r="L127" s="33">
        <v>120</v>
      </c>
      <c r="M127" s="33">
        <v>0</v>
      </c>
      <c r="N127" s="27">
        <v>15.929</v>
      </c>
      <c r="O127" s="30">
        <v>34.583799999999997</v>
      </c>
      <c r="P127" s="38">
        <v>0.22820352941176436</v>
      </c>
      <c r="Q127" s="38">
        <v>1.0365384000000013</v>
      </c>
      <c r="R127" s="32" t="s">
        <v>285</v>
      </c>
      <c r="S127" s="32">
        <v>1</v>
      </c>
      <c r="T127" s="32"/>
      <c r="U127" s="8"/>
      <c r="V127" s="8"/>
      <c r="W127" s="8" t="s">
        <v>314</v>
      </c>
      <c r="X127" s="22"/>
      <c r="Y127" s="22"/>
    </row>
    <row r="128" spans="1:25" s="18" customFormat="1">
      <c r="A128" s="32" t="s">
        <v>141</v>
      </c>
      <c r="B128" s="32">
        <v>26</v>
      </c>
      <c r="C128" s="32" t="s">
        <v>1570</v>
      </c>
      <c r="D128" s="31">
        <v>42290</v>
      </c>
      <c r="E128" s="1">
        <f t="shared" si="13"/>
        <v>2015</v>
      </c>
      <c r="F128" s="1">
        <f t="shared" si="14"/>
        <v>10</v>
      </c>
      <c r="G128" s="4">
        <f t="shared" si="15"/>
        <v>13</v>
      </c>
      <c r="H128" s="9">
        <v>0.93611111111111101</v>
      </c>
      <c r="I128" s="28">
        <v>127.75146666666667</v>
      </c>
      <c r="J128" s="28">
        <v>31.751249999999999</v>
      </c>
      <c r="K128" s="33">
        <v>0</v>
      </c>
      <c r="L128" s="33">
        <v>0</v>
      </c>
      <c r="M128" s="33">
        <v>0</v>
      </c>
      <c r="N128" s="27">
        <v>24.4</v>
      </c>
      <c r="O128" s="30">
        <v>34.347922192952559</v>
      </c>
      <c r="P128" s="38">
        <v>0.23</v>
      </c>
      <c r="Q128" s="38">
        <v>0.98</v>
      </c>
      <c r="R128" s="32" t="s">
        <v>285</v>
      </c>
      <c r="S128" s="32"/>
      <c r="T128" s="32"/>
      <c r="U128" s="8"/>
      <c r="V128" s="8"/>
      <c r="W128" s="8"/>
      <c r="X128" s="22"/>
      <c r="Y128" s="22"/>
    </row>
    <row r="129" spans="1:25" s="18" customFormat="1">
      <c r="A129" s="32" t="s">
        <v>141</v>
      </c>
      <c r="B129" s="32">
        <v>24</v>
      </c>
      <c r="C129" s="32" t="s">
        <v>1570</v>
      </c>
      <c r="D129" s="31">
        <v>42290</v>
      </c>
      <c r="E129" s="1">
        <f t="shared" si="13"/>
        <v>2015</v>
      </c>
      <c r="F129" s="1">
        <f t="shared" si="14"/>
        <v>10</v>
      </c>
      <c r="G129" s="4">
        <f t="shared" si="15"/>
        <v>13</v>
      </c>
      <c r="H129" s="9">
        <v>0.65</v>
      </c>
      <c r="I129" s="28">
        <v>127.25136666666667</v>
      </c>
      <c r="J129" s="28">
        <v>31.750166666666665</v>
      </c>
      <c r="K129" s="33">
        <v>50</v>
      </c>
      <c r="L129" s="33">
        <v>50</v>
      </c>
      <c r="M129" s="33" t="s">
        <v>292</v>
      </c>
      <c r="N129" s="27">
        <v>24.874400000000001</v>
      </c>
      <c r="O129" s="30">
        <v>34.168100000000003</v>
      </c>
      <c r="P129" s="38">
        <v>0.23</v>
      </c>
      <c r="Q129" s="38">
        <v>0.92</v>
      </c>
      <c r="R129" s="32" t="s">
        <v>285</v>
      </c>
      <c r="S129" s="32">
        <v>1</v>
      </c>
      <c r="T129" s="32"/>
      <c r="U129" s="8"/>
      <c r="V129" s="8"/>
      <c r="W129" s="8"/>
      <c r="X129" s="22"/>
      <c r="Y129" s="22"/>
    </row>
    <row r="130" spans="1:25" s="18" customFormat="1">
      <c r="A130" s="1" t="s">
        <v>1533</v>
      </c>
      <c r="B130" s="1">
        <v>95</v>
      </c>
      <c r="C130" s="1" t="s">
        <v>1571</v>
      </c>
      <c r="D130" s="5">
        <v>43533</v>
      </c>
      <c r="E130" s="1">
        <f t="shared" si="13"/>
        <v>2019</v>
      </c>
      <c r="F130" s="1">
        <f t="shared" si="14"/>
        <v>3</v>
      </c>
      <c r="G130" s="4">
        <f t="shared" si="15"/>
        <v>9</v>
      </c>
      <c r="H130" s="9">
        <v>0.63194444444444442</v>
      </c>
      <c r="I130" s="13">
        <f>128+44.75/60</f>
        <v>128.74583333333334</v>
      </c>
      <c r="J130" s="13">
        <f>31+44.86/60</f>
        <v>31.747666666666667</v>
      </c>
      <c r="K130" s="10">
        <v>98.992000000000004</v>
      </c>
      <c r="L130" s="10">
        <v>100</v>
      </c>
      <c r="M130" s="10">
        <v>0</v>
      </c>
      <c r="N130" s="14">
        <v>17.4253</v>
      </c>
      <c r="O130" s="13">
        <v>34.655200000000001</v>
      </c>
      <c r="P130" s="41">
        <v>0.23021989647058749</v>
      </c>
      <c r="Q130" s="41">
        <v>1.4582928188235282</v>
      </c>
      <c r="R130" s="1" t="s">
        <v>285</v>
      </c>
      <c r="S130" s="1">
        <v>1</v>
      </c>
      <c r="T130" s="1"/>
      <c r="U130" s="8"/>
      <c r="V130" s="8"/>
      <c r="W130" s="42" t="str">
        <f>A130&amp;" St."&amp;B130&amp;" "&amp;K130&amp;"m"&amp;" Bt."&amp;M130</f>
        <v>YK1812 St.95 98.992m Bt.0</v>
      </c>
      <c r="X130" s="22"/>
      <c r="Y130" s="22"/>
    </row>
    <row r="131" spans="1:25" s="18" customFormat="1">
      <c r="A131" s="1" t="s">
        <v>1533</v>
      </c>
      <c r="B131" s="1" t="s">
        <v>1537</v>
      </c>
      <c r="C131" s="1" t="s">
        <v>1571</v>
      </c>
      <c r="D131" s="5">
        <v>43532</v>
      </c>
      <c r="E131" s="1">
        <f t="shared" si="13"/>
        <v>2019</v>
      </c>
      <c r="F131" s="1">
        <f t="shared" si="14"/>
        <v>3</v>
      </c>
      <c r="G131" s="4">
        <f t="shared" si="15"/>
        <v>8</v>
      </c>
      <c r="H131" s="9">
        <v>0.53055555555555556</v>
      </c>
      <c r="I131" s="13">
        <f>127+1477/6000</f>
        <v>127.24616666666667</v>
      </c>
      <c r="J131" s="13">
        <f>31+4164/6000</f>
        <v>31.693999999999999</v>
      </c>
      <c r="K131" s="10">
        <v>49.954000000000001</v>
      </c>
      <c r="L131" s="10">
        <v>50</v>
      </c>
      <c r="M131" s="10">
        <v>0</v>
      </c>
      <c r="N131" s="14">
        <v>17.301400000000001</v>
      </c>
      <c r="O131" s="13">
        <v>34.547600000000003</v>
      </c>
      <c r="P131" s="41">
        <v>0.23579147058823491</v>
      </c>
      <c r="Q131" s="41">
        <v>1.466739390588236</v>
      </c>
      <c r="R131" s="1" t="s">
        <v>285</v>
      </c>
      <c r="S131" s="1">
        <v>1</v>
      </c>
      <c r="T131" s="1"/>
      <c r="U131" s="8"/>
      <c r="V131" s="8" t="s">
        <v>1637</v>
      </c>
      <c r="W131" s="42" t="str">
        <f>A131&amp;" St."&amp;B131&amp;" "&amp;K131&amp;"m"&amp;" Bt."&amp;M131</f>
        <v>YK1812 St.89_2 49.954m Bt.0</v>
      </c>
      <c r="X131" s="22"/>
      <c r="Y131" s="22"/>
    </row>
    <row r="132" spans="1:25" s="18" customFormat="1">
      <c r="A132" s="1" t="s">
        <v>1538</v>
      </c>
      <c r="B132" s="1">
        <v>77</v>
      </c>
      <c r="C132" s="1" t="s">
        <v>1571</v>
      </c>
      <c r="D132" s="5">
        <v>43583</v>
      </c>
      <c r="E132" s="1">
        <f t="shared" si="13"/>
        <v>2019</v>
      </c>
      <c r="F132" s="1">
        <f t="shared" si="14"/>
        <v>4</v>
      </c>
      <c r="G132" s="4">
        <f t="shared" si="15"/>
        <v>28</v>
      </c>
      <c r="H132" s="9">
        <v>0.3263888888888889</v>
      </c>
      <c r="I132" s="13">
        <v>128.74799999999999</v>
      </c>
      <c r="J132" s="13">
        <v>31.751000000000001</v>
      </c>
      <c r="K132" s="10">
        <v>74.494</v>
      </c>
      <c r="L132" s="10">
        <v>75</v>
      </c>
      <c r="M132" s="10">
        <v>0</v>
      </c>
      <c r="N132" s="14">
        <v>18.300799999999999</v>
      </c>
      <c r="O132" s="13">
        <v>34.643500000000003</v>
      </c>
      <c r="P132" s="41">
        <v>0.23799115176470576</v>
      </c>
      <c r="Q132" s="41">
        <v>1.5529075482352948</v>
      </c>
      <c r="R132" s="1" t="s">
        <v>285</v>
      </c>
      <c r="S132" s="1">
        <v>1</v>
      </c>
      <c r="T132" s="1"/>
      <c r="U132" s="8"/>
      <c r="V132" s="8"/>
      <c r="W132" s="42" t="str">
        <f>A132&amp;" St."&amp;B132&amp;" "&amp;K132&amp;"m"&amp;" Bt."&amp;M132</f>
        <v>YK1901 St.77 74.494m Bt.0</v>
      </c>
      <c r="X132" s="22"/>
      <c r="Y132" s="22"/>
    </row>
    <row r="133" spans="1:25" s="18" customFormat="1">
      <c r="A133" s="1" t="s">
        <v>293</v>
      </c>
      <c r="B133" s="1">
        <v>77</v>
      </c>
      <c r="C133" s="1" t="s">
        <v>1571</v>
      </c>
      <c r="D133" s="5">
        <v>43218</v>
      </c>
      <c r="E133" s="1">
        <f t="shared" si="13"/>
        <v>2018</v>
      </c>
      <c r="F133" s="1">
        <f t="shared" si="14"/>
        <v>4</v>
      </c>
      <c r="G133" s="4">
        <f t="shared" si="15"/>
        <v>28</v>
      </c>
      <c r="H133" s="9">
        <v>0.1388888888888889</v>
      </c>
      <c r="I133" s="13">
        <f>128+45.03/60</f>
        <v>128.75049999999999</v>
      </c>
      <c r="J133" s="13">
        <f>31+45.11/60</f>
        <v>31.751833333333334</v>
      </c>
      <c r="K133" s="10">
        <v>0</v>
      </c>
      <c r="L133" s="10">
        <v>0</v>
      </c>
      <c r="M133" s="33">
        <v>0</v>
      </c>
      <c r="N133" s="14">
        <v>20.399999999999999</v>
      </c>
      <c r="O133" s="13">
        <v>34.539070808994424</v>
      </c>
      <c r="P133" s="38">
        <v>0.23809677176470689</v>
      </c>
      <c r="Q133" s="38">
        <v>1.6143117070588247</v>
      </c>
      <c r="R133" s="32" t="s">
        <v>285</v>
      </c>
      <c r="S133" s="32">
        <v>1</v>
      </c>
      <c r="T133" s="32"/>
      <c r="U133" s="8"/>
      <c r="V133" s="8"/>
      <c r="W133" s="8" t="s">
        <v>1163</v>
      </c>
      <c r="X133" s="22"/>
      <c r="Y133" s="22"/>
    </row>
    <row r="134" spans="1:25" s="18" customFormat="1">
      <c r="A134" s="1" t="s">
        <v>1538</v>
      </c>
      <c r="B134" s="1">
        <v>79</v>
      </c>
      <c r="C134" s="1" t="s">
        <v>1571</v>
      </c>
      <c r="D134" s="5">
        <v>43583</v>
      </c>
      <c r="E134" s="1">
        <f t="shared" si="13"/>
        <v>2019</v>
      </c>
      <c r="F134" s="1">
        <f t="shared" si="14"/>
        <v>4</v>
      </c>
      <c r="G134" s="4">
        <f t="shared" si="15"/>
        <v>28</v>
      </c>
      <c r="H134" s="9">
        <v>0.70000000000000007</v>
      </c>
      <c r="I134" s="13">
        <v>129.666</v>
      </c>
      <c r="J134" s="13">
        <v>31.745166666666599</v>
      </c>
      <c r="K134" s="10">
        <v>5</v>
      </c>
      <c r="L134" s="10">
        <v>5</v>
      </c>
      <c r="M134" s="10">
        <v>0</v>
      </c>
      <c r="N134" s="14">
        <v>18.375999999999998</v>
      </c>
      <c r="O134" s="13">
        <v>34.650833333333296</v>
      </c>
      <c r="P134" s="41">
        <v>0.23848772235294158</v>
      </c>
      <c r="Q134" s="41">
        <v>1.4557462411764703</v>
      </c>
      <c r="R134" s="1" t="s">
        <v>285</v>
      </c>
      <c r="S134" s="1"/>
      <c r="T134" s="1"/>
      <c r="U134" s="8"/>
      <c r="V134" s="8"/>
      <c r="W134" s="42" t="str">
        <f>A134&amp;" St."&amp;B134&amp;" "&amp;K134&amp;"m"&amp;" Bt."&amp;M134</f>
        <v>YK1901 St.79 5m Bt.0</v>
      </c>
      <c r="X134" s="22"/>
      <c r="Y134" s="22"/>
    </row>
    <row r="135" spans="1:25" s="18" customFormat="1">
      <c r="A135" s="32" t="s">
        <v>144</v>
      </c>
      <c r="B135" s="32" t="s">
        <v>217</v>
      </c>
      <c r="C135" s="32" t="s">
        <v>1570</v>
      </c>
      <c r="D135" s="31">
        <v>42568</v>
      </c>
      <c r="E135" s="1">
        <f t="shared" si="13"/>
        <v>2016</v>
      </c>
      <c r="F135" s="1">
        <f t="shared" si="14"/>
        <v>7</v>
      </c>
      <c r="G135" s="4">
        <f t="shared" si="15"/>
        <v>17</v>
      </c>
      <c r="H135" s="9">
        <v>0.50069444444444444</v>
      </c>
      <c r="I135" s="28">
        <v>127.24850000000001</v>
      </c>
      <c r="J135" s="28">
        <v>31.750133333333334</v>
      </c>
      <c r="K135" s="33">
        <v>101</v>
      </c>
      <c r="L135" s="33">
        <v>100</v>
      </c>
      <c r="M135" s="33">
        <v>0</v>
      </c>
      <c r="N135" s="27">
        <v>15.941000000000001</v>
      </c>
      <c r="O135" s="30">
        <v>34.582799999999999</v>
      </c>
      <c r="P135" s="38">
        <v>0.23849264705882378</v>
      </c>
      <c r="Q135" s="38">
        <v>1.1390771199999996</v>
      </c>
      <c r="R135" s="32" t="s">
        <v>285</v>
      </c>
      <c r="S135" s="32">
        <v>1</v>
      </c>
      <c r="T135" s="32"/>
      <c r="U135" s="8"/>
      <c r="V135" s="8"/>
      <c r="W135" s="8" t="s">
        <v>313</v>
      </c>
      <c r="X135" s="22"/>
      <c r="Y135" s="22"/>
    </row>
    <row r="136" spans="1:25" s="18" customFormat="1">
      <c r="A136" s="1" t="s">
        <v>1407</v>
      </c>
      <c r="B136" s="1">
        <v>30</v>
      </c>
      <c r="C136" s="1" t="s">
        <v>1571</v>
      </c>
      <c r="D136" s="5">
        <v>43281</v>
      </c>
      <c r="E136" s="1">
        <v>2018</v>
      </c>
      <c r="F136" s="1">
        <v>6</v>
      </c>
      <c r="G136" s="4">
        <v>30</v>
      </c>
      <c r="H136" s="9">
        <v>0.84791666666666676</v>
      </c>
      <c r="I136" s="13">
        <v>128.74896666666666</v>
      </c>
      <c r="J136" s="13">
        <v>31.749183333333335</v>
      </c>
      <c r="K136" s="10">
        <v>149.102</v>
      </c>
      <c r="L136" s="10">
        <v>150</v>
      </c>
      <c r="M136" s="10">
        <v>0</v>
      </c>
      <c r="N136" s="14">
        <v>16.531300000000002</v>
      </c>
      <c r="O136" s="13">
        <v>34.5886</v>
      </c>
      <c r="P136" s="41">
        <v>0.23865101058823512</v>
      </c>
      <c r="Q136" s="41">
        <v>1.0986863129411741</v>
      </c>
      <c r="R136" s="1" t="s">
        <v>285</v>
      </c>
      <c r="S136" s="32">
        <v>1</v>
      </c>
      <c r="T136" s="32"/>
      <c r="U136" s="8"/>
      <c r="V136" s="8"/>
      <c r="W136" s="1" t="s">
        <v>1493</v>
      </c>
      <c r="X136" s="22"/>
      <c r="Y136" s="22"/>
    </row>
    <row r="137" spans="1:25" s="18" customFormat="1">
      <c r="A137" s="32" t="s">
        <v>141</v>
      </c>
      <c r="B137" s="32">
        <v>24</v>
      </c>
      <c r="C137" s="32" t="s">
        <v>1570</v>
      </c>
      <c r="D137" s="31">
        <v>42290</v>
      </c>
      <c r="E137" s="1">
        <f t="shared" ref="E137:E168" si="16">YEAR(D137)</f>
        <v>2015</v>
      </c>
      <c r="F137" s="1">
        <f t="shared" ref="F137:F168" si="17">MONTH(D137)</f>
        <v>10</v>
      </c>
      <c r="G137" s="4">
        <f t="shared" ref="G137:G168" si="18">DAY(D137)</f>
        <v>13</v>
      </c>
      <c r="H137" s="9">
        <v>0.65</v>
      </c>
      <c r="I137" s="28">
        <v>127.25136666666667</v>
      </c>
      <c r="J137" s="28">
        <v>31.750166666666665</v>
      </c>
      <c r="K137" s="33">
        <v>20</v>
      </c>
      <c r="L137" s="33">
        <v>20</v>
      </c>
      <c r="M137" s="33" t="s">
        <v>292</v>
      </c>
      <c r="N137" s="27">
        <v>24.906700000000001</v>
      </c>
      <c r="O137" s="30">
        <v>34.1205</v>
      </c>
      <c r="P137" s="38">
        <v>0.24</v>
      </c>
      <c r="Q137" s="38">
        <v>0.75</v>
      </c>
      <c r="R137" s="32" t="s">
        <v>285</v>
      </c>
      <c r="S137" s="32">
        <v>1</v>
      </c>
      <c r="T137" s="32"/>
      <c r="U137" s="8"/>
      <c r="V137" s="8"/>
      <c r="W137" s="8"/>
      <c r="X137" s="22"/>
      <c r="Y137" s="22"/>
    </row>
    <row r="138" spans="1:25" s="18" customFormat="1">
      <c r="A138" s="1" t="s">
        <v>293</v>
      </c>
      <c r="B138" s="1">
        <v>77</v>
      </c>
      <c r="C138" s="1" t="s">
        <v>1571</v>
      </c>
      <c r="D138" s="5">
        <v>43218</v>
      </c>
      <c r="E138" s="1">
        <f t="shared" si="16"/>
        <v>2018</v>
      </c>
      <c r="F138" s="1">
        <f t="shared" si="17"/>
        <v>4</v>
      </c>
      <c r="G138" s="4">
        <f t="shared" si="18"/>
        <v>28</v>
      </c>
      <c r="H138" s="9">
        <v>0.1388888888888889</v>
      </c>
      <c r="I138" s="13">
        <f>128+45.03/60</f>
        <v>128.75049999999999</v>
      </c>
      <c r="J138" s="13">
        <f>31+45.11/60</f>
        <v>31.751833333333334</v>
      </c>
      <c r="K138" s="10">
        <v>149.12799999999999</v>
      </c>
      <c r="L138" s="10">
        <v>150</v>
      </c>
      <c r="M138" s="10">
        <v>0</v>
      </c>
      <c r="N138" s="14">
        <v>15.886900000000001</v>
      </c>
      <c r="O138" s="13">
        <v>34.598599999999998</v>
      </c>
      <c r="P138" s="38">
        <v>0.2461594164705887</v>
      </c>
      <c r="Q138" s="38">
        <v>1.2358899658823521</v>
      </c>
      <c r="R138" s="32" t="s">
        <v>285</v>
      </c>
      <c r="S138" s="32">
        <v>1</v>
      </c>
      <c r="T138" s="32"/>
      <c r="U138" s="8"/>
      <c r="V138" s="8"/>
      <c r="W138" s="8" t="s">
        <v>1167</v>
      </c>
      <c r="X138" s="22"/>
      <c r="Y138" s="22"/>
    </row>
    <row r="139" spans="1:25" s="18" customFormat="1">
      <c r="A139" s="1" t="s">
        <v>293</v>
      </c>
      <c r="B139" s="1">
        <v>74</v>
      </c>
      <c r="C139" s="1" t="s">
        <v>1571</v>
      </c>
      <c r="D139" s="5">
        <v>43217</v>
      </c>
      <c r="E139" s="1">
        <f t="shared" si="16"/>
        <v>2018</v>
      </c>
      <c r="F139" s="1">
        <f t="shared" si="17"/>
        <v>4</v>
      </c>
      <c r="G139" s="4">
        <f t="shared" si="18"/>
        <v>27</v>
      </c>
      <c r="H139" s="9">
        <v>0.67291666666666661</v>
      </c>
      <c r="I139" s="13">
        <f>127+14.7/60</f>
        <v>127.245</v>
      </c>
      <c r="J139" s="13">
        <f>31+44.51/60</f>
        <v>31.741833333333332</v>
      </c>
      <c r="K139" s="10">
        <v>100.437</v>
      </c>
      <c r="L139" s="10">
        <v>100</v>
      </c>
      <c r="M139" s="10">
        <v>0</v>
      </c>
      <c r="N139" s="14">
        <v>14.6144</v>
      </c>
      <c r="O139" s="13">
        <v>34.544499999999999</v>
      </c>
      <c r="P139" s="38">
        <v>0.24819223882352959</v>
      </c>
      <c r="Q139" s="38">
        <v>1.1027328352941197</v>
      </c>
      <c r="R139" s="32" t="s">
        <v>285</v>
      </c>
      <c r="S139" s="32">
        <v>1</v>
      </c>
      <c r="T139" s="32"/>
      <c r="U139" s="8"/>
      <c r="V139" s="8"/>
      <c r="W139" s="8" t="s">
        <v>1177</v>
      </c>
      <c r="X139" s="22"/>
      <c r="Y139" s="22"/>
    </row>
    <row r="140" spans="1:25" s="18" customFormat="1">
      <c r="A140" s="1" t="s">
        <v>293</v>
      </c>
      <c r="B140" s="1">
        <v>75</v>
      </c>
      <c r="C140" s="1" t="s">
        <v>1571</v>
      </c>
      <c r="D140" s="5">
        <v>43217</v>
      </c>
      <c r="E140" s="1">
        <f t="shared" si="16"/>
        <v>2018</v>
      </c>
      <c r="F140" s="1">
        <f t="shared" si="17"/>
        <v>4</v>
      </c>
      <c r="G140" s="4">
        <f t="shared" si="18"/>
        <v>27</v>
      </c>
      <c r="H140" s="9">
        <v>0.83472222222222225</v>
      </c>
      <c r="I140" s="13">
        <v>127.691499999999</v>
      </c>
      <c r="J140" s="13">
        <v>31.75</v>
      </c>
      <c r="K140" s="10">
        <v>5</v>
      </c>
      <c r="L140" s="10">
        <v>5</v>
      </c>
      <c r="M140" s="10">
        <v>0</v>
      </c>
      <c r="N140" s="14">
        <v>18.788333333333298</v>
      </c>
      <c r="O140" s="13">
        <v>34.536853333333298</v>
      </c>
      <c r="P140" s="38">
        <v>0.24862796235294149</v>
      </c>
      <c r="Q140" s="38">
        <v>1.2583054117647077</v>
      </c>
      <c r="R140" s="32" t="s">
        <v>285</v>
      </c>
      <c r="S140" s="32"/>
      <c r="T140" s="32"/>
      <c r="U140" s="8"/>
      <c r="V140" s="8"/>
      <c r="W140" s="8" t="s">
        <v>820</v>
      </c>
      <c r="X140" s="22"/>
      <c r="Y140" s="22"/>
    </row>
    <row r="141" spans="1:25" s="18" customFormat="1">
      <c r="A141" s="1" t="s">
        <v>290</v>
      </c>
      <c r="B141" s="1">
        <v>81</v>
      </c>
      <c r="C141" s="1" t="s">
        <v>1571</v>
      </c>
      <c r="D141" s="5">
        <v>43169</v>
      </c>
      <c r="E141" s="1">
        <f t="shared" si="16"/>
        <v>2018</v>
      </c>
      <c r="F141" s="1">
        <f t="shared" si="17"/>
        <v>3</v>
      </c>
      <c r="G141" s="4">
        <f t="shared" si="18"/>
        <v>10</v>
      </c>
      <c r="H141" s="9">
        <v>0.22013888888888888</v>
      </c>
      <c r="I141" s="13">
        <f>127+25.01/60</f>
        <v>127.41683333333333</v>
      </c>
      <c r="J141" s="13">
        <f>31+41.99/60</f>
        <v>31.699833333333334</v>
      </c>
      <c r="K141" s="10">
        <v>75.406000000000006</v>
      </c>
      <c r="L141" s="10">
        <v>75</v>
      </c>
      <c r="M141" s="10">
        <v>0</v>
      </c>
      <c r="N141" s="14">
        <v>15.598000000000001</v>
      </c>
      <c r="O141" s="13">
        <v>34.590600000000002</v>
      </c>
      <c r="P141" s="38">
        <v>0.24888668000000003</v>
      </c>
      <c r="Q141" s="38">
        <v>1.3989371199999994</v>
      </c>
      <c r="R141" s="32" t="s">
        <v>285</v>
      </c>
      <c r="S141" s="32">
        <v>1</v>
      </c>
      <c r="T141" s="32"/>
      <c r="U141" s="8"/>
      <c r="V141" s="8"/>
      <c r="W141" s="8" t="s">
        <v>1226</v>
      </c>
      <c r="X141" s="22"/>
      <c r="Y141" s="22"/>
    </row>
    <row r="142" spans="1:25" s="18" customFormat="1">
      <c r="A142" s="32" t="s">
        <v>142</v>
      </c>
      <c r="B142" s="32" t="s">
        <v>184</v>
      </c>
      <c r="C142" s="32" t="s">
        <v>1570</v>
      </c>
      <c r="D142" s="31">
        <v>42442</v>
      </c>
      <c r="E142" s="1">
        <f t="shared" si="16"/>
        <v>2016</v>
      </c>
      <c r="F142" s="1">
        <f t="shared" si="17"/>
        <v>3</v>
      </c>
      <c r="G142" s="4">
        <f t="shared" si="18"/>
        <v>13</v>
      </c>
      <c r="H142" s="9">
        <v>0.54375000000000007</v>
      </c>
      <c r="I142" s="28">
        <v>128.75146666666666</v>
      </c>
      <c r="J142" s="28">
        <v>31.749316666666665</v>
      </c>
      <c r="K142" s="33">
        <v>148.767</v>
      </c>
      <c r="L142" s="33">
        <v>150</v>
      </c>
      <c r="M142" s="33">
        <v>0</v>
      </c>
      <c r="N142" s="27">
        <v>16.540099999999999</v>
      </c>
      <c r="O142" s="30">
        <v>34.658799999999999</v>
      </c>
      <c r="P142" s="38">
        <v>0.24982349176470531</v>
      </c>
      <c r="Q142" s="38">
        <v>1.3897866400000005</v>
      </c>
      <c r="R142" s="32" t="s">
        <v>285</v>
      </c>
      <c r="S142" s="32">
        <v>1</v>
      </c>
      <c r="T142" s="32"/>
      <c r="U142" s="8"/>
      <c r="V142" s="8"/>
      <c r="W142" s="8"/>
      <c r="X142" s="22"/>
      <c r="Y142" s="22"/>
    </row>
    <row r="143" spans="1:25" s="18" customFormat="1">
      <c r="A143" s="32" t="s">
        <v>141</v>
      </c>
      <c r="B143" s="32">
        <v>30</v>
      </c>
      <c r="C143" s="32" t="s">
        <v>1570</v>
      </c>
      <c r="D143" s="31">
        <v>42291</v>
      </c>
      <c r="E143" s="1">
        <f t="shared" si="16"/>
        <v>2015</v>
      </c>
      <c r="F143" s="1">
        <f t="shared" si="17"/>
        <v>10</v>
      </c>
      <c r="G143" s="4">
        <f t="shared" si="18"/>
        <v>14</v>
      </c>
      <c r="H143" s="9">
        <v>0.22013888888888888</v>
      </c>
      <c r="I143" s="28">
        <v>128.75041666666667</v>
      </c>
      <c r="J143" s="28">
        <v>31.749216666666666</v>
      </c>
      <c r="K143" s="33">
        <v>150</v>
      </c>
      <c r="L143" s="33">
        <v>150</v>
      </c>
      <c r="M143" s="33" t="s">
        <v>292</v>
      </c>
      <c r="N143" s="27">
        <v>18.799800000000001</v>
      </c>
      <c r="O143" s="30">
        <v>34.641599999999997</v>
      </c>
      <c r="P143" s="38">
        <v>0.25</v>
      </c>
      <c r="Q143" s="38">
        <v>1.28</v>
      </c>
      <c r="R143" s="32" t="s">
        <v>285</v>
      </c>
      <c r="S143" s="32">
        <v>1</v>
      </c>
      <c r="T143" s="32"/>
      <c r="U143" s="8"/>
      <c r="V143" s="8"/>
      <c r="W143" s="8"/>
      <c r="X143" s="22"/>
      <c r="Y143" s="22"/>
    </row>
    <row r="144" spans="1:25" s="18" customFormat="1">
      <c r="A144" s="32" t="s">
        <v>141</v>
      </c>
      <c r="B144" s="32">
        <v>24</v>
      </c>
      <c r="C144" s="32" t="s">
        <v>1570</v>
      </c>
      <c r="D144" s="31">
        <v>42290</v>
      </c>
      <c r="E144" s="1">
        <f t="shared" si="16"/>
        <v>2015</v>
      </c>
      <c r="F144" s="1">
        <f t="shared" si="17"/>
        <v>10</v>
      </c>
      <c r="G144" s="4">
        <f t="shared" si="18"/>
        <v>13</v>
      </c>
      <c r="H144" s="9">
        <v>0.65</v>
      </c>
      <c r="I144" s="28">
        <v>127.25136666666667</v>
      </c>
      <c r="J144" s="28">
        <v>31.750166666666665</v>
      </c>
      <c r="K144" s="33">
        <v>120</v>
      </c>
      <c r="L144" s="33">
        <v>120</v>
      </c>
      <c r="M144" s="33" t="s">
        <v>292</v>
      </c>
      <c r="N144" s="27">
        <v>16.311399999999999</v>
      </c>
      <c r="O144" s="30">
        <v>34.590400000000002</v>
      </c>
      <c r="P144" s="38">
        <v>0.25</v>
      </c>
      <c r="Q144" s="38">
        <v>1.17</v>
      </c>
      <c r="R144" s="32" t="s">
        <v>285</v>
      </c>
      <c r="S144" s="32">
        <v>1</v>
      </c>
      <c r="T144" s="32"/>
      <c r="U144" s="8"/>
      <c r="V144" s="8"/>
      <c r="W144" s="8"/>
      <c r="X144" s="22"/>
      <c r="Y144" s="22"/>
    </row>
    <row r="145" spans="1:25" s="18" customFormat="1">
      <c r="A145" s="32" t="s">
        <v>141</v>
      </c>
      <c r="B145" s="32">
        <v>24</v>
      </c>
      <c r="C145" s="32" t="s">
        <v>1570</v>
      </c>
      <c r="D145" s="31">
        <v>42290</v>
      </c>
      <c r="E145" s="1">
        <f t="shared" si="16"/>
        <v>2015</v>
      </c>
      <c r="F145" s="1">
        <f t="shared" si="17"/>
        <v>10</v>
      </c>
      <c r="G145" s="4">
        <f t="shared" si="18"/>
        <v>13</v>
      </c>
      <c r="H145" s="9">
        <v>0.65</v>
      </c>
      <c r="I145" s="28">
        <v>127.25136666666667</v>
      </c>
      <c r="J145" s="28">
        <v>31.750166666666665</v>
      </c>
      <c r="K145" s="33">
        <v>0</v>
      </c>
      <c r="L145" s="33">
        <v>0</v>
      </c>
      <c r="M145" s="33">
        <v>0</v>
      </c>
      <c r="N145" s="27">
        <v>24.1</v>
      </c>
      <c r="O145" s="30">
        <v>34.13547244601142</v>
      </c>
      <c r="P145" s="38">
        <v>0.25</v>
      </c>
      <c r="Q145" s="38">
        <v>0.85</v>
      </c>
      <c r="R145" s="32" t="s">
        <v>285</v>
      </c>
      <c r="S145" s="32">
        <v>1</v>
      </c>
      <c r="T145" s="32"/>
      <c r="U145" s="8"/>
      <c r="V145" s="8"/>
      <c r="W145" s="8"/>
      <c r="X145" s="22"/>
      <c r="Y145" s="22"/>
    </row>
    <row r="146" spans="1:25" s="18" customFormat="1">
      <c r="A146" s="1" t="s">
        <v>293</v>
      </c>
      <c r="B146" s="1">
        <v>77</v>
      </c>
      <c r="C146" s="1" t="s">
        <v>1571</v>
      </c>
      <c r="D146" s="5">
        <v>43218</v>
      </c>
      <c r="E146" s="1">
        <f t="shared" si="16"/>
        <v>2018</v>
      </c>
      <c r="F146" s="1">
        <f t="shared" si="17"/>
        <v>4</v>
      </c>
      <c r="G146" s="4">
        <f t="shared" si="18"/>
        <v>28</v>
      </c>
      <c r="H146" s="9">
        <v>0.1388888888888889</v>
      </c>
      <c r="I146" s="13">
        <f>128+45.03/60</f>
        <v>128.75049999999999</v>
      </c>
      <c r="J146" s="13">
        <f>31+45.11/60</f>
        <v>31.751833333333334</v>
      </c>
      <c r="K146" s="10">
        <v>99.552000000000007</v>
      </c>
      <c r="L146" s="10">
        <v>100</v>
      </c>
      <c r="M146" s="10">
        <v>0</v>
      </c>
      <c r="N146" s="14">
        <v>17.321999999999999</v>
      </c>
      <c r="O146" s="13">
        <v>34.571199999999997</v>
      </c>
      <c r="P146" s="38">
        <v>0.25085018352941191</v>
      </c>
      <c r="Q146" s="38">
        <v>1.3963788141176483</v>
      </c>
      <c r="R146" s="32" t="s">
        <v>285</v>
      </c>
      <c r="S146" s="32">
        <v>1</v>
      </c>
      <c r="T146" s="32"/>
      <c r="U146" s="8"/>
      <c r="V146" s="8"/>
      <c r="W146" s="8" t="s">
        <v>1169</v>
      </c>
      <c r="X146" s="22"/>
      <c r="Y146" s="22"/>
    </row>
    <row r="147" spans="1:25" s="18" customFormat="1">
      <c r="A147" s="32" t="s">
        <v>148</v>
      </c>
      <c r="B147" s="32" t="s">
        <v>273</v>
      </c>
      <c r="C147" s="32" t="s">
        <v>1571</v>
      </c>
      <c r="D147" s="31">
        <v>42917</v>
      </c>
      <c r="E147" s="1">
        <f t="shared" si="16"/>
        <v>2017</v>
      </c>
      <c r="F147" s="1">
        <f t="shared" si="17"/>
        <v>7</v>
      </c>
      <c r="G147" s="4">
        <f t="shared" si="18"/>
        <v>1</v>
      </c>
      <c r="H147" s="6">
        <v>0</v>
      </c>
      <c r="I147" s="28">
        <v>128.75143333333335</v>
      </c>
      <c r="J147" s="28">
        <v>31.748983333333335</v>
      </c>
      <c r="K147" s="33">
        <v>150</v>
      </c>
      <c r="L147" s="33">
        <v>150</v>
      </c>
      <c r="M147" s="33">
        <v>0</v>
      </c>
      <c r="N147" s="27">
        <v>16.0746</v>
      </c>
      <c r="O147" s="30">
        <v>34.626702342062472</v>
      </c>
      <c r="P147" s="38">
        <v>0.25096137058823498</v>
      </c>
      <c r="Q147" s="38">
        <v>1.3049603176470601</v>
      </c>
      <c r="R147" s="32" t="s">
        <v>285</v>
      </c>
      <c r="S147" s="32">
        <v>1</v>
      </c>
      <c r="T147" s="32"/>
      <c r="U147" s="8"/>
      <c r="V147" s="8"/>
      <c r="W147" s="8" t="s">
        <v>622</v>
      </c>
      <c r="X147" s="22"/>
      <c r="Y147" s="22"/>
    </row>
    <row r="148" spans="1:25" s="18" customFormat="1">
      <c r="A148" s="1" t="s">
        <v>290</v>
      </c>
      <c r="B148" s="1">
        <v>81</v>
      </c>
      <c r="C148" s="1" t="s">
        <v>1571</v>
      </c>
      <c r="D148" s="5">
        <v>43169</v>
      </c>
      <c r="E148" s="1">
        <f t="shared" si="16"/>
        <v>2018</v>
      </c>
      <c r="F148" s="1">
        <f t="shared" si="17"/>
        <v>3</v>
      </c>
      <c r="G148" s="4">
        <f t="shared" si="18"/>
        <v>10</v>
      </c>
      <c r="H148" s="9">
        <v>0.22013888888888888</v>
      </c>
      <c r="I148" s="13">
        <f>127+25.01/60</f>
        <v>127.41683333333333</v>
      </c>
      <c r="J148" s="13">
        <f>31+41.99/60</f>
        <v>31.699833333333334</v>
      </c>
      <c r="K148" s="10">
        <v>49.612000000000002</v>
      </c>
      <c r="L148" s="10">
        <v>50</v>
      </c>
      <c r="M148" s="10">
        <v>0</v>
      </c>
      <c r="N148" s="14">
        <v>15.9863</v>
      </c>
      <c r="O148" s="13">
        <v>34.5974</v>
      </c>
      <c r="P148" s="38">
        <v>0.25197639764705881</v>
      </c>
      <c r="Q148" s="38">
        <v>1.446621952941177</v>
      </c>
      <c r="R148" s="32" t="s">
        <v>285</v>
      </c>
      <c r="S148" s="32">
        <v>1</v>
      </c>
      <c r="T148" s="32"/>
      <c r="U148" s="8"/>
      <c r="V148" s="8"/>
      <c r="W148" s="8" t="s">
        <v>1227</v>
      </c>
      <c r="X148" s="22"/>
      <c r="Y148" s="22"/>
    </row>
    <row r="149" spans="1:25" s="18" customFormat="1">
      <c r="A149" s="32" t="s">
        <v>144</v>
      </c>
      <c r="B149" s="32" t="s">
        <v>218</v>
      </c>
      <c r="C149" s="32" t="s">
        <v>1570</v>
      </c>
      <c r="D149" s="31">
        <v>42569</v>
      </c>
      <c r="E149" s="1">
        <f t="shared" si="16"/>
        <v>2016</v>
      </c>
      <c r="F149" s="1">
        <f t="shared" si="17"/>
        <v>7</v>
      </c>
      <c r="G149" s="4">
        <f t="shared" si="18"/>
        <v>18</v>
      </c>
      <c r="H149" s="9">
        <v>0.50486111111111109</v>
      </c>
      <c r="I149" s="28">
        <v>128.74966666666666</v>
      </c>
      <c r="J149" s="28">
        <v>31.749500000000001</v>
      </c>
      <c r="K149" s="33">
        <v>59</v>
      </c>
      <c r="L149" s="33">
        <v>60</v>
      </c>
      <c r="M149" s="33">
        <v>0</v>
      </c>
      <c r="N149" s="27">
        <v>21.681999999999999</v>
      </c>
      <c r="O149" s="30">
        <v>34.644599999999997</v>
      </c>
      <c r="P149" s="38">
        <v>0.25220799411764672</v>
      </c>
      <c r="Q149" s="38">
        <v>1.5406688941176476</v>
      </c>
      <c r="R149" s="32" t="s">
        <v>285</v>
      </c>
      <c r="S149" s="32">
        <v>1</v>
      </c>
      <c r="T149" s="32"/>
      <c r="U149" s="8"/>
      <c r="V149" s="8"/>
      <c r="W149" s="8" t="s">
        <v>322</v>
      </c>
      <c r="X149" s="22"/>
      <c r="Y149" s="22"/>
    </row>
    <row r="150" spans="1:25" s="18" customFormat="1">
      <c r="A150" s="32" t="s">
        <v>144</v>
      </c>
      <c r="B150" s="32" t="s">
        <v>218</v>
      </c>
      <c r="C150" s="32" t="s">
        <v>1570</v>
      </c>
      <c r="D150" s="31">
        <v>42569</v>
      </c>
      <c r="E150" s="1">
        <f t="shared" si="16"/>
        <v>2016</v>
      </c>
      <c r="F150" s="1">
        <f t="shared" si="17"/>
        <v>7</v>
      </c>
      <c r="G150" s="4">
        <f t="shared" si="18"/>
        <v>18</v>
      </c>
      <c r="H150" s="9">
        <v>0.50486111111111109</v>
      </c>
      <c r="I150" s="28">
        <v>128.74966666666666</v>
      </c>
      <c r="J150" s="28">
        <v>31.749500000000001</v>
      </c>
      <c r="K150" s="33">
        <v>50</v>
      </c>
      <c r="L150" s="33">
        <v>50</v>
      </c>
      <c r="M150" s="33">
        <v>0</v>
      </c>
      <c r="N150" s="27">
        <v>22.803999999999998</v>
      </c>
      <c r="O150" s="30">
        <v>34.578800000000001</v>
      </c>
      <c r="P150" s="38">
        <v>0.253621216470588</v>
      </c>
      <c r="Q150" s="38">
        <v>1.5053782964705889</v>
      </c>
      <c r="R150" s="32" t="s">
        <v>285</v>
      </c>
      <c r="S150" s="32">
        <v>1</v>
      </c>
      <c r="T150" s="32"/>
      <c r="U150" s="8"/>
      <c r="V150" s="8"/>
      <c r="W150" s="8" t="s">
        <v>321</v>
      </c>
      <c r="X150" s="22"/>
      <c r="Y150" s="22"/>
    </row>
    <row r="151" spans="1:25" s="18" customFormat="1">
      <c r="A151" s="32" t="s">
        <v>142</v>
      </c>
      <c r="B151" s="32" t="s">
        <v>186</v>
      </c>
      <c r="C151" s="32" t="s">
        <v>1570</v>
      </c>
      <c r="D151" s="31">
        <v>42442</v>
      </c>
      <c r="E151" s="1">
        <f t="shared" si="16"/>
        <v>2016</v>
      </c>
      <c r="F151" s="1">
        <f t="shared" si="17"/>
        <v>3</v>
      </c>
      <c r="G151" s="4">
        <f t="shared" si="18"/>
        <v>13</v>
      </c>
      <c r="H151" s="9">
        <v>0.875</v>
      </c>
      <c r="I151" s="28">
        <v>129.24870000000001</v>
      </c>
      <c r="J151" s="28">
        <v>31.750183333333332</v>
      </c>
      <c r="K151" s="33">
        <v>10.087999999999999</v>
      </c>
      <c r="L151" s="33">
        <v>10</v>
      </c>
      <c r="M151" s="33">
        <v>0</v>
      </c>
      <c r="N151" s="27">
        <v>18.543199999999999</v>
      </c>
      <c r="O151" s="30">
        <v>34.816600000000001</v>
      </c>
      <c r="P151" s="38">
        <v>0.25582606117647044</v>
      </c>
      <c r="Q151" s="38">
        <v>1.79751306</v>
      </c>
      <c r="R151" s="32" t="s">
        <v>285</v>
      </c>
      <c r="S151" s="32">
        <v>1</v>
      </c>
      <c r="T151" s="32"/>
      <c r="U151" s="8"/>
      <c r="V151" s="8"/>
      <c r="W151" s="8"/>
      <c r="X151" s="22"/>
      <c r="Y151" s="22"/>
    </row>
    <row r="152" spans="1:25" s="18" customFormat="1">
      <c r="A152" s="32" t="s">
        <v>142</v>
      </c>
      <c r="B152" s="32" t="s">
        <v>186</v>
      </c>
      <c r="C152" s="32" t="s">
        <v>1570</v>
      </c>
      <c r="D152" s="31">
        <v>42442</v>
      </c>
      <c r="E152" s="1">
        <f t="shared" si="16"/>
        <v>2016</v>
      </c>
      <c r="F152" s="1">
        <f t="shared" si="17"/>
        <v>3</v>
      </c>
      <c r="G152" s="4">
        <f t="shared" si="18"/>
        <v>13</v>
      </c>
      <c r="H152" s="9">
        <v>0.875</v>
      </c>
      <c r="I152" s="28">
        <v>129.24870000000001</v>
      </c>
      <c r="J152" s="28">
        <v>31.750183333333332</v>
      </c>
      <c r="K152" s="33">
        <v>124.83199999999999</v>
      </c>
      <c r="L152" s="33">
        <v>125</v>
      </c>
      <c r="M152" s="33">
        <v>0</v>
      </c>
      <c r="N152" s="27">
        <v>17.2486</v>
      </c>
      <c r="O152" s="30">
        <v>34.718499999999999</v>
      </c>
      <c r="P152" s="38">
        <v>0.25625821058823517</v>
      </c>
      <c r="Q152" s="38">
        <v>1.5817563458823543</v>
      </c>
      <c r="R152" s="32" t="s">
        <v>285</v>
      </c>
      <c r="S152" s="32">
        <v>1</v>
      </c>
      <c r="T152" s="32"/>
      <c r="U152" s="8"/>
      <c r="V152" s="8"/>
      <c r="W152" s="8"/>
      <c r="X152" s="22"/>
      <c r="Y152" s="22"/>
    </row>
    <row r="153" spans="1:25" s="18" customFormat="1">
      <c r="A153" s="32" t="s">
        <v>142</v>
      </c>
      <c r="B153" s="32" t="s">
        <v>186</v>
      </c>
      <c r="C153" s="32" t="s">
        <v>1570</v>
      </c>
      <c r="D153" s="31">
        <v>42442</v>
      </c>
      <c r="E153" s="1">
        <f t="shared" si="16"/>
        <v>2016</v>
      </c>
      <c r="F153" s="1">
        <f t="shared" si="17"/>
        <v>3</v>
      </c>
      <c r="G153" s="4">
        <f t="shared" si="18"/>
        <v>13</v>
      </c>
      <c r="H153" s="9">
        <v>0.875</v>
      </c>
      <c r="I153" s="28">
        <v>129.24870000000001</v>
      </c>
      <c r="J153" s="28">
        <v>31.750183333333332</v>
      </c>
      <c r="K153" s="33">
        <v>99.641000000000005</v>
      </c>
      <c r="L153" s="33">
        <v>100</v>
      </c>
      <c r="M153" s="33">
        <v>0</v>
      </c>
      <c r="N153" s="27">
        <v>17.481100000000001</v>
      </c>
      <c r="O153" s="30">
        <v>34.731999999999999</v>
      </c>
      <c r="P153" s="38">
        <v>0.25682182352941219</v>
      </c>
      <c r="Q153" s="38">
        <v>1.610755775294118</v>
      </c>
      <c r="R153" s="32" t="s">
        <v>285</v>
      </c>
      <c r="S153" s="32">
        <v>1</v>
      </c>
      <c r="T153" s="32"/>
      <c r="U153" s="8"/>
      <c r="V153" s="8"/>
      <c r="W153" s="8"/>
      <c r="X153" s="22"/>
      <c r="Y153" s="22"/>
    </row>
    <row r="154" spans="1:25" s="18" customFormat="1">
      <c r="A154" s="1" t="s">
        <v>1533</v>
      </c>
      <c r="B154" s="1" t="s">
        <v>1537</v>
      </c>
      <c r="C154" s="1" t="s">
        <v>1571</v>
      </c>
      <c r="D154" s="5">
        <v>43532</v>
      </c>
      <c r="E154" s="1">
        <f t="shared" si="16"/>
        <v>2019</v>
      </c>
      <c r="F154" s="1">
        <f t="shared" si="17"/>
        <v>3</v>
      </c>
      <c r="G154" s="4">
        <f t="shared" si="18"/>
        <v>8</v>
      </c>
      <c r="H154" s="9">
        <v>0.53055555555555556</v>
      </c>
      <c r="I154" s="13">
        <f>127+1477/6000</f>
        <v>127.24616666666667</v>
      </c>
      <c r="J154" s="13">
        <f>31+4164/6000</f>
        <v>31.693999999999999</v>
      </c>
      <c r="K154" s="10">
        <v>10.111000000000001</v>
      </c>
      <c r="L154" s="10">
        <v>10</v>
      </c>
      <c r="M154" s="10">
        <v>0</v>
      </c>
      <c r="N154" s="14">
        <v>18.463200000000001</v>
      </c>
      <c r="O154" s="13">
        <v>34.5946</v>
      </c>
      <c r="P154" s="41">
        <v>0.25890220588235291</v>
      </c>
      <c r="Q154" s="41">
        <v>1.4751915058823535</v>
      </c>
      <c r="R154" s="1" t="s">
        <v>285</v>
      </c>
      <c r="S154" s="1">
        <v>1</v>
      </c>
      <c r="T154" s="1"/>
      <c r="U154" s="8"/>
      <c r="V154" s="8" t="s">
        <v>1637</v>
      </c>
      <c r="W154" s="42" t="str">
        <f>A154&amp;" St."&amp;B154&amp;" "&amp;K154&amp;"m"&amp;" Bt."&amp;M154</f>
        <v>YK1812 St.89_2 10.111m Bt.0</v>
      </c>
      <c r="X154" s="22"/>
      <c r="Y154" s="22"/>
    </row>
    <row r="155" spans="1:25" s="18" customFormat="1">
      <c r="A155" s="32" t="s">
        <v>144</v>
      </c>
      <c r="B155" s="32" t="s">
        <v>218</v>
      </c>
      <c r="C155" s="32" t="s">
        <v>1570</v>
      </c>
      <c r="D155" s="31">
        <v>42569</v>
      </c>
      <c r="E155" s="1">
        <f t="shared" si="16"/>
        <v>2016</v>
      </c>
      <c r="F155" s="1">
        <f t="shared" si="17"/>
        <v>7</v>
      </c>
      <c r="G155" s="4">
        <f t="shared" si="18"/>
        <v>18</v>
      </c>
      <c r="H155" s="9">
        <v>0.50486111111111109</v>
      </c>
      <c r="I155" s="28">
        <v>128.74966666666666</v>
      </c>
      <c r="J155" s="28">
        <v>31.749500000000001</v>
      </c>
      <c r="K155" s="33">
        <v>29</v>
      </c>
      <c r="L155" s="33">
        <v>30</v>
      </c>
      <c r="M155" s="33">
        <v>0</v>
      </c>
      <c r="N155" s="27">
        <v>24.827000000000002</v>
      </c>
      <c r="O155" s="30">
        <v>34.395200000000003</v>
      </c>
      <c r="P155" s="38">
        <v>0.25955191882352935</v>
      </c>
      <c r="Q155" s="38">
        <v>1.2534316988235297</v>
      </c>
      <c r="R155" s="32" t="s">
        <v>285</v>
      </c>
      <c r="S155" s="32">
        <v>1</v>
      </c>
      <c r="T155" s="32"/>
      <c r="U155" s="8"/>
      <c r="V155" s="8"/>
      <c r="W155" s="8" t="s">
        <v>320</v>
      </c>
      <c r="X155" s="22"/>
      <c r="Y155" s="22"/>
    </row>
    <row r="156" spans="1:25" s="18" customFormat="1">
      <c r="A156" s="32" t="s">
        <v>141</v>
      </c>
      <c r="B156" s="32">
        <v>30</v>
      </c>
      <c r="C156" s="32" t="s">
        <v>1570</v>
      </c>
      <c r="D156" s="31">
        <v>42291</v>
      </c>
      <c r="E156" s="1">
        <f t="shared" si="16"/>
        <v>2015</v>
      </c>
      <c r="F156" s="1">
        <f t="shared" si="17"/>
        <v>10</v>
      </c>
      <c r="G156" s="4">
        <f t="shared" si="18"/>
        <v>14</v>
      </c>
      <c r="H156" s="9">
        <v>0.22013888888888888</v>
      </c>
      <c r="I156" s="28">
        <v>128.75041666666667</v>
      </c>
      <c r="J156" s="28">
        <v>31.749216666666666</v>
      </c>
      <c r="K156" s="33">
        <v>125</v>
      </c>
      <c r="L156" s="33">
        <v>125</v>
      </c>
      <c r="M156" s="33" t="s">
        <v>292</v>
      </c>
      <c r="N156" s="27">
        <v>19.277000000000001</v>
      </c>
      <c r="O156" s="30">
        <v>34.624499999999998</v>
      </c>
      <c r="P156" s="38">
        <v>0.26</v>
      </c>
      <c r="Q156" s="38">
        <v>1.42</v>
      </c>
      <c r="R156" s="32" t="s">
        <v>285</v>
      </c>
      <c r="S156" s="32">
        <v>1</v>
      </c>
      <c r="T156" s="32"/>
      <c r="U156" s="8"/>
      <c r="V156" s="8"/>
      <c r="W156" s="8"/>
      <c r="X156" s="22"/>
      <c r="Y156" s="22"/>
    </row>
    <row r="157" spans="1:25" s="18" customFormat="1">
      <c r="A157" s="32" t="s">
        <v>141</v>
      </c>
      <c r="B157" s="32">
        <v>24</v>
      </c>
      <c r="C157" s="32" t="s">
        <v>1570</v>
      </c>
      <c r="D157" s="31">
        <v>42290</v>
      </c>
      <c r="E157" s="1">
        <f t="shared" si="16"/>
        <v>2015</v>
      </c>
      <c r="F157" s="1">
        <f t="shared" si="17"/>
        <v>10</v>
      </c>
      <c r="G157" s="4">
        <f t="shared" si="18"/>
        <v>13</v>
      </c>
      <c r="H157" s="9">
        <v>0.65</v>
      </c>
      <c r="I157" s="28">
        <v>127.25136666666667</v>
      </c>
      <c r="J157" s="28">
        <v>31.750166666666665</v>
      </c>
      <c r="K157" s="33">
        <v>10</v>
      </c>
      <c r="L157" s="33">
        <v>10</v>
      </c>
      <c r="M157" s="33" t="s">
        <v>292</v>
      </c>
      <c r="N157" s="27">
        <v>24.9053</v>
      </c>
      <c r="O157" s="30">
        <v>34.120400000000004</v>
      </c>
      <c r="P157" s="38">
        <v>0.26</v>
      </c>
      <c r="Q157" s="38">
        <v>0.86</v>
      </c>
      <c r="R157" s="32" t="s">
        <v>285</v>
      </c>
      <c r="S157" s="32">
        <v>1</v>
      </c>
      <c r="T157" s="32"/>
      <c r="U157" s="8"/>
      <c r="V157" s="8"/>
      <c r="W157" s="8"/>
      <c r="X157" s="22"/>
      <c r="Y157" s="22"/>
    </row>
    <row r="158" spans="1:25" s="18" customFormat="1">
      <c r="A158" s="32" t="s">
        <v>142</v>
      </c>
      <c r="B158" s="32" t="s">
        <v>186</v>
      </c>
      <c r="C158" s="32" t="s">
        <v>1570</v>
      </c>
      <c r="D158" s="31">
        <v>42442</v>
      </c>
      <c r="E158" s="1">
        <f t="shared" si="16"/>
        <v>2016</v>
      </c>
      <c r="F158" s="1">
        <f t="shared" si="17"/>
        <v>3</v>
      </c>
      <c r="G158" s="4">
        <f t="shared" si="18"/>
        <v>13</v>
      </c>
      <c r="H158" s="9">
        <v>0.875</v>
      </c>
      <c r="I158" s="28">
        <v>129.24870000000001</v>
      </c>
      <c r="J158" s="28">
        <v>31.750183333333332</v>
      </c>
      <c r="K158" s="33">
        <v>149.58199999999999</v>
      </c>
      <c r="L158" s="33">
        <v>150</v>
      </c>
      <c r="M158" s="33">
        <v>0</v>
      </c>
      <c r="N158" s="27">
        <v>16.678899999999999</v>
      </c>
      <c r="O158" s="30">
        <v>34.692500000000003</v>
      </c>
      <c r="P158" s="38">
        <v>0.26201425764705899</v>
      </c>
      <c r="Q158" s="38">
        <v>1.5609897564705886</v>
      </c>
      <c r="R158" s="32" t="s">
        <v>285</v>
      </c>
      <c r="S158" s="32">
        <v>1</v>
      </c>
      <c r="T158" s="32"/>
      <c r="U158" s="8"/>
      <c r="V158" s="8"/>
      <c r="W158" s="8"/>
      <c r="X158" s="22"/>
      <c r="Y158" s="22"/>
    </row>
    <row r="159" spans="1:25" s="18" customFormat="1">
      <c r="A159" s="1" t="s">
        <v>290</v>
      </c>
      <c r="B159" s="1" t="s">
        <v>296</v>
      </c>
      <c r="C159" s="1" t="s">
        <v>1571</v>
      </c>
      <c r="D159" s="5">
        <v>43170</v>
      </c>
      <c r="E159" s="1">
        <f t="shared" si="16"/>
        <v>2018</v>
      </c>
      <c r="F159" s="1">
        <f t="shared" si="17"/>
        <v>3</v>
      </c>
      <c r="G159" s="4">
        <f t="shared" si="18"/>
        <v>11</v>
      </c>
      <c r="H159" s="9">
        <v>0.33263888888888887</v>
      </c>
      <c r="I159" s="13">
        <f>128+44.94/60</f>
        <v>128.749</v>
      </c>
      <c r="J159" s="13">
        <f>31+44.96/60</f>
        <v>31.749333333333333</v>
      </c>
      <c r="K159" s="10">
        <v>75.048000000000002</v>
      </c>
      <c r="L159" s="10">
        <v>75</v>
      </c>
      <c r="M159" s="10">
        <v>0</v>
      </c>
      <c r="N159" s="14">
        <v>16.660900000000002</v>
      </c>
      <c r="O159" s="13">
        <v>34.667561352548788</v>
      </c>
      <c r="P159" s="38">
        <v>0.26527571647058834</v>
      </c>
      <c r="Q159" s="38">
        <v>1.6318381117647061</v>
      </c>
      <c r="R159" s="32" t="s">
        <v>285</v>
      </c>
      <c r="S159" s="32">
        <v>1</v>
      </c>
      <c r="T159" s="32"/>
      <c r="U159" s="8"/>
      <c r="V159" s="8"/>
      <c r="W159" s="8" t="s">
        <v>1238</v>
      </c>
      <c r="X159" s="22"/>
      <c r="Y159" s="22"/>
    </row>
    <row r="160" spans="1:25" s="18" customFormat="1">
      <c r="A160" s="32" t="s">
        <v>148</v>
      </c>
      <c r="B160" s="32" t="s">
        <v>273</v>
      </c>
      <c r="C160" s="32" t="s">
        <v>1571</v>
      </c>
      <c r="D160" s="31">
        <v>42917</v>
      </c>
      <c r="E160" s="1">
        <f t="shared" si="16"/>
        <v>2017</v>
      </c>
      <c r="F160" s="1">
        <f t="shared" si="17"/>
        <v>7</v>
      </c>
      <c r="G160" s="4">
        <f t="shared" si="18"/>
        <v>1</v>
      </c>
      <c r="H160" s="6">
        <v>0</v>
      </c>
      <c r="I160" s="28">
        <v>128.75143333333335</v>
      </c>
      <c r="J160" s="28">
        <v>31.748983333333335</v>
      </c>
      <c r="K160" s="33">
        <v>125</v>
      </c>
      <c r="L160" s="33">
        <v>125</v>
      </c>
      <c r="M160" s="33">
        <v>0</v>
      </c>
      <c r="N160" s="27">
        <v>17.142600000000002</v>
      </c>
      <c r="O160" s="30">
        <v>34.644044093335211</v>
      </c>
      <c r="P160" s="38">
        <v>0.26555113529411756</v>
      </c>
      <c r="Q160" s="38">
        <v>1.6140540588235304</v>
      </c>
      <c r="R160" s="32" t="s">
        <v>285</v>
      </c>
      <c r="S160" s="32">
        <v>1</v>
      </c>
      <c r="T160" s="32"/>
      <c r="U160" s="8"/>
      <c r="V160" s="8"/>
      <c r="W160" s="8" t="s">
        <v>621</v>
      </c>
      <c r="X160" s="22"/>
      <c r="Y160" s="22"/>
    </row>
    <row r="161" spans="1:25" s="18" customFormat="1">
      <c r="A161" s="1" t="s">
        <v>293</v>
      </c>
      <c r="B161" s="1">
        <v>74</v>
      </c>
      <c r="C161" s="1" t="s">
        <v>1571</v>
      </c>
      <c r="D161" s="5">
        <v>43217</v>
      </c>
      <c r="E161" s="1">
        <f t="shared" si="16"/>
        <v>2018</v>
      </c>
      <c r="F161" s="1">
        <f t="shared" si="17"/>
        <v>4</v>
      </c>
      <c r="G161" s="4">
        <f t="shared" si="18"/>
        <v>27</v>
      </c>
      <c r="H161" s="9">
        <v>0.59583333333333333</v>
      </c>
      <c r="I161" s="13">
        <v>127.191</v>
      </c>
      <c r="J161" s="13">
        <v>31.748999999999999</v>
      </c>
      <c r="K161" s="10">
        <v>5</v>
      </c>
      <c r="L161" s="10">
        <v>5</v>
      </c>
      <c r="M161" s="10">
        <v>0</v>
      </c>
      <c r="N161" s="14">
        <v>18.758333333333301</v>
      </c>
      <c r="O161" s="13">
        <v>34.346020000000003</v>
      </c>
      <c r="P161" s="38">
        <v>0.26648417176470596</v>
      </c>
      <c r="Q161" s="38">
        <v>1.2070350588235303</v>
      </c>
      <c r="R161" s="32" t="s">
        <v>285</v>
      </c>
      <c r="S161" s="32"/>
      <c r="T161" s="32"/>
      <c r="U161" s="8"/>
      <c r="V161" s="8"/>
      <c r="W161" s="8" t="s">
        <v>819</v>
      </c>
      <c r="X161" s="22"/>
      <c r="Y161" s="22"/>
    </row>
    <row r="162" spans="1:25" s="18" customFormat="1">
      <c r="A162" s="1" t="s">
        <v>293</v>
      </c>
      <c r="B162" s="1">
        <v>77</v>
      </c>
      <c r="C162" s="1" t="s">
        <v>1571</v>
      </c>
      <c r="D162" s="5">
        <v>43218</v>
      </c>
      <c r="E162" s="1">
        <f t="shared" si="16"/>
        <v>2018</v>
      </c>
      <c r="F162" s="1">
        <f t="shared" si="17"/>
        <v>4</v>
      </c>
      <c r="G162" s="4">
        <f t="shared" si="18"/>
        <v>28</v>
      </c>
      <c r="H162" s="9">
        <v>0.1388888888888889</v>
      </c>
      <c r="I162" s="13">
        <f>128+45.03/60</f>
        <v>128.75049999999999</v>
      </c>
      <c r="J162" s="13">
        <f>31+45.11/60</f>
        <v>31.751833333333334</v>
      </c>
      <c r="K162" s="10">
        <v>30.356000000000002</v>
      </c>
      <c r="L162" s="10">
        <v>30</v>
      </c>
      <c r="M162" s="10">
        <v>0</v>
      </c>
      <c r="N162" s="14">
        <v>20.6648</v>
      </c>
      <c r="O162" s="13">
        <v>34.543399999999998</v>
      </c>
      <c r="P162" s="38">
        <v>0.26793353411764764</v>
      </c>
      <c r="Q162" s="38">
        <v>1.3227368164705897</v>
      </c>
      <c r="R162" s="32" t="s">
        <v>285</v>
      </c>
      <c r="S162" s="32">
        <v>1</v>
      </c>
      <c r="T162" s="32"/>
      <c r="U162" s="8"/>
      <c r="V162" s="8"/>
      <c r="W162" s="8" t="s">
        <v>1172</v>
      </c>
      <c r="X162" s="22"/>
      <c r="Y162" s="22"/>
    </row>
    <row r="163" spans="1:25" s="18" customFormat="1">
      <c r="A163" s="32" t="s">
        <v>141</v>
      </c>
      <c r="B163" s="32">
        <v>30</v>
      </c>
      <c r="C163" s="32" t="s">
        <v>1570</v>
      </c>
      <c r="D163" s="31">
        <v>42291</v>
      </c>
      <c r="E163" s="1">
        <f t="shared" si="16"/>
        <v>2015</v>
      </c>
      <c r="F163" s="1">
        <f t="shared" si="17"/>
        <v>10</v>
      </c>
      <c r="G163" s="4">
        <f t="shared" si="18"/>
        <v>14</v>
      </c>
      <c r="H163" s="9">
        <v>0.22013888888888888</v>
      </c>
      <c r="I163" s="28">
        <v>128.75041666666667</v>
      </c>
      <c r="J163" s="28">
        <v>31.749216666666666</v>
      </c>
      <c r="K163" s="33">
        <v>200</v>
      </c>
      <c r="L163" s="33">
        <v>200</v>
      </c>
      <c r="M163" s="33" t="s">
        <v>292</v>
      </c>
      <c r="N163" s="27">
        <v>15.347899999999999</v>
      </c>
      <c r="O163" s="30">
        <v>34.569000000000003</v>
      </c>
      <c r="P163" s="38">
        <v>0.27</v>
      </c>
      <c r="Q163" s="38">
        <v>1.0900000000000001</v>
      </c>
      <c r="R163" s="32" t="s">
        <v>285</v>
      </c>
      <c r="S163" s="32">
        <v>1</v>
      </c>
      <c r="T163" s="32"/>
      <c r="U163" s="8"/>
      <c r="V163" s="8"/>
      <c r="W163" s="8"/>
      <c r="X163" s="22"/>
      <c r="Y163" s="22"/>
    </row>
    <row r="164" spans="1:25" s="18" customFormat="1">
      <c r="A164" s="32" t="s">
        <v>141</v>
      </c>
      <c r="B164" s="32">
        <v>24</v>
      </c>
      <c r="C164" s="32" t="s">
        <v>1570</v>
      </c>
      <c r="D164" s="31">
        <v>42290</v>
      </c>
      <c r="E164" s="1">
        <f t="shared" si="16"/>
        <v>2015</v>
      </c>
      <c r="F164" s="1">
        <f t="shared" si="17"/>
        <v>10</v>
      </c>
      <c r="G164" s="4">
        <f t="shared" si="18"/>
        <v>13</v>
      </c>
      <c r="H164" s="9">
        <v>0.65</v>
      </c>
      <c r="I164" s="28">
        <v>127.25136666666667</v>
      </c>
      <c r="J164" s="28">
        <v>31.750166666666665</v>
      </c>
      <c r="K164" s="33">
        <v>30</v>
      </c>
      <c r="L164" s="33">
        <v>30</v>
      </c>
      <c r="M164" s="33" t="s">
        <v>292</v>
      </c>
      <c r="N164" s="27">
        <v>24.909300000000002</v>
      </c>
      <c r="O164" s="30">
        <v>34.125</v>
      </c>
      <c r="P164" s="38">
        <v>0.27</v>
      </c>
      <c r="Q164" s="38">
        <v>1</v>
      </c>
      <c r="R164" s="32" t="s">
        <v>285</v>
      </c>
      <c r="S164" s="32">
        <v>1</v>
      </c>
      <c r="T164" s="32"/>
      <c r="U164" s="8"/>
      <c r="V164" s="8"/>
      <c r="W164" s="8"/>
      <c r="X164" s="22"/>
      <c r="Y164" s="22"/>
    </row>
    <row r="165" spans="1:25" s="18" customFormat="1">
      <c r="A165" s="1" t="s">
        <v>293</v>
      </c>
      <c r="B165" s="1">
        <v>77</v>
      </c>
      <c r="C165" s="1" t="s">
        <v>1571</v>
      </c>
      <c r="D165" s="5">
        <v>43218</v>
      </c>
      <c r="E165" s="1">
        <f t="shared" si="16"/>
        <v>2018</v>
      </c>
      <c r="F165" s="1">
        <f t="shared" si="17"/>
        <v>4</v>
      </c>
      <c r="G165" s="4">
        <f t="shared" si="18"/>
        <v>28</v>
      </c>
      <c r="H165" s="9">
        <v>0.1388888888888889</v>
      </c>
      <c r="I165" s="13">
        <f>128+45.03/60</f>
        <v>128.75049999999999</v>
      </c>
      <c r="J165" s="13">
        <f>31+45.11/60</f>
        <v>31.751833333333334</v>
      </c>
      <c r="K165" s="10">
        <v>74.632999999999996</v>
      </c>
      <c r="L165" s="10">
        <v>75</v>
      </c>
      <c r="M165" s="10">
        <v>0</v>
      </c>
      <c r="N165" s="14">
        <v>18.441500000000001</v>
      </c>
      <c r="O165" s="13">
        <v>34.5625</v>
      </c>
      <c r="P165" s="38">
        <v>0.2731842070588244</v>
      </c>
      <c r="Q165" s="38">
        <v>1.470337728235295</v>
      </c>
      <c r="R165" s="32" t="s">
        <v>285</v>
      </c>
      <c r="S165" s="32">
        <v>1</v>
      </c>
      <c r="T165" s="32"/>
      <c r="U165" s="8"/>
      <c r="V165" s="8"/>
      <c r="W165" s="8" t="s">
        <v>1170</v>
      </c>
      <c r="X165" s="22"/>
      <c r="Y165" s="22"/>
    </row>
    <row r="166" spans="1:25" s="18" customFormat="1">
      <c r="A166" s="1" t="s">
        <v>293</v>
      </c>
      <c r="B166" s="1">
        <v>77</v>
      </c>
      <c r="C166" s="1" t="s">
        <v>1571</v>
      </c>
      <c r="D166" s="5">
        <v>43218</v>
      </c>
      <c r="E166" s="1">
        <f t="shared" si="16"/>
        <v>2018</v>
      </c>
      <c r="F166" s="1">
        <f t="shared" si="17"/>
        <v>4</v>
      </c>
      <c r="G166" s="4">
        <f t="shared" si="18"/>
        <v>28</v>
      </c>
      <c r="H166" s="9">
        <v>0.1388888888888889</v>
      </c>
      <c r="I166" s="13">
        <f>128+45.03/60</f>
        <v>128.75049999999999</v>
      </c>
      <c r="J166" s="13">
        <f>31+45.11/60</f>
        <v>31.751833333333334</v>
      </c>
      <c r="K166" s="10">
        <v>49.737000000000002</v>
      </c>
      <c r="L166" s="10">
        <v>50</v>
      </c>
      <c r="M166" s="10">
        <v>0</v>
      </c>
      <c r="N166" s="14">
        <v>19.648</v>
      </c>
      <c r="O166" s="13">
        <v>34.568199999999997</v>
      </c>
      <c r="P166" s="38">
        <v>0.27352015058823564</v>
      </c>
      <c r="Q166" s="38">
        <v>1.5692391423529433</v>
      </c>
      <c r="R166" s="32" t="s">
        <v>285</v>
      </c>
      <c r="S166" s="32">
        <v>1</v>
      </c>
      <c r="T166" s="32"/>
      <c r="U166" s="8"/>
      <c r="V166" s="8"/>
      <c r="W166" s="8" t="s">
        <v>1171</v>
      </c>
      <c r="X166" s="22"/>
      <c r="Y166" s="22"/>
    </row>
    <row r="167" spans="1:25" s="18" customFormat="1">
      <c r="A167" s="32" t="s">
        <v>142</v>
      </c>
      <c r="B167" s="32" t="s">
        <v>184</v>
      </c>
      <c r="C167" s="32" t="s">
        <v>1570</v>
      </c>
      <c r="D167" s="31">
        <v>42442</v>
      </c>
      <c r="E167" s="1">
        <f t="shared" si="16"/>
        <v>2016</v>
      </c>
      <c r="F167" s="1">
        <f t="shared" si="17"/>
        <v>3</v>
      </c>
      <c r="G167" s="4">
        <f t="shared" si="18"/>
        <v>13</v>
      </c>
      <c r="H167" s="9">
        <v>0.54375000000000007</v>
      </c>
      <c r="I167" s="28">
        <v>128.75146666666666</v>
      </c>
      <c r="J167" s="28">
        <v>31.749316666666665</v>
      </c>
      <c r="K167" s="33">
        <v>124.413</v>
      </c>
      <c r="L167" s="33">
        <v>125</v>
      </c>
      <c r="M167" s="33">
        <v>0</v>
      </c>
      <c r="N167" s="27">
        <v>17.193999999999999</v>
      </c>
      <c r="O167" s="30">
        <v>34.707700000000003</v>
      </c>
      <c r="P167" s="38">
        <v>0.27479226352941177</v>
      </c>
      <c r="Q167" s="38">
        <v>1.5080136</v>
      </c>
      <c r="R167" s="32" t="s">
        <v>285</v>
      </c>
      <c r="S167" s="32">
        <v>1</v>
      </c>
      <c r="T167" s="32"/>
      <c r="U167" s="8"/>
      <c r="V167" s="8"/>
      <c r="W167" s="8"/>
      <c r="X167" s="22"/>
      <c r="Y167" s="22"/>
    </row>
    <row r="168" spans="1:25" s="18" customFormat="1">
      <c r="A168" s="1" t="s">
        <v>290</v>
      </c>
      <c r="B168" s="1" t="s">
        <v>296</v>
      </c>
      <c r="C168" s="1" t="s">
        <v>1571</v>
      </c>
      <c r="D168" s="5">
        <v>43170</v>
      </c>
      <c r="E168" s="1">
        <f t="shared" si="16"/>
        <v>2018</v>
      </c>
      <c r="F168" s="1">
        <f t="shared" si="17"/>
        <v>3</v>
      </c>
      <c r="G168" s="4">
        <f t="shared" si="18"/>
        <v>11</v>
      </c>
      <c r="H168" s="9">
        <v>0.33263888888888887</v>
      </c>
      <c r="I168" s="13">
        <f>128+44.94/60</f>
        <v>128.749</v>
      </c>
      <c r="J168" s="13">
        <f>31+44.96/60</f>
        <v>31.749333333333333</v>
      </c>
      <c r="K168" s="10">
        <v>30.137</v>
      </c>
      <c r="L168" s="10">
        <v>30</v>
      </c>
      <c r="M168" s="10">
        <v>0</v>
      </c>
      <c r="N168" s="14">
        <v>16.819099999999999</v>
      </c>
      <c r="O168" s="13">
        <v>34.692740277409229</v>
      </c>
      <c r="P168" s="38">
        <v>0.274886209411765</v>
      </c>
      <c r="Q168" s="38">
        <v>1.5726878352941203</v>
      </c>
      <c r="R168" s="32" t="s">
        <v>285</v>
      </c>
      <c r="S168" s="32">
        <v>1</v>
      </c>
      <c r="T168" s="32"/>
      <c r="U168" s="8"/>
      <c r="V168" s="8"/>
      <c r="W168" s="8" t="s">
        <v>1240</v>
      </c>
      <c r="X168" s="22"/>
      <c r="Y168" s="22"/>
    </row>
    <row r="169" spans="1:25" s="18" customFormat="1">
      <c r="A169" s="1" t="s">
        <v>290</v>
      </c>
      <c r="B169" s="1">
        <v>81</v>
      </c>
      <c r="C169" s="1" t="s">
        <v>1571</v>
      </c>
      <c r="D169" s="5">
        <v>43169</v>
      </c>
      <c r="E169" s="1">
        <f t="shared" ref="E169:E200" si="19">YEAR(D169)</f>
        <v>2018</v>
      </c>
      <c r="F169" s="1">
        <f t="shared" ref="F169:F200" si="20">MONTH(D169)</f>
        <v>3</v>
      </c>
      <c r="G169" s="4">
        <f t="shared" ref="G169:G200" si="21">DAY(D169)</f>
        <v>10</v>
      </c>
      <c r="H169" s="9">
        <v>0.22013888888888888</v>
      </c>
      <c r="I169" s="13">
        <f>127+25.01/60</f>
        <v>127.41683333333333</v>
      </c>
      <c r="J169" s="13">
        <f>31+41.99/60</f>
        <v>31.699833333333334</v>
      </c>
      <c r="K169" s="10">
        <v>10.099</v>
      </c>
      <c r="L169" s="10">
        <v>10</v>
      </c>
      <c r="M169" s="10">
        <v>0</v>
      </c>
      <c r="N169" s="14">
        <v>16.8474</v>
      </c>
      <c r="O169" s="13">
        <v>34.6721</v>
      </c>
      <c r="P169" s="38">
        <v>0.27619503058823547</v>
      </c>
      <c r="Q169" s="38">
        <v>1.652515411764707</v>
      </c>
      <c r="R169" s="32" t="s">
        <v>285</v>
      </c>
      <c r="S169" s="32">
        <v>1</v>
      </c>
      <c r="T169" s="32"/>
      <c r="U169" s="8"/>
      <c r="V169" s="8"/>
      <c r="W169" s="8" t="s">
        <v>1230</v>
      </c>
      <c r="X169" s="22"/>
      <c r="Y169" s="22"/>
    </row>
    <row r="170" spans="1:25" s="18" customFormat="1">
      <c r="A170" s="32" t="s">
        <v>142</v>
      </c>
      <c r="B170" s="32">
        <v>13</v>
      </c>
      <c r="C170" s="32" t="s">
        <v>1570</v>
      </c>
      <c r="D170" s="31">
        <v>42439</v>
      </c>
      <c r="E170" s="1">
        <f t="shared" si="19"/>
        <v>2016</v>
      </c>
      <c r="F170" s="1">
        <f t="shared" si="20"/>
        <v>3</v>
      </c>
      <c r="G170" s="4">
        <f t="shared" si="21"/>
        <v>10</v>
      </c>
      <c r="H170" s="9">
        <v>0.90277777777777779</v>
      </c>
      <c r="I170" s="28">
        <v>126.76926666666667</v>
      </c>
      <c r="J170" s="28">
        <v>31.750699999999998</v>
      </c>
      <c r="K170" s="33">
        <v>0</v>
      </c>
      <c r="L170" s="33">
        <v>0</v>
      </c>
      <c r="M170" s="33">
        <v>0</v>
      </c>
      <c r="N170" s="27">
        <v>16.399999999999999</v>
      </c>
      <c r="O170" s="30">
        <v>34.659362283430269</v>
      </c>
      <c r="P170" s="38">
        <v>0.27700000000000002</v>
      </c>
      <c r="Q170" s="38">
        <v>1.869</v>
      </c>
      <c r="R170" s="32" t="s">
        <v>285</v>
      </c>
      <c r="S170" s="32"/>
      <c r="T170" s="32"/>
      <c r="U170" s="8"/>
      <c r="V170" s="8"/>
      <c r="W170" s="8"/>
      <c r="X170" s="22"/>
      <c r="Y170" s="22"/>
    </row>
    <row r="171" spans="1:25" s="18" customFormat="1">
      <c r="A171" s="32" t="s">
        <v>148</v>
      </c>
      <c r="B171" s="32" t="s">
        <v>272</v>
      </c>
      <c r="C171" s="32" t="s">
        <v>1571</v>
      </c>
      <c r="D171" s="31">
        <v>42915</v>
      </c>
      <c r="E171" s="1">
        <f t="shared" si="19"/>
        <v>2017</v>
      </c>
      <c r="F171" s="1">
        <f t="shared" si="20"/>
        <v>6</v>
      </c>
      <c r="G171" s="4">
        <f t="shared" si="21"/>
        <v>29</v>
      </c>
      <c r="H171" s="6">
        <v>1.3888888888888889E-3</v>
      </c>
      <c r="I171" s="28">
        <v>127.24956666666665</v>
      </c>
      <c r="J171" s="28">
        <v>31.749916666666667</v>
      </c>
      <c r="K171" s="33">
        <v>50</v>
      </c>
      <c r="L171" s="33">
        <v>50</v>
      </c>
      <c r="M171" s="33">
        <v>0</v>
      </c>
      <c r="N171" s="27">
        <v>19.640699999999999</v>
      </c>
      <c r="O171" s="30">
        <v>34.701618063288237</v>
      </c>
      <c r="P171" s="38">
        <v>0.27920325176470584</v>
      </c>
      <c r="Q171" s="38">
        <v>1.5759908894117629</v>
      </c>
      <c r="R171" s="32" t="s">
        <v>285</v>
      </c>
      <c r="S171" s="32">
        <v>1</v>
      </c>
      <c r="T171" s="32"/>
      <c r="U171" s="8"/>
      <c r="V171" s="8" t="s">
        <v>1610</v>
      </c>
      <c r="W171" s="8" t="s">
        <v>608</v>
      </c>
      <c r="X171" s="22"/>
      <c r="Y171" s="22"/>
    </row>
    <row r="172" spans="1:25" s="18" customFormat="1">
      <c r="A172" s="32" t="s">
        <v>148</v>
      </c>
      <c r="B172" s="32" t="s">
        <v>273</v>
      </c>
      <c r="C172" s="32" t="s">
        <v>1571</v>
      </c>
      <c r="D172" s="31">
        <v>42917</v>
      </c>
      <c r="E172" s="1">
        <f t="shared" si="19"/>
        <v>2017</v>
      </c>
      <c r="F172" s="1">
        <f t="shared" si="20"/>
        <v>7</v>
      </c>
      <c r="G172" s="4">
        <f t="shared" si="21"/>
        <v>1</v>
      </c>
      <c r="H172" s="6">
        <v>0</v>
      </c>
      <c r="I172" s="28">
        <v>128.75143333333335</v>
      </c>
      <c r="J172" s="28">
        <v>31.748983333333335</v>
      </c>
      <c r="K172" s="33">
        <v>100</v>
      </c>
      <c r="L172" s="33">
        <v>100</v>
      </c>
      <c r="M172" s="33">
        <v>0</v>
      </c>
      <c r="N172" s="27">
        <v>18.6218</v>
      </c>
      <c r="O172" s="30">
        <v>34.660011755128934</v>
      </c>
      <c r="P172" s="38">
        <v>0.27973429999999944</v>
      </c>
      <c r="Q172" s="38">
        <v>1.6904611999999997</v>
      </c>
      <c r="R172" s="32" t="s">
        <v>285</v>
      </c>
      <c r="S172" s="32">
        <v>1</v>
      </c>
      <c r="T172" s="32"/>
      <c r="U172" s="8"/>
      <c r="V172" s="8"/>
      <c r="W172" s="8" t="s">
        <v>620</v>
      </c>
      <c r="X172" s="22"/>
      <c r="Y172" s="22"/>
    </row>
    <row r="173" spans="1:25" s="18" customFormat="1">
      <c r="A173" s="1" t="s">
        <v>293</v>
      </c>
      <c r="B173" s="1">
        <v>77</v>
      </c>
      <c r="C173" s="1" t="s">
        <v>1571</v>
      </c>
      <c r="D173" s="5">
        <v>43218</v>
      </c>
      <c r="E173" s="1">
        <f t="shared" si="19"/>
        <v>2018</v>
      </c>
      <c r="F173" s="1">
        <f t="shared" si="20"/>
        <v>4</v>
      </c>
      <c r="G173" s="4">
        <f t="shared" si="21"/>
        <v>28</v>
      </c>
      <c r="H173" s="9">
        <v>0.1388888888888889</v>
      </c>
      <c r="I173" s="13">
        <f>128+45.03/60</f>
        <v>128.75049999999999</v>
      </c>
      <c r="J173" s="13">
        <f>31+45.11/60</f>
        <v>31.751833333333334</v>
      </c>
      <c r="K173" s="10">
        <v>19.852</v>
      </c>
      <c r="L173" s="10">
        <v>20</v>
      </c>
      <c r="M173" s="10">
        <v>0</v>
      </c>
      <c r="N173" s="14">
        <v>20.7607</v>
      </c>
      <c r="O173" s="13">
        <v>34.5349</v>
      </c>
      <c r="P173" s="38">
        <v>0.28096067764705923</v>
      </c>
      <c r="Q173" s="38">
        <v>1.5599194505882359</v>
      </c>
      <c r="R173" s="32" t="s">
        <v>285</v>
      </c>
      <c r="S173" s="32">
        <v>1</v>
      </c>
      <c r="T173" s="32"/>
      <c r="U173" s="8"/>
      <c r="V173" s="8"/>
      <c r="W173" s="8" t="s">
        <v>1173</v>
      </c>
      <c r="X173" s="22"/>
      <c r="Y173" s="22"/>
    </row>
    <row r="174" spans="1:25" s="18" customFormat="1">
      <c r="A174" s="1" t="s">
        <v>290</v>
      </c>
      <c r="B174" s="1">
        <v>81</v>
      </c>
      <c r="C174" s="1" t="s">
        <v>1571</v>
      </c>
      <c r="D174" s="5">
        <v>43169</v>
      </c>
      <c r="E174" s="1">
        <f t="shared" si="19"/>
        <v>2018</v>
      </c>
      <c r="F174" s="1">
        <f t="shared" si="20"/>
        <v>3</v>
      </c>
      <c r="G174" s="4">
        <f t="shared" si="21"/>
        <v>10</v>
      </c>
      <c r="H174" s="9">
        <v>0.22013888888888888</v>
      </c>
      <c r="I174" s="13">
        <f>127+25.01/60</f>
        <v>127.41683333333333</v>
      </c>
      <c r="J174" s="13">
        <f>31+41.99/60</f>
        <v>31.699833333333334</v>
      </c>
      <c r="K174" s="10">
        <v>19.48</v>
      </c>
      <c r="L174" s="10">
        <v>20</v>
      </c>
      <c r="M174" s="10">
        <v>0</v>
      </c>
      <c r="N174" s="14">
        <v>16.8506</v>
      </c>
      <c r="O174" s="13">
        <v>34.672400000000003</v>
      </c>
      <c r="P174" s="38">
        <v>0.28239823294117716</v>
      </c>
      <c r="Q174" s="38">
        <v>1.5053844988235294</v>
      </c>
      <c r="R174" s="32" t="s">
        <v>285</v>
      </c>
      <c r="S174" s="32">
        <v>1</v>
      </c>
      <c r="T174" s="32"/>
      <c r="U174" s="8"/>
      <c r="V174" s="8"/>
      <c r="W174" s="8" t="s">
        <v>1229</v>
      </c>
      <c r="X174" s="22"/>
      <c r="Y174" s="22"/>
    </row>
    <row r="175" spans="1:25" s="18" customFormat="1">
      <c r="A175" s="1" t="s">
        <v>293</v>
      </c>
      <c r="B175" s="1">
        <v>74</v>
      </c>
      <c r="C175" s="1" t="s">
        <v>1571</v>
      </c>
      <c r="D175" s="5">
        <v>43217</v>
      </c>
      <c r="E175" s="1">
        <f t="shared" si="19"/>
        <v>2018</v>
      </c>
      <c r="F175" s="1">
        <f t="shared" si="20"/>
        <v>4</v>
      </c>
      <c r="G175" s="4">
        <f t="shared" si="21"/>
        <v>27</v>
      </c>
      <c r="H175" s="9">
        <v>0.67291666666666661</v>
      </c>
      <c r="I175" s="13">
        <f>127+14.7/60</f>
        <v>127.245</v>
      </c>
      <c r="J175" s="13">
        <f>31+44.51/60</f>
        <v>31.741833333333332</v>
      </c>
      <c r="K175" s="10">
        <v>0</v>
      </c>
      <c r="L175" s="10">
        <v>0</v>
      </c>
      <c r="M175" s="33">
        <v>0</v>
      </c>
      <c r="N175" s="14">
        <v>18.5</v>
      </c>
      <c r="O175" s="13">
        <v>34.423077337816231</v>
      </c>
      <c r="P175" s="38">
        <v>0.29155665411764686</v>
      </c>
      <c r="Q175" s="38">
        <v>1.2402765764705901</v>
      </c>
      <c r="R175" s="32" t="s">
        <v>285</v>
      </c>
      <c r="S175" s="32">
        <v>1</v>
      </c>
      <c r="T175" s="32"/>
      <c r="U175" s="8"/>
      <c r="V175" s="8"/>
      <c r="W175" s="8" t="s">
        <v>1175</v>
      </c>
      <c r="X175" s="22"/>
      <c r="Y175" s="22"/>
    </row>
    <row r="176" spans="1:25" s="18" customFormat="1">
      <c r="A176" s="1" t="s">
        <v>293</v>
      </c>
      <c r="B176" s="1">
        <v>77</v>
      </c>
      <c r="C176" s="1" t="s">
        <v>1571</v>
      </c>
      <c r="D176" s="5">
        <v>43218</v>
      </c>
      <c r="E176" s="1">
        <f t="shared" si="19"/>
        <v>2018</v>
      </c>
      <c r="F176" s="1">
        <f t="shared" si="20"/>
        <v>4</v>
      </c>
      <c r="G176" s="4">
        <f t="shared" si="21"/>
        <v>28</v>
      </c>
      <c r="H176" s="9">
        <v>0.13472222222222222</v>
      </c>
      <c r="I176" s="13">
        <v>128.749333333333</v>
      </c>
      <c r="J176" s="13">
        <v>31.750166666666601</v>
      </c>
      <c r="K176" s="10">
        <v>5</v>
      </c>
      <c r="L176" s="10">
        <v>5</v>
      </c>
      <c r="M176" s="10">
        <v>0</v>
      </c>
      <c r="N176" s="14">
        <v>20.76</v>
      </c>
      <c r="O176" s="13">
        <v>34.517186666666603</v>
      </c>
      <c r="P176" s="38">
        <v>0.29238131294117675</v>
      </c>
      <c r="Q176" s="38">
        <v>1.5611345482352945</v>
      </c>
      <c r="R176" s="32" t="s">
        <v>285</v>
      </c>
      <c r="S176" s="32"/>
      <c r="T176" s="32"/>
      <c r="U176" s="8"/>
      <c r="V176" s="8"/>
      <c r="W176" s="8" t="s">
        <v>822</v>
      </c>
      <c r="X176" s="22"/>
      <c r="Y176" s="22"/>
    </row>
    <row r="177" spans="1:25" s="18" customFormat="1">
      <c r="A177" s="1" t="s">
        <v>1533</v>
      </c>
      <c r="B177" s="1">
        <v>95</v>
      </c>
      <c r="C177" s="1" t="s">
        <v>1571</v>
      </c>
      <c r="D177" s="5">
        <v>43533</v>
      </c>
      <c r="E177" s="1">
        <f t="shared" si="19"/>
        <v>2019</v>
      </c>
      <c r="F177" s="1">
        <f t="shared" si="20"/>
        <v>3</v>
      </c>
      <c r="G177" s="4">
        <f t="shared" si="21"/>
        <v>9</v>
      </c>
      <c r="H177" s="9">
        <v>0.63194444444444442</v>
      </c>
      <c r="I177" s="13">
        <f>128+44.75/60</f>
        <v>128.74583333333334</v>
      </c>
      <c r="J177" s="13">
        <f>31+44.86/60</f>
        <v>31.747666666666667</v>
      </c>
      <c r="K177" s="10">
        <v>74.474999999999994</v>
      </c>
      <c r="L177" s="10">
        <v>75</v>
      </c>
      <c r="M177" s="10">
        <v>0</v>
      </c>
      <c r="N177" s="14">
        <v>18.0166</v>
      </c>
      <c r="O177" s="13">
        <v>34.653799999999997</v>
      </c>
      <c r="P177" s="41">
        <v>0.29333534705882336</v>
      </c>
      <c r="Q177" s="41">
        <v>1.5306370223529395</v>
      </c>
      <c r="R177" s="1" t="s">
        <v>285</v>
      </c>
      <c r="S177" s="1">
        <v>1</v>
      </c>
      <c r="T177" s="1"/>
      <c r="U177" s="8"/>
      <c r="V177" s="8"/>
      <c r="W177" s="42" t="str">
        <f>A177&amp;" St."&amp;B177&amp;" "&amp;K177&amp;"m"&amp;" Bt."&amp;M177</f>
        <v>YK1812 St.95 74.475m Bt.0</v>
      </c>
      <c r="X177" s="22"/>
      <c r="Y177" s="22"/>
    </row>
    <row r="178" spans="1:25" s="18" customFormat="1">
      <c r="A178" s="32" t="s">
        <v>142</v>
      </c>
      <c r="B178" s="32" t="s">
        <v>184</v>
      </c>
      <c r="C178" s="32" t="s">
        <v>1570</v>
      </c>
      <c r="D178" s="31">
        <v>42442</v>
      </c>
      <c r="E178" s="1">
        <f t="shared" si="19"/>
        <v>2016</v>
      </c>
      <c r="F178" s="1">
        <f t="shared" si="20"/>
        <v>3</v>
      </c>
      <c r="G178" s="4">
        <f t="shared" si="21"/>
        <v>13</v>
      </c>
      <c r="H178" s="9">
        <v>0.54375000000000007</v>
      </c>
      <c r="I178" s="28">
        <v>128.75146666666666</v>
      </c>
      <c r="J178" s="28">
        <v>31.749316666666665</v>
      </c>
      <c r="K178" s="33">
        <v>10.692</v>
      </c>
      <c r="L178" s="33">
        <v>10</v>
      </c>
      <c r="M178" s="33">
        <v>0</v>
      </c>
      <c r="N178" s="27">
        <v>18.541</v>
      </c>
      <c r="O178" s="30">
        <v>34.8155</v>
      </c>
      <c r="P178" s="38">
        <v>0.29603488941176459</v>
      </c>
      <c r="Q178" s="38">
        <v>1.8495799000000019</v>
      </c>
      <c r="R178" s="32" t="s">
        <v>285</v>
      </c>
      <c r="S178" s="32">
        <v>1</v>
      </c>
      <c r="T178" s="32"/>
      <c r="U178" s="8"/>
      <c r="V178" s="8"/>
      <c r="W178" s="8"/>
      <c r="X178" s="22"/>
      <c r="Y178" s="22"/>
    </row>
    <row r="179" spans="1:25" s="18" customFormat="1">
      <c r="A179" s="1" t="s">
        <v>290</v>
      </c>
      <c r="B179" s="1" t="s">
        <v>296</v>
      </c>
      <c r="C179" s="1" t="s">
        <v>1571</v>
      </c>
      <c r="D179" s="5">
        <v>43170</v>
      </c>
      <c r="E179" s="1">
        <f t="shared" si="19"/>
        <v>2018</v>
      </c>
      <c r="F179" s="1">
        <f t="shared" si="20"/>
        <v>3</v>
      </c>
      <c r="G179" s="4">
        <f t="shared" si="21"/>
        <v>11</v>
      </c>
      <c r="H179" s="9">
        <v>0.33263888888888887</v>
      </c>
      <c r="I179" s="13">
        <f>128+44.94/60</f>
        <v>128.749</v>
      </c>
      <c r="J179" s="13">
        <f>31+44.96/60</f>
        <v>31.749333333333333</v>
      </c>
      <c r="K179" s="10">
        <v>124.471</v>
      </c>
      <c r="L179" s="10">
        <v>125</v>
      </c>
      <c r="M179" s="10">
        <v>0</v>
      </c>
      <c r="N179" s="14">
        <v>16.468900000000001</v>
      </c>
      <c r="O179" s="13">
        <v>34.663147756936503</v>
      </c>
      <c r="P179" s="38">
        <v>0.29695563529411806</v>
      </c>
      <c r="Q179" s="38">
        <v>1.5734944823529435</v>
      </c>
      <c r="R179" s="32" t="s">
        <v>285</v>
      </c>
      <c r="S179" s="32">
        <v>1</v>
      </c>
      <c r="T179" s="32"/>
      <c r="U179" s="8"/>
      <c r="V179" s="8"/>
      <c r="W179" s="8" t="s">
        <v>1236</v>
      </c>
      <c r="X179" s="22"/>
      <c r="Y179" s="22"/>
    </row>
    <row r="180" spans="1:25" s="18" customFormat="1">
      <c r="A180" s="32" t="s">
        <v>142</v>
      </c>
      <c r="B180" s="32" t="s">
        <v>186</v>
      </c>
      <c r="C180" s="32" t="s">
        <v>1570</v>
      </c>
      <c r="D180" s="31">
        <v>42442</v>
      </c>
      <c r="E180" s="1">
        <f t="shared" si="19"/>
        <v>2016</v>
      </c>
      <c r="F180" s="1">
        <f t="shared" si="20"/>
        <v>3</v>
      </c>
      <c r="G180" s="4">
        <f t="shared" si="21"/>
        <v>13</v>
      </c>
      <c r="H180" s="9">
        <v>0.875</v>
      </c>
      <c r="I180" s="28">
        <v>129.24870000000001</v>
      </c>
      <c r="J180" s="28">
        <v>31.750183333333332</v>
      </c>
      <c r="K180" s="33">
        <v>74.688999999999993</v>
      </c>
      <c r="L180" s="33">
        <v>75</v>
      </c>
      <c r="M180" s="33">
        <v>0</v>
      </c>
      <c r="N180" s="27">
        <v>18.086400000000001</v>
      </c>
      <c r="O180" s="30">
        <v>34.773600000000002</v>
      </c>
      <c r="P180" s="38">
        <v>0.29734199647058857</v>
      </c>
      <c r="Q180" s="38">
        <v>1.8236219647058807</v>
      </c>
      <c r="R180" s="32" t="s">
        <v>285</v>
      </c>
      <c r="S180" s="32">
        <v>1</v>
      </c>
      <c r="T180" s="32"/>
      <c r="U180" s="8"/>
      <c r="V180" s="8"/>
      <c r="W180" s="8"/>
      <c r="X180" s="22"/>
      <c r="Y180" s="22"/>
    </row>
    <row r="181" spans="1:25" s="18" customFormat="1">
      <c r="A181" s="32" t="s">
        <v>142</v>
      </c>
      <c r="B181" s="32" t="s">
        <v>186</v>
      </c>
      <c r="C181" s="32" t="s">
        <v>1570</v>
      </c>
      <c r="D181" s="31">
        <v>42442</v>
      </c>
      <c r="E181" s="1">
        <f t="shared" si="19"/>
        <v>2016</v>
      </c>
      <c r="F181" s="1">
        <f t="shared" si="20"/>
        <v>3</v>
      </c>
      <c r="G181" s="4">
        <f t="shared" si="21"/>
        <v>13</v>
      </c>
      <c r="H181" s="9">
        <v>0.875</v>
      </c>
      <c r="I181" s="28">
        <v>129.24870000000001</v>
      </c>
      <c r="J181" s="28">
        <v>31.750183333333332</v>
      </c>
      <c r="K181" s="33">
        <v>0</v>
      </c>
      <c r="L181" s="33">
        <v>0</v>
      </c>
      <c r="M181" s="33">
        <v>0</v>
      </c>
      <c r="N181" s="27">
        <v>18.5</v>
      </c>
      <c r="O181" s="30">
        <v>34.829189243318851</v>
      </c>
      <c r="P181" s="38">
        <v>0.29810763294117648</v>
      </c>
      <c r="Q181" s="38">
        <v>1.771479639999999</v>
      </c>
      <c r="R181" s="32" t="s">
        <v>285</v>
      </c>
      <c r="S181" s="32">
        <v>1</v>
      </c>
      <c r="T181" s="32"/>
      <c r="U181" s="8"/>
      <c r="V181" s="8"/>
      <c r="W181" s="8"/>
      <c r="X181" s="22"/>
      <c r="Y181" s="22"/>
    </row>
    <row r="182" spans="1:25" s="18" customFormat="1">
      <c r="A182" s="1" t="s">
        <v>290</v>
      </c>
      <c r="B182" s="1" t="s">
        <v>296</v>
      </c>
      <c r="C182" s="1" t="s">
        <v>1571</v>
      </c>
      <c r="D182" s="5">
        <v>43170</v>
      </c>
      <c r="E182" s="1">
        <f t="shared" si="19"/>
        <v>2018</v>
      </c>
      <c r="F182" s="1">
        <f t="shared" si="20"/>
        <v>3</v>
      </c>
      <c r="G182" s="4">
        <f t="shared" si="21"/>
        <v>11</v>
      </c>
      <c r="H182" s="9">
        <v>0.33263888888888887</v>
      </c>
      <c r="I182" s="13">
        <f>128+44.94/60</f>
        <v>128.749</v>
      </c>
      <c r="J182" s="13">
        <f>31+44.96/60</f>
        <v>31.749333333333333</v>
      </c>
      <c r="K182" s="10">
        <v>99.811999999999998</v>
      </c>
      <c r="L182" s="10">
        <v>100</v>
      </c>
      <c r="M182" s="10">
        <v>0</v>
      </c>
      <c r="N182" s="14">
        <v>16.562100000000001</v>
      </c>
      <c r="O182" s="13">
        <v>34.666697303705384</v>
      </c>
      <c r="P182" s="38">
        <v>0.29952880588235309</v>
      </c>
      <c r="Q182" s="38">
        <v>1.6488007470588233</v>
      </c>
      <c r="R182" s="32" t="s">
        <v>285</v>
      </c>
      <c r="S182" s="32">
        <v>1</v>
      </c>
      <c r="T182" s="32"/>
      <c r="U182" s="8"/>
      <c r="V182" s="8"/>
      <c r="W182" s="8" t="s">
        <v>1237</v>
      </c>
      <c r="X182" s="22"/>
      <c r="Y182" s="22"/>
    </row>
    <row r="183" spans="1:25" s="18" customFormat="1">
      <c r="A183" s="1" t="s">
        <v>290</v>
      </c>
      <c r="B183" s="1">
        <v>81</v>
      </c>
      <c r="C183" s="1" t="s">
        <v>1571</v>
      </c>
      <c r="D183" s="5">
        <v>43169</v>
      </c>
      <c r="E183" s="1">
        <f t="shared" si="19"/>
        <v>2018</v>
      </c>
      <c r="F183" s="1">
        <f t="shared" si="20"/>
        <v>3</v>
      </c>
      <c r="G183" s="4">
        <f t="shared" si="21"/>
        <v>10</v>
      </c>
      <c r="H183" s="9">
        <v>0.22013888888888888</v>
      </c>
      <c r="I183" s="13">
        <f>127+25.01/60</f>
        <v>127.41683333333333</v>
      </c>
      <c r="J183" s="13">
        <f>31+41.99/60</f>
        <v>31.699833333333334</v>
      </c>
      <c r="K183" s="10">
        <v>0</v>
      </c>
      <c r="L183" s="10">
        <v>0</v>
      </c>
      <c r="M183" s="33">
        <v>0</v>
      </c>
      <c r="N183" s="14">
        <v>16.899999999999999</v>
      </c>
      <c r="O183" s="13">
        <v>34.678849704828004</v>
      </c>
      <c r="P183" s="38">
        <v>0.30004527411764714</v>
      </c>
      <c r="Q183" s="38">
        <v>1.6905158823529405</v>
      </c>
      <c r="R183" s="32" t="s">
        <v>285</v>
      </c>
      <c r="S183" s="32">
        <v>1</v>
      </c>
      <c r="T183" s="32"/>
      <c r="U183" s="8"/>
      <c r="V183" s="8"/>
      <c r="W183" s="8" t="s">
        <v>1223</v>
      </c>
      <c r="X183" s="22"/>
      <c r="Y183" s="22"/>
    </row>
    <row r="184" spans="1:25" s="18" customFormat="1">
      <c r="A184" s="32" t="s">
        <v>142</v>
      </c>
      <c r="B184" s="32">
        <v>3</v>
      </c>
      <c r="C184" s="32" t="s">
        <v>1570</v>
      </c>
      <c r="D184" s="31">
        <v>42438</v>
      </c>
      <c r="E184" s="1">
        <f t="shared" si="19"/>
        <v>2016</v>
      </c>
      <c r="F184" s="1">
        <f t="shared" si="20"/>
        <v>3</v>
      </c>
      <c r="G184" s="4">
        <f t="shared" si="21"/>
        <v>9</v>
      </c>
      <c r="H184" s="6">
        <v>0.99583333333333324</v>
      </c>
      <c r="I184" s="28">
        <v>129.25024999999999</v>
      </c>
      <c r="J184" s="28">
        <v>31.748983333333335</v>
      </c>
      <c r="K184" s="33">
        <v>0</v>
      </c>
      <c r="L184" s="33">
        <v>0</v>
      </c>
      <c r="M184" s="33">
        <v>0</v>
      </c>
      <c r="N184" s="27">
        <v>18.399999999999999</v>
      </c>
      <c r="O184" s="30">
        <v>34.843905586970038</v>
      </c>
      <c r="P184" s="38">
        <v>0.30099999999999999</v>
      </c>
      <c r="Q184" s="38">
        <v>1.966</v>
      </c>
      <c r="R184" s="32" t="s">
        <v>285</v>
      </c>
      <c r="S184" s="32"/>
      <c r="T184" s="32"/>
      <c r="U184" s="8"/>
      <c r="V184" s="8"/>
      <c r="W184" s="8"/>
      <c r="X184" s="22"/>
      <c r="Y184" s="22"/>
    </row>
    <row r="185" spans="1:25" s="18" customFormat="1">
      <c r="A185" s="32" t="s">
        <v>142</v>
      </c>
      <c r="B185" s="32">
        <v>11</v>
      </c>
      <c r="C185" s="32" t="s">
        <v>1570</v>
      </c>
      <c r="D185" s="31">
        <v>42439</v>
      </c>
      <c r="E185" s="1">
        <f t="shared" si="19"/>
        <v>2016</v>
      </c>
      <c r="F185" s="1">
        <f t="shared" si="20"/>
        <v>3</v>
      </c>
      <c r="G185" s="4">
        <f t="shared" si="21"/>
        <v>10</v>
      </c>
      <c r="H185" s="9">
        <v>0.75763888888888886</v>
      </c>
      <c r="I185" s="28">
        <v>127.24930000000001</v>
      </c>
      <c r="J185" s="28">
        <v>31.750666666666667</v>
      </c>
      <c r="K185" s="33">
        <v>0</v>
      </c>
      <c r="L185" s="33">
        <v>0</v>
      </c>
      <c r="M185" s="33">
        <v>0</v>
      </c>
      <c r="N185" s="27">
        <v>16.100000000000001</v>
      </c>
      <c r="O185" s="30">
        <v>34.658174118529509</v>
      </c>
      <c r="P185" s="38">
        <v>0.30199999999999999</v>
      </c>
      <c r="Q185" s="38">
        <v>1.8029999999999999</v>
      </c>
      <c r="R185" s="32" t="s">
        <v>285</v>
      </c>
      <c r="S185" s="32"/>
      <c r="T185" s="32"/>
      <c r="U185" s="8"/>
      <c r="V185" s="8"/>
      <c r="W185" s="8"/>
      <c r="X185" s="22"/>
      <c r="Y185" s="22"/>
    </row>
    <row r="186" spans="1:25" s="18" customFormat="1">
      <c r="A186" s="1" t="s">
        <v>1533</v>
      </c>
      <c r="B186" s="1">
        <v>95</v>
      </c>
      <c r="C186" s="1" t="s">
        <v>1571</v>
      </c>
      <c r="D186" s="5">
        <v>43533</v>
      </c>
      <c r="E186" s="1">
        <f t="shared" si="19"/>
        <v>2019</v>
      </c>
      <c r="F186" s="1">
        <f t="shared" si="20"/>
        <v>3</v>
      </c>
      <c r="G186" s="4">
        <f t="shared" si="21"/>
        <v>9</v>
      </c>
      <c r="H186" s="9">
        <v>0.63194444444444442</v>
      </c>
      <c r="I186" s="13">
        <f>128+44.75/60</f>
        <v>128.74583333333334</v>
      </c>
      <c r="J186" s="13">
        <f>31+44.86/60</f>
        <v>31.747666666666667</v>
      </c>
      <c r="K186" s="10">
        <v>124.691</v>
      </c>
      <c r="L186" s="10">
        <v>125</v>
      </c>
      <c r="M186" s="10">
        <v>0</v>
      </c>
      <c r="N186" s="14">
        <v>16.756799999999998</v>
      </c>
      <c r="O186" s="13">
        <v>34.641199999999998</v>
      </c>
      <c r="P186" s="41">
        <v>0.30465318588235268</v>
      </c>
      <c r="Q186" s="41">
        <v>1.5390642352941164</v>
      </c>
      <c r="R186" s="1" t="s">
        <v>285</v>
      </c>
      <c r="S186" s="1">
        <v>1</v>
      </c>
      <c r="T186" s="1"/>
      <c r="U186" s="8"/>
      <c r="V186" s="8"/>
      <c r="W186" s="42" t="str">
        <f>A186&amp;" St."&amp;B186&amp;" "&amp;K186&amp;"m"&amp;" Bt."&amp;M186</f>
        <v>YK1812 St.95 124.691m Bt.0</v>
      </c>
      <c r="X186" s="22"/>
      <c r="Y186" s="22"/>
    </row>
    <row r="187" spans="1:25" s="18" customFormat="1">
      <c r="A187" s="1" t="s">
        <v>293</v>
      </c>
      <c r="B187" s="1">
        <v>76</v>
      </c>
      <c r="C187" s="1" t="s">
        <v>1571</v>
      </c>
      <c r="D187" s="5">
        <v>43217</v>
      </c>
      <c r="E187" s="1">
        <f t="shared" si="19"/>
        <v>2018</v>
      </c>
      <c r="F187" s="1">
        <f t="shared" si="20"/>
        <v>4</v>
      </c>
      <c r="G187" s="4">
        <f t="shared" si="21"/>
        <v>27</v>
      </c>
      <c r="H187" s="9">
        <v>0.98333333333333339</v>
      </c>
      <c r="I187" s="13">
        <v>128.191</v>
      </c>
      <c r="J187" s="13">
        <v>31.748999999999999</v>
      </c>
      <c r="K187" s="10">
        <v>5</v>
      </c>
      <c r="L187" s="10">
        <v>5</v>
      </c>
      <c r="M187" s="10">
        <v>0</v>
      </c>
      <c r="N187" s="14">
        <v>18.2633333333333</v>
      </c>
      <c r="O187" s="13">
        <v>34.3051866666666</v>
      </c>
      <c r="P187" s="38">
        <v>0.30573391294117624</v>
      </c>
      <c r="Q187" s="38">
        <v>1.2737377647058814</v>
      </c>
      <c r="R187" s="32" t="s">
        <v>285</v>
      </c>
      <c r="S187" s="32"/>
      <c r="T187" s="32"/>
      <c r="U187" s="8"/>
      <c r="V187" s="8"/>
      <c r="W187" s="8" t="s">
        <v>821</v>
      </c>
      <c r="X187" s="22"/>
      <c r="Y187" s="22"/>
    </row>
    <row r="188" spans="1:25" s="18" customFormat="1">
      <c r="A188" s="32" t="s">
        <v>142</v>
      </c>
      <c r="B188" s="32" t="s">
        <v>185</v>
      </c>
      <c r="C188" s="32" t="s">
        <v>1570</v>
      </c>
      <c r="D188" s="31">
        <v>42442</v>
      </c>
      <c r="E188" s="1">
        <f t="shared" si="19"/>
        <v>2016</v>
      </c>
      <c r="F188" s="1">
        <f t="shared" si="20"/>
        <v>3</v>
      </c>
      <c r="G188" s="4">
        <f t="shared" si="21"/>
        <v>13</v>
      </c>
      <c r="H188" s="9">
        <v>0.54375000000000007</v>
      </c>
      <c r="I188" s="28">
        <v>128.75146666666666</v>
      </c>
      <c r="J188" s="28">
        <v>31.749316666666665</v>
      </c>
      <c r="K188" s="33">
        <v>0</v>
      </c>
      <c r="L188" s="33">
        <v>0</v>
      </c>
      <c r="M188" s="33">
        <v>0</v>
      </c>
      <c r="N188" s="27">
        <v>18.399999999999999</v>
      </c>
      <c r="O188" s="30">
        <v>34.829992553037435</v>
      </c>
      <c r="P188" s="38">
        <v>0.30698568470588228</v>
      </c>
      <c r="Q188" s="38">
        <v>1.8155211399999995</v>
      </c>
      <c r="R188" s="32" t="s">
        <v>285</v>
      </c>
      <c r="S188" s="32"/>
      <c r="T188" s="32"/>
      <c r="U188" s="8"/>
      <c r="V188" s="8"/>
      <c r="W188" s="8"/>
      <c r="X188" s="22"/>
      <c r="Y188" s="22"/>
    </row>
    <row r="189" spans="1:25" s="18" customFormat="1">
      <c r="A189" s="1" t="s">
        <v>290</v>
      </c>
      <c r="B189" s="1" t="s">
        <v>296</v>
      </c>
      <c r="C189" s="1" t="s">
        <v>1571</v>
      </c>
      <c r="D189" s="5">
        <v>43170</v>
      </c>
      <c r="E189" s="1">
        <f t="shared" si="19"/>
        <v>2018</v>
      </c>
      <c r="F189" s="1">
        <f t="shared" si="20"/>
        <v>3</v>
      </c>
      <c r="G189" s="4">
        <f t="shared" si="21"/>
        <v>11</v>
      </c>
      <c r="H189" s="9">
        <v>0.33263888888888887</v>
      </c>
      <c r="I189" s="13">
        <f>128+44.94/60</f>
        <v>128.749</v>
      </c>
      <c r="J189" s="13">
        <f>31+44.96/60</f>
        <v>31.749333333333333</v>
      </c>
      <c r="K189" s="10">
        <v>0</v>
      </c>
      <c r="L189" s="10">
        <v>0</v>
      </c>
      <c r="M189" s="33">
        <v>0</v>
      </c>
      <c r="N189" s="14">
        <v>16.8</v>
      </c>
      <c r="O189" s="13">
        <v>34.727415113292814</v>
      </c>
      <c r="P189" s="38">
        <v>0.30746653823529391</v>
      </c>
      <c r="Q189" s="38">
        <v>1.7107060313725491</v>
      </c>
      <c r="R189" s="32" t="s">
        <v>285</v>
      </c>
      <c r="S189" s="32">
        <v>1</v>
      </c>
      <c r="T189" s="32"/>
      <c r="U189" s="8"/>
      <c r="V189" s="8"/>
      <c r="W189" s="8" t="s">
        <v>1231</v>
      </c>
      <c r="X189" s="22"/>
      <c r="Y189" s="22"/>
    </row>
    <row r="190" spans="1:25" s="18" customFormat="1">
      <c r="A190" s="1" t="s">
        <v>290</v>
      </c>
      <c r="B190" s="1" t="s">
        <v>296</v>
      </c>
      <c r="C190" s="1" t="s">
        <v>1571</v>
      </c>
      <c r="D190" s="5">
        <v>43170</v>
      </c>
      <c r="E190" s="1">
        <f t="shared" si="19"/>
        <v>2018</v>
      </c>
      <c r="F190" s="1">
        <f t="shared" si="20"/>
        <v>3</v>
      </c>
      <c r="G190" s="4">
        <f t="shared" si="21"/>
        <v>11</v>
      </c>
      <c r="H190" s="9">
        <v>0.33263888888888887</v>
      </c>
      <c r="I190" s="13">
        <f>128+44.94/60</f>
        <v>128.749</v>
      </c>
      <c r="J190" s="13">
        <f>31+44.96/60</f>
        <v>31.749333333333333</v>
      </c>
      <c r="K190" s="10">
        <v>20.126999999999999</v>
      </c>
      <c r="L190" s="10">
        <v>20</v>
      </c>
      <c r="M190" s="10">
        <v>0</v>
      </c>
      <c r="N190" s="14">
        <v>16.815300000000001</v>
      </c>
      <c r="O190" s="13">
        <v>34.690263509701062</v>
      </c>
      <c r="P190" s="38">
        <v>0.30794931428571481</v>
      </c>
      <c r="Q190" s="38">
        <v>1.5404450000000018</v>
      </c>
      <c r="R190" s="32" t="s">
        <v>285</v>
      </c>
      <c r="S190" s="32">
        <v>1</v>
      </c>
      <c r="T190" s="32"/>
      <c r="U190" s="8"/>
      <c r="V190" s="8"/>
      <c r="W190" s="8" t="s">
        <v>1241</v>
      </c>
      <c r="X190" s="22"/>
      <c r="Y190" s="22"/>
    </row>
    <row r="191" spans="1:25" s="18" customFormat="1">
      <c r="A191" s="1" t="s">
        <v>290</v>
      </c>
      <c r="B191" s="1" t="s">
        <v>296</v>
      </c>
      <c r="C191" s="1" t="s">
        <v>1571</v>
      </c>
      <c r="D191" s="5">
        <v>43170</v>
      </c>
      <c r="E191" s="1">
        <f t="shared" si="19"/>
        <v>2018</v>
      </c>
      <c r="F191" s="1">
        <f t="shared" si="20"/>
        <v>3</v>
      </c>
      <c r="G191" s="4">
        <f t="shared" si="21"/>
        <v>11</v>
      </c>
      <c r="H191" s="9">
        <v>0.33263888888888887</v>
      </c>
      <c r="I191" s="13">
        <f>128+44.94/60</f>
        <v>128.749</v>
      </c>
      <c r="J191" s="13">
        <f>31+44.96/60</f>
        <v>31.749333333333333</v>
      </c>
      <c r="K191" s="10">
        <v>149.482</v>
      </c>
      <c r="L191" s="10">
        <v>150</v>
      </c>
      <c r="M191" s="10">
        <v>0</v>
      </c>
      <c r="N191" s="14">
        <v>15.733599999999999</v>
      </c>
      <c r="O191" s="13">
        <v>34.680100282236843</v>
      </c>
      <c r="P191" s="38">
        <v>0.30882812470588283</v>
      </c>
      <c r="Q191" s="38">
        <v>1.5056324176470621</v>
      </c>
      <c r="R191" s="32" t="s">
        <v>285</v>
      </c>
      <c r="S191" s="32">
        <v>1</v>
      </c>
      <c r="T191" s="32"/>
      <c r="U191" s="8"/>
      <c r="V191" s="8"/>
      <c r="W191" s="8" t="s">
        <v>1235</v>
      </c>
      <c r="X191" s="22"/>
      <c r="Y191" s="22"/>
    </row>
    <row r="192" spans="1:25" s="18" customFormat="1">
      <c r="A192" s="1" t="s">
        <v>293</v>
      </c>
      <c r="B192" s="1">
        <v>79</v>
      </c>
      <c r="C192" s="1" t="s">
        <v>1571</v>
      </c>
      <c r="D192" s="5">
        <v>43218</v>
      </c>
      <c r="E192" s="1">
        <f t="shared" si="19"/>
        <v>2018</v>
      </c>
      <c r="F192" s="1">
        <f t="shared" si="20"/>
        <v>4</v>
      </c>
      <c r="G192" s="4">
        <f t="shared" si="21"/>
        <v>28</v>
      </c>
      <c r="H192" s="9">
        <v>0.58819444444444446</v>
      </c>
      <c r="I192" s="13">
        <v>129.61099999999999</v>
      </c>
      <c r="J192" s="13">
        <v>31.748999999999999</v>
      </c>
      <c r="K192" s="10">
        <v>5</v>
      </c>
      <c r="L192" s="10">
        <v>5</v>
      </c>
      <c r="M192" s="10">
        <v>0</v>
      </c>
      <c r="N192" s="14">
        <v>20.231666666666602</v>
      </c>
      <c r="O192" s="13">
        <v>34.564019999999999</v>
      </c>
      <c r="P192" s="38">
        <v>0.3090842941176466</v>
      </c>
      <c r="Q192" s="38">
        <v>1.5039841435294115</v>
      </c>
      <c r="R192" s="32" t="s">
        <v>285</v>
      </c>
      <c r="S192" s="32"/>
      <c r="T192" s="32"/>
      <c r="U192" s="8"/>
      <c r="V192" s="8"/>
      <c r="W192" s="8" t="s">
        <v>824</v>
      </c>
      <c r="X192" s="22"/>
      <c r="Y192" s="22"/>
    </row>
    <row r="193" spans="1:25" s="18" customFormat="1">
      <c r="A193" s="32" t="s">
        <v>141</v>
      </c>
      <c r="B193" s="32">
        <v>24</v>
      </c>
      <c r="C193" s="32" t="s">
        <v>1570</v>
      </c>
      <c r="D193" s="31">
        <v>42290</v>
      </c>
      <c r="E193" s="1">
        <f t="shared" si="19"/>
        <v>2015</v>
      </c>
      <c r="F193" s="1">
        <f t="shared" si="20"/>
        <v>10</v>
      </c>
      <c r="G193" s="4">
        <f t="shared" si="21"/>
        <v>13</v>
      </c>
      <c r="H193" s="9">
        <v>0.65</v>
      </c>
      <c r="I193" s="28">
        <v>127.25136666666667</v>
      </c>
      <c r="J193" s="28">
        <v>31.750166666666665</v>
      </c>
      <c r="K193" s="33">
        <v>75</v>
      </c>
      <c r="L193" s="33">
        <v>75</v>
      </c>
      <c r="M193" s="33" t="s">
        <v>292</v>
      </c>
      <c r="N193" s="27">
        <v>18.909700000000001</v>
      </c>
      <c r="O193" s="30">
        <v>34.446100000000001</v>
      </c>
      <c r="P193" s="38">
        <v>0.31</v>
      </c>
      <c r="Q193" s="38">
        <v>1.55</v>
      </c>
      <c r="R193" s="32" t="s">
        <v>285</v>
      </c>
      <c r="S193" s="32">
        <v>1</v>
      </c>
      <c r="T193" s="32"/>
      <c r="U193" s="8"/>
      <c r="V193" s="8"/>
      <c r="W193" s="8"/>
      <c r="X193" s="22"/>
      <c r="Y193" s="22"/>
    </row>
    <row r="194" spans="1:25" s="18" customFormat="1">
      <c r="A194" s="32" t="s">
        <v>142</v>
      </c>
      <c r="B194" s="32" t="s">
        <v>186</v>
      </c>
      <c r="C194" s="32" t="s">
        <v>1570</v>
      </c>
      <c r="D194" s="31">
        <v>42442</v>
      </c>
      <c r="E194" s="1">
        <f t="shared" si="19"/>
        <v>2016</v>
      </c>
      <c r="F194" s="1">
        <f t="shared" si="20"/>
        <v>3</v>
      </c>
      <c r="G194" s="4">
        <f t="shared" si="21"/>
        <v>13</v>
      </c>
      <c r="H194" s="9">
        <v>0.875</v>
      </c>
      <c r="I194" s="28">
        <v>129.24870000000001</v>
      </c>
      <c r="J194" s="28">
        <v>31.750183333333332</v>
      </c>
      <c r="K194" s="33">
        <v>50.44</v>
      </c>
      <c r="L194" s="33">
        <v>50</v>
      </c>
      <c r="M194" s="33">
        <v>0</v>
      </c>
      <c r="N194" s="27">
        <v>18.531300000000002</v>
      </c>
      <c r="O194" s="30">
        <v>34.819800000000001</v>
      </c>
      <c r="P194" s="38">
        <v>0.31156422941176487</v>
      </c>
      <c r="Q194" s="38">
        <v>1.9790542941176454</v>
      </c>
      <c r="R194" s="32" t="s">
        <v>285</v>
      </c>
      <c r="S194" s="32">
        <v>1</v>
      </c>
      <c r="T194" s="32"/>
      <c r="U194" s="8"/>
      <c r="V194" s="8"/>
      <c r="W194" s="8"/>
      <c r="X194" s="22"/>
      <c r="Y194" s="22"/>
    </row>
    <row r="195" spans="1:25" s="18" customFormat="1">
      <c r="A195" s="32" t="s">
        <v>142</v>
      </c>
      <c r="B195" s="32" t="s">
        <v>184</v>
      </c>
      <c r="C195" s="32" t="s">
        <v>1570</v>
      </c>
      <c r="D195" s="31">
        <v>42442</v>
      </c>
      <c r="E195" s="1">
        <f t="shared" si="19"/>
        <v>2016</v>
      </c>
      <c r="F195" s="1">
        <f t="shared" si="20"/>
        <v>3</v>
      </c>
      <c r="G195" s="4">
        <f t="shared" si="21"/>
        <v>13</v>
      </c>
      <c r="H195" s="9">
        <v>0.54375000000000007</v>
      </c>
      <c r="I195" s="28">
        <v>128.75146666666666</v>
      </c>
      <c r="J195" s="28">
        <v>31.749316666666665</v>
      </c>
      <c r="K195" s="33">
        <v>74.472999999999999</v>
      </c>
      <c r="L195" s="33">
        <v>75</v>
      </c>
      <c r="M195" s="33">
        <v>0</v>
      </c>
      <c r="N195" s="27">
        <v>18.376000000000001</v>
      </c>
      <c r="O195" s="30">
        <v>34.793700000000001</v>
      </c>
      <c r="P195" s="38">
        <v>0.31347948235294099</v>
      </c>
      <c r="Q195" s="38">
        <v>1.8765920200000004</v>
      </c>
      <c r="R195" s="32" t="s">
        <v>285</v>
      </c>
      <c r="S195" s="32">
        <v>1</v>
      </c>
      <c r="T195" s="32"/>
      <c r="U195" s="8"/>
      <c r="V195" s="8"/>
      <c r="W195" s="8"/>
      <c r="X195" s="22"/>
      <c r="Y195" s="22"/>
    </row>
    <row r="196" spans="1:25" s="18" customFormat="1">
      <c r="A196" s="32" t="s">
        <v>142</v>
      </c>
      <c r="B196" s="32" t="s">
        <v>184</v>
      </c>
      <c r="C196" s="32" t="s">
        <v>1570</v>
      </c>
      <c r="D196" s="31">
        <v>42442</v>
      </c>
      <c r="E196" s="1">
        <f t="shared" si="19"/>
        <v>2016</v>
      </c>
      <c r="F196" s="1">
        <f t="shared" si="20"/>
        <v>3</v>
      </c>
      <c r="G196" s="4">
        <f t="shared" si="21"/>
        <v>13</v>
      </c>
      <c r="H196" s="9">
        <v>0.54375000000000007</v>
      </c>
      <c r="I196" s="28">
        <v>128.75146666666666</v>
      </c>
      <c r="J196" s="28">
        <v>31.749316666666665</v>
      </c>
      <c r="K196" s="33">
        <v>0</v>
      </c>
      <c r="L196" s="33">
        <v>0</v>
      </c>
      <c r="M196" s="33">
        <v>0</v>
      </c>
      <c r="N196" s="27">
        <v>18.399999999999999</v>
      </c>
      <c r="O196" s="30">
        <v>34.829992553037435</v>
      </c>
      <c r="P196" s="38">
        <v>0.31448590117647068</v>
      </c>
      <c r="Q196" s="38">
        <v>2.0096952200000011</v>
      </c>
      <c r="R196" s="32" t="s">
        <v>285</v>
      </c>
      <c r="S196" s="32">
        <v>1</v>
      </c>
      <c r="T196" s="32"/>
      <c r="U196" s="8"/>
      <c r="V196" s="8"/>
      <c r="W196" s="8"/>
      <c r="X196" s="22"/>
      <c r="Y196" s="22"/>
    </row>
    <row r="197" spans="1:25" s="18" customFormat="1">
      <c r="A197" s="1" t="s">
        <v>290</v>
      </c>
      <c r="B197" s="1" t="s">
        <v>296</v>
      </c>
      <c r="C197" s="1" t="s">
        <v>1571</v>
      </c>
      <c r="D197" s="5">
        <v>43170</v>
      </c>
      <c r="E197" s="1">
        <f t="shared" si="19"/>
        <v>2018</v>
      </c>
      <c r="F197" s="1">
        <f t="shared" si="20"/>
        <v>3</v>
      </c>
      <c r="G197" s="4">
        <f t="shared" si="21"/>
        <v>11</v>
      </c>
      <c r="H197" s="9">
        <v>0.33263888888888887</v>
      </c>
      <c r="I197" s="13">
        <f>128+44.94/60</f>
        <v>128.749</v>
      </c>
      <c r="J197" s="13">
        <f>31+44.96/60</f>
        <v>31.749333333333333</v>
      </c>
      <c r="K197" s="10">
        <v>10.316000000000001</v>
      </c>
      <c r="L197" s="10">
        <v>10</v>
      </c>
      <c r="M197" s="10">
        <v>0</v>
      </c>
      <c r="N197" s="14">
        <v>16.816299999999998</v>
      </c>
      <c r="O197" s="13">
        <v>34.70914314153729</v>
      </c>
      <c r="P197" s="38">
        <v>0.31584151058823573</v>
      </c>
      <c r="Q197" s="38">
        <v>1.7520976647058841</v>
      </c>
      <c r="R197" s="32" t="s">
        <v>285</v>
      </c>
      <c r="S197" s="32">
        <v>1</v>
      </c>
      <c r="T197" s="32"/>
      <c r="U197" s="8"/>
      <c r="V197" s="8"/>
      <c r="W197" s="8" t="s">
        <v>1242</v>
      </c>
      <c r="X197" s="22"/>
      <c r="Y197" s="22"/>
    </row>
    <row r="198" spans="1:25" s="18" customFormat="1">
      <c r="A198" s="32" t="s">
        <v>142</v>
      </c>
      <c r="B198" s="32" t="s">
        <v>184</v>
      </c>
      <c r="C198" s="32" t="s">
        <v>1570</v>
      </c>
      <c r="D198" s="31">
        <v>42442</v>
      </c>
      <c r="E198" s="1">
        <f t="shared" si="19"/>
        <v>2016</v>
      </c>
      <c r="F198" s="1">
        <f t="shared" si="20"/>
        <v>3</v>
      </c>
      <c r="G198" s="4">
        <f t="shared" si="21"/>
        <v>13</v>
      </c>
      <c r="H198" s="9">
        <v>0.54375000000000007</v>
      </c>
      <c r="I198" s="28">
        <v>128.75146666666666</v>
      </c>
      <c r="J198" s="28">
        <v>31.749316666666665</v>
      </c>
      <c r="K198" s="33">
        <v>20.2</v>
      </c>
      <c r="L198" s="33">
        <v>20</v>
      </c>
      <c r="M198" s="33">
        <v>0</v>
      </c>
      <c r="N198" s="27">
        <v>18.542200000000001</v>
      </c>
      <c r="O198" s="30">
        <v>34.814399999999999</v>
      </c>
      <c r="P198" s="38">
        <v>0.31730147764705885</v>
      </c>
      <c r="Q198" s="38">
        <v>1.8775707200000014</v>
      </c>
      <c r="R198" s="32" t="s">
        <v>285</v>
      </c>
      <c r="S198" s="32">
        <v>1</v>
      </c>
      <c r="T198" s="32"/>
      <c r="U198" s="8"/>
      <c r="V198" s="8"/>
      <c r="W198" s="8"/>
      <c r="X198" s="22"/>
      <c r="Y198" s="22"/>
    </row>
    <row r="199" spans="1:25" s="18" customFormat="1">
      <c r="A199" s="32" t="s">
        <v>142</v>
      </c>
      <c r="B199" s="32" t="s">
        <v>186</v>
      </c>
      <c r="C199" s="32" t="s">
        <v>1570</v>
      </c>
      <c r="D199" s="31">
        <v>42442</v>
      </c>
      <c r="E199" s="1">
        <f t="shared" si="19"/>
        <v>2016</v>
      </c>
      <c r="F199" s="1">
        <f t="shared" si="20"/>
        <v>3</v>
      </c>
      <c r="G199" s="4">
        <f t="shared" si="21"/>
        <v>13</v>
      </c>
      <c r="H199" s="9">
        <v>0.875</v>
      </c>
      <c r="I199" s="28">
        <v>129.24870000000001</v>
      </c>
      <c r="J199" s="28">
        <v>31.750183333333332</v>
      </c>
      <c r="K199" s="33">
        <v>29.855</v>
      </c>
      <c r="L199" s="33">
        <v>30</v>
      </c>
      <c r="M199" s="33">
        <v>0</v>
      </c>
      <c r="N199" s="27">
        <v>18.543500000000002</v>
      </c>
      <c r="O199" s="30">
        <v>34.82</v>
      </c>
      <c r="P199" s="38">
        <v>0.31946680235294123</v>
      </c>
      <c r="Q199" s="38">
        <v>1.9494437435294127</v>
      </c>
      <c r="R199" s="32" t="s">
        <v>285</v>
      </c>
      <c r="S199" s="32">
        <v>1</v>
      </c>
      <c r="T199" s="32"/>
      <c r="U199" s="8"/>
      <c r="V199" s="8"/>
      <c r="W199" s="8"/>
      <c r="X199" s="22"/>
      <c r="Y199" s="22"/>
    </row>
    <row r="200" spans="1:25" s="18" customFormat="1">
      <c r="A200" s="32" t="s">
        <v>142</v>
      </c>
      <c r="B200" s="32" t="s">
        <v>184</v>
      </c>
      <c r="C200" s="32" t="s">
        <v>1570</v>
      </c>
      <c r="D200" s="31">
        <v>42442</v>
      </c>
      <c r="E200" s="1">
        <f t="shared" si="19"/>
        <v>2016</v>
      </c>
      <c r="F200" s="1">
        <f t="shared" si="20"/>
        <v>3</v>
      </c>
      <c r="G200" s="4">
        <f t="shared" si="21"/>
        <v>13</v>
      </c>
      <c r="H200" s="9">
        <v>0.54375000000000007</v>
      </c>
      <c r="I200" s="28">
        <v>128.75146666666666</v>
      </c>
      <c r="J200" s="28">
        <v>31.749316666666665</v>
      </c>
      <c r="K200" s="33">
        <v>30.483000000000001</v>
      </c>
      <c r="L200" s="33">
        <v>30</v>
      </c>
      <c r="M200" s="33">
        <v>0</v>
      </c>
      <c r="N200" s="27">
        <v>18.546800000000001</v>
      </c>
      <c r="O200" s="30">
        <v>34.815199999999997</v>
      </c>
      <c r="P200" s="38">
        <v>0.32064422588235275</v>
      </c>
      <c r="Q200" s="38">
        <v>1.9646750200000014</v>
      </c>
      <c r="R200" s="32" t="s">
        <v>285</v>
      </c>
      <c r="S200" s="32">
        <v>1</v>
      </c>
      <c r="T200" s="32"/>
      <c r="U200" s="8"/>
      <c r="V200" s="8"/>
      <c r="W200" s="8"/>
      <c r="X200" s="22"/>
      <c r="Y200" s="22"/>
    </row>
    <row r="201" spans="1:25" s="18" customFormat="1">
      <c r="A201" s="1" t="s">
        <v>293</v>
      </c>
      <c r="B201" s="1">
        <v>73</v>
      </c>
      <c r="C201" s="1" t="s">
        <v>1571</v>
      </c>
      <c r="D201" s="5">
        <v>43217</v>
      </c>
      <c r="E201" s="1">
        <f t="shared" ref="E201:E213" si="22">YEAR(D201)</f>
        <v>2018</v>
      </c>
      <c r="F201" s="1">
        <f t="shared" ref="F201:F213" si="23">MONTH(D201)</f>
        <v>4</v>
      </c>
      <c r="G201" s="4">
        <f t="shared" ref="G201:G213" si="24">DAY(D201)</f>
        <v>27</v>
      </c>
      <c r="H201" s="9">
        <v>0.43541666666666662</v>
      </c>
      <c r="I201" s="13">
        <v>126.72799999999999</v>
      </c>
      <c r="J201" s="13">
        <v>31.703166666666601</v>
      </c>
      <c r="K201" s="10">
        <v>5</v>
      </c>
      <c r="L201" s="10">
        <v>5</v>
      </c>
      <c r="M201" s="10">
        <v>0</v>
      </c>
      <c r="N201" s="14">
        <v>17.515000000000001</v>
      </c>
      <c r="O201" s="13">
        <v>34.3081866666666</v>
      </c>
      <c r="P201" s="38">
        <v>0.32161552117647108</v>
      </c>
      <c r="Q201" s="38">
        <v>1.1108187058823535</v>
      </c>
      <c r="R201" s="32" t="s">
        <v>285</v>
      </c>
      <c r="S201" s="32"/>
      <c r="T201" s="32"/>
      <c r="U201" s="8"/>
      <c r="V201" s="8"/>
      <c r="W201" s="8" t="s">
        <v>818</v>
      </c>
      <c r="X201" s="22"/>
      <c r="Y201" s="22"/>
    </row>
    <row r="202" spans="1:25" s="18" customFormat="1">
      <c r="A202" s="32" t="s">
        <v>141</v>
      </c>
      <c r="B202" s="32">
        <v>24</v>
      </c>
      <c r="C202" s="32" t="s">
        <v>1570</v>
      </c>
      <c r="D202" s="31">
        <v>42290</v>
      </c>
      <c r="E202" s="1">
        <f t="shared" si="22"/>
        <v>2015</v>
      </c>
      <c r="F202" s="1">
        <f t="shared" si="23"/>
        <v>10</v>
      </c>
      <c r="G202" s="4">
        <f t="shared" si="24"/>
        <v>13</v>
      </c>
      <c r="H202" s="9">
        <v>0.65</v>
      </c>
      <c r="I202" s="28">
        <v>127.25136666666667</v>
      </c>
      <c r="J202" s="28">
        <v>31.750166666666665</v>
      </c>
      <c r="K202" s="33">
        <v>100</v>
      </c>
      <c r="L202" s="33">
        <v>100</v>
      </c>
      <c r="M202" s="33" t="s">
        <v>292</v>
      </c>
      <c r="N202" s="27">
        <v>16.4177</v>
      </c>
      <c r="O202" s="30">
        <v>34.591200000000001</v>
      </c>
      <c r="P202" s="38">
        <v>0.33</v>
      </c>
      <c r="Q202" s="38">
        <v>1.6</v>
      </c>
      <c r="R202" s="32" t="s">
        <v>285</v>
      </c>
      <c r="S202" s="32">
        <v>1</v>
      </c>
      <c r="T202" s="32"/>
      <c r="U202" s="8"/>
      <c r="V202" s="8"/>
      <c r="W202" s="8"/>
      <c r="X202" s="22"/>
      <c r="Y202" s="22"/>
    </row>
    <row r="203" spans="1:25" s="18" customFormat="1">
      <c r="A203" s="32" t="s">
        <v>142</v>
      </c>
      <c r="B203" s="32">
        <v>9</v>
      </c>
      <c r="C203" s="32" t="s">
        <v>1570</v>
      </c>
      <c r="D203" s="31">
        <v>42439</v>
      </c>
      <c r="E203" s="1">
        <f t="shared" si="22"/>
        <v>2016</v>
      </c>
      <c r="F203" s="1">
        <f t="shared" si="23"/>
        <v>3</v>
      </c>
      <c r="G203" s="4">
        <f t="shared" si="24"/>
        <v>10</v>
      </c>
      <c r="H203" s="9">
        <v>0.57847222222222217</v>
      </c>
      <c r="I203" s="28">
        <v>127.74873333333333</v>
      </c>
      <c r="J203" s="28">
        <v>31.748516666666667</v>
      </c>
      <c r="K203" s="33">
        <v>0</v>
      </c>
      <c r="L203" s="33">
        <v>0</v>
      </c>
      <c r="M203" s="33">
        <v>0</v>
      </c>
      <c r="N203" s="27">
        <v>17.7</v>
      </c>
      <c r="O203" s="30">
        <v>34.744407220432848</v>
      </c>
      <c r="P203" s="38">
        <v>0.33100000000000002</v>
      </c>
      <c r="Q203" s="38">
        <v>2.0299999999999998</v>
      </c>
      <c r="R203" s="32" t="s">
        <v>285</v>
      </c>
      <c r="S203" s="32"/>
      <c r="T203" s="32"/>
      <c r="U203" s="8"/>
      <c r="V203" s="8"/>
      <c r="W203" s="8"/>
      <c r="X203" s="22"/>
      <c r="Y203" s="22"/>
    </row>
    <row r="204" spans="1:25" s="18" customFormat="1">
      <c r="A204" s="1" t="s">
        <v>1533</v>
      </c>
      <c r="B204" s="1" t="s">
        <v>1537</v>
      </c>
      <c r="C204" s="1" t="s">
        <v>1571</v>
      </c>
      <c r="D204" s="5">
        <v>43532</v>
      </c>
      <c r="E204" s="1">
        <f t="shared" si="22"/>
        <v>2019</v>
      </c>
      <c r="F204" s="1">
        <f t="shared" si="23"/>
        <v>3</v>
      </c>
      <c r="G204" s="4">
        <f t="shared" si="24"/>
        <v>8</v>
      </c>
      <c r="H204" s="9">
        <v>0.53055555555555556</v>
      </c>
      <c r="I204" s="13">
        <f>127+1477/6000</f>
        <v>127.24616666666667</v>
      </c>
      <c r="J204" s="13">
        <f>31+4164/6000</f>
        <v>31.693999999999999</v>
      </c>
      <c r="K204" s="10">
        <v>30.117000000000001</v>
      </c>
      <c r="L204" s="10">
        <v>30</v>
      </c>
      <c r="M204" s="10">
        <v>0</v>
      </c>
      <c r="N204" s="14">
        <v>18.411799999999999</v>
      </c>
      <c r="O204" s="13">
        <v>34.591500000000003</v>
      </c>
      <c r="P204" s="41">
        <v>0.33311421568627431</v>
      </c>
      <c r="Q204" s="41">
        <v>1.804298882352942</v>
      </c>
      <c r="R204" s="1" t="s">
        <v>285</v>
      </c>
      <c r="S204" s="1">
        <v>1</v>
      </c>
      <c r="T204" s="1"/>
      <c r="U204" s="8"/>
      <c r="V204" s="8" t="s">
        <v>1637</v>
      </c>
      <c r="W204" s="42" t="str">
        <f>A204&amp;" St."&amp;B204&amp;" "&amp;K204&amp;"m"&amp;" Bt."&amp;M204</f>
        <v>YK1812 St.89_2 30.117m Bt.0</v>
      </c>
      <c r="X204" s="22"/>
      <c r="Y204" s="22"/>
    </row>
    <row r="205" spans="1:25" s="18" customFormat="1">
      <c r="A205" s="32" t="s">
        <v>142</v>
      </c>
      <c r="B205" s="32" t="s">
        <v>186</v>
      </c>
      <c r="C205" s="32" t="s">
        <v>1570</v>
      </c>
      <c r="D205" s="31">
        <v>42442</v>
      </c>
      <c r="E205" s="1">
        <f t="shared" si="22"/>
        <v>2016</v>
      </c>
      <c r="F205" s="1">
        <f t="shared" si="23"/>
        <v>3</v>
      </c>
      <c r="G205" s="4">
        <f t="shared" si="24"/>
        <v>13</v>
      </c>
      <c r="H205" s="9">
        <v>0.875</v>
      </c>
      <c r="I205" s="28">
        <v>129.24870000000001</v>
      </c>
      <c r="J205" s="28">
        <v>31.750183333333332</v>
      </c>
      <c r="K205" s="33">
        <v>20.074000000000002</v>
      </c>
      <c r="L205" s="33">
        <v>20</v>
      </c>
      <c r="M205" s="33">
        <v>0</v>
      </c>
      <c r="N205" s="27">
        <v>18.5489</v>
      </c>
      <c r="O205" s="30">
        <v>34.818600000000004</v>
      </c>
      <c r="P205" s="38">
        <v>0.33470833529411781</v>
      </c>
      <c r="Q205" s="38">
        <v>1.8614192329411772</v>
      </c>
      <c r="R205" s="32" t="s">
        <v>285</v>
      </c>
      <c r="S205" s="32">
        <v>1</v>
      </c>
      <c r="T205" s="32"/>
      <c r="U205" s="8"/>
      <c r="V205" s="8"/>
      <c r="W205" s="8"/>
      <c r="X205" s="22"/>
      <c r="Y205" s="22"/>
    </row>
    <row r="206" spans="1:25" s="18" customFormat="1">
      <c r="A206" s="32" t="s">
        <v>142</v>
      </c>
      <c r="B206" s="32">
        <v>1</v>
      </c>
      <c r="C206" s="32" t="s">
        <v>1570</v>
      </c>
      <c r="D206" s="31">
        <v>42438</v>
      </c>
      <c r="E206" s="1">
        <f t="shared" si="22"/>
        <v>2016</v>
      </c>
      <c r="F206" s="1">
        <f t="shared" si="23"/>
        <v>3</v>
      </c>
      <c r="G206" s="4">
        <f t="shared" si="24"/>
        <v>9</v>
      </c>
      <c r="H206" s="9">
        <v>0.83888888888888891</v>
      </c>
      <c r="I206" s="28">
        <v>129.66583333333332</v>
      </c>
      <c r="J206" s="28">
        <v>31.749383333333334</v>
      </c>
      <c r="K206" s="33">
        <v>0</v>
      </c>
      <c r="L206" s="33">
        <v>0</v>
      </c>
      <c r="M206" s="33">
        <v>0</v>
      </c>
      <c r="N206" s="27">
        <v>19.399999999999999</v>
      </c>
      <c r="O206" s="30">
        <v>34.831229738445622</v>
      </c>
      <c r="P206" s="38">
        <v>0.33600000000000002</v>
      </c>
      <c r="Q206" s="38">
        <v>2.0470000000000002</v>
      </c>
      <c r="R206" s="32" t="s">
        <v>285</v>
      </c>
      <c r="S206" s="32"/>
      <c r="T206" s="32"/>
      <c r="U206" s="8"/>
      <c r="V206" s="8"/>
      <c r="W206" s="8"/>
      <c r="X206" s="22"/>
      <c r="Y206" s="22"/>
    </row>
    <row r="207" spans="1:25" s="18" customFormat="1">
      <c r="A207" s="32" t="s">
        <v>142</v>
      </c>
      <c r="B207" s="32" t="s">
        <v>184</v>
      </c>
      <c r="C207" s="32" t="s">
        <v>1570</v>
      </c>
      <c r="D207" s="31">
        <v>42442</v>
      </c>
      <c r="E207" s="1">
        <f t="shared" si="22"/>
        <v>2016</v>
      </c>
      <c r="F207" s="1">
        <f t="shared" si="23"/>
        <v>3</v>
      </c>
      <c r="G207" s="4">
        <f t="shared" si="24"/>
        <v>13</v>
      </c>
      <c r="H207" s="9">
        <v>0.54375000000000007</v>
      </c>
      <c r="I207" s="28">
        <v>128.75146666666666</v>
      </c>
      <c r="J207" s="28">
        <v>31.749316666666665</v>
      </c>
      <c r="K207" s="33">
        <v>99.483999999999995</v>
      </c>
      <c r="L207" s="33">
        <v>100</v>
      </c>
      <c r="M207" s="33">
        <v>0</v>
      </c>
      <c r="N207" s="27">
        <v>17.684999999999999</v>
      </c>
      <c r="O207" s="30">
        <v>34.737099999999998</v>
      </c>
      <c r="P207" s="38">
        <v>0.33963439058823486</v>
      </c>
      <c r="Q207" s="38">
        <v>1.4267815000000006</v>
      </c>
      <c r="R207" s="32" t="s">
        <v>285</v>
      </c>
      <c r="S207" s="32">
        <v>1</v>
      </c>
      <c r="T207" s="32"/>
      <c r="U207" s="8"/>
      <c r="V207" s="8"/>
      <c r="W207" s="8"/>
      <c r="X207" s="22"/>
      <c r="Y207" s="22"/>
    </row>
    <row r="208" spans="1:25" s="18" customFormat="1">
      <c r="A208" s="32" t="s">
        <v>142</v>
      </c>
      <c r="B208" s="32" t="s">
        <v>184</v>
      </c>
      <c r="C208" s="32" t="s">
        <v>1570</v>
      </c>
      <c r="D208" s="31">
        <v>42442</v>
      </c>
      <c r="E208" s="1">
        <f t="shared" si="22"/>
        <v>2016</v>
      </c>
      <c r="F208" s="1">
        <f t="shared" si="23"/>
        <v>3</v>
      </c>
      <c r="G208" s="4">
        <f t="shared" si="24"/>
        <v>13</v>
      </c>
      <c r="H208" s="9">
        <v>0.54375000000000007</v>
      </c>
      <c r="I208" s="28">
        <v>128.75146666666666</v>
      </c>
      <c r="J208" s="28">
        <v>31.749316666666665</v>
      </c>
      <c r="K208" s="33">
        <v>50.575000000000003</v>
      </c>
      <c r="L208" s="33">
        <v>50</v>
      </c>
      <c r="M208" s="33">
        <v>0</v>
      </c>
      <c r="N208" s="27">
        <v>18.4574</v>
      </c>
      <c r="O208" s="30">
        <v>34.8035</v>
      </c>
      <c r="P208" s="38">
        <v>0.33967033411764702</v>
      </c>
      <c r="Q208" s="38">
        <v>1.9539093200000028</v>
      </c>
      <c r="R208" s="32" t="s">
        <v>285</v>
      </c>
      <c r="S208" s="32">
        <v>1</v>
      </c>
      <c r="T208" s="32"/>
      <c r="U208" s="8"/>
      <c r="V208" s="8"/>
      <c r="W208" s="8"/>
      <c r="X208" s="22"/>
      <c r="Y208" s="22"/>
    </row>
    <row r="209" spans="1:25" s="18" customFormat="1">
      <c r="A209" s="32" t="s">
        <v>141</v>
      </c>
      <c r="B209" s="32">
        <v>30</v>
      </c>
      <c r="C209" s="32" t="s">
        <v>1570</v>
      </c>
      <c r="D209" s="31">
        <v>42291</v>
      </c>
      <c r="E209" s="1">
        <f t="shared" si="22"/>
        <v>2015</v>
      </c>
      <c r="F209" s="1">
        <f t="shared" si="23"/>
        <v>10</v>
      </c>
      <c r="G209" s="4">
        <f t="shared" si="24"/>
        <v>14</v>
      </c>
      <c r="H209" s="9">
        <v>0.22013888888888888</v>
      </c>
      <c r="I209" s="28">
        <v>128.75041666666667</v>
      </c>
      <c r="J209" s="28">
        <v>31.749216666666666</v>
      </c>
      <c r="K209" s="33">
        <v>100</v>
      </c>
      <c r="L209" s="33">
        <v>100</v>
      </c>
      <c r="M209" s="33" t="s">
        <v>292</v>
      </c>
      <c r="N209" s="27">
        <v>21.157599999999999</v>
      </c>
      <c r="O209" s="30">
        <v>34.574199999999998</v>
      </c>
      <c r="P209" s="38">
        <v>0.34</v>
      </c>
      <c r="Q209" s="38">
        <v>1.56</v>
      </c>
      <c r="R209" s="32" t="s">
        <v>285</v>
      </c>
      <c r="S209" s="32">
        <v>1</v>
      </c>
      <c r="T209" s="32"/>
      <c r="U209" s="8"/>
      <c r="V209" s="8"/>
      <c r="W209" s="8"/>
      <c r="X209" s="22"/>
      <c r="Y209" s="22"/>
    </row>
    <row r="210" spans="1:25" s="18" customFormat="1">
      <c r="A210" s="1" t="s">
        <v>290</v>
      </c>
      <c r="B210" s="1">
        <v>81</v>
      </c>
      <c r="C210" s="1" t="s">
        <v>1571</v>
      </c>
      <c r="D210" s="5">
        <v>43169</v>
      </c>
      <c r="E210" s="1">
        <f t="shared" si="22"/>
        <v>2018</v>
      </c>
      <c r="F210" s="1">
        <f t="shared" si="23"/>
        <v>3</v>
      </c>
      <c r="G210" s="4">
        <f t="shared" si="24"/>
        <v>10</v>
      </c>
      <c r="H210" s="9">
        <v>0.22013888888888888</v>
      </c>
      <c r="I210" s="13">
        <f>127+25.01/60</f>
        <v>127.41683333333333</v>
      </c>
      <c r="J210" s="13">
        <f>31+41.99/60</f>
        <v>31.699833333333334</v>
      </c>
      <c r="K210" s="10">
        <v>30.087</v>
      </c>
      <c r="L210" s="10">
        <v>30</v>
      </c>
      <c r="M210" s="10">
        <v>0</v>
      </c>
      <c r="N210" s="14">
        <v>16.8459</v>
      </c>
      <c r="O210" s="13">
        <v>34.671300000000002</v>
      </c>
      <c r="P210" s="38">
        <v>0.34895491029411829</v>
      </c>
      <c r="Q210" s="38">
        <v>1.6373584058823543</v>
      </c>
      <c r="R210" s="32" t="s">
        <v>285</v>
      </c>
      <c r="S210" s="32">
        <v>1</v>
      </c>
      <c r="T210" s="32"/>
      <c r="U210" s="8"/>
      <c r="V210" s="8"/>
      <c r="W210" s="8" t="s">
        <v>1228</v>
      </c>
      <c r="X210" s="22"/>
      <c r="Y210" s="22"/>
    </row>
    <row r="211" spans="1:25" s="18" customFormat="1">
      <c r="A211" s="32" t="s">
        <v>142</v>
      </c>
      <c r="B211" s="32">
        <v>7</v>
      </c>
      <c r="C211" s="32" t="s">
        <v>1570</v>
      </c>
      <c r="D211" s="31">
        <v>42439</v>
      </c>
      <c r="E211" s="1">
        <f t="shared" si="22"/>
        <v>2016</v>
      </c>
      <c r="F211" s="1">
        <f t="shared" si="23"/>
        <v>3</v>
      </c>
      <c r="G211" s="4">
        <f t="shared" si="24"/>
        <v>10</v>
      </c>
      <c r="H211" s="9">
        <v>0.38472222222222219</v>
      </c>
      <c r="I211" s="28">
        <v>128.24741666666668</v>
      </c>
      <c r="J211" s="28">
        <v>31.751516666666667</v>
      </c>
      <c r="K211" s="33">
        <v>0</v>
      </c>
      <c r="L211" s="33">
        <v>0</v>
      </c>
      <c r="M211" s="33">
        <v>0</v>
      </c>
      <c r="N211" s="27">
        <v>18.5</v>
      </c>
      <c r="O211" s="30">
        <v>34.827336040474862</v>
      </c>
      <c r="P211" s="38">
        <v>0.35199999999999998</v>
      </c>
      <c r="Q211" s="38">
        <v>2.1259999999999999</v>
      </c>
      <c r="R211" s="32" t="s">
        <v>285</v>
      </c>
      <c r="S211" s="32"/>
      <c r="T211" s="32"/>
      <c r="U211" s="8"/>
      <c r="V211" s="8"/>
      <c r="W211" s="8"/>
      <c r="X211" s="22"/>
      <c r="Y211" s="22"/>
    </row>
    <row r="212" spans="1:25" s="22" customFormat="1">
      <c r="A212" s="32" t="s">
        <v>142</v>
      </c>
      <c r="B212" s="32">
        <v>5</v>
      </c>
      <c r="C212" s="32" t="s">
        <v>1570</v>
      </c>
      <c r="D212" s="31">
        <v>42439</v>
      </c>
      <c r="E212" s="1">
        <f t="shared" si="22"/>
        <v>2016</v>
      </c>
      <c r="F212" s="1">
        <f t="shared" si="23"/>
        <v>3</v>
      </c>
      <c r="G212" s="4">
        <f t="shared" si="24"/>
        <v>10</v>
      </c>
      <c r="H212" s="11">
        <v>0.19791666666666666</v>
      </c>
      <c r="I212" s="28">
        <v>128.75126666666668</v>
      </c>
      <c r="J212" s="28">
        <v>31.748899999999999</v>
      </c>
      <c r="K212" s="33">
        <v>0</v>
      </c>
      <c r="L212" s="33">
        <v>0</v>
      </c>
      <c r="M212" s="33">
        <v>0</v>
      </c>
      <c r="N212" s="27">
        <v>18.8</v>
      </c>
      <c r="O212" s="30">
        <v>34.860509607784437</v>
      </c>
      <c r="P212" s="38">
        <v>0.371</v>
      </c>
      <c r="Q212" s="38">
        <v>2.17</v>
      </c>
      <c r="R212" s="32" t="s">
        <v>285</v>
      </c>
      <c r="S212" s="32"/>
      <c r="T212" s="32"/>
      <c r="U212" s="8"/>
      <c r="V212" s="8"/>
      <c r="W212" s="8"/>
    </row>
    <row r="213" spans="1:25" s="22" customFormat="1">
      <c r="A213" s="1" t="s">
        <v>293</v>
      </c>
      <c r="B213" s="1">
        <v>78</v>
      </c>
      <c r="C213" s="1" t="s">
        <v>1571</v>
      </c>
      <c r="D213" s="5">
        <v>43218</v>
      </c>
      <c r="E213" s="1">
        <f t="shared" si="22"/>
        <v>2018</v>
      </c>
      <c r="F213" s="1">
        <f t="shared" si="23"/>
        <v>4</v>
      </c>
      <c r="G213" s="4">
        <f t="shared" si="24"/>
        <v>28</v>
      </c>
      <c r="H213" s="9">
        <v>0.43263888888888885</v>
      </c>
      <c r="I213" s="13">
        <v>129.19133333333301</v>
      </c>
      <c r="J213" s="13">
        <v>31.748999999999999</v>
      </c>
      <c r="K213" s="10">
        <v>5</v>
      </c>
      <c r="L213" s="10">
        <v>5</v>
      </c>
      <c r="M213" s="10">
        <v>0</v>
      </c>
      <c r="N213" s="14">
        <v>19.801666666666598</v>
      </c>
      <c r="O213" s="13">
        <v>34.504519999999999</v>
      </c>
      <c r="P213" s="38">
        <v>0.40747188352941199</v>
      </c>
      <c r="Q213" s="38">
        <v>1.4992079858823537</v>
      </c>
      <c r="R213" s="32" t="s">
        <v>285</v>
      </c>
      <c r="S213" s="32"/>
      <c r="T213" s="32"/>
      <c r="U213" s="8"/>
      <c r="V213" s="8"/>
      <c r="W213" s="8" t="s">
        <v>823</v>
      </c>
    </row>
    <row r="214" spans="1:25" s="22" customFormat="1">
      <c r="A214" s="1" t="s">
        <v>1408</v>
      </c>
      <c r="B214" s="1" t="s">
        <v>100</v>
      </c>
      <c r="C214" s="1" t="s">
        <v>292</v>
      </c>
      <c r="D214" s="5">
        <v>43339</v>
      </c>
      <c r="E214" s="1">
        <v>2018</v>
      </c>
      <c r="F214" s="1">
        <v>8</v>
      </c>
      <c r="G214" s="4">
        <v>27</v>
      </c>
      <c r="H214" s="9">
        <v>2.338888888888889</v>
      </c>
      <c r="I214" s="13">
        <v>135.6</v>
      </c>
      <c r="J214" s="13">
        <v>38.643000000000001</v>
      </c>
      <c r="K214" s="10">
        <v>4.5</v>
      </c>
      <c r="L214" s="10">
        <v>5</v>
      </c>
      <c r="M214" s="10">
        <v>0</v>
      </c>
      <c r="N214" s="14">
        <v>25.713333333333299</v>
      </c>
      <c r="O214" s="13">
        <v>34.04611589469134</v>
      </c>
      <c r="P214" s="38">
        <v>8.6254400000003173E-3</v>
      </c>
      <c r="Q214" s="38">
        <v>-0.24656500000000037</v>
      </c>
      <c r="R214" s="1" t="s">
        <v>1410</v>
      </c>
      <c r="S214" s="1"/>
      <c r="T214" s="1"/>
      <c r="U214" s="8"/>
      <c r="V214" s="8"/>
      <c r="W214" s="42" t="str">
        <f>A214&amp;" St."&amp;B214&amp;" "&amp;K214&amp;"m"&amp;" Bt."&amp;M214</f>
        <v>YK1808 St.O10 4.5m Bt.0</v>
      </c>
    </row>
    <row r="215" spans="1:25" s="22" customFormat="1">
      <c r="A215" s="1" t="s">
        <v>1408</v>
      </c>
      <c r="B215" s="1" t="s">
        <v>1428</v>
      </c>
      <c r="C215" s="1" t="s">
        <v>292</v>
      </c>
      <c r="D215" s="5">
        <v>43339</v>
      </c>
      <c r="E215" s="1">
        <v>2018</v>
      </c>
      <c r="F215" s="1">
        <v>8</v>
      </c>
      <c r="G215" s="4">
        <v>27</v>
      </c>
      <c r="H215" s="9">
        <v>0.10416666666666667</v>
      </c>
      <c r="I215" s="13">
        <v>134.851333333333</v>
      </c>
      <c r="J215" s="13">
        <v>37.725666666666598</v>
      </c>
      <c r="K215" s="10">
        <v>4.5</v>
      </c>
      <c r="L215" s="10">
        <v>5</v>
      </c>
      <c r="M215" s="10">
        <v>0</v>
      </c>
      <c r="N215" s="14">
        <v>25.4</v>
      </c>
      <c r="O215" s="13">
        <v>34.069177227606012</v>
      </c>
      <c r="P215" s="38">
        <v>1.1947680000000016E-2</v>
      </c>
      <c r="Q215" s="38">
        <v>-0.27822201647058975</v>
      </c>
      <c r="R215" s="1" t="s">
        <v>1410</v>
      </c>
      <c r="S215" s="1"/>
      <c r="T215" s="1"/>
      <c r="U215" s="8"/>
      <c r="V215" s="8"/>
      <c r="W215" s="42" t="str">
        <f>A215&amp;" St."&amp;B215&amp;" "&amp;K215&amp;"m"&amp;" Bt."&amp;M215</f>
        <v>YK1808 St.O09 4.5m Bt.0</v>
      </c>
    </row>
    <row r="216" spans="1:25" s="22" customFormat="1">
      <c r="A216" s="32" t="s">
        <v>178</v>
      </c>
      <c r="B216" s="32" t="s">
        <v>52</v>
      </c>
      <c r="C216" s="32" t="s">
        <v>1582</v>
      </c>
      <c r="D216" s="31">
        <v>42907</v>
      </c>
      <c r="E216" s="25">
        <f>YEAR(D216)</f>
        <v>2017</v>
      </c>
      <c r="F216" s="25">
        <f>MONTH(D216)</f>
        <v>6</v>
      </c>
      <c r="G216" s="37">
        <f>DAY(D216)</f>
        <v>21</v>
      </c>
      <c r="H216" s="35" t="s">
        <v>292</v>
      </c>
      <c r="I216" s="28">
        <v>125.461</v>
      </c>
      <c r="J216" s="28">
        <v>26.991669999999999</v>
      </c>
      <c r="K216" s="33">
        <v>10</v>
      </c>
      <c r="L216" s="33">
        <v>10</v>
      </c>
      <c r="M216" s="33" t="s">
        <v>292</v>
      </c>
      <c r="N216" s="27">
        <v>25.753</v>
      </c>
      <c r="O216" s="30">
        <v>34.016300000000001</v>
      </c>
      <c r="P216" s="26">
        <v>-5.0467263157894626E-2</v>
      </c>
      <c r="Q216" s="26">
        <v>-0.21957743298245447</v>
      </c>
      <c r="R216" s="32" t="s">
        <v>284</v>
      </c>
      <c r="S216" s="32"/>
      <c r="T216" s="32"/>
      <c r="V216" s="36"/>
    </row>
    <row r="217" spans="1:25" s="22" customFormat="1">
      <c r="A217" s="32" t="s">
        <v>178</v>
      </c>
      <c r="B217" s="32" t="s">
        <v>51</v>
      </c>
      <c r="C217" s="32" t="s">
        <v>1582</v>
      </c>
      <c r="D217" s="31">
        <v>42908</v>
      </c>
      <c r="E217" s="25">
        <f>YEAR(D217)</f>
        <v>2017</v>
      </c>
      <c r="F217" s="25">
        <f>MONTH(D217)</f>
        <v>6</v>
      </c>
      <c r="G217" s="37">
        <f>DAY(D217)</f>
        <v>22</v>
      </c>
      <c r="H217" s="35" t="s">
        <v>292</v>
      </c>
      <c r="I217" s="28">
        <v>126.0445</v>
      </c>
      <c r="J217" s="28">
        <v>26.533829999999998</v>
      </c>
      <c r="K217" s="33">
        <v>20</v>
      </c>
      <c r="L217" s="33">
        <v>20</v>
      </c>
      <c r="M217" s="33" t="s">
        <v>292</v>
      </c>
      <c r="N217" s="27">
        <v>28.421099999999999</v>
      </c>
      <c r="O217" s="30">
        <v>34.100299999999997</v>
      </c>
      <c r="P217" s="26">
        <v>-1.1616547368421326E-2</v>
      </c>
      <c r="Q217" s="26">
        <v>0.14814981192982479</v>
      </c>
      <c r="R217" s="32" t="s">
        <v>284</v>
      </c>
      <c r="S217" s="32"/>
      <c r="T217" s="32"/>
      <c r="V217" s="36"/>
    </row>
    <row r="218" spans="1:25" s="22" customFormat="1">
      <c r="A218" s="32" t="s">
        <v>178</v>
      </c>
      <c r="B218" s="32" t="s">
        <v>51</v>
      </c>
      <c r="C218" s="32" t="s">
        <v>1582</v>
      </c>
      <c r="D218" s="31">
        <v>42908</v>
      </c>
      <c r="E218" s="25">
        <f>YEAR(D218)</f>
        <v>2017</v>
      </c>
      <c r="F218" s="25">
        <f>MONTH(D218)</f>
        <v>6</v>
      </c>
      <c r="G218" s="37">
        <f>DAY(D218)</f>
        <v>22</v>
      </c>
      <c r="H218" s="35" t="s">
        <v>292</v>
      </c>
      <c r="I218" s="28">
        <v>126.0445</v>
      </c>
      <c r="J218" s="28">
        <v>26.533829999999998</v>
      </c>
      <c r="K218" s="33">
        <v>10</v>
      </c>
      <c r="L218" s="33">
        <v>10</v>
      </c>
      <c r="M218" s="33" t="s">
        <v>292</v>
      </c>
      <c r="N218" s="27">
        <v>28.55</v>
      </c>
      <c r="O218" s="30">
        <v>34.096200000000003</v>
      </c>
      <c r="P218" s="26">
        <v>2.9411610526315801E-2</v>
      </c>
      <c r="Q218" s="26">
        <v>0.13740529438596738</v>
      </c>
      <c r="R218" s="32" t="s">
        <v>284</v>
      </c>
      <c r="S218" s="32"/>
      <c r="T218" s="32"/>
      <c r="V218" s="36"/>
    </row>
    <row r="219" spans="1:25" s="22" customFormat="1">
      <c r="A219" s="25" t="s">
        <v>1359</v>
      </c>
      <c r="B219" s="25" t="s">
        <v>1316</v>
      </c>
      <c r="C219" s="25" t="s">
        <v>1582</v>
      </c>
      <c r="D219" s="43">
        <v>43278</v>
      </c>
      <c r="E219" s="25">
        <v>2018</v>
      </c>
      <c r="F219" s="25">
        <v>6</v>
      </c>
      <c r="G219" s="37">
        <v>27</v>
      </c>
      <c r="H219" s="35">
        <v>0.12446759259259259</v>
      </c>
      <c r="I219" s="44">
        <v>125.43899999999999</v>
      </c>
      <c r="J219" s="44">
        <v>26.01</v>
      </c>
      <c r="K219" s="34">
        <v>10</v>
      </c>
      <c r="L219" s="34">
        <v>10</v>
      </c>
      <c r="M219" s="34">
        <v>0</v>
      </c>
      <c r="N219" s="45">
        <v>28.781300000000002</v>
      </c>
      <c r="O219" s="44">
        <v>34.009</v>
      </c>
      <c r="P219" s="26">
        <v>4.3944305882352763E-2</v>
      </c>
      <c r="Q219" s="26">
        <v>5.4289816470589614E-2</v>
      </c>
      <c r="R219" s="32" t="s">
        <v>1360</v>
      </c>
      <c r="S219" s="32"/>
      <c r="T219" s="32"/>
      <c r="V219" s="36"/>
      <c r="W219" s="22" t="s">
        <v>845</v>
      </c>
    </row>
    <row r="220" spans="1:25" s="22" customFormat="1">
      <c r="A220" s="32" t="s">
        <v>178</v>
      </c>
      <c r="B220" s="32" t="s">
        <v>50</v>
      </c>
      <c r="C220" s="32" t="s">
        <v>1582</v>
      </c>
      <c r="D220" s="31">
        <v>42909</v>
      </c>
      <c r="E220" s="25">
        <f>YEAR(D220)</f>
        <v>2017</v>
      </c>
      <c r="F220" s="25">
        <f>MONTH(D220)</f>
        <v>6</v>
      </c>
      <c r="G220" s="37">
        <f>DAY(D220)</f>
        <v>23</v>
      </c>
      <c r="H220" s="35" t="s">
        <v>292</v>
      </c>
      <c r="I220" s="28">
        <v>126.75166</v>
      </c>
      <c r="J220" s="28">
        <v>26.083169999999999</v>
      </c>
      <c r="K220" s="33">
        <v>10</v>
      </c>
      <c r="L220" s="33">
        <v>10</v>
      </c>
      <c r="M220" s="33" t="s">
        <v>292</v>
      </c>
      <c r="N220" s="27">
        <v>27.482700000000001</v>
      </c>
      <c r="O220" s="30">
        <v>34.1584</v>
      </c>
      <c r="P220" s="26">
        <v>4.8633168421052586E-2</v>
      </c>
      <c r="Q220" s="26">
        <v>0.34184681684210538</v>
      </c>
      <c r="R220" s="32" t="s">
        <v>284</v>
      </c>
      <c r="S220" s="32"/>
      <c r="T220" s="32"/>
      <c r="V220" s="36"/>
    </row>
    <row r="221" spans="1:25" s="22" customFormat="1">
      <c r="A221" s="32" t="s">
        <v>178</v>
      </c>
      <c r="B221" s="32" t="s">
        <v>49</v>
      </c>
      <c r="C221" s="32" t="s">
        <v>1582</v>
      </c>
      <c r="D221" s="31">
        <v>42912</v>
      </c>
      <c r="E221" s="25">
        <f>YEAR(D221)</f>
        <v>2017</v>
      </c>
      <c r="F221" s="25">
        <f>MONTH(D221)</f>
        <v>6</v>
      </c>
      <c r="G221" s="37">
        <f>DAY(D221)</f>
        <v>26</v>
      </c>
      <c r="H221" s="35" t="s">
        <v>292</v>
      </c>
      <c r="I221" s="28">
        <v>127.18116999999999</v>
      </c>
      <c r="J221" s="28">
        <v>26.782</v>
      </c>
      <c r="K221" s="33">
        <v>10</v>
      </c>
      <c r="L221" s="33">
        <v>10</v>
      </c>
      <c r="M221" s="33" t="s">
        <v>292</v>
      </c>
      <c r="N221" s="27">
        <v>27.416599999999999</v>
      </c>
      <c r="O221" s="30">
        <v>34.229799999999997</v>
      </c>
      <c r="P221" s="26">
        <v>5.4736442105263183E-2</v>
      </c>
      <c r="Q221" s="26">
        <v>0.40583944421052465</v>
      </c>
      <c r="R221" s="32" t="s">
        <v>284</v>
      </c>
      <c r="S221" s="32"/>
      <c r="T221" s="32"/>
      <c r="V221" s="36"/>
    </row>
    <row r="222" spans="1:25" s="22" customFormat="1">
      <c r="A222" s="25" t="s">
        <v>1359</v>
      </c>
      <c r="B222" s="25" t="s">
        <v>1317</v>
      </c>
      <c r="C222" s="25" t="s">
        <v>1582</v>
      </c>
      <c r="D222" s="43">
        <v>43279</v>
      </c>
      <c r="E222" s="25">
        <v>2018</v>
      </c>
      <c r="F222" s="25">
        <v>6</v>
      </c>
      <c r="G222" s="37">
        <v>28</v>
      </c>
      <c r="H222" s="35">
        <v>0.9272800925925927</v>
      </c>
      <c r="I222" s="44">
        <v>125.66783333333333</v>
      </c>
      <c r="J222" s="44">
        <v>26.833333333333332</v>
      </c>
      <c r="K222" s="34">
        <v>10</v>
      </c>
      <c r="L222" s="34">
        <v>10</v>
      </c>
      <c r="M222" s="34">
        <v>0</v>
      </c>
      <c r="N222" s="45">
        <v>28.645099999999999</v>
      </c>
      <c r="O222" s="44">
        <v>34.075899999999997</v>
      </c>
      <c r="P222" s="26">
        <v>5.9745694117646631E-2</v>
      </c>
      <c r="Q222" s="26">
        <v>5.0073623529408806E-2</v>
      </c>
      <c r="R222" s="32" t="s">
        <v>1360</v>
      </c>
      <c r="S222" s="32"/>
      <c r="T222" s="32"/>
      <c r="V222" s="36"/>
      <c r="W222" s="22" t="s">
        <v>847</v>
      </c>
    </row>
    <row r="223" spans="1:25" s="22" customFormat="1">
      <c r="A223" s="32" t="s">
        <v>178</v>
      </c>
      <c r="B223" s="32" t="s">
        <v>54</v>
      </c>
      <c r="C223" s="32" t="s">
        <v>1582</v>
      </c>
      <c r="D223" s="31">
        <v>42906</v>
      </c>
      <c r="E223" s="25">
        <f>YEAR(D223)</f>
        <v>2017</v>
      </c>
      <c r="F223" s="25">
        <f>MONTH(D223)</f>
        <v>6</v>
      </c>
      <c r="G223" s="37">
        <f>DAY(D223)</f>
        <v>20</v>
      </c>
      <c r="H223" s="35" t="s">
        <v>292</v>
      </c>
      <c r="I223" s="28">
        <v>125.44117</v>
      </c>
      <c r="J223" s="28">
        <v>26.013829999999999</v>
      </c>
      <c r="K223" s="33">
        <v>20</v>
      </c>
      <c r="L223" s="33">
        <v>20</v>
      </c>
      <c r="M223" s="33" t="s">
        <v>292</v>
      </c>
      <c r="N223" s="27">
        <v>28.206299999999999</v>
      </c>
      <c r="O223" s="30">
        <v>34.112400000000001</v>
      </c>
      <c r="P223" s="26">
        <v>5.9821585882352757E-2</v>
      </c>
      <c r="Q223" s="26">
        <v>0.28136477647058911</v>
      </c>
      <c r="R223" s="32" t="s">
        <v>284</v>
      </c>
      <c r="S223" s="32"/>
      <c r="T223" s="32"/>
      <c r="V223" s="36"/>
    </row>
    <row r="224" spans="1:25" s="22" customFormat="1">
      <c r="A224" s="25" t="s">
        <v>1359</v>
      </c>
      <c r="B224" s="25" t="s">
        <v>1326</v>
      </c>
      <c r="C224" s="25" t="s">
        <v>1582</v>
      </c>
      <c r="D224" s="43">
        <v>43271</v>
      </c>
      <c r="E224" s="25">
        <v>2018</v>
      </c>
      <c r="F224" s="25">
        <v>6</v>
      </c>
      <c r="G224" s="37">
        <v>20</v>
      </c>
      <c r="H224" s="35">
        <v>0.94265046296296295</v>
      </c>
      <c r="I224" s="44">
        <v>127.39883333333333</v>
      </c>
      <c r="J224" s="44">
        <v>26.633333333333333</v>
      </c>
      <c r="K224" s="34">
        <v>10</v>
      </c>
      <c r="L224" s="34">
        <v>10</v>
      </c>
      <c r="M224" s="34">
        <v>0</v>
      </c>
      <c r="N224" s="45">
        <v>26.4008</v>
      </c>
      <c r="O224" s="44">
        <v>34.241999999999997</v>
      </c>
      <c r="P224" s="26">
        <v>6.1009235294117836E-2</v>
      </c>
      <c r="Q224" s="26">
        <v>0.32056154705882278</v>
      </c>
      <c r="R224" s="32" t="s">
        <v>1360</v>
      </c>
      <c r="S224" s="32"/>
      <c r="T224" s="32"/>
      <c r="V224" s="36"/>
      <c r="W224" s="22" t="s">
        <v>859</v>
      </c>
    </row>
    <row r="225" spans="1:23" s="22" customFormat="1">
      <c r="A225" s="32" t="s">
        <v>178</v>
      </c>
      <c r="B225" s="32" t="s">
        <v>49</v>
      </c>
      <c r="C225" s="32" t="s">
        <v>1582</v>
      </c>
      <c r="D225" s="31">
        <v>42912</v>
      </c>
      <c r="E225" s="25">
        <f>YEAR(D225)</f>
        <v>2017</v>
      </c>
      <c r="F225" s="25">
        <f>MONTH(D225)</f>
        <v>6</v>
      </c>
      <c r="G225" s="37">
        <f>DAY(D225)</f>
        <v>26</v>
      </c>
      <c r="H225" s="35" t="s">
        <v>292</v>
      </c>
      <c r="I225" s="28">
        <v>127.18116999999999</v>
      </c>
      <c r="J225" s="28">
        <v>26.782</v>
      </c>
      <c r="K225" s="33">
        <v>30</v>
      </c>
      <c r="L225" s="33">
        <v>30</v>
      </c>
      <c r="M225" s="33" t="s">
        <v>292</v>
      </c>
      <c r="N225" s="27">
        <v>26.680700000000002</v>
      </c>
      <c r="O225" s="30">
        <v>34.345999999999997</v>
      </c>
      <c r="P225" s="26">
        <v>6.3167326315789474E-2</v>
      </c>
      <c r="Q225" s="26">
        <v>0.62056475929824551</v>
      </c>
      <c r="R225" s="32" t="s">
        <v>284</v>
      </c>
      <c r="S225" s="32"/>
      <c r="T225" s="32"/>
      <c r="V225" s="36"/>
    </row>
    <row r="226" spans="1:23" s="22" customFormat="1">
      <c r="A226" s="32" t="s">
        <v>178</v>
      </c>
      <c r="B226" s="32" t="s">
        <v>51</v>
      </c>
      <c r="C226" s="32" t="s">
        <v>1582</v>
      </c>
      <c r="D226" s="31">
        <v>42908</v>
      </c>
      <c r="E226" s="25">
        <f>YEAR(D226)</f>
        <v>2017</v>
      </c>
      <c r="F226" s="25">
        <f>MONTH(D226)</f>
        <v>6</v>
      </c>
      <c r="G226" s="37">
        <f>DAY(D226)</f>
        <v>22</v>
      </c>
      <c r="H226" s="35" t="s">
        <v>292</v>
      </c>
      <c r="I226" s="28">
        <v>126.0445</v>
      </c>
      <c r="J226" s="28">
        <v>26.533829999999998</v>
      </c>
      <c r="K226" s="33">
        <v>30</v>
      </c>
      <c r="L226" s="33">
        <v>30</v>
      </c>
      <c r="M226" s="33" t="s">
        <v>292</v>
      </c>
      <c r="N226" s="27">
        <v>27.4603</v>
      </c>
      <c r="O226" s="30">
        <v>34.281399999999998</v>
      </c>
      <c r="P226" s="26">
        <v>7.4526494736842031E-2</v>
      </c>
      <c r="Q226" s="26">
        <v>0.6116081294736837</v>
      </c>
      <c r="R226" s="32" t="s">
        <v>284</v>
      </c>
      <c r="S226" s="32"/>
      <c r="T226" s="32"/>
      <c r="V226" s="36"/>
    </row>
    <row r="227" spans="1:23" s="22" customFormat="1">
      <c r="A227" s="32" t="s">
        <v>178</v>
      </c>
      <c r="B227" s="32" t="s">
        <v>49</v>
      </c>
      <c r="C227" s="32" t="s">
        <v>1582</v>
      </c>
      <c r="D227" s="31">
        <v>42912</v>
      </c>
      <c r="E227" s="25">
        <f>YEAR(D227)</f>
        <v>2017</v>
      </c>
      <c r="F227" s="25">
        <f>MONTH(D227)</f>
        <v>6</v>
      </c>
      <c r="G227" s="37">
        <f>DAY(D227)</f>
        <v>26</v>
      </c>
      <c r="H227" s="35" t="s">
        <v>292</v>
      </c>
      <c r="I227" s="28">
        <v>127.18116999999999</v>
      </c>
      <c r="J227" s="28">
        <v>26.782</v>
      </c>
      <c r="K227" s="33">
        <v>20</v>
      </c>
      <c r="L227" s="33">
        <v>20</v>
      </c>
      <c r="M227" s="33" t="s">
        <v>292</v>
      </c>
      <c r="N227" s="27">
        <v>27.217400000000001</v>
      </c>
      <c r="O227" s="30">
        <v>34.2834</v>
      </c>
      <c r="P227" s="26">
        <v>7.668248421052648E-2</v>
      </c>
      <c r="Q227" s="26">
        <v>0.48027746175438679</v>
      </c>
      <c r="R227" s="32" t="s">
        <v>284</v>
      </c>
      <c r="S227" s="32"/>
      <c r="T227" s="32"/>
      <c r="V227" s="36"/>
    </row>
    <row r="228" spans="1:23" s="22" customFormat="1">
      <c r="A228" s="25" t="s">
        <v>1359</v>
      </c>
      <c r="B228" s="25" t="s">
        <v>49</v>
      </c>
      <c r="C228" s="25" t="s">
        <v>1582</v>
      </c>
      <c r="D228" s="43">
        <v>43272</v>
      </c>
      <c r="E228" s="25">
        <v>2018</v>
      </c>
      <c r="F228" s="25">
        <v>6</v>
      </c>
      <c r="G228" s="37">
        <v>21</v>
      </c>
      <c r="H228" s="35">
        <v>0.16513888888888889</v>
      </c>
      <c r="I228" s="44">
        <v>127.19199999999999</v>
      </c>
      <c r="J228" s="44">
        <v>26.791666666666668</v>
      </c>
      <c r="K228" s="34">
        <v>10</v>
      </c>
      <c r="L228" s="34">
        <v>10</v>
      </c>
      <c r="M228" s="34">
        <v>0</v>
      </c>
      <c r="N228" s="45">
        <v>26.817299999999999</v>
      </c>
      <c r="O228" s="44">
        <v>34.1845</v>
      </c>
      <c r="P228" s="26">
        <v>8.3238617647058533E-2</v>
      </c>
      <c r="Q228" s="26">
        <v>0.62289502352941284</v>
      </c>
      <c r="R228" s="32" t="s">
        <v>1360</v>
      </c>
      <c r="S228" s="32"/>
      <c r="T228" s="32"/>
      <c r="V228" s="36"/>
      <c r="W228" s="22" t="s">
        <v>860</v>
      </c>
    </row>
    <row r="229" spans="1:23" ht="14" customHeight="1">
      <c r="A229" s="25" t="s">
        <v>1359</v>
      </c>
      <c r="B229" s="25" t="s">
        <v>52</v>
      </c>
      <c r="C229" s="25" t="s">
        <v>1582</v>
      </c>
      <c r="D229" s="43">
        <v>43279</v>
      </c>
      <c r="E229" s="25">
        <v>2018</v>
      </c>
      <c r="F229" s="25">
        <v>6</v>
      </c>
      <c r="G229" s="37">
        <v>28</v>
      </c>
      <c r="H229" s="35">
        <v>0.80182870370370374</v>
      </c>
      <c r="I229" s="44">
        <v>125.4495</v>
      </c>
      <c r="J229" s="44">
        <v>26.983333333333334</v>
      </c>
      <c r="K229" s="34">
        <v>10</v>
      </c>
      <c r="L229" s="34">
        <v>10</v>
      </c>
      <c r="M229" s="34">
        <v>0</v>
      </c>
      <c r="N229" s="45">
        <v>28.038699999999999</v>
      </c>
      <c r="O229" s="44">
        <v>34.199300000000001</v>
      </c>
      <c r="P229" s="26">
        <v>8.5295599999999583E-2</v>
      </c>
      <c r="Q229" s="26">
        <v>0.29173839999999807</v>
      </c>
      <c r="R229" s="32" t="s">
        <v>1360</v>
      </c>
      <c r="S229" s="32"/>
      <c r="T229" s="32"/>
      <c r="U229" s="22"/>
      <c r="V229" s="36"/>
      <c r="W229" s="22" t="s">
        <v>846</v>
      </c>
    </row>
    <row r="230" spans="1:23" ht="14" customHeight="1">
      <c r="A230" s="25" t="s">
        <v>1359</v>
      </c>
      <c r="B230" s="25" t="s">
        <v>1328</v>
      </c>
      <c r="C230" s="25" t="s">
        <v>1582</v>
      </c>
      <c r="D230" s="43">
        <v>43270</v>
      </c>
      <c r="E230" s="25">
        <v>2018</v>
      </c>
      <c r="F230" s="25">
        <v>6</v>
      </c>
      <c r="G230" s="37">
        <v>19</v>
      </c>
      <c r="H230" s="35">
        <v>0.95650462962962957</v>
      </c>
      <c r="I230" s="44">
        <v>126.75933333333333</v>
      </c>
      <c r="J230" s="44">
        <v>27.085000000000001</v>
      </c>
      <c r="K230" s="34">
        <v>10</v>
      </c>
      <c r="L230" s="34">
        <v>10</v>
      </c>
      <c r="M230" s="34">
        <v>0</v>
      </c>
      <c r="N230" s="45">
        <v>28.515699999999999</v>
      </c>
      <c r="O230" s="44">
        <v>34.1432</v>
      </c>
      <c r="P230" s="26">
        <v>9.0660382352941049E-2</v>
      </c>
      <c r="Q230" s="26">
        <v>0.60699727647059021</v>
      </c>
      <c r="R230" s="32" t="s">
        <v>1360</v>
      </c>
      <c r="S230" s="32"/>
      <c r="T230" s="32"/>
      <c r="U230" s="22"/>
      <c r="V230" s="36"/>
      <c r="W230" s="22" t="s">
        <v>862</v>
      </c>
    </row>
    <row r="231" spans="1:23" ht="14" customHeight="1">
      <c r="A231" s="25" t="s">
        <v>1359</v>
      </c>
      <c r="B231" s="25" t="s">
        <v>48</v>
      </c>
      <c r="C231" s="25" t="s">
        <v>1582</v>
      </c>
      <c r="D231" s="43">
        <v>43270</v>
      </c>
      <c r="E231" s="25">
        <v>2018</v>
      </c>
      <c r="F231" s="25">
        <v>6</v>
      </c>
      <c r="G231" s="37">
        <v>19</v>
      </c>
      <c r="H231" s="35">
        <v>0.81885416666666666</v>
      </c>
      <c r="I231" s="44">
        <v>126.54533333333333</v>
      </c>
      <c r="J231" s="44">
        <v>27.24</v>
      </c>
      <c r="K231" s="34">
        <v>10</v>
      </c>
      <c r="L231" s="34">
        <v>10</v>
      </c>
      <c r="M231" s="34">
        <v>0</v>
      </c>
      <c r="N231" s="45">
        <v>28.232700000000001</v>
      </c>
      <c r="O231" s="44">
        <v>34.243000000000002</v>
      </c>
      <c r="P231" s="26">
        <v>0.12102976470588267</v>
      </c>
      <c r="Q231" s="26">
        <v>0.73417925294117836</v>
      </c>
      <c r="R231" s="32" t="s">
        <v>1360</v>
      </c>
      <c r="S231" s="32"/>
      <c r="T231" s="32"/>
      <c r="U231" s="22"/>
      <c r="V231" s="36"/>
      <c r="W231" s="22" t="s">
        <v>863</v>
      </c>
    </row>
    <row r="232" spans="1:23" ht="14" customHeight="1">
      <c r="A232" s="25" t="s">
        <v>1359</v>
      </c>
      <c r="B232" s="25" t="s">
        <v>1320</v>
      </c>
      <c r="C232" s="25" t="s">
        <v>1582</v>
      </c>
      <c r="D232" s="43">
        <v>43278</v>
      </c>
      <c r="E232" s="25">
        <v>2018</v>
      </c>
      <c r="F232" s="25">
        <v>6</v>
      </c>
      <c r="G232" s="37">
        <v>27</v>
      </c>
      <c r="H232" s="35">
        <v>0.81260416666666668</v>
      </c>
      <c r="I232" s="44">
        <v>126.53183333333334</v>
      </c>
      <c r="J232" s="44">
        <v>26.233333333333334</v>
      </c>
      <c r="K232" s="34">
        <v>10</v>
      </c>
      <c r="L232" s="34">
        <v>10</v>
      </c>
      <c r="M232" s="34">
        <v>0</v>
      </c>
      <c r="N232" s="45">
        <v>29.3461</v>
      </c>
      <c r="O232" s="44">
        <v>34.212800000000001</v>
      </c>
      <c r="P232" s="26">
        <v>0.1225237505882355</v>
      </c>
      <c r="Q232" s="26">
        <v>0.65938579764705807</v>
      </c>
      <c r="R232" s="32" t="s">
        <v>1360</v>
      </c>
      <c r="S232" s="32"/>
      <c r="T232" s="32"/>
      <c r="U232" s="22"/>
      <c r="V232" s="36"/>
      <c r="W232" s="22" t="s">
        <v>851</v>
      </c>
    </row>
    <row r="233" spans="1:23" ht="14" customHeight="1">
      <c r="A233" s="32" t="s">
        <v>178</v>
      </c>
      <c r="B233" s="32" t="s">
        <v>57</v>
      </c>
      <c r="C233" s="32" t="s">
        <v>1582</v>
      </c>
      <c r="D233" s="31">
        <v>42902</v>
      </c>
      <c r="E233" s="25">
        <f>YEAR(D233)</f>
        <v>2017</v>
      </c>
      <c r="F233" s="25">
        <f>MONTH(D233)</f>
        <v>6</v>
      </c>
      <c r="G233" s="37">
        <f>DAY(D233)</f>
        <v>16</v>
      </c>
      <c r="H233" s="35" t="s">
        <v>292</v>
      </c>
      <c r="I233" s="28">
        <v>127.40349999999999</v>
      </c>
      <c r="J233" s="28">
        <v>25.65483</v>
      </c>
      <c r="K233" s="33">
        <v>10</v>
      </c>
      <c r="L233" s="33">
        <v>10</v>
      </c>
      <c r="M233" s="33" t="s">
        <v>292</v>
      </c>
      <c r="N233" s="27">
        <v>27.037800000000001</v>
      </c>
      <c r="O233" s="30">
        <v>34.404499999999999</v>
      </c>
      <c r="P233" s="26">
        <v>0.1579643905882353</v>
      </c>
      <c r="Q233" s="26">
        <v>0.87782971764706019</v>
      </c>
      <c r="R233" s="32" t="s">
        <v>284</v>
      </c>
      <c r="S233" s="32"/>
      <c r="T233" s="32"/>
      <c r="U233" s="22"/>
      <c r="V233" s="36"/>
      <c r="W233" s="22"/>
    </row>
    <row r="234" spans="1:23" ht="14" customHeight="1">
      <c r="A234" s="32" t="s">
        <v>178</v>
      </c>
      <c r="B234" s="32" t="s">
        <v>55</v>
      </c>
      <c r="C234" s="32" t="s">
        <v>1582</v>
      </c>
      <c r="D234" s="31">
        <v>42904</v>
      </c>
      <c r="E234" s="25">
        <f>YEAR(D234)</f>
        <v>2017</v>
      </c>
      <c r="F234" s="25">
        <f>MONTH(D234)</f>
        <v>6</v>
      </c>
      <c r="G234" s="37">
        <f>DAY(D234)</f>
        <v>18</v>
      </c>
      <c r="H234" s="35" t="s">
        <v>292</v>
      </c>
      <c r="I234" s="28">
        <v>126.083</v>
      </c>
      <c r="J234" s="28">
        <v>25.548169999999999</v>
      </c>
      <c r="K234" s="33">
        <v>10</v>
      </c>
      <c r="L234" s="33">
        <v>10</v>
      </c>
      <c r="M234" s="33" t="s">
        <v>292</v>
      </c>
      <c r="N234" s="27">
        <v>26.7181</v>
      </c>
      <c r="O234" s="30">
        <v>34.591299999999997</v>
      </c>
      <c r="P234" s="26">
        <v>0.15906362823529374</v>
      </c>
      <c r="Q234" s="26">
        <v>1.2375956470588232</v>
      </c>
      <c r="R234" s="32" t="s">
        <v>284</v>
      </c>
      <c r="S234" s="32"/>
      <c r="T234" s="32"/>
      <c r="U234" s="22"/>
      <c r="V234" s="36"/>
      <c r="W234" s="22"/>
    </row>
    <row r="235" spans="1:23" ht="14" customHeight="1">
      <c r="A235" s="32" t="s">
        <v>178</v>
      </c>
      <c r="B235" s="32" t="s">
        <v>54</v>
      </c>
      <c r="C235" s="32" t="s">
        <v>1582</v>
      </c>
      <c r="D235" s="31">
        <v>42906</v>
      </c>
      <c r="E235" s="25">
        <f>YEAR(D235)</f>
        <v>2017</v>
      </c>
      <c r="F235" s="25">
        <f>MONTH(D235)</f>
        <v>6</v>
      </c>
      <c r="G235" s="37">
        <f>DAY(D235)</f>
        <v>20</v>
      </c>
      <c r="H235" s="35" t="s">
        <v>292</v>
      </c>
      <c r="I235" s="28">
        <v>125.44117</v>
      </c>
      <c r="J235" s="28">
        <v>26.013829999999999</v>
      </c>
      <c r="K235" s="33">
        <v>30</v>
      </c>
      <c r="L235" s="33">
        <v>30</v>
      </c>
      <c r="M235" s="33" t="s">
        <v>292</v>
      </c>
      <c r="N235" s="27">
        <v>28.167400000000001</v>
      </c>
      <c r="O235" s="30">
        <v>34.265999999999998</v>
      </c>
      <c r="P235" s="26">
        <v>0.16773804705882345</v>
      </c>
      <c r="Q235" s="26">
        <v>0.99635181176470766</v>
      </c>
      <c r="R235" s="32" t="s">
        <v>284</v>
      </c>
      <c r="S235" s="32"/>
      <c r="T235" s="32"/>
      <c r="U235" s="22"/>
      <c r="V235" s="36"/>
      <c r="W235" s="22"/>
    </row>
    <row r="236" spans="1:23" ht="14" customHeight="1">
      <c r="A236" s="32" t="s">
        <v>178</v>
      </c>
      <c r="B236" s="32" t="s">
        <v>48</v>
      </c>
      <c r="C236" s="32" t="s">
        <v>1582</v>
      </c>
      <c r="D236" s="31">
        <v>42913</v>
      </c>
      <c r="E236" s="25">
        <f>YEAR(D236)</f>
        <v>2017</v>
      </c>
      <c r="F236" s="25">
        <f>MONTH(D236)</f>
        <v>6</v>
      </c>
      <c r="G236" s="37">
        <f>DAY(D236)</f>
        <v>27</v>
      </c>
      <c r="H236" s="35" t="s">
        <v>292</v>
      </c>
      <c r="I236" s="28">
        <v>126.54433</v>
      </c>
      <c r="J236" s="28">
        <v>27.252330000000001</v>
      </c>
      <c r="K236" s="33">
        <v>10</v>
      </c>
      <c r="L236" s="33">
        <v>10</v>
      </c>
      <c r="M236" s="33" t="s">
        <v>292</v>
      </c>
      <c r="N236" s="27">
        <v>27.309899999999999</v>
      </c>
      <c r="O236" s="30">
        <v>34.0062</v>
      </c>
      <c r="P236" s="26">
        <v>0.1707522736842102</v>
      </c>
      <c r="Q236" s="26">
        <v>0.80113798070175513</v>
      </c>
      <c r="R236" s="32" t="s">
        <v>284</v>
      </c>
      <c r="S236" s="32"/>
      <c r="T236" s="32"/>
      <c r="U236" s="22"/>
      <c r="V236" s="36"/>
      <c r="W236" s="22"/>
    </row>
    <row r="237" spans="1:23" ht="14" customHeight="1">
      <c r="A237" s="25" t="s">
        <v>1359</v>
      </c>
      <c r="B237" s="25" t="s">
        <v>1308</v>
      </c>
      <c r="C237" s="25" t="s">
        <v>1582</v>
      </c>
      <c r="D237" s="43">
        <v>43275</v>
      </c>
      <c r="E237" s="25">
        <v>2018</v>
      </c>
      <c r="F237" s="25">
        <v>6</v>
      </c>
      <c r="G237" s="37">
        <v>24</v>
      </c>
      <c r="H237" s="35">
        <v>0.81535879629629626</v>
      </c>
      <c r="I237" s="44">
        <v>127.17033333333333</v>
      </c>
      <c r="J237" s="44">
        <v>24.801666666666666</v>
      </c>
      <c r="K237" s="34">
        <v>10</v>
      </c>
      <c r="L237" s="34">
        <v>10</v>
      </c>
      <c r="M237" s="34">
        <v>0</v>
      </c>
      <c r="N237" s="45">
        <v>29.308399999999999</v>
      </c>
      <c r="O237" s="44">
        <v>34.572499999999998</v>
      </c>
      <c r="P237" s="26">
        <v>0.17896527058823497</v>
      </c>
      <c r="Q237" s="26">
        <v>1.3022019576470587</v>
      </c>
      <c r="R237" s="32" t="s">
        <v>1360</v>
      </c>
      <c r="S237" s="32"/>
      <c r="T237" s="32"/>
      <c r="U237" s="22"/>
      <c r="V237" s="36"/>
      <c r="W237" s="22" t="s">
        <v>837</v>
      </c>
    </row>
    <row r="238" spans="1:23" ht="14" customHeight="1">
      <c r="A238" s="25" t="s">
        <v>1359</v>
      </c>
      <c r="B238" s="25" t="s">
        <v>1309</v>
      </c>
      <c r="C238" s="25" t="s">
        <v>1582</v>
      </c>
      <c r="D238" s="43">
        <v>43275</v>
      </c>
      <c r="E238" s="25">
        <v>2018</v>
      </c>
      <c r="F238" s="25">
        <v>6</v>
      </c>
      <c r="G238" s="37">
        <v>24</v>
      </c>
      <c r="H238" s="35">
        <v>0.9434027777777777</v>
      </c>
      <c r="I238" s="44">
        <v>126.949</v>
      </c>
      <c r="J238" s="44">
        <v>24.95</v>
      </c>
      <c r="K238" s="34">
        <v>10</v>
      </c>
      <c r="L238" s="34">
        <v>10</v>
      </c>
      <c r="M238" s="34">
        <v>0</v>
      </c>
      <c r="N238" s="45">
        <v>28.894100000000002</v>
      </c>
      <c r="O238" s="44">
        <v>34.590899999999998</v>
      </c>
      <c r="P238" s="26">
        <v>0.19280896470588238</v>
      </c>
      <c r="Q238" s="26">
        <v>1.1650513411764702</v>
      </c>
      <c r="R238" s="32" t="s">
        <v>1360</v>
      </c>
      <c r="S238" s="32"/>
      <c r="T238" s="32"/>
      <c r="U238" s="22"/>
      <c r="V238" s="36"/>
      <c r="W238" s="22" t="s">
        <v>838</v>
      </c>
    </row>
    <row r="239" spans="1:23" ht="14" customHeight="1">
      <c r="A239" s="25" t="s">
        <v>1359</v>
      </c>
      <c r="B239" s="25" t="s">
        <v>51</v>
      </c>
      <c r="C239" s="25" t="s">
        <v>1582</v>
      </c>
      <c r="D239" s="43">
        <v>43279</v>
      </c>
      <c r="E239" s="25">
        <v>2018</v>
      </c>
      <c r="F239" s="25">
        <v>6</v>
      </c>
      <c r="G239" s="37">
        <v>28</v>
      </c>
      <c r="H239" s="35">
        <v>0.13462962962962963</v>
      </c>
      <c r="I239" s="44">
        <v>126.10966666666667</v>
      </c>
      <c r="J239" s="44">
        <v>26.548333333333332</v>
      </c>
      <c r="K239" s="34">
        <v>10</v>
      </c>
      <c r="L239" s="34">
        <v>10</v>
      </c>
      <c r="M239" s="34">
        <v>0</v>
      </c>
      <c r="N239" s="45">
        <v>28.422599999999999</v>
      </c>
      <c r="O239" s="44">
        <v>34.532200000000003</v>
      </c>
      <c r="P239" s="26">
        <v>0.20140284235294126</v>
      </c>
      <c r="Q239" s="26">
        <v>1.036923030588234</v>
      </c>
      <c r="R239" s="32" t="s">
        <v>1360</v>
      </c>
      <c r="S239" s="32"/>
      <c r="T239" s="32"/>
      <c r="U239" s="22"/>
      <c r="V239" s="36"/>
      <c r="W239" s="22" t="s">
        <v>849</v>
      </c>
    </row>
    <row r="240" spans="1:23" ht="14" customHeight="1">
      <c r="A240" s="32" t="s">
        <v>178</v>
      </c>
      <c r="B240" s="32" t="s">
        <v>56</v>
      </c>
      <c r="C240" s="32" t="s">
        <v>1582</v>
      </c>
      <c r="D240" s="31">
        <v>42904</v>
      </c>
      <c r="E240" s="25">
        <f>YEAR(D240)</f>
        <v>2017</v>
      </c>
      <c r="F240" s="25">
        <f>MONTH(D240)</f>
        <v>6</v>
      </c>
      <c r="G240" s="37">
        <f>DAY(D240)</f>
        <v>18</v>
      </c>
      <c r="H240" s="35" t="s">
        <v>292</v>
      </c>
      <c r="I240" s="28">
        <v>126.73350000000001</v>
      </c>
      <c r="J240" s="28">
        <v>25.11467</v>
      </c>
      <c r="K240" s="33">
        <v>10</v>
      </c>
      <c r="L240" s="33">
        <v>10</v>
      </c>
      <c r="M240" s="33" t="s">
        <v>292</v>
      </c>
      <c r="N240" s="27">
        <v>27.9284</v>
      </c>
      <c r="O240" s="30">
        <v>34.517699999999998</v>
      </c>
      <c r="P240" s="26">
        <v>0.20279416941176476</v>
      </c>
      <c r="Q240" s="26">
        <v>1.3826042823529434</v>
      </c>
      <c r="R240" s="32" t="s">
        <v>284</v>
      </c>
      <c r="S240" s="32"/>
      <c r="T240" s="32"/>
      <c r="U240" s="22"/>
      <c r="V240" s="36"/>
      <c r="W240" s="22"/>
    </row>
    <row r="241" spans="1:23" ht="14" customHeight="1">
      <c r="A241" s="25" t="s">
        <v>1359</v>
      </c>
      <c r="B241" s="25" t="s">
        <v>1310</v>
      </c>
      <c r="C241" s="25" t="s">
        <v>1582</v>
      </c>
      <c r="D241" s="43">
        <v>43276</v>
      </c>
      <c r="E241" s="25">
        <v>2018</v>
      </c>
      <c r="F241" s="25">
        <v>6</v>
      </c>
      <c r="G241" s="37">
        <v>25</v>
      </c>
      <c r="H241" s="35">
        <v>0.15736111111111112</v>
      </c>
      <c r="I241" s="44">
        <v>126.73533333333333</v>
      </c>
      <c r="J241" s="44">
        <v>25.11</v>
      </c>
      <c r="K241" s="34">
        <v>10</v>
      </c>
      <c r="L241" s="34">
        <v>10</v>
      </c>
      <c r="M241" s="34">
        <v>0</v>
      </c>
      <c r="N241" s="45">
        <v>28.7241</v>
      </c>
      <c r="O241" s="44">
        <v>34.544600000000003</v>
      </c>
      <c r="P241" s="26">
        <v>0.21123725882352917</v>
      </c>
      <c r="Q241" s="26">
        <v>1.1626318980392156</v>
      </c>
      <c r="R241" s="32" t="s">
        <v>1360</v>
      </c>
      <c r="S241" s="32"/>
      <c r="T241" s="32"/>
      <c r="U241" s="22"/>
      <c r="V241" s="36"/>
      <c r="W241" s="22" t="s">
        <v>839</v>
      </c>
    </row>
    <row r="242" spans="1:23" ht="14" customHeight="1">
      <c r="A242" s="25" t="s">
        <v>1359</v>
      </c>
      <c r="B242" s="25" t="s">
        <v>1319</v>
      </c>
      <c r="C242" s="25" t="s">
        <v>1582</v>
      </c>
      <c r="D242" s="43">
        <v>43278</v>
      </c>
      <c r="E242" s="25">
        <v>2018</v>
      </c>
      <c r="F242" s="25">
        <v>6</v>
      </c>
      <c r="G242" s="37">
        <v>27</v>
      </c>
      <c r="H242" s="35">
        <v>0.93130787037037033</v>
      </c>
      <c r="I242" s="44">
        <v>126.31383333333333</v>
      </c>
      <c r="J242" s="44">
        <v>26.385000000000002</v>
      </c>
      <c r="K242" s="34">
        <v>10</v>
      </c>
      <c r="L242" s="34">
        <v>10</v>
      </c>
      <c r="M242" s="34">
        <v>0</v>
      </c>
      <c r="N242" s="45">
        <v>29.1403</v>
      </c>
      <c r="O242" s="44">
        <v>34.226999999999997</v>
      </c>
      <c r="P242" s="26">
        <v>0.21382021647058758</v>
      </c>
      <c r="Q242" s="26">
        <v>0.79142377411764642</v>
      </c>
      <c r="R242" s="32" t="s">
        <v>1360</v>
      </c>
      <c r="S242" s="32"/>
      <c r="T242" s="32"/>
      <c r="U242" s="22"/>
      <c r="V242" s="36" t="s">
        <v>1405</v>
      </c>
      <c r="W242" s="22" t="s">
        <v>850</v>
      </c>
    </row>
    <row r="243" spans="1:23" ht="14" customHeight="1">
      <c r="A243" s="25" t="s">
        <v>1359</v>
      </c>
      <c r="B243" s="25" t="s">
        <v>1311</v>
      </c>
      <c r="C243" s="25" t="s">
        <v>1582</v>
      </c>
      <c r="D243" s="43">
        <v>43276</v>
      </c>
      <c r="E243" s="25">
        <v>2018</v>
      </c>
      <c r="F243" s="25">
        <v>6</v>
      </c>
      <c r="G243" s="37">
        <v>25</v>
      </c>
      <c r="H243" s="35">
        <v>0.81649305555555562</v>
      </c>
      <c r="I243" s="44">
        <v>126.51683333333334</v>
      </c>
      <c r="J243" s="44">
        <v>25.251666666666665</v>
      </c>
      <c r="K243" s="34">
        <v>10</v>
      </c>
      <c r="L243" s="34">
        <v>10</v>
      </c>
      <c r="M243" s="34">
        <v>0</v>
      </c>
      <c r="N243" s="45">
        <v>28.8721</v>
      </c>
      <c r="O243" s="44">
        <v>34.570599999999999</v>
      </c>
      <c r="P243" s="26">
        <v>0.22151515294117696</v>
      </c>
      <c r="Q243" s="26">
        <v>1.2368365082352941</v>
      </c>
      <c r="R243" s="32" t="s">
        <v>1360</v>
      </c>
      <c r="S243" s="32"/>
      <c r="T243" s="32"/>
      <c r="U243" s="22"/>
      <c r="V243" s="36"/>
      <c r="W243" s="22" t="s">
        <v>840</v>
      </c>
    </row>
    <row r="244" spans="1:23" ht="14" customHeight="1">
      <c r="A244" s="25" t="s">
        <v>1359</v>
      </c>
      <c r="B244" s="25" t="s">
        <v>1325</v>
      </c>
      <c r="C244" s="25" t="s">
        <v>1582</v>
      </c>
      <c r="D244" s="43">
        <v>43271</v>
      </c>
      <c r="E244" s="25">
        <v>2018</v>
      </c>
      <c r="F244" s="25">
        <v>6</v>
      </c>
      <c r="G244" s="37">
        <v>20</v>
      </c>
      <c r="H244" s="35">
        <v>0.8143287037037038</v>
      </c>
      <c r="I244" s="44">
        <v>127.6195</v>
      </c>
      <c r="J244" s="44">
        <v>26.483333333333334</v>
      </c>
      <c r="K244" s="34">
        <v>10</v>
      </c>
      <c r="L244" s="34">
        <v>10</v>
      </c>
      <c r="M244" s="34">
        <v>0</v>
      </c>
      <c r="N244" s="45">
        <v>26.126899999999999</v>
      </c>
      <c r="O244" s="44">
        <v>34.402900000000002</v>
      </c>
      <c r="P244" s="26">
        <v>0.2237703308823531</v>
      </c>
      <c r="Q244" s="26">
        <v>1.1756669411764697</v>
      </c>
      <c r="R244" s="32" t="s">
        <v>1360</v>
      </c>
      <c r="S244" s="32"/>
      <c r="T244" s="32"/>
      <c r="U244" s="22"/>
      <c r="V244" s="36"/>
      <c r="W244" s="22" t="s">
        <v>858</v>
      </c>
    </row>
    <row r="245" spans="1:23" ht="14" customHeight="1">
      <c r="A245" s="25" t="s">
        <v>1359</v>
      </c>
      <c r="B245" s="25" t="s">
        <v>1323</v>
      </c>
      <c r="C245" s="25" t="s">
        <v>1582</v>
      </c>
      <c r="D245" s="43">
        <v>43274</v>
      </c>
      <c r="E245" s="25">
        <v>2018</v>
      </c>
      <c r="F245" s="25">
        <v>6</v>
      </c>
      <c r="G245" s="37">
        <v>23</v>
      </c>
      <c r="H245" s="35">
        <v>0.94238425925925917</v>
      </c>
      <c r="I245" s="44">
        <v>127.62</v>
      </c>
      <c r="J245" s="44">
        <v>25.481666666666666</v>
      </c>
      <c r="K245" s="34">
        <v>10</v>
      </c>
      <c r="L245" s="34">
        <v>10</v>
      </c>
      <c r="M245" s="34">
        <v>0</v>
      </c>
      <c r="N245" s="45">
        <v>28.522600000000001</v>
      </c>
      <c r="O245" s="44">
        <v>34.580199999999998</v>
      </c>
      <c r="P245" s="26">
        <v>0.24916294117647064</v>
      </c>
      <c r="Q245" s="26">
        <v>1.4185766882352944</v>
      </c>
      <c r="R245" s="32" t="s">
        <v>1360</v>
      </c>
      <c r="S245" s="32"/>
      <c r="T245" s="32"/>
      <c r="U245" s="22"/>
      <c r="V245" s="36"/>
      <c r="W245" s="22" t="s">
        <v>856</v>
      </c>
    </row>
    <row r="246" spans="1:23" ht="14" customHeight="1">
      <c r="A246" s="25" t="s">
        <v>1359</v>
      </c>
      <c r="B246" s="25" t="s">
        <v>1315</v>
      </c>
      <c r="C246" s="25" t="s">
        <v>1582</v>
      </c>
      <c r="D246" s="43">
        <v>43278</v>
      </c>
      <c r="E246" s="25">
        <v>2018</v>
      </c>
      <c r="F246" s="25">
        <v>6</v>
      </c>
      <c r="G246" s="37">
        <v>27</v>
      </c>
      <c r="H246" s="35">
        <v>1.3368055555555557E-2</v>
      </c>
      <c r="I246" s="44">
        <v>125.646</v>
      </c>
      <c r="J246" s="44">
        <v>25.906666666666666</v>
      </c>
      <c r="K246" s="34">
        <v>10</v>
      </c>
      <c r="L246" s="34">
        <v>10</v>
      </c>
      <c r="M246" s="34">
        <v>0</v>
      </c>
      <c r="N246" s="45">
        <v>28.211099999999998</v>
      </c>
      <c r="O246" s="44">
        <v>34.537599999999998</v>
      </c>
      <c r="P246" s="26">
        <v>0.25301405176470548</v>
      </c>
      <c r="Q246" s="26">
        <v>1.3290028329411747</v>
      </c>
      <c r="R246" s="32" t="s">
        <v>1360</v>
      </c>
      <c r="S246" s="32"/>
      <c r="T246" s="32"/>
      <c r="U246" s="22"/>
      <c r="V246" s="36"/>
      <c r="W246" s="22" t="s">
        <v>844</v>
      </c>
    </row>
    <row r="247" spans="1:23" ht="14" customHeight="1">
      <c r="A247" s="25" t="s">
        <v>1359</v>
      </c>
      <c r="B247" s="25" t="s">
        <v>1312</v>
      </c>
      <c r="C247" s="25" t="s">
        <v>1582</v>
      </c>
      <c r="D247" s="43">
        <v>43276</v>
      </c>
      <c r="E247" s="25">
        <v>2018</v>
      </c>
      <c r="F247" s="25">
        <v>6</v>
      </c>
      <c r="G247" s="37">
        <v>25</v>
      </c>
      <c r="H247" s="35">
        <v>0.92693287037037031</v>
      </c>
      <c r="I247" s="44">
        <v>126.30533333333334</v>
      </c>
      <c r="J247" s="44">
        <v>25.398333333333333</v>
      </c>
      <c r="K247" s="34">
        <v>10</v>
      </c>
      <c r="L247" s="34">
        <v>10</v>
      </c>
      <c r="M247" s="34">
        <v>0</v>
      </c>
      <c r="N247" s="45">
        <v>27.941600000000001</v>
      </c>
      <c r="O247" s="44">
        <v>34.723799999999997</v>
      </c>
      <c r="P247" s="26">
        <v>0.26979428705882413</v>
      </c>
      <c r="Q247" s="26">
        <v>1.4843137317647059</v>
      </c>
      <c r="R247" s="32" t="s">
        <v>1360</v>
      </c>
      <c r="S247" s="32"/>
      <c r="T247" s="32"/>
      <c r="U247" s="22"/>
      <c r="V247" s="36"/>
      <c r="W247" s="22" t="s">
        <v>841</v>
      </c>
    </row>
    <row r="248" spans="1:23" ht="14" customHeight="1">
      <c r="A248" s="25" t="s">
        <v>1359</v>
      </c>
      <c r="B248" s="25" t="s">
        <v>1313</v>
      </c>
      <c r="C248" s="25" t="s">
        <v>1582</v>
      </c>
      <c r="D248" s="43">
        <v>43277</v>
      </c>
      <c r="E248" s="25">
        <v>2018</v>
      </c>
      <c r="F248" s="25">
        <v>6</v>
      </c>
      <c r="G248" s="37">
        <v>26</v>
      </c>
      <c r="H248" s="35">
        <v>0.13715277777777776</v>
      </c>
      <c r="I248" s="44">
        <v>126.07850000000001</v>
      </c>
      <c r="J248" s="44">
        <v>25.551666666666666</v>
      </c>
      <c r="K248" s="34">
        <v>10</v>
      </c>
      <c r="L248" s="34">
        <v>10</v>
      </c>
      <c r="M248" s="34">
        <v>0</v>
      </c>
      <c r="N248" s="45">
        <v>27.7531</v>
      </c>
      <c r="O248" s="44">
        <v>34.628</v>
      </c>
      <c r="P248" s="26">
        <v>0.27609886117647098</v>
      </c>
      <c r="Q248" s="26">
        <v>1.4647538352941147</v>
      </c>
      <c r="R248" s="32" t="s">
        <v>1360</v>
      </c>
      <c r="S248" s="32"/>
      <c r="T248" s="32"/>
      <c r="U248" s="22"/>
      <c r="V248" s="36"/>
      <c r="W248" s="22" t="s">
        <v>842</v>
      </c>
    </row>
    <row r="249" spans="1:23" ht="14" customHeight="1">
      <c r="A249" s="25" t="s">
        <v>1359</v>
      </c>
      <c r="B249" s="25" t="s">
        <v>1324</v>
      </c>
      <c r="C249" s="25" t="s">
        <v>1582</v>
      </c>
      <c r="D249" s="43">
        <v>43274</v>
      </c>
      <c r="E249" s="25">
        <v>2018</v>
      </c>
      <c r="F249" s="25">
        <v>6</v>
      </c>
      <c r="G249" s="37">
        <v>23</v>
      </c>
      <c r="H249" s="35">
        <v>0.81056712962962962</v>
      </c>
      <c r="I249" s="44">
        <v>127.83499999999999</v>
      </c>
      <c r="J249" s="44">
        <v>25.331666666666667</v>
      </c>
      <c r="K249" s="34">
        <v>10</v>
      </c>
      <c r="L249" s="34">
        <v>10</v>
      </c>
      <c r="M249" s="34">
        <v>0</v>
      </c>
      <c r="N249" s="45">
        <v>28.718699999999998</v>
      </c>
      <c r="O249" s="44">
        <v>34.505499999999998</v>
      </c>
      <c r="P249" s="26">
        <v>0.27810782352941166</v>
      </c>
      <c r="Q249" s="26">
        <v>1.3758910647058844</v>
      </c>
      <c r="R249" s="32" t="s">
        <v>1360</v>
      </c>
      <c r="S249" s="32"/>
      <c r="T249" s="32"/>
      <c r="U249" s="22"/>
      <c r="V249" s="36"/>
      <c r="W249" s="22" t="s">
        <v>857</v>
      </c>
    </row>
    <row r="250" spans="1:23" ht="14" customHeight="1">
      <c r="A250" s="25" t="s">
        <v>1359</v>
      </c>
      <c r="B250" s="25" t="s">
        <v>1314</v>
      </c>
      <c r="C250" s="25" t="s">
        <v>1582</v>
      </c>
      <c r="D250" s="43">
        <v>43277</v>
      </c>
      <c r="E250" s="25">
        <v>2018</v>
      </c>
      <c r="F250" s="25">
        <v>6</v>
      </c>
      <c r="G250" s="37">
        <v>26</v>
      </c>
      <c r="H250" s="35">
        <v>0.81232638888888886</v>
      </c>
      <c r="I250" s="44">
        <v>125.86450000000001</v>
      </c>
      <c r="J250" s="44">
        <v>25.7</v>
      </c>
      <c r="K250" s="34">
        <v>10</v>
      </c>
      <c r="L250" s="34">
        <v>10</v>
      </c>
      <c r="M250" s="34">
        <v>0</v>
      </c>
      <c r="N250" s="45">
        <v>27.816800000000001</v>
      </c>
      <c r="O250" s="44">
        <v>34.693199999999997</v>
      </c>
      <c r="P250" s="26">
        <v>0.27995831529411741</v>
      </c>
      <c r="Q250" s="26">
        <v>1.569470418823526</v>
      </c>
      <c r="R250" s="32" t="s">
        <v>1360</v>
      </c>
      <c r="S250" s="32"/>
      <c r="T250" s="32"/>
      <c r="U250" s="22"/>
      <c r="V250" s="36"/>
      <c r="W250" s="22" t="s">
        <v>843</v>
      </c>
    </row>
    <row r="251" spans="1:23" ht="14" customHeight="1">
      <c r="A251" s="25" t="s">
        <v>1359</v>
      </c>
      <c r="B251" s="25" t="s">
        <v>1321</v>
      </c>
      <c r="C251" s="25" t="s">
        <v>1582</v>
      </c>
      <c r="D251" s="43">
        <v>43272</v>
      </c>
      <c r="E251" s="25">
        <v>2018</v>
      </c>
      <c r="F251" s="25">
        <v>6</v>
      </c>
      <c r="G251" s="37">
        <v>21</v>
      </c>
      <c r="H251" s="35">
        <v>0.92976851851851849</v>
      </c>
      <c r="I251" s="44">
        <v>126.96899999999999</v>
      </c>
      <c r="J251" s="44">
        <v>25.931666666666665</v>
      </c>
      <c r="K251" s="34">
        <v>10</v>
      </c>
      <c r="L251" s="34">
        <v>10</v>
      </c>
      <c r="M251" s="34">
        <v>0</v>
      </c>
      <c r="N251" s="45">
        <v>27.532499999999999</v>
      </c>
      <c r="O251" s="44">
        <v>34.651400000000002</v>
      </c>
      <c r="P251" s="26">
        <v>0.28646329411764748</v>
      </c>
      <c r="Q251" s="26">
        <v>1.5106247588235284</v>
      </c>
      <c r="R251" s="32" t="s">
        <v>1360</v>
      </c>
      <c r="S251" s="32"/>
      <c r="T251" s="32"/>
      <c r="U251" s="22"/>
      <c r="V251" s="36"/>
      <c r="W251" s="22" t="s">
        <v>853</v>
      </c>
    </row>
    <row r="252" spans="1:23" ht="14" customHeight="1">
      <c r="A252" s="25" t="s">
        <v>1359</v>
      </c>
      <c r="B252" s="25" t="s">
        <v>57</v>
      </c>
      <c r="C252" s="25" t="s">
        <v>1582</v>
      </c>
      <c r="D252" s="43">
        <v>43275</v>
      </c>
      <c r="E252" s="25">
        <v>2018</v>
      </c>
      <c r="F252" s="25">
        <v>6</v>
      </c>
      <c r="G252" s="37">
        <v>24</v>
      </c>
      <c r="H252" s="35">
        <v>0.16796296296296298</v>
      </c>
      <c r="I252" s="44">
        <v>127.438</v>
      </c>
      <c r="J252" s="44">
        <v>25.664999999999999</v>
      </c>
      <c r="K252" s="34">
        <v>10</v>
      </c>
      <c r="L252" s="34">
        <v>10</v>
      </c>
      <c r="M252" s="34">
        <v>0</v>
      </c>
      <c r="N252" s="45">
        <v>27.9754</v>
      </c>
      <c r="O252" s="44">
        <v>34.734099999999998</v>
      </c>
      <c r="P252" s="26">
        <v>0.30161805882352954</v>
      </c>
      <c r="Q252" s="26">
        <v>1.60275341176471</v>
      </c>
      <c r="R252" s="32" t="s">
        <v>1360</v>
      </c>
      <c r="S252" s="32"/>
      <c r="T252" s="32"/>
      <c r="U252" s="22"/>
      <c r="V252" s="36"/>
      <c r="W252" s="22" t="s">
        <v>855</v>
      </c>
    </row>
    <row r="253" spans="1:23" ht="14" customHeight="1">
      <c r="A253" s="25" t="s">
        <v>1359</v>
      </c>
      <c r="B253" s="25" t="s">
        <v>50</v>
      </c>
      <c r="C253" s="25" t="s">
        <v>1582</v>
      </c>
      <c r="D253" s="43">
        <v>43272</v>
      </c>
      <c r="E253" s="25">
        <v>2018</v>
      </c>
      <c r="F253" s="25">
        <v>6</v>
      </c>
      <c r="G253" s="37">
        <v>21</v>
      </c>
      <c r="H253" s="35">
        <v>0.81171296296296302</v>
      </c>
      <c r="I253" s="44">
        <v>126.75149999999999</v>
      </c>
      <c r="J253" s="44">
        <v>26.08</v>
      </c>
      <c r="K253" s="34">
        <v>10</v>
      </c>
      <c r="L253" s="34">
        <v>10</v>
      </c>
      <c r="M253" s="34">
        <v>0</v>
      </c>
      <c r="N253" s="45">
        <v>27.138200000000001</v>
      </c>
      <c r="O253" s="44">
        <v>34.690300000000001</v>
      </c>
      <c r="P253" s="26">
        <v>0.30289891176470629</v>
      </c>
      <c r="Q253" s="26">
        <v>1.6045837823529414</v>
      </c>
      <c r="R253" s="32" t="s">
        <v>1360</v>
      </c>
      <c r="S253" s="32"/>
      <c r="T253" s="32"/>
      <c r="U253" s="22"/>
      <c r="V253" s="36"/>
      <c r="W253" s="22" t="s">
        <v>852</v>
      </c>
    </row>
    <row r="254" spans="1:23" ht="14" customHeight="1">
      <c r="A254" s="25" t="s">
        <v>1359</v>
      </c>
      <c r="B254" s="25" t="s">
        <v>1322</v>
      </c>
      <c r="C254" s="25" t="s">
        <v>1582</v>
      </c>
      <c r="D254" s="43">
        <v>43273</v>
      </c>
      <c r="E254" s="25">
        <v>2018</v>
      </c>
      <c r="F254" s="25">
        <v>6</v>
      </c>
      <c r="G254" s="37">
        <v>22</v>
      </c>
      <c r="H254" s="35">
        <v>0.13475694444444444</v>
      </c>
      <c r="I254" s="44">
        <v>127.18633333333334</v>
      </c>
      <c r="J254" s="44">
        <v>25.791666666666668</v>
      </c>
      <c r="K254" s="34">
        <v>10</v>
      </c>
      <c r="L254" s="34">
        <v>10</v>
      </c>
      <c r="M254" s="34">
        <v>0</v>
      </c>
      <c r="N254" s="45">
        <v>27.8934</v>
      </c>
      <c r="O254" s="44">
        <v>34.634500000000003</v>
      </c>
      <c r="P254" s="26">
        <v>0.30523317647058867</v>
      </c>
      <c r="Q254" s="26">
        <v>1.5243007352941209</v>
      </c>
      <c r="R254" s="32" t="s">
        <v>1360</v>
      </c>
      <c r="S254" s="32"/>
      <c r="T254" s="32"/>
      <c r="U254" s="22"/>
      <c r="V254" s="36"/>
      <c r="W254" s="22" t="s">
        <v>854</v>
      </c>
    </row>
    <row r="255" spans="1:23">
      <c r="A255" s="1" t="s">
        <v>1538</v>
      </c>
      <c r="B255" s="1">
        <v>31</v>
      </c>
      <c r="C255" s="1" t="s">
        <v>1577</v>
      </c>
      <c r="D255" s="5">
        <v>43571</v>
      </c>
      <c r="E255" s="1">
        <f t="shared" ref="E255:E286" si="25">YEAR(D255)</f>
        <v>2019</v>
      </c>
      <c r="F255" s="1">
        <f t="shared" ref="F255:F286" si="26">MONTH(D255)</f>
        <v>4</v>
      </c>
      <c r="G255" s="4">
        <f t="shared" ref="G255:G286" si="27">DAY(D255)</f>
        <v>16</v>
      </c>
      <c r="H255" s="9">
        <v>0.1875</v>
      </c>
      <c r="I255" s="13">
        <v>126.823333333333</v>
      </c>
      <c r="J255" s="13">
        <v>30.748000000000001</v>
      </c>
      <c r="K255" s="10">
        <v>5</v>
      </c>
      <c r="L255" s="10">
        <v>5</v>
      </c>
      <c r="M255" s="10">
        <v>0</v>
      </c>
      <c r="N255" s="14">
        <v>15.260999999999999</v>
      </c>
      <c r="O255" s="13">
        <v>34.2796666666666</v>
      </c>
      <c r="P255" s="41">
        <v>0.13289239176470558</v>
      </c>
      <c r="Q255" s="41">
        <v>0.9483582117647078</v>
      </c>
      <c r="R255" s="1" t="s">
        <v>285</v>
      </c>
      <c r="W255" s="42" t="str">
        <f t="shared" ref="W255:W261" si="28">A255&amp;" St."&amp;B255&amp;" "&amp;K255&amp;"m"&amp;" Bt."&amp;M255</f>
        <v>YK1901 St.31 5m Bt.0</v>
      </c>
    </row>
    <row r="256" spans="1:23" ht="14" customHeight="1">
      <c r="A256" s="1" t="s">
        <v>1538</v>
      </c>
      <c r="B256" s="1">
        <v>18</v>
      </c>
      <c r="C256" s="1" t="s">
        <v>1577</v>
      </c>
      <c r="D256" s="5">
        <v>43569</v>
      </c>
      <c r="E256" s="1">
        <f t="shared" si="25"/>
        <v>2019</v>
      </c>
      <c r="F256" s="1">
        <f t="shared" si="26"/>
        <v>4</v>
      </c>
      <c r="G256" s="4">
        <f t="shared" si="27"/>
        <v>14</v>
      </c>
      <c r="H256" s="9">
        <v>0.29583333333333334</v>
      </c>
      <c r="I256" s="13">
        <v>126.739</v>
      </c>
      <c r="J256" s="13">
        <v>31.290333333333301</v>
      </c>
      <c r="K256" s="10">
        <v>5</v>
      </c>
      <c r="L256" s="10">
        <v>5</v>
      </c>
      <c r="M256" s="10">
        <v>0</v>
      </c>
      <c r="N256" s="14">
        <v>15.569333333333299</v>
      </c>
      <c r="O256" s="13">
        <v>34.1428333333333</v>
      </c>
      <c r="P256" s="41">
        <v>0.13675199999999954</v>
      </c>
      <c r="Q256" s="41">
        <v>0.85212519999999792</v>
      </c>
      <c r="R256" s="1" t="s">
        <v>285</v>
      </c>
      <c r="W256" s="42" t="str">
        <f t="shared" si="28"/>
        <v>YK1901 St.18 5m Bt.0</v>
      </c>
    </row>
    <row r="257" spans="1:23">
      <c r="A257" s="1" t="s">
        <v>1538</v>
      </c>
      <c r="B257" s="1">
        <v>19</v>
      </c>
      <c r="C257" s="1" t="s">
        <v>1577</v>
      </c>
      <c r="D257" s="5">
        <v>43569</v>
      </c>
      <c r="E257" s="1">
        <f t="shared" si="25"/>
        <v>2019</v>
      </c>
      <c r="F257" s="1">
        <f t="shared" si="26"/>
        <v>4</v>
      </c>
      <c r="G257" s="4">
        <f t="shared" si="27"/>
        <v>14</v>
      </c>
      <c r="H257" s="9">
        <v>0.4375</v>
      </c>
      <c r="I257" s="13">
        <v>127.197666666666</v>
      </c>
      <c r="J257" s="13">
        <v>31.2395</v>
      </c>
      <c r="K257" s="10">
        <v>5</v>
      </c>
      <c r="L257" s="10">
        <v>5</v>
      </c>
      <c r="M257" s="10">
        <v>0</v>
      </c>
      <c r="N257" s="14">
        <v>16.765999999999998</v>
      </c>
      <c r="O257" s="13">
        <v>34.433</v>
      </c>
      <c r="P257" s="41">
        <v>0.16136339999999949</v>
      </c>
      <c r="Q257" s="41">
        <v>1.0543131999999993</v>
      </c>
      <c r="R257" s="1" t="s">
        <v>285</v>
      </c>
      <c r="W257" s="42" t="str">
        <f t="shared" si="28"/>
        <v>YK1901 St.19 5m Bt.0</v>
      </c>
    </row>
    <row r="258" spans="1:23" ht="14" customHeight="1">
      <c r="A258" s="1" t="s">
        <v>1538</v>
      </c>
      <c r="B258" s="1">
        <v>30</v>
      </c>
      <c r="C258" s="1" t="s">
        <v>1577</v>
      </c>
      <c r="D258" s="5">
        <v>43571</v>
      </c>
      <c r="E258" s="1">
        <f t="shared" si="25"/>
        <v>2019</v>
      </c>
      <c r="F258" s="1">
        <f t="shared" si="26"/>
        <v>4</v>
      </c>
      <c r="G258" s="4">
        <f t="shared" si="27"/>
        <v>16</v>
      </c>
      <c r="H258" s="9">
        <v>5.9722222222222225E-2</v>
      </c>
      <c r="I258" s="13">
        <v>127.28366666666599</v>
      </c>
      <c r="J258" s="13">
        <v>30.742999999999999</v>
      </c>
      <c r="K258" s="10">
        <v>5</v>
      </c>
      <c r="L258" s="10">
        <v>5</v>
      </c>
      <c r="M258" s="10">
        <v>0</v>
      </c>
      <c r="N258" s="14">
        <v>17.467666666666599</v>
      </c>
      <c r="O258" s="13">
        <v>34.281833333333296</v>
      </c>
      <c r="P258" s="41">
        <v>0.16665271529411774</v>
      </c>
      <c r="Q258" s="41">
        <v>0.90588583529411615</v>
      </c>
      <c r="R258" s="1" t="s">
        <v>285</v>
      </c>
      <c r="W258" s="42" t="str">
        <f t="shared" si="28"/>
        <v>YK1901 St.30 5m Bt.0</v>
      </c>
    </row>
    <row r="259" spans="1:23" ht="14" customHeight="1">
      <c r="A259" s="1" t="s">
        <v>1538</v>
      </c>
      <c r="B259" s="1">
        <v>20</v>
      </c>
      <c r="C259" s="1" t="s">
        <v>1577</v>
      </c>
      <c r="D259" s="5">
        <v>43569</v>
      </c>
      <c r="E259" s="1">
        <f t="shared" si="25"/>
        <v>2019</v>
      </c>
      <c r="F259" s="1">
        <f t="shared" si="26"/>
        <v>4</v>
      </c>
      <c r="G259" s="4">
        <f t="shared" si="27"/>
        <v>14</v>
      </c>
      <c r="H259" s="9">
        <v>0.5625</v>
      </c>
      <c r="I259" s="13">
        <v>127.690333333333</v>
      </c>
      <c r="J259" s="13">
        <v>31.251000000000001</v>
      </c>
      <c r="K259" s="10">
        <v>5</v>
      </c>
      <c r="L259" s="10">
        <v>5</v>
      </c>
      <c r="M259" s="10">
        <v>0</v>
      </c>
      <c r="N259" s="14">
        <v>19.260999999999999</v>
      </c>
      <c r="O259" s="13">
        <v>34.503833333333297</v>
      </c>
      <c r="P259" s="41">
        <v>0.17651259999999969</v>
      </c>
      <c r="Q259" s="41">
        <v>1.3022515999999982</v>
      </c>
      <c r="R259" s="1" t="s">
        <v>285</v>
      </c>
      <c r="W259" s="42" t="str">
        <f t="shared" si="28"/>
        <v>YK1901 St.20 5m Bt.0</v>
      </c>
    </row>
    <row r="260" spans="1:23" ht="14" customHeight="1">
      <c r="A260" s="1" t="s">
        <v>1538</v>
      </c>
      <c r="B260" s="1">
        <v>17</v>
      </c>
      <c r="C260" s="1" t="s">
        <v>1577</v>
      </c>
      <c r="D260" s="5">
        <v>43569</v>
      </c>
      <c r="E260" s="1">
        <f t="shared" si="25"/>
        <v>2019</v>
      </c>
      <c r="F260" s="1">
        <f t="shared" si="26"/>
        <v>4</v>
      </c>
      <c r="G260" s="4">
        <f t="shared" si="27"/>
        <v>14</v>
      </c>
      <c r="H260" s="9">
        <v>0.12083333333333333</v>
      </c>
      <c r="I260" s="13">
        <v>126.850333333333</v>
      </c>
      <c r="J260" s="13">
        <v>31.765000000000001</v>
      </c>
      <c r="K260" s="10">
        <v>5</v>
      </c>
      <c r="L260" s="10">
        <v>5</v>
      </c>
      <c r="M260" s="10">
        <v>0</v>
      </c>
      <c r="N260" s="14">
        <v>17.1793333333333</v>
      </c>
      <c r="O260" s="13">
        <v>34.5311666666666</v>
      </c>
      <c r="P260" s="41">
        <v>0.19030659999999955</v>
      </c>
      <c r="Q260" s="41">
        <v>1.3046411999999989</v>
      </c>
      <c r="R260" s="1" t="s">
        <v>285</v>
      </c>
      <c r="W260" s="42" t="str">
        <f t="shared" si="28"/>
        <v>YK1901 St.17 5m Bt.0</v>
      </c>
    </row>
    <row r="261" spans="1:23" ht="14" customHeight="1">
      <c r="A261" s="1" t="s">
        <v>1538</v>
      </c>
      <c r="B261" s="1">
        <v>23</v>
      </c>
      <c r="C261" s="1" t="s">
        <v>1577</v>
      </c>
      <c r="D261" s="5">
        <v>43569</v>
      </c>
      <c r="E261" s="1">
        <f t="shared" si="25"/>
        <v>2019</v>
      </c>
      <c r="F261" s="1">
        <f t="shared" si="26"/>
        <v>4</v>
      </c>
      <c r="G261" s="4">
        <f t="shared" si="27"/>
        <v>14</v>
      </c>
      <c r="H261" s="9">
        <v>0.99652777777777779</v>
      </c>
      <c r="I261" s="13">
        <v>129.202666666666</v>
      </c>
      <c r="J261" s="13">
        <v>31.25</v>
      </c>
      <c r="K261" s="10">
        <v>5</v>
      </c>
      <c r="L261" s="10">
        <v>5</v>
      </c>
      <c r="M261" s="10">
        <v>0</v>
      </c>
      <c r="N261" s="14">
        <v>19.000999999999998</v>
      </c>
      <c r="O261" s="13">
        <v>34.631999999999998</v>
      </c>
      <c r="P261" s="41">
        <v>0.20447570000000015</v>
      </c>
      <c r="Q261" s="41">
        <v>1.411674399999999</v>
      </c>
      <c r="R261" s="1" t="s">
        <v>285</v>
      </c>
      <c r="W261" s="42" t="str">
        <f t="shared" si="28"/>
        <v>YK1901 St.23 5m Bt.0</v>
      </c>
    </row>
    <row r="262" spans="1:23" ht="14" customHeight="1">
      <c r="A262" s="1" t="s">
        <v>293</v>
      </c>
      <c r="B262" s="1">
        <v>31</v>
      </c>
      <c r="C262" s="1" t="s">
        <v>1576</v>
      </c>
      <c r="D262" s="5">
        <v>43205</v>
      </c>
      <c r="E262" s="1">
        <f t="shared" si="25"/>
        <v>2018</v>
      </c>
      <c r="F262" s="1">
        <f t="shared" si="26"/>
        <v>4</v>
      </c>
      <c r="G262" s="4">
        <f t="shared" si="27"/>
        <v>15</v>
      </c>
      <c r="H262" s="9">
        <v>0.625</v>
      </c>
      <c r="I262" s="13">
        <v>126.790166666666</v>
      </c>
      <c r="J262" s="13">
        <v>30.748999999999999</v>
      </c>
      <c r="K262" s="10">
        <v>5</v>
      </c>
      <c r="L262" s="10">
        <v>5</v>
      </c>
      <c r="M262" s="10">
        <v>0</v>
      </c>
      <c r="N262" s="14">
        <v>17.001666666666601</v>
      </c>
      <c r="O262" s="13">
        <v>34.509520000000002</v>
      </c>
      <c r="P262" s="38">
        <v>0.20498771882352984</v>
      </c>
      <c r="Q262" s="38">
        <v>1.3905719905882368</v>
      </c>
      <c r="R262" s="32" t="s">
        <v>285</v>
      </c>
      <c r="S262" s="32"/>
      <c r="T262" s="32"/>
      <c r="W262" s="8" t="s">
        <v>777</v>
      </c>
    </row>
    <row r="263" spans="1:23" ht="14" customHeight="1">
      <c r="A263" s="1" t="s">
        <v>1538</v>
      </c>
      <c r="B263" s="1">
        <v>11</v>
      </c>
      <c r="C263" s="1" t="s">
        <v>1577</v>
      </c>
      <c r="D263" s="5">
        <v>43568</v>
      </c>
      <c r="E263" s="1">
        <f t="shared" si="25"/>
        <v>2019</v>
      </c>
      <c r="F263" s="1">
        <f t="shared" si="26"/>
        <v>4</v>
      </c>
      <c r="G263" s="4">
        <f t="shared" si="27"/>
        <v>13</v>
      </c>
      <c r="H263" s="9">
        <v>0.28402777777777777</v>
      </c>
      <c r="I263" s="13">
        <v>129.67500000000001</v>
      </c>
      <c r="J263" s="13">
        <v>31.795666666666602</v>
      </c>
      <c r="K263" s="10">
        <v>5</v>
      </c>
      <c r="L263" s="10">
        <v>5</v>
      </c>
      <c r="M263" s="10">
        <v>0</v>
      </c>
      <c r="N263" s="14">
        <v>18.241</v>
      </c>
      <c r="O263" s="13">
        <v>34.654999999999994</v>
      </c>
      <c r="P263" s="41">
        <v>0.20515329999999965</v>
      </c>
      <c r="Q263" s="41">
        <v>1.5328711999999989</v>
      </c>
      <c r="R263" s="1" t="s">
        <v>285</v>
      </c>
      <c r="W263" s="42" t="str">
        <f t="shared" ref="W263:W276" si="29">A263&amp;" St."&amp;B263&amp;" "&amp;K263&amp;"m"&amp;" Bt."&amp;M263</f>
        <v>YK1901 St.11 5m Bt.0</v>
      </c>
    </row>
    <row r="264" spans="1:23" ht="14" customHeight="1">
      <c r="A264" s="1" t="s">
        <v>1538</v>
      </c>
      <c r="B264" s="1">
        <v>13</v>
      </c>
      <c r="C264" s="1" t="s">
        <v>1577</v>
      </c>
      <c r="D264" s="5">
        <v>43568</v>
      </c>
      <c r="E264" s="1">
        <f t="shared" si="25"/>
        <v>2019</v>
      </c>
      <c r="F264" s="1">
        <f t="shared" si="26"/>
        <v>4</v>
      </c>
      <c r="G264" s="4">
        <f t="shared" si="27"/>
        <v>13</v>
      </c>
      <c r="H264" s="9">
        <v>0.5541666666666667</v>
      </c>
      <c r="I264" s="13">
        <v>128.81</v>
      </c>
      <c r="J264" s="13">
        <v>31.753</v>
      </c>
      <c r="K264" s="10">
        <v>5</v>
      </c>
      <c r="L264" s="10">
        <v>5</v>
      </c>
      <c r="M264" s="10">
        <v>0</v>
      </c>
      <c r="N264" s="14">
        <v>18.153857142857099</v>
      </c>
      <c r="O264" s="13">
        <v>34.662285714285694</v>
      </c>
      <c r="P264" s="41">
        <v>0.21097339999999942</v>
      </c>
      <c r="Q264" s="41">
        <v>1.4450359999999982</v>
      </c>
      <c r="R264" s="1" t="s">
        <v>285</v>
      </c>
      <c r="W264" s="42" t="str">
        <f t="shared" si="29"/>
        <v>YK1901 St.13 5m Bt.0</v>
      </c>
    </row>
    <row r="265" spans="1:23" ht="14" customHeight="1">
      <c r="A265" s="1" t="s">
        <v>1538</v>
      </c>
      <c r="B265" s="1">
        <v>9</v>
      </c>
      <c r="C265" s="1" t="s">
        <v>1577</v>
      </c>
      <c r="D265" s="5">
        <v>43567</v>
      </c>
      <c r="E265" s="1">
        <f t="shared" si="25"/>
        <v>2019</v>
      </c>
      <c r="F265" s="1">
        <f t="shared" si="26"/>
        <v>4</v>
      </c>
      <c r="G265" s="4">
        <f t="shared" si="27"/>
        <v>12</v>
      </c>
      <c r="H265" s="9">
        <v>0.96180555555555547</v>
      </c>
      <c r="I265" s="13">
        <v>129.2045</v>
      </c>
      <c r="J265" s="13">
        <v>32.247999999999998</v>
      </c>
      <c r="K265" s="10">
        <v>5</v>
      </c>
      <c r="L265" s="10">
        <v>5</v>
      </c>
      <c r="M265" s="10">
        <v>0</v>
      </c>
      <c r="N265" s="14">
        <v>18.044333333333299</v>
      </c>
      <c r="O265" s="13">
        <v>34.6606666666666</v>
      </c>
      <c r="P265" s="41">
        <v>0.21722909999999995</v>
      </c>
      <c r="Q265" s="41">
        <v>1.5276279999999982</v>
      </c>
      <c r="R265" s="1" t="s">
        <v>285</v>
      </c>
      <c r="W265" s="42" t="str">
        <f t="shared" si="29"/>
        <v>YK1901 St.9 5m Bt.0</v>
      </c>
    </row>
    <row r="266" spans="1:23" ht="14" customHeight="1">
      <c r="A266" s="1" t="s">
        <v>1538</v>
      </c>
      <c r="B266" s="1">
        <v>14</v>
      </c>
      <c r="C266" s="1" t="s">
        <v>1577</v>
      </c>
      <c r="D266" s="5">
        <v>43568</v>
      </c>
      <c r="E266" s="1">
        <f t="shared" si="25"/>
        <v>2019</v>
      </c>
      <c r="F266" s="1">
        <f t="shared" si="26"/>
        <v>4</v>
      </c>
      <c r="G266" s="4">
        <f t="shared" si="27"/>
        <v>13</v>
      </c>
      <c r="H266" s="9">
        <v>0.69652777777777775</v>
      </c>
      <c r="I266" s="13">
        <v>128.302333333333</v>
      </c>
      <c r="J266" s="13">
        <v>31.751000000000001</v>
      </c>
      <c r="K266" s="10">
        <v>5</v>
      </c>
      <c r="L266" s="10">
        <v>5</v>
      </c>
      <c r="M266" s="10">
        <v>0</v>
      </c>
      <c r="N266" s="14">
        <v>18.855999999999998</v>
      </c>
      <c r="O266" s="13">
        <v>34.652666666666597</v>
      </c>
      <c r="P266" s="41">
        <v>0.22653399999999957</v>
      </c>
      <c r="Q266" s="41">
        <v>1.6073895999999994</v>
      </c>
      <c r="R266" s="1" t="s">
        <v>285</v>
      </c>
      <c r="W266" s="42" t="str">
        <f t="shared" si="29"/>
        <v>YK1901 St.14 5m Bt.0</v>
      </c>
    </row>
    <row r="267" spans="1:23" ht="14" customHeight="1">
      <c r="A267" s="1" t="s">
        <v>1538</v>
      </c>
      <c r="B267" s="1">
        <v>10</v>
      </c>
      <c r="C267" s="1" t="s">
        <v>1577</v>
      </c>
      <c r="D267" s="5">
        <v>43568</v>
      </c>
      <c r="E267" s="1">
        <f t="shared" si="25"/>
        <v>2019</v>
      </c>
      <c r="F267" s="1">
        <f t="shared" si="26"/>
        <v>4</v>
      </c>
      <c r="G267" s="4">
        <f t="shared" si="27"/>
        <v>13</v>
      </c>
      <c r="H267" s="9">
        <v>0.15138888888888888</v>
      </c>
      <c r="I267" s="13">
        <v>129.745</v>
      </c>
      <c r="J267" s="13">
        <v>32.250571428571398</v>
      </c>
      <c r="K267" s="10">
        <v>5</v>
      </c>
      <c r="L267" s="10">
        <v>5</v>
      </c>
      <c r="M267" s="10">
        <v>0</v>
      </c>
      <c r="N267" s="14">
        <v>17.762428571428501</v>
      </c>
      <c r="O267" s="13">
        <v>34.644428571428499</v>
      </c>
      <c r="P267" s="41">
        <v>0.22682439999999993</v>
      </c>
      <c r="Q267" s="41">
        <v>1.5619987999999996</v>
      </c>
      <c r="R267" s="1" t="s">
        <v>285</v>
      </c>
      <c r="W267" s="42" t="str">
        <f t="shared" si="29"/>
        <v>YK1901 St.10 5m Bt.0</v>
      </c>
    </row>
    <row r="268" spans="1:23" ht="14" customHeight="1">
      <c r="A268" s="1" t="s">
        <v>1538</v>
      </c>
      <c r="B268" s="1">
        <v>1</v>
      </c>
      <c r="C268" s="1" t="s">
        <v>1577</v>
      </c>
      <c r="D268" s="5">
        <v>43566</v>
      </c>
      <c r="E268" s="1">
        <f t="shared" si="25"/>
        <v>2019</v>
      </c>
      <c r="F268" s="1">
        <f t="shared" si="26"/>
        <v>4</v>
      </c>
      <c r="G268" s="4">
        <f t="shared" si="27"/>
        <v>11</v>
      </c>
      <c r="H268" s="9">
        <v>0.61249999999999993</v>
      </c>
      <c r="I268" s="13">
        <v>129.67533333333299</v>
      </c>
      <c r="J268" s="13">
        <v>32.7721666666666</v>
      </c>
      <c r="K268" s="10">
        <v>5</v>
      </c>
      <c r="L268" s="10">
        <v>5</v>
      </c>
      <c r="M268" s="10">
        <v>0</v>
      </c>
      <c r="N268" s="14">
        <v>16.899333333333299</v>
      </c>
      <c r="O268" s="13">
        <v>34.32</v>
      </c>
      <c r="P268" s="41">
        <v>0.2294920611764697</v>
      </c>
      <c r="Q268" s="41">
        <v>1.1110615070588228</v>
      </c>
      <c r="R268" s="1" t="s">
        <v>285</v>
      </c>
      <c r="W268" s="42" t="str">
        <f t="shared" si="29"/>
        <v>YK1901 St.1 5m Bt.0</v>
      </c>
    </row>
    <row r="269" spans="1:23" ht="14" customHeight="1">
      <c r="A269" s="1" t="s">
        <v>1538</v>
      </c>
      <c r="B269" s="1">
        <v>25</v>
      </c>
      <c r="C269" s="1" t="s">
        <v>1577</v>
      </c>
      <c r="D269" s="5">
        <v>43570</v>
      </c>
      <c r="E269" s="1">
        <f t="shared" si="25"/>
        <v>2019</v>
      </c>
      <c r="F269" s="1">
        <f t="shared" si="26"/>
        <v>4</v>
      </c>
      <c r="G269" s="4">
        <f t="shared" si="27"/>
        <v>15</v>
      </c>
      <c r="H269" s="9">
        <v>0.31666666666666665</v>
      </c>
      <c r="I269" s="13">
        <v>129.749</v>
      </c>
      <c r="J269" s="13">
        <v>30.7983333333333</v>
      </c>
      <c r="K269" s="10">
        <v>5</v>
      </c>
      <c r="L269" s="10">
        <v>5</v>
      </c>
      <c r="M269" s="10">
        <v>0</v>
      </c>
      <c r="N269" s="14">
        <v>20.420999999999999</v>
      </c>
      <c r="O269" s="13">
        <v>34.585833333333298</v>
      </c>
      <c r="P269" s="41">
        <v>0.23020728470588248</v>
      </c>
      <c r="Q269" s="41">
        <v>1.525129364705883</v>
      </c>
      <c r="R269" s="1" t="s">
        <v>285</v>
      </c>
      <c r="W269" s="42" t="str">
        <f t="shared" si="29"/>
        <v>YK1901 St.25 5m Bt.0</v>
      </c>
    </row>
    <row r="270" spans="1:23" ht="14" customHeight="1">
      <c r="A270" s="1" t="s">
        <v>1538</v>
      </c>
      <c r="B270" s="1">
        <v>2</v>
      </c>
      <c r="C270" s="1" t="s">
        <v>1577</v>
      </c>
      <c r="D270" s="5">
        <v>43566</v>
      </c>
      <c r="E270" s="1">
        <f t="shared" si="25"/>
        <v>2019</v>
      </c>
      <c r="F270" s="1">
        <f t="shared" si="26"/>
        <v>4</v>
      </c>
      <c r="G270" s="4">
        <f t="shared" si="27"/>
        <v>11</v>
      </c>
      <c r="H270" s="9">
        <v>0.78472222222222221</v>
      </c>
      <c r="I270" s="13">
        <v>129.18349999999899</v>
      </c>
      <c r="J270" s="13">
        <v>32.75</v>
      </c>
      <c r="K270" s="10">
        <v>5</v>
      </c>
      <c r="L270" s="10">
        <v>5</v>
      </c>
      <c r="M270" s="10">
        <v>0</v>
      </c>
      <c r="N270" s="14">
        <v>17.409333333333301</v>
      </c>
      <c r="O270" s="13">
        <v>34.635833333333295</v>
      </c>
      <c r="P270" s="41">
        <v>0.2303048105882346</v>
      </c>
      <c r="Q270" s="41">
        <v>1.4614110035294114</v>
      </c>
      <c r="R270" s="1" t="s">
        <v>285</v>
      </c>
      <c r="W270" s="42" t="str">
        <f t="shared" si="29"/>
        <v>YK1901 St.2 5m Bt.0</v>
      </c>
    </row>
    <row r="271" spans="1:23" ht="14" customHeight="1">
      <c r="A271" s="1" t="s">
        <v>1538</v>
      </c>
      <c r="B271" s="1">
        <v>12</v>
      </c>
      <c r="C271" s="1" t="s">
        <v>1577</v>
      </c>
      <c r="D271" s="5">
        <v>43568</v>
      </c>
      <c r="E271" s="1">
        <f t="shared" si="25"/>
        <v>2019</v>
      </c>
      <c r="F271" s="1">
        <f t="shared" si="26"/>
        <v>4</v>
      </c>
      <c r="G271" s="4">
        <f t="shared" si="27"/>
        <v>13</v>
      </c>
      <c r="H271" s="9">
        <v>0.41319444444444442</v>
      </c>
      <c r="I271" s="13">
        <v>129.301285714285</v>
      </c>
      <c r="J271" s="13">
        <v>31.748999999999999</v>
      </c>
      <c r="K271" s="10">
        <v>5</v>
      </c>
      <c r="L271" s="10">
        <v>5</v>
      </c>
      <c r="M271" s="10">
        <v>0</v>
      </c>
      <c r="N271" s="14">
        <v>18.669571428571398</v>
      </c>
      <c r="O271" s="13">
        <v>34.641571428571396</v>
      </c>
      <c r="P271" s="41">
        <v>0.2347014999999999</v>
      </c>
      <c r="Q271" s="41">
        <v>1.5706930000000003</v>
      </c>
      <c r="R271" s="1" t="s">
        <v>285</v>
      </c>
      <c r="W271" s="42" t="str">
        <f t="shared" si="29"/>
        <v>YK1901 St.12 5m Bt.0</v>
      </c>
    </row>
    <row r="272" spans="1:23" ht="14" customHeight="1">
      <c r="A272" s="1" t="s">
        <v>1538</v>
      </c>
      <c r="B272" s="1">
        <v>3</v>
      </c>
      <c r="C272" s="1" t="s">
        <v>1577</v>
      </c>
      <c r="D272" s="5">
        <v>43567</v>
      </c>
      <c r="E272" s="1">
        <f t="shared" si="25"/>
        <v>2019</v>
      </c>
      <c r="F272" s="1">
        <f t="shared" si="26"/>
        <v>4</v>
      </c>
      <c r="G272" s="4">
        <f t="shared" si="27"/>
        <v>12</v>
      </c>
      <c r="H272" s="9">
        <v>2.2222222222222223E-2</v>
      </c>
      <c r="I272" s="13">
        <v>128.36699999999999</v>
      </c>
      <c r="J272" s="13">
        <v>32.718166666666598</v>
      </c>
      <c r="K272" s="10">
        <v>5</v>
      </c>
      <c r="L272" s="10">
        <v>5</v>
      </c>
      <c r="M272" s="10">
        <v>0</v>
      </c>
      <c r="N272" s="14">
        <v>17.1926666666666</v>
      </c>
      <c r="O272" s="13">
        <v>34.646499999999996</v>
      </c>
      <c r="P272" s="41">
        <v>0.23550709999999953</v>
      </c>
      <c r="Q272" s="41">
        <v>1.303908728571427</v>
      </c>
      <c r="R272" s="1" t="s">
        <v>285</v>
      </c>
      <c r="W272" s="42" t="str">
        <f t="shared" si="29"/>
        <v>YK1901 St.3 5m Bt.0</v>
      </c>
    </row>
    <row r="273" spans="1:23" ht="14" customHeight="1">
      <c r="A273" s="1" t="s">
        <v>1538</v>
      </c>
      <c r="B273" s="1">
        <v>6</v>
      </c>
      <c r="C273" s="1" t="s">
        <v>1577</v>
      </c>
      <c r="D273" s="5">
        <v>43567</v>
      </c>
      <c r="E273" s="1">
        <f t="shared" si="25"/>
        <v>2019</v>
      </c>
      <c r="F273" s="1">
        <f t="shared" si="26"/>
        <v>4</v>
      </c>
      <c r="G273" s="4">
        <f t="shared" si="27"/>
        <v>12</v>
      </c>
      <c r="H273" s="9">
        <v>0.53055555555555556</v>
      </c>
      <c r="I273" s="13">
        <v>127.695666666666</v>
      </c>
      <c r="J273" s="13">
        <v>32.249666666666599</v>
      </c>
      <c r="K273" s="10">
        <v>5</v>
      </c>
      <c r="L273" s="10">
        <v>5</v>
      </c>
      <c r="M273" s="10">
        <v>0</v>
      </c>
      <c r="N273" s="14">
        <v>18.451000000000001</v>
      </c>
      <c r="O273" s="13">
        <v>34.628499999999995</v>
      </c>
      <c r="P273" s="41">
        <v>0.2371793882352935</v>
      </c>
      <c r="Q273" s="41">
        <v>1.602131715126049</v>
      </c>
      <c r="R273" s="1" t="s">
        <v>285</v>
      </c>
      <c r="W273" s="42" t="str">
        <f t="shared" si="29"/>
        <v>YK1901 St.6 5m Bt.0</v>
      </c>
    </row>
    <row r="274" spans="1:23" ht="14" customHeight="1">
      <c r="A274" s="1" t="s">
        <v>1538</v>
      </c>
      <c r="B274" s="1">
        <v>5</v>
      </c>
      <c r="C274" s="1" t="s">
        <v>1577</v>
      </c>
      <c r="D274" s="5">
        <v>43567</v>
      </c>
      <c r="E274" s="1">
        <f t="shared" si="25"/>
        <v>2019</v>
      </c>
      <c r="F274" s="1">
        <f t="shared" si="26"/>
        <v>4</v>
      </c>
      <c r="G274" s="4">
        <f t="shared" si="27"/>
        <v>12</v>
      </c>
      <c r="H274" s="9">
        <v>0.3840277777777778</v>
      </c>
      <c r="I274" s="13">
        <v>127.28666666666599</v>
      </c>
      <c r="J274" s="13">
        <v>32.284999999999997</v>
      </c>
      <c r="K274" s="10">
        <v>5</v>
      </c>
      <c r="L274" s="10">
        <v>5</v>
      </c>
      <c r="M274" s="10">
        <v>0</v>
      </c>
      <c r="N274" s="14">
        <v>17.730999999999998</v>
      </c>
      <c r="O274" s="13">
        <v>34.617166666666598</v>
      </c>
      <c r="P274" s="41">
        <v>0.23769233882352925</v>
      </c>
      <c r="Q274" s="41">
        <v>1.5086358529411736</v>
      </c>
      <c r="R274" s="1" t="s">
        <v>285</v>
      </c>
      <c r="W274" s="42" t="str">
        <f t="shared" si="29"/>
        <v>YK1901 St.5 5m Bt.0</v>
      </c>
    </row>
    <row r="275" spans="1:23">
      <c r="A275" s="1" t="s">
        <v>1538</v>
      </c>
      <c r="B275" s="1">
        <v>21</v>
      </c>
      <c r="C275" s="1" t="s">
        <v>1577</v>
      </c>
      <c r="D275" s="5">
        <v>43569</v>
      </c>
      <c r="E275" s="1">
        <f t="shared" si="25"/>
        <v>2019</v>
      </c>
      <c r="F275" s="1">
        <f t="shared" si="26"/>
        <v>4</v>
      </c>
      <c r="G275" s="4">
        <f t="shared" si="27"/>
        <v>14</v>
      </c>
      <c r="H275" s="9">
        <v>0.70000000000000007</v>
      </c>
      <c r="I275" s="13">
        <v>128.185</v>
      </c>
      <c r="J275" s="13">
        <v>31.248999999999999</v>
      </c>
      <c r="K275" s="10">
        <v>5</v>
      </c>
      <c r="L275" s="10">
        <v>5</v>
      </c>
      <c r="M275" s="10">
        <v>0</v>
      </c>
      <c r="N275" s="14">
        <v>18.686</v>
      </c>
      <c r="O275" s="13">
        <v>34.603333333333296</v>
      </c>
      <c r="P275" s="41">
        <v>0.24000129999999942</v>
      </c>
      <c r="Q275" s="41">
        <v>1.6681156000000001</v>
      </c>
      <c r="R275" s="1" t="s">
        <v>285</v>
      </c>
      <c r="W275" s="42" t="str">
        <f t="shared" si="29"/>
        <v>YK1901 St.21 5m Bt.0</v>
      </c>
    </row>
    <row r="276" spans="1:23" ht="14" customHeight="1">
      <c r="A276" s="1" t="s">
        <v>1538</v>
      </c>
      <c r="B276" s="1">
        <v>8</v>
      </c>
      <c r="C276" s="1" t="s">
        <v>1577</v>
      </c>
      <c r="D276" s="5">
        <v>43567</v>
      </c>
      <c r="E276" s="1">
        <f t="shared" si="25"/>
        <v>2019</v>
      </c>
      <c r="F276" s="1">
        <f t="shared" si="26"/>
        <v>4</v>
      </c>
      <c r="G276" s="4">
        <f t="shared" si="27"/>
        <v>12</v>
      </c>
      <c r="H276" s="9">
        <v>0.81736111111111109</v>
      </c>
      <c r="I276" s="13">
        <v>128.68516666666599</v>
      </c>
      <c r="J276" s="13">
        <v>32.25</v>
      </c>
      <c r="K276" s="10">
        <v>5</v>
      </c>
      <c r="L276" s="10">
        <v>5</v>
      </c>
      <c r="M276" s="10">
        <v>0</v>
      </c>
      <c r="N276" s="14">
        <v>18.1376666666666</v>
      </c>
      <c r="O276" s="13">
        <v>34.661499999999997</v>
      </c>
      <c r="P276" s="41">
        <v>0.24219278705882319</v>
      </c>
      <c r="Q276" s="41">
        <v>1.5732019823529413</v>
      </c>
      <c r="R276" s="1" t="s">
        <v>285</v>
      </c>
      <c r="W276" s="42" t="str">
        <f t="shared" si="29"/>
        <v>YK1901 St.8 5m Bt.0</v>
      </c>
    </row>
    <row r="277" spans="1:23" ht="14" customHeight="1">
      <c r="A277" s="1" t="s">
        <v>293</v>
      </c>
      <c r="B277" s="1">
        <v>2</v>
      </c>
      <c r="C277" s="1" t="s">
        <v>1576</v>
      </c>
      <c r="D277" s="5">
        <v>43200</v>
      </c>
      <c r="E277" s="1">
        <f t="shared" si="25"/>
        <v>2018</v>
      </c>
      <c r="F277" s="1">
        <f t="shared" si="26"/>
        <v>4</v>
      </c>
      <c r="G277" s="4">
        <f t="shared" si="27"/>
        <v>10</v>
      </c>
      <c r="H277" s="9">
        <v>0.76736111111111116</v>
      </c>
      <c r="I277" s="13">
        <v>129.15866666666599</v>
      </c>
      <c r="J277" s="13">
        <v>32.75</v>
      </c>
      <c r="K277" s="10">
        <v>5</v>
      </c>
      <c r="L277" s="10">
        <v>5</v>
      </c>
      <c r="M277" s="10">
        <v>0</v>
      </c>
      <c r="N277" s="14">
        <v>17.494999999999902</v>
      </c>
      <c r="O277" s="13">
        <v>34.620853333333301</v>
      </c>
      <c r="P277" s="38">
        <v>0.24306986352941151</v>
      </c>
      <c r="Q277" s="38">
        <v>1.3983749411764723</v>
      </c>
      <c r="R277" s="32" t="s">
        <v>285</v>
      </c>
      <c r="S277" s="32"/>
      <c r="T277" s="32"/>
      <c r="W277" s="8" t="s">
        <v>748</v>
      </c>
    </row>
    <row r="278" spans="1:23" ht="14" customHeight="1">
      <c r="A278" s="1" t="s">
        <v>293</v>
      </c>
      <c r="B278" s="1">
        <v>20</v>
      </c>
      <c r="C278" s="1" t="s">
        <v>1576</v>
      </c>
      <c r="D278" s="5">
        <v>43203</v>
      </c>
      <c r="E278" s="1">
        <f t="shared" si="25"/>
        <v>2018</v>
      </c>
      <c r="F278" s="1">
        <f t="shared" si="26"/>
        <v>4</v>
      </c>
      <c r="G278" s="4">
        <f t="shared" si="27"/>
        <v>13</v>
      </c>
      <c r="H278" s="9">
        <v>0.58402777777777781</v>
      </c>
      <c r="I278" s="13">
        <v>127.70383333333299</v>
      </c>
      <c r="J278" s="13">
        <v>31.25</v>
      </c>
      <c r="K278" s="10">
        <v>5</v>
      </c>
      <c r="L278" s="10">
        <v>5</v>
      </c>
      <c r="M278" s="10">
        <v>0</v>
      </c>
      <c r="N278" s="14">
        <v>19.9033333333333</v>
      </c>
      <c r="O278" s="13">
        <v>34.4853533333333</v>
      </c>
      <c r="P278" s="38">
        <v>0.24461152941176501</v>
      </c>
      <c r="Q278" s="38">
        <v>1.4908714588235288</v>
      </c>
      <c r="R278" s="32" t="s">
        <v>285</v>
      </c>
      <c r="S278" s="32"/>
      <c r="T278" s="32"/>
      <c r="W278" s="8" t="s">
        <v>766</v>
      </c>
    </row>
    <row r="279" spans="1:23" ht="14" customHeight="1">
      <c r="A279" s="1" t="s">
        <v>293</v>
      </c>
      <c r="B279" s="1">
        <v>9</v>
      </c>
      <c r="C279" s="1" t="s">
        <v>1576</v>
      </c>
      <c r="D279" s="5">
        <v>43201</v>
      </c>
      <c r="E279" s="1">
        <f t="shared" si="25"/>
        <v>2018</v>
      </c>
      <c r="F279" s="1">
        <f t="shared" si="26"/>
        <v>4</v>
      </c>
      <c r="G279" s="4">
        <f t="shared" si="27"/>
        <v>11</v>
      </c>
      <c r="H279" s="9">
        <v>0.98541666666666661</v>
      </c>
      <c r="I279" s="13">
        <v>129.19800000000001</v>
      </c>
      <c r="J279" s="13">
        <v>32.25</v>
      </c>
      <c r="K279" s="10">
        <v>5</v>
      </c>
      <c r="L279" s="10">
        <v>5</v>
      </c>
      <c r="M279" s="10">
        <v>0</v>
      </c>
      <c r="N279" s="14">
        <v>19.63</v>
      </c>
      <c r="O279" s="13">
        <v>34.631019999999999</v>
      </c>
      <c r="P279" s="38">
        <v>0.25211848941176451</v>
      </c>
      <c r="Q279" s="38">
        <v>1.6360573564705891</v>
      </c>
      <c r="R279" s="32" t="s">
        <v>285</v>
      </c>
      <c r="S279" s="32"/>
      <c r="T279" s="32"/>
      <c r="W279" s="8" t="s">
        <v>755</v>
      </c>
    </row>
    <row r="280" spans="1:23" ht="14" customHeight="1">
      <c r="A280" s="1" t="s">
        <v>293</v>
      </c>
      <c r="B280" s="1">
        <v>17</v>
      </c>
      <c r="C280" s="1" t="s">
        <v>1576</v>
      </c>
      <c r="D280" s="5">
        <v>43203</v>
      </c>
      <c r="E280" s="1">
        <f t="shared" si="25"/>
        <v>2018</v>
      </c>
      <c r="F280" s="1">
        <f t="shared" si="26"/>
        <v>4</v>
      </c>
      <c r="G280" s="4">
        <f t="shared" si="27"/>
        <v>13</v>
      </c>
      <c r="H280" s="9">
        <v>0.14652777777777778</v>
      </c>
      <c r="I280" s="13">
        <v>126.79300000000001</v>
      </c>
      <c r="J280" s="13">
        <v>31.754999999999999</v>
      </c>
      <c r="K280" s="10">
        <v>5</v>
      </c>
      <c r="L280" s="10">
        <v>5</v>
      </c>
      <c r="M280" s="10">
        <v>0</v>
      </c>
      <c r="N280" s="14">
        <v>16.344999999999999</v>
      </c>
      <c r="O280" s="13">
        <v>34.576853333333297</v>
      </c>
      <c r="P280" s="38">
        <v>0.25487963294117666</v>
      </c>
      <c r="Q280" s="38">
        <v>1.569877905882354</v>
      </c>
      <c r="R280" s="32" t="s">
        <v>285</v>
      </c>
      <c r="S280" s="32"/>
      <c r="T280" s="32"/>
      <c r="W280" s="8" t="s">
        <v>763</v>
      </c>
    </row>
    <row r="281" spans="1:23" ht="14" customHeight="1">
      <c r="A281" s="1" t="s">
        <v>293</v>
      </c>
      <c r="B281" s="1">
        <v>19</v>
      </c>
      <c r="C281" s="1" t="s">
        <v>1576</v>
      </c>
      <c r="D281" s="5">
        <v>43203</v>
      </c>
      <c r="E281" s="1">
        <f t="shared" si="25"/>
        <v>2018</v>
      </c>
      <c r="F281" s="1">
        <f t="shared" si="26"/>
        <v>4</v>
      </c>
      <c r="G281" s="4">
        <f t="shared" si="27"/>
        <v>13</v>
      </c>
      <c r="H281" s="9">
        <v>0.44236111111111115</v>
      </c>
      <c r="I281" s="13">
        <v>127.207333333333</v>
      </c>
      <c r="J281" s="13">
        <v>31.247499999999999</v>
      </c>
      <c r="K281" s="10">
        <v>5</v>
      </c>
      <c r="L281" s="10">
        <v>5</v>
      </c>
      <c r="M281" s="10">
        <v>0</v>
      </c>
      <c r="N281" s="14">
        <v>17.36</v>
      </c>
      <c r="O281" s="13">
        <v>34.523020000000002</v>
      </c>
      <c r="P281" s="38">
        <v>0.25602455058823548</v>
      </c>
      <c r="Q281" s="38">
        <v>1.4463403411764713</v>
      </c>
      <c r="R281" s="32" t="s">
        <v>285</v>
      </c>
      <c r="S281" s="32"/>
      <c r="T281" s="32"/>
      <c r="W281" s="8" t="s">
        <v>765</v>
      </c>
    </row>
    <row r="282" spans="1:23" ht="14" customHeight="1">
      <c r="A282" s="1" t="s">
        <v>1538</v>
      </c>
      <c r="B282" s="1">
        <v>15</v>
      </c>
      <c r="C282" s="1" t="s">
        <v>1577</v>
      </c>
      <c r="D282" s="5">
        <v>43568</v>
      </c>
      <c r="E282" s="1">
        <f t="shared" si="25"/>
        <v>2019</v>
      </c>
      <c r="F282" s="1">
        <f t="shared" si="26"/>
        <v>4</v>
      </c>
      <c r="G282" s="4">
        <f t="shared" si="27"/>
        <v>13</v>
      </c>
      <c r="H282" s="9">
        <v>0.84930555555555554</v>
      </c>
      <c r="I282" s="13">
        <v>127.774</v>
      </c>
      <c r="J282" s="13">
        <v>31.751000000000001</v>
      </c>
      <c r="K282" s="10">
        <v>5</v>
      </c>
      <c r="L282" s="10">
        <v>5</v>
      </c>
      <c r="M282" s="10">
        <v>0</v>
      </c>
      <c r="N282" s="14">
        <v>18.910999999999998</v>
      </c>
      <c r="O282" s="13">
        <v>34.616666666666596</v>
      </c>
      <c r="P282" s="41">
        <v>0.25916770000000033</v>
      </c>
      <c r="Q282" s="41">
        <v>1.5200879999999994</v>
      </c>
      <c r="R282" s="1" t="s">
        <v>285</v>
      </c>
      <c r="W282" s="42" t="str">
        <f>A282&amp;" St."&amp;B282&amp;" "&amp;K282&amp;"m"&amp;" Bt."&amp;M282</f>
        <v>YK1901 St.15 5m Bt.0</v>
      </c>
    </row>
    <row r="283" spans="1:23" ht="14" customHeight="1">
      <c r="A283" s="1" t="s">
        <v>293</v>
      </c>
      <c r="B283" s="1">
        <v>16</v>
      </c>
      <c r="C283" s="1" t="s">
        <v>1576</v>
      </c>
      <c r="D283" s="5">
        <v>43202</v>
      </c>
      <c r="E283" s="1">
        <f t="shared" si="25"/>
        <v>2018</v>
      </c>
      <c r="F283" s="1">
        <f t="shared" si="26"/>
        <v>4</v>
      </c>
      <c r="G283" s="4">
        <f t="shared" si="27"/>
        <v>12</v>
      </c>
      <c r="H283" s="9">
        <v>0.97222222222222221</v>
      </c>
      <c r="I283" s="13">
        <v>127.374666666666</v>
      </c>
      <c r="J283" s="13">
        <v>31.75</v>
      </c>
      <c r="K283" s="10">
        <v>5</v>
      </c>
      <c r="L283" s="10">
        <v>5</v>
      </c>
      <c r="M283" s="10">
        <v>0</v>
      </c>
      <c r="N283" s="14">
        <v>18.445</v>
      </c>
      <c r="O283" s="13">
        <v>34.619519999999902</v>
      </c>
      <c r="P283" s="38">
        <v>0.25994137411764706</v>
      </c>
      <c r="Q283" s="38">
        <v>1.5450867882352952</v>
      </c>
      <c r="R283" s="32" t="s">
        <v>285</v>
      </c>
      <c r="S283" s="32"/>
      <c r="T283" s="32"/>
      <c r="W283" s="8" t="s">
        <v>762</v>
      </c>
    </row>
    <row r="284" spans="1:23" ht="14" customHeight="1">
      <c r="A284" s="1" t="s">
        <v>293</v>
      </c>
      <c r="B284" s="1">
        <v>10</v>
      </c>
      <c r="C284" s="1" t="s">
        <v>1576</v>
      </c>
      <c r="D284" s="5">
        <v>43202</v>
      </c>
      <c r="E284" s="1">
        <f t="shared" si="25"/>
        <v>2018</v>
      </c>
      <c r="F284" s="1">
        <f t="shared" si="26"/>
        <v>4</v>
      </c>
      <c r="G284" s="4">
        <f t="shared" si="27"/>
        <v>12</v>
      </c>
      <c r="H284" s="9">
        <v>0.12569444444444444</v>
      </c>
      <c r="I284" s="13">
        <v>129.69800000000001</v>
      </c>
      <c r="J284" s="13">
        <v>32.25</v>
      </c>
      <c r="K284" s="10">
        <v>5</v>
      </c>
      <c r="L284" s="10">
        <v>5</v>
      </c>
      <c r="M284" s="10">
        <v>0</v>
      </c>
      <c r="N284" s="14">
        <v>18.105</v>
      </c>
      <c r="O284" s="13">
        <v>34.568186666666598</v>
      </c>
      <c r="P284" s="38">
        <v>0.26072512000000025</v>
      </c>
      <c r="Q284" s="38">
        <v>1.6045448800000006</v>
      </c>
      <c r="R284" s="32" t="s">
        <v>285</v>
      </c>
      <c r="S284" s="32"/>
      <c r="T284" s="32"/>
      <c r="W284" s="8" t="s">
        <v>756</v>
      </c>
    </row>
    <row r="285" spans="1:23" ht="14" customHeight="1">
      <c r="A285" s="1" t="s">
        <v>293</v>
      </c>
      <c r="B285" s="1">
        <v>1</v>
      </c>
      <c r="C285" s="1" t="s">
        <v>1577</v>
      </c>
      <c r="D285" s="5">
        <v>43200</v>
      </c>
      <c r="E285" s="1">
        <f t="shared" si="25"/>
        <v>2018</v>
      </c>
      <c r="F285" s="1">
        <f t="shared" si="26"/>
        <v>4</v>
      </c>
      <c r="G285" s="4">
        <f t="shared" si="27"/>
        <v>10</v>
      </c>
      <c r="H285" s="9">
        <v>0.76736111111111116</v>
      </c>
      <c r="I285" s="13">
        <v>129.63200000000001</v>
      </c>
      <c r="J285" s="13">
        <v>32.747999999999998</v>
      </c>
      <c r="K285" s="10">
        <v>5</v>
      </c>
      <c r="L285" s="10">
        <v>5</v>
      </c>
      <c r="M285" s="10">
        <v>0</v>
      </c>
      <c r="N285" s="14">
        <v>17.598333333333301</v>
      </c>
      <c r="O285" s="13">
        <v>34.623673333333301</v>
      </c>
      <c r="P285" s="38">
        <v>0.26097067294117626</v>
      </c>
      <c r="Q285" s="38">
        <v>1.4453922576470593</v>
      </c>
      <c r="R285" s="32" t="s">
        <v>285</v>
      </c>
      <c r="S285" s="32"/>
      <c r="T285" s="32"/>
      <c r="U285" s="8" t="s">
        <v>1595</v>
      </c>
      <c r="V285" s="8" t="s">
        <v>1621</v>
      </c>
      <c r="W285" s="8" t="s">
        <v>747</v>
      </c>
    </row>
    <row r="286" spans="1:23" ht="14" customHeight="1">
      <c r="A286" s="1" t="s">
        <v>1538</v>
      </c>
      <c r="B286" s="1">
        <v>27</v>
      </c>
      <c r="C286" s="1" t="s">
        <v>1577</v>
      </c>
      <c r="D286" s="5">
        <v>43570</v>
      </c>
      <c r="E286" s="1">
        <f t="shared" si="25"/>
        <v>2019</v>
      </c>
      <c r="F286" s="1">
        <f t="shared" si="26"/>
        <v>4</v>
      </c>
      <c r="G286" s="4">
        <f t="shared" si="27"/>
        <v>15</v>
      </c>
      <c r="H286" s="9">
        <v>0.61458333333333337</v>
      </c>
      <c r="I286" s="13">
        <v>128.80216666666601</v>
      </c>
      <c r="J286" s="13">
        <v>30.751000000000001</v>
      </c>
      <c r="K286" s="10">
        <v>5</v>
      </c>
      <c r="L286" s="10">
        <v>5</v>
      </c>
      <c r="M286" s="10">
        <v>0</v>
      </c>
      <c r="N286" s="14">
        <v>19.111000000000001</v>
      </c>
      <c r="O286" s="13">
        <v>34.643000000000001</v>
      </c>
      <c r="P286" s="41">
        <v>0.26410143294117638</v>
      </c>
      <c r="Q286" s="41">
        <v>1.6684823529411759</v>
      </c>
      <c r="R286" s="1" t="s">
        <v>285</v>
      </c>
      <c r="W286" s="42" t="str">
        <f>A286&amp;" St."&amp;B286&amp;" "&amp;K286&amp;"m"&amp;" Bt."&amp;M286</f>
        <v>YK1901 St.27 5m Bt.0</v>
      </c>
    </row>
    <row r="287" spans="1:23" ht="14" customHeight="1">
      <c r="A287" s="1" t="s">
        <v>1538</v>
      </c>
      <c r="B287" s="1">
        <v>26</v>
      </c>
      <c r="C287" s="1" t="s">
        <v>1577</v>
      </c>
      <c r="D287" s="5">
        <v>43570</v>
      </c>
      <c r="E287" s="1">
        <f t="shared" ref="E287:E317" si="30">YEAR(D287)</f>
        <v>2019</v>
      </c>
      <c r="F287" s="1">
        <f t="shared" ref="F287:F317" si="31">MONTH(D287)</f>
        <v>4</v>
      </c>
      <c r="G287" s="4">
        <f t="shared" ref="G287:G317" si="32">DAY(D287)</f>
        <v>15</v>
      </c>
      <c r="H287" s="9">
        <v>0.46666666666666662</v>
      </c>
      <c r="I287" s="13">
        <v>129.29949999999999</v>
      </c>
      <c r="J287" s="13">
        <v>30.75</v>
      </c>
      <c r="K287" s="10">
        <v>5</v>
      </c>
      <c r="L287" s="10">
        <v>5</v>
      </c>
      <c r="M287" s="10">
        <v>0</v>
      </c>
      <c r="N287" s="14">
        <v>19.954333333333299</v>
      </c>
      <c r="O287" s="13">
        <v>34.598999999999997</v>
      </c>
      <c r="P287" s="41">
        <v>0.26411359882352947</v>
      </c>
      <c r="Q287" s="41">
        <v>1.5366366588235305</v>
      </c>
      <c r="R287" s="1" t="s">
        <v>285</v>
      </c>
      <c r="W287" s="42" t="str">
        <f>A287&amp;" St."&amp;B287&amp;" "&amp;K287&amp;"m"&amp;" Bt."&amp;M287</f>
        <v>YK1901 St.26 5m Bt.0</v>
      </c>
    </row>
    <row r="288" spans="1:23" ht="14" customHeight="1">
      <c r="A288" s="1" t="s">
        <v>1538</v>
      </c>
      <c r="B288" s="1">
        <v>4</v>
      </c>
      <c r="C288" s="1" t="s">
        <v>1577</v>
      </c>
      <c r="D288" s="5">
        <v>43567</v>
      </c>
      <c r="E288" s="1">
        <f t="shared" si="30"/>
        <v>2019</v>
      </c>
      <c r="F288" s="1">
        <f t="shared" si="31"/>
        <v>4</v>
      </c>
      <c r="G288" s="4">
        <f t="shared" si="32"/>
        <v>12</v>
      </c>
      <c r="H288" s="9">
        <v>0.18958333333333333</v>
      </c>
      <c r="I288" s="13">
        <v>127.80466666666599</v>
      </c>
      <c r="J288" s="13">
        <v>32.750833333333297</v>
      </c>
      <c r="K288" s="10">
        <v>5</v>
      </c>
      <c r="L288" s="10">
        <v>5</v>
      </c>
      <c r="M288" s="10">
        <v>0</v>
      </c>
      <c r="N288" s="14">
        <v>17.897666666666598</v>
      </c>
      <c r="O288" s="13">
        <v>34.643999999999998</v>
      </c>
      <c r="P288" s="41">
        <v>0.26471928941176426</v>
      </c>
      <c r="Q288" s="41">
        <v>1.5878771564705865</v>
      </c>
      <c r="R288" s="1" t="s">
        <v>285</v>
      </c>
      <c r="W288" s="42" t="str">
        <f>A288&amp;" St."&amp;B288&amp;" "&amp;K288&amp;"m"&amp;" Bt."&amp;M288</f>
        <v>YK1901 St.4 5m Bt.0</v>
      </c>
    </row>
    <row r="289" spans="1:23" ht="14" customHeight="1">
      <c r="A289" s="1" t="s">
        <v>293</v>
      </c>
      <c r="B289" s="1">
        <v>15</v>
      </c>
      <c r="C289" s="1" t="s">
        <v>1576</v>
      </c>
      <c r="D289" s="5">
        <v>43202</v>
      </c>
      <c r="E289" s="1">
        <f t="shared" si="30"/>
        <v>2018</v>
      </c>
      <c r="F289" s="1">
        <f t="shared" si="31"/>
        <v>4</v>
      </c>
      <c r="G289" s="4">
        <f t="shared" si="32"/>
        <v>12</v>
      </c>
      <c r="H289" s="9">
        <v>0.84166666666666667</v>
      </c>
      <c r="I289" s="13">
        <v>127.764666666666</v>
      </c>
      <c r="J289" s="13">
        <v>31.748999999999999</v>
      </c>
      <c r="K289" s="10">
        <v>5</v>
      </c>
      <c r="L289" s="10">
        <v>5</v>
      </c>
      <c r="M289" s="10">
        <v>0</v>
      </c>
      <c r="N289" s="14">
        <v>18.043333333333301</v>
      </c>
      <c r="O289" s="13">
        <v>34.649853333333297</v>
      </c>
      <c r="P289" s="38">
        <v>0.26911075294117714</v>
      </c>
      <c r="Q289" s="38">
        <v>1.7991212676470596</v>
      </c>
      <c r="R289" s="32" t="s">
        <v>285</v>
      </c>
      <c r="S289" s="32"/>
      <c r="T289" s="32"/>
      <c r="W289" s="8" t="s">
        <v>761</v>
      </c>
    </row>
    <row r="290" spans="1:23" ht="14" customHeight="1">
      <c r="A290" s="1" t="s">
        <v>293</v>
      </c>
      <c r="B290" s="1">
        <v>8</v>
      </c>
      <c r="C290" s="1" t="s">
        <v>1576</v>
      </c>
      <c r="D290" s="5">
        <v>43201</v>
      </c>
      <c r="E290" s="1">
        <f t="shared" si="30"/>
        <v>2018</v>
      </c>
      <c r="F290" s="1">
        <f t="shared" si="31"/>
        <v>4</v>
      </c>
      <c r="G290" s="4">
        <f t="shared" si="32"/>
        <v>11</v>
      </c>
      <c r="H290" s="9">
        <v>0.85069444444444453</v>
      </c>
      <c r="I290" s="13">
        <v>128.74816666666601</v>
      </c>
      <c r="J290" s="13">
        <v>32.248166666666599</v>
      </c>
      <c r="K290" s="10">
        <v>5</v>
      </c>
      <c r="L290" s="10">
        <v>5</v>
      </c>
      <c r="M290" s="10">
        <v>0</v>
      </c>
      <c r="N290" s="14">
        <v>19.2216666666666</v>
      </c>
      <c r="O290" s="13">
        <v>34.639020000000002</v>
      </c>
      <c r="P290" s="38">
        <v>0.27043673882352981</v>
      </c>
      <c r="Q290" s="38">
        <v>1.5421396529411755</v>
      </c>
      <c r="R290" s="32" t="s">
        <v>285</v>
      </c>
      <c r="S290" s="32"/>
      <c r="T290" s="32"/>
      <c r="W290" s="8" t="s">
        <v>754</v>
      </c>
    </row>
    <row r="291" spans="1:23" ht="14" customHeight="1">
      <c r="A291" s="1" t="s">
        <v>293</v>
      </c>
      <c r="B291" s="1">
        <v>4</v>
      </c>
      <c r="C291" s="1" t="s">
        <v>1576</v>
      </c>
      <c r="D291" s="5">
        <v>43201</v>
      </c>
      <c r="E291" s="1">
        <f t="shared" si="30"/>
        <v>2018</v>
      </c>
      <c r="F291" s="1">
        <f t="shared" si="31"/>
        <v>4</v>
      </c>
      <c r="G291" s="4">
        <f t="shared" si="32"/>
        <v>11</v>
      </c>
      <c r="H291" s="9">
        <v>0.18958333333333333</v>
      </c>
      <c r="I291" s="13">
        <v>127.775666666666</v>
      </c>
      <c r="J291" s="13">
        <v>32.75</v>
      </c>
      <c r="K291" s="10">
        <v>5</v>
      </c>
      <c r="L291" s="10">
        <v>5</v>
      </c>
      <c r="M291" s="10">
        <v>0</v>
      </c>
      <c r="N291" s="14">
        <v>17.8533333333333</v>
      </c>
      <c r="O291" s="13">
        <v>34.649686666666597</v>
      </c>
      <c r="P291" s="38">
        <v>0.27197144470588275</v>
      </c>
      <c r="Q291" s="38">
        <v>1.791152528235294</v>
      </c>
      <c r="R291" s="32" t="s">
        <v>285</v>
      </c>
      <c r="S291" s="32"/>
      <c r="T291" s="32"/>
      <c r="W291" s="8" t="s">
        <v>750</v>
      </c>
    </row>
    <row r="292" spans="1:23" ht="14" customHeight="1">
      <c r="A292" s="1" t="s">
        <v>293</v>
      </c>
      <c r="B292" s="1">
        <v>13</v>
      </c>
      <c r="C292" s="1" t="s">
        <v>1576</v>
      </c>
      <c r="D292" s="5">
        <v>43202</v>
      </c>
      <c r="E292" s="1">
        <f t="shared" si="30"/>
        <v>2018</v>
      </c>
      <c r="F292" s="1">
        <f t="shared" si="31"/>
        <v>4</v>
      </c>
      <c r="G292" s="4">
        <f t="shared" si="32"/>
        <v>12</v>
      </c>
      <c r="H292" s="9">
        <v>0.56458333333333333</v>
      </c>
      <c r="I292" s="13">
        <v>128.80433333333301</v>
      </c>
      <c r="J292" s="13">
        <v>31.75</v>
      </c>
      <c r="K292" s="10">
        <v>5</v>
      </c>
      <c r="L292" s="10">
        <v>5</v>
      </c>
      <c r="M292" s="10">
        <v>0</v>
      </c>
      <c r="N292" s="14">
        <v>20.831666666666599</v>
      </c>
      <c r="O292" s="13">
        <v>34.5476866666666</v>
      </c>
      <c r="P292" s="38">
        <v>0.27569157176470616</v>
      </c>
      <c r="Q292" s="38">
        <v>1.5257110705882351</v>
      </c>
      <c r="R292" s="32" t="s">
        <v>285</v>
      </c>
      <c r="S292" s="32"/>
      <c r="T292" s="32"/>
      <c r="W292" s="8" t="s">
        <v>759</v>
      </c>
    </row>
    <row r="293" spans="1:23" ht="14" customHeight="1">
      <c r="A293" s="1" t="s">
        <v>293</v>
      </c>
      <c r="B293" s="1">
        <v>18</v>
      </c>
      <c r="C293" s="1" t="s">
        <v>1576</v>
      </c>
      <c r="D293" s="5">
        <v>43203</v>
      </c>
      <c r="E293" s="1">
        <f t="shared" si="30"/>
        <v>2018</v>
      </c>
      <c r="F293" s="1">
        <f t="shared" si="31"/>
        <v>4</v>
      </c>
      <c r="G293" s="4">
        <f t="shared" si="32"/>
        <v>13</v>
      </c>
      <c r="H293" s="9">
        <v>0.30486111111111108</v>
      </c>
      <c r="I293" s="13">
        <v>126.751</v>
      </c>
      <c r="J293" s="13">
        <v>31.276</v>
      </c>
      <c r="K293" s="10">
        <v>5</v>
      </c>
      <c r="L293" s="10">
        <v>5</v>
      </c>
      <c r="M293" s="10">
        <v>0</v>
      </c>
      <c r="N293" s="14">
        <v>16.52</v>
      </c>
      <c r="O293" s="13">
        <v>34.551686666666598</v>
      </c>
      <c r="P293" s="38">
        <v>0.28075477176470587</v>
      </c>
      <c r="Q293" s="38">
        <v>1.7541682235294118</v>
      </c>
      <c r="R293" s="32" t="s">
        <v>285</v>
      </c>
      <c r="S293" s="32"/>
      <c r="T293" s="32"/>
      <c r="W293" s="8" t="s">
        <v>764</v>
      </c>
    </row>
    <row r="294" spans="1:23" ht="14" customHeight="1">
      <c r="A294" s="1" t="s">
        <v>293</v>
      </c>
      <c r="B294" s="1">
        <v>6</v>
      </c>
      <c r="C294" s="1" t="s">
        <v>1576</v>
      </c>
      <c r="D294" s="5">
        <v>43201</v>
      </c>
      <c r="E294" s="1">
        <f t="shared" si="30"/>
        <v>2018</v>
      </c>
      <c r="F294" s="1">
        <f t="shared" si="31"/>
        <v>4</v>
      </c>
      <c r="G294" s="4">
        <f t="shared" si="32"/>
        <v>11</v>
      </c>
      <c r="H294" s="9">
        <v>0.54513888888888895</v>
      </c>
      <c r="I294" s="13">
        <v>127.697</v>
      </c>
      <c r="J294" s="13">
        <v>32.247999999999998</v>
      </c>
      <c r="K294" s="10">
        <v>5</v>
      </c>
      <c r="L294" s="10">
        <v>5</v>
      </c>
      <c r="M294" s="10">
        <v>0</v>
      </c>
      <c r="N294" s="14">
        <v>18.29</v>
      </c>
      <c r="O294" s="13">
        <v>34.615853333333298</v>
      </c>
      <c r="P294" s="38">
        <v>0.28542774588235331</v>
      </c>
      <c r="Q294" s="38">
        <v>1.6315204952941187</v>
      </c>
      <c r="R294" s="32" t="s">
        <v>285</v>
      </c>
      <c r="S294" s="32"/>
      <c r="T294" s="32"/>
      <c r="W294" s="8" t="s">
        <v>752</v>
      </c>
    </row>
    <row r="295" spans="1:23" ht="14" customHeight="1">
      <c r="A295" s="1" t="s">
        <v>1538</v>
      </c>
      <c r="B295" s="1">
        <v>22</v>
      </c>
      <c r="C295" s="1" t="s">
        <v>1577</v>
      </c>
      <c r="D295" s="5">
        <v>43569</v>
      </c>
      <c r="E295" s="1">
        <f t="shared" si="30"/>
        <v>2019</v>
      </c>
      <c r="F295" s="1">
        <f t="shared" si="31"/>
        <v>4</v>
      </c>
      <c r="G295" s="4">
        <f t="shared" si="32"/>
        <v>14</v>
      </c>
      <c r="H295" s="9">
        <v>0.84375</v>
      </c>
      <c r="I295" s="13">
        <v>128.68766666666599</v>
      </c>
      <c r="J295" s="13">
        <v>31.248999999999999</v>
      </c>
      <c r="K295" s="10">
        <v>5</v>
      </c>
      <c r="L295" s="10">
        <v>5</v>
      </c>
      <c r="M295" s="10">
        <v>0</v>
      </c>
      <c r="N295" s="14">
        <v>19.284333333333301</v>
      </c>
      <c r="O295" s="13">
        <v>34.6026666666666</v>
      </c>
      <c r="P295" s="41">
        <v>0.28559410000000041</v>
      </c>
      <c r="Q295" s="41">
        <v>1.5904767999999994</v>
      </c>
      <c r="R295" s="1" t="s">
        <v>285</v>
      </c>
      <c r="V295" s="8" t="s">
        <v>1639</v>
      </c>
      <c r="W295" s="42" t="str">
        <f>A295&amp;" St."&amp;B295&amp;" "&amp;K295&amp;"m"&amp;" Bt."&amp;M295</f>
        <v>YK1901 St.22 5m Bt.0</v>
      </c>
    </row>
    <row r="296" spans="1:23" ht="14" customHeight="1">
      <c r="A296" s="1" t="s">
        <v>1538</v>
      </c>
      <c r="B296" s="1">
        <v>29</v>
      </c>
      <c r="C296" s="1" t="s">
        <v>1577</v>
      </c>
      <c r="D296" s="5">
        <v>43570</v>
      </c>
      <c r="E296" s="1">
        <f t="shared" si="30"/>
        <v>2019</v>
      </c>
      <c r="F296" s="1">
        <f t="shared" si="31"/>
        <v>4</v>
      </c>
      <c r="G296" s="4">
        <f t="shared" si="32"/>
        <v>15</v>
      </c>
      <c r="H296" s="9">
        <v>0.91805555555555562</v>
      </c>
      <c r="I296" s="13">
        <v>127.78066666666599</v>
      </c>
      <c r="J296" s="13">
        <v>30.75</v>
      </c>
      <c r="K296" s="10">
        <v>5</v>
      </c>
      <c r="L296" s="10">
        <v>5</v>
      </c>
      <c r="M296" s="10">
        <v>0</v>
      </c>
      <c r="N296" s="14">
        <v>18.611000000000001</v>
      </c>
      <c r="O296" s="13">
        <v>34.661166666666595</v>
      </c>
      <c r="P296" s="41">
        <v>0.28600002117647039</v>
      </c>
      <c r="Q296" s="41">
        <v>1.7013769411764699</v>
      </c>
      <c r="R296" s="1" t="s">
        <v>285</v>
      </c>
      <c r="W296" s="42" t="str">
        <f>A296&amp;" St."&amp;B296&amp;" "&amp;K296&amp;"m"&amp;" Bt."&amp;M296</f>
        <v>YK1901 St.29 5m Bt.0</v>
      </c>
    </row>
    <row r="297" spans="1:23" ht="14" customHeight="1">
      <c r="A297" s="1" t="s">
        <v>1538</v>
      </c>
      <c r="B297" s="1">
        <v>7</v>
      </c>
      <c r="C297" s="1" t="s">
        <v>1577</v>
      </c>
      <c r="D297" s="5">
        <v>43567</v>
      </c>
      <c r="E297" s="1">
        <f t="shared" si="30"/>
        <v>2019</v>
      </c>
      <c r="F297" s="1">
        <f t="shared" si="31"/>
        <v>4</v>
      </c>
      <c r="G297" s="4">
        <f t="shared" si="32"/>
        <v>12</v>
      </c>
      <c r="H297" s="9">
        <v>0.6791666666666667</v>
      </c>
      <c r="I297" s="13">
        <v>128.19266666666601</v>
      </c>
      <c r="J297" s="13">
        <v>32.246000000000002</v>
      </c>
      <c r="K297" s="10">
        <v>5</v>
      </c>
      <c r="L297" s="10">
        <v>5</v>
      </c>
      <c r="M297" s="10">
        <v>0</v>
      </c>
      <c r="N297" s="14">
        <v>18.030999999999999</v>
      </c>
      <c r="O297" s="13">
        <v>34.665833333333296</v>
      </c>
      <c r="P297" s="41">
        <v>0.28911996764705838</v>
      </c>
      <c r="Q297" s="41">
        <v>1.5900245308823528</v>
      </c>
      <c r="R297" s="1" t="s">
        <v>285</v>
      </c>
      <c r="W297" s="42" t="str">
        <f>A297&amp;" St."&amp;B297&amp;" "&amp;K297&amp;"m"&amp;" Bt."&amp;M297</f>
        <v>YK1901 St.7 5m Bt.0</v>
      </c>
    </row>
    <row r="298" spans="1:23" ht="14" customHeight="1">
      <c r="A298" s="1" t="s">
        <v>293</v>
      </c>
      <c r="B298" s="1">
        <v>11</v>
      </c>
      <c r="C298" s="1" t="s">
        <v>1576</v>
      </c>
      <c r="D298" s="5">
        <v>43202</v>
      </c>
      <c r="E298" s="1">
        <f t="shared" si="30"/>
        <v>2018</v>
      </c>
      <c r="F298" s="1">
        <f t="shared" si="31"/>
        <v>4</v>
      </c>
      <c r="G298" s="4">
        <f t="shared" si="32"/>
        <v>12</v>
      </c>
      <c r="H298" s="9">
        <v>0.29375000000000001</v>
      </c>
      <c r="I298" s="13">
        <v>129.66999999999999</v>
      </c>
      <c r="J298" s="13">
        <v>31.782</v>
      </c>
      <c r="K298" s="10">
        <v>5</v>
      </c>
      <c r="L298" s="10">
        <v>5</v>
      </c>
      <c r="M298" s="10">
        <v>0</v>
      </c>
      <c r="N298" s="14">
        <v>19.396666666666601</v>
      </c>
      <c r="O298" s="13">
        <v>34.635353333333299</v>
      </c>
      <c r="P298" s="38">
        <v>0.29062119058823588</v>
      </c>
      <c r="Q298" s="38">
        <v>1.7103893835294102</v>
      </c>
      <c r="R298" s="32" t="s">
        <v>285</v>
      </c>
      <c r="S298" s="32"/>
      <c r="T298" s="32"/>
      <c r="W298" s="8" t="s">
        <v>757</v>
      </c>
    </row>
    <row r="299" spans="1:23">
      <c r="A299" s="1" t="s">
        <v>293</v>
      </c>
      <c r="B299" s="1">
        <v>72</v>
      </c>
      <c r="C299" s="1" t="s">
        <v>1577</v>
      </c>
      <c r="D299" s="5">
        <v>43217</v>
      </c>
      <c r="E299" s="1">
        <f t="shared" si="30"/>
        <v>2018</v>
      </c>
      <c r="F299" s="1">
        <f t="shared" si="31"/>
        <v>4</v>
      </c>
      <c r="G299" s="4">
        <f t="shared" si="32"/>
        <v>27</v>
      </c>
      <c r="H299" s="9">
        <v>0.17708333333333334</v>
      </c>
      <c r="I299" s="13">
        <v>126.2535</v>
      </c>
      <c r="J299" s="13">
        <v>30.7156666666666</v>
      </c>
      <c r="K299" s="10">
        <v>5</v>
      </c>
      <c r="L299" s="10">
        <v>5</v>
      </c>
      <c r="M299" s="10">
        <v>0</v>
      </c>
      <c r="N299" s="14">
        <v>16.649999999999999</v>
      </c>
      <c r="O299" s="13">
        <v>34.3691866666666</v>
      </c>
      <c r="P299" s="38">
        <v>0.29231147058823548</v>
      </c>
      <c r="Q299" s="38">
        <v>1.1419163529411769</v>
      </c>
      <c r="R299" s="32" t="s">
        <v>285</v>
      </c>
      <c r="S299" s="32"/>
      <c r="T299" s="32"/>
      <c r="W299" s="8" t="s">
        <v>817</v>
      </c>
    </row>
    <row r="300" spans="1:23" ht="14" customHeight="1">
      <c r="A300" s="1" t="s">
        <v>1538</v>
      </c>
      <c r="B300" s="1">
        <v>16</v>
      </c>
      <c r="C300" s="1" t="s">
        <v>1577</v>
      </c>
      <c r="D300" s="5">
        <v>43568</v>
      </c>
      <c r="E300" s="1">
        <f t="shared" si="30"/>
        <v>2019</v>
      </c>
      <c r="F300" s="1">
        <f t="shared" si="31"/>
        <v>4</v>
      </c>
      <c r="G300" s="4">
        <f t="shared" si="32"/>
        <v>13</v>
      </c>
      <c r="H300" s="9">
        <v>0.98819444444444438</v>
      </c>
      <c r="I300" s="13">
        <v>127.302666666666</v>
      </c>
      <c r="J300" s="13">
        <v>31.75</v>
      </c>
      <c r="K300" s="10">
        <v>5</v>
      </c>
      <c r="L300" s="10">
        <v>5</v>
      </c>
      <c r="M300" s="10">
        <v>0</v>
      </c>
      <c r="N300" s="14">
        <v>17.457666666666601</v>
      </c>
      <c r="O300" s="13">
        <v>34.531333333333301</v>
      </c>
      <c r="P300" s="41">
        <v>0.29322919999999986</v>
      </c>
      <c r="Q300" s="41">
        <v>1.5157843999999976</v>
      </c>
      <c r="R300" s="1" t="s">
        <v>285</v>
      </c>
      <c r="V300" s="8" t="s">
        <v>1639</v>
      </c>
      <c r="W300" s="42" t="str">
        <f>A300&amp;" St."&amp;B300&amp;" "&amp;K300&amp;"m"&amp;" Bt."&amp;M300</f>
        <v>YK1901 St.16 5m Bt.0</v>
      </c>
    </row>
    <row r="301" spans="1:23" ht="14" customHeight="1">
      <c r="A301" s="1" t="s">
        <v>293</v>
      </c>
      <c r="B301" s="1">
        <v>3</v>
      </c>
      <c r="C301" s="1" t="s">
        <v>1576</v>
      </c>
      <c r="D301" s="5">
        <v>43201</v>
      </c>
      <c r="E301" s="1">
        <f t="shared" si="30"/>
        <v>2018</v>
      </c>
      <c r="F301" s="1">
        <f t="shared" si="31"/>
        <v>4</v>
      </c>
      <c r="G301" s="4">
        <f t="shared" si="32"/>
        <v>11</v>
      </c>
      <c r="H301" s="9">
        <v>1.1111111111111112E-2</v>
      </c>
      <c r="I301" s="13">
        <v>128.37266666666599</v>
      </c>
      <c r="J301" s="13">
        <v>32.716166666666602</v>
      </c>
      <c r="K301" s="10">
        <v>5</v>
      </c>
      <c r="L301" s="10">
        <v>5</v>
      </c>
      <c r="M301" s="10">
        <v>0</v>
      </c>
      <c r="N301" s="14">
        <v>17.34</v>
      </c>
      <c r="O301" s="13">
        <v>34.6668533333333</v>
      </c>
      <c r="P301" s="38">
        <v>0.29342049411764726</v>
      </c>
      <c r="Q301" s="38">
        <v>1.6258728047058817</v>
      </c>
      <c r="R301" s="32" t="s">
        <v>285</v>
      </c>
      <c r="S301" s="32"/>
      <c r="T301" s="32"/>
      <c r="W301" s="8" t="s">
        <v>749</v>
      </c>
    </row>
    <row r="302" spans="1:23" ht="14" customHeight="1">
      <c r="A302" s="1" t="s">
        <v>293</v>
      </c>
      <c r="B302" s="1">
        <v>30</v>
      </c>
      <c r="C302" s="1" t="s">
        <v>1576</v>
      </c>
      <c r="D302" s="5">
        <v>43205</v>
      </c>
      <c r="E302" s="1">
        <f t="shared" si="30"/>
        <v>2018</v>
      </c>
      <c r="F302" s="1">
        <f t="shared" si="31"/>
        <v>4</v>
      </c>
      <c r="G302" s="4">
        <f t="shared" si="32"/>
        <v>15</v>
      </c>
      <c r="H302" s="9">
        <v>0.46388888888888885</v>
      </c>
      <c r="I302" s="13">
        <v>127.284833333333</v>
      </c>
      <c r="J302" s="13">
        <v>30.751000000000001</v>
      </c>
      <c r="K302" s="10">
        <v>5</v>
      </c>
      <c r="L302" s="10">
        <v>5</v>
      </c>
      <c r="M302" s="10">
        <v>0</v>
      </c>
      <c r="N302" s="14">
        <v>17.9716666666666</v>
      </c>
      <c r="O302" s="13">
        <v>34.439686666666603</v>
      </c>
      <c r="P302" s="38">
        <v>0.29395145411764689</v>
      </c>
      <c r="Q302" s="38">
        <v>1.4414517882352964</v>
      </c>
      <c r="R302" s="32" t="s">
        <v>285</v>
      </c>
      <c r="S302" s="32"/>
      <c r="T302" s="32"/>
      <c r="W302" s="8" t="s">
        <v>776</v>
      </c>
    </row>
    <row r="303" spans="1:23" ht="14" customHeight="1">
      <c r="A303" s="1" t="s">
        <v>293</v>
      </c>
      <c r="B303" s="1">
        <v>14</v>
      </c>
      <c r="C303" s="1" t="s">
        <v>1576</v>
      </c>
      <c r="D303" s="5">
        <v>43202</v>
      </c>
      <c r="E303" s="1">
        <f t="shared" si="30"/>
        <v>2018</v>
      </c>
      <c r="F303" s="1">
        <f t="shared" si="31"/>
        <v>4</v>
      </c>
      <c r="G303" s="4">
        <f t="shared" si="32"/>
        <v>12</v>
      </c>
      <c r="H303" s="9">
        <v>0.69791666666666663</v>
      </c>
      <c r="I303" s="13">
        <v>128.30349999999899</v>
      </c>
      <c r="J303" s="13">
        <v>31.751000000000001</v>
      </c>
      <c r="K303" s="10">
        <v>5</v>
      </c>
      <c r="L303" s="10">
        <v>5</v>
      </c>
      <c r="M303" s="10">
        <v>0</v>
      </c>
      <c r="N303" s="14">
        <v>19.438333333333301</v>
      </c>
      <c r="O303" s="13">
        <v>34.654020000000003</v>
      </c>
      <c r="P303" s="38">
        <v>0.30183068235294175</v>
      </c>
      <c r="Q303" s="38">
        <v>1.791772254117646</v>
      </c>
      <c r="R303" s="32" t="s">
        <v>285</v>
      </c>
      <c r="S303" s="32"/>
      <c r="T303" s="32"/>
      <c r="W303" s="8" t="s">
        <v>760</v>
      </c>
    </row>
    <row r="304" spans="1:23" ht="14" customHeight="1">
      <c r="A304" s="1" t="s">
        <v>293</v>
      </c>
      <c r="B304" s="1">
        <v>21</v>
      </c>
      <c r="C304" s="1" t="s">
        <v>1576</v>
      </c>
      <c r="D304" s="5">
        <v>43203</v>
      </c>
      <c r="E304" s="1">
        <f t="shared" si="30"/>
        <v>2018</v>
      </c>
      <c r="F304" s="1">
        <f t="shared" si="31"/>
        <v>4</v>
      </c>
      <c r="G304" s="4">
        <f t="shared" si="32"/>
        <v>13</v>
      </c>
      <c r="H304" s="9">
        <v>0.73055555555555562</v>
      </c>
      <c r="I304" s="13">
        <v>128.21766666666599</v>
      </c>
      <c r="J304" s="13">
        <v>31.248999999999999</v>
      </c>
      <c r="K304" s="10">
        <v>5</v>
      </c>
      <c r="L304" s="10">
        <v>5</v>
      </c>
      <c r="M304" s="10">
        <v>0</v>
      </c>
      <c r="N304" s="14">
        <v>19.484999999999999</v>
      </c>
      <c r="O304" s="13">
        <v>34.52852</v>
      </c>
      <c r="P304" s="38">
        <v>0.30613578823529464</v>
      </c>
      <c r="Q304" s="38">
        <v>1.8502555764705892</v>
      </c>
      <c r="R304" s="32" t="s">
        <v>285</v>
      </c>
      <c r="S304" s="32"/>
      <c r="T304" s="32"/>
      <c r="W304" s="8" t="s">
        <v>767</v>
      </c>
    </row>
    <row r="305" spans="1:23" ht="14" customHeight="1">
      <c r="A305" s="1" t="s">
        <v>293</v>
      </c>
      <c r="B305" s="1">
        <v>5</v>
      </c>
      <c r="C305" s="1" t="s">
        <v>1576</v>
      </c>
      <c r="D305" s="5">
        <v>43201</v>
      </c>
      <c r="E305" s="1">
        <f t="shared" si="30"/>
        <v>2018</v>
      </c>
      <c r="F305" s="1">
        <f t="shared" si="31"/>
        <v>4</v>
      </c>
      <c r="G305" s="4">
        <f t="shared" si="32"/>
        <v>11</v>
      </c>
      <c r="H305" s="9">
        <v>0.39930555555555558</v>
      </c>
      <c r="I305" s="13">
        <v>127.276666666666</v>
      </c>
      <c r="J305" s="13">
        <v>32.276333333333298</v>
      </c>
      <c r="K305" s="10">
        <v>5</v>
      </c>
      <c r="L305" s="10">
        <v>5</v>
      </c>
      <c r="M305" s="10">
        <v>0</v>
      </c>
      <c r="N305" s="14">
        <v>17.783333333333299</v>
      </c>
      <c r="O305" s="13">
        <v>34.627020000000002</v>
      </c>
      <c r="P305" s="38">
        <v>0.30729423529411748</v>
      </c>
      <c r="Q305" s="38">
        <v>1.6669423117647053</v>
      </c>
      <c r="R305" s="32" t="s">
        <v>285</v>
      </c>
      <c r="S305" s="32"/>
      <c r="T305" s="32"/>
      <c r="W305" s="8" t="s">
        <v>751</v>
      </c>
    </row>
    <row r="306" spans="1:23" ht="14" customHeight="1">
      <c r="A306" s="1" t="s">
        <v>293</v>
      </c>
      <c r="B306" s="1">
        <v>25</v>
      </c>
      <c r="C306" s="1" t="s">
        <v>1576</v>
      </c>
      <c r="D306" s="5">
        <v>43204</v>
      </c>
      <c r="E306" s="1">
        <f t="shared" si="30"/>
        <v>2018</v>
      </c>
      <c r="F306" s="1">
        <f t="shared" si="31"/>
        <v>4</v>
      </c>
      <c r="G306" s="4">
        <f t="shared" si="32"/>
        <v>14</v>
      </c>
      <c r="H306" s="9">
        <v>0.52083333333333337</v>
      </c>
      <c r="I306" s="13">
        <v>129.750333333333</v>
      </c>
      <c r="J306" s="13">
        <v>30.7835</v>
      </c>
      <c r="K306" s="10">
        <v>5</v>
      </c>
      <c r="L306" s="10">
        <v>5</v>
      </c>
      <c r="M306" s="10">
        <v>0</v>
      </c>
      <c r="N306" s="14">
        <v>20.555</v>
      </c>
      <c r="O306" s="13">
        <v>34.507686666666601</v>
      </c>
      <c r="P306" s="38">
        <v>0.30901615999999965</v>
      </c>
      <c r="Q306" s="38">
        <v>1.8167208000000006</v>
      </c>
      <c r="R306" s="32" t="s">
        <v>285</v>
      </c>
      <c r="S306" s="32"/>
      <c r="T306" s="32"/>
      <c r="W306" s="8" t="s">
        <v>771</v>
      </c>
    </row>
    <row r="307" spans="1:23" ht="14" customHeight="1">
      <c r="A307" s="1" t="s">
        <v>1538</v>
      </c>
      <c r="B307" s="1">
        <v>28</v>
      </c>
      <c r="C307" s="1" t="s">
        <v>1577</v>
      </c>
      <c r="D307" s="5">
        <v>43570</v>
      </c>
      <c r="E307" s="1">
        <f t="shared" si="30"/>
        <v>2019</v>
      </c>
      <c r="F307" s="1">
        <f t="shared" si="31"/>
        <v>4</v>
      </c>
      <c r="G307" s="4">
        <f t="shared" si="32"/>
        <v>15</v>
      </c>
      <c r="H307" s="9">
        <v>0.72569444444444453</v>
      </c>
      <c r="I307" s="13">
        <v>128.503166666666</v>
      </c>
      <c r="J307" s="13">
        <v>30.745000000000001</v>
      </c>
      <c r="K307" s="10">
        <v>5</v>
      </c>
      <c r="L307" s="10">
        <v>5</v>
      </c>
      <c r="M307" s="10">
        <v>0</v>
      </c>
      <c r="N307" s="14">
        <v>19.049333333333298</v>
      </c>
      <c r="O307" s="13">
        <v>34.646499999999996</v>
      </c>
      <c r="P307" s="41">
        <v>0.31682836705882345</v>
      </c>
      <c r="Q307" s="41">
        <v>1.7455928470588216</v>
      </c>
      <c r="R307" s="1" t="s">
        <v>285</v>
      </c>
      <c r="W307" s="42" t="str">
        <f>A307&amp;" St."&amp;B307&amp;" "&amp;K307&amp;"m"&amp;" Bt."&amp;M307</f>
        <v>YK1901 St.28 5m Bt.0</v>
      </c>
    </row>
    <row r="308" spans="1:23" ht="14" customHeight="1">
      <c r="A308" s="1" t="s">
        <v>293</v>
      </c>
      <c r="B308" s="1">
        <v>27</v>
      </c>
      <c r="C308" s="1" t="s">
        <v>1576</v>
      </c>
      <c r="D308" s="5">
        <v>43204</v>
      </c>
      <c r="E308" s="1">
        <f t="shared" si="30"/>
        <v>2018</v>
      </c>
      <c r="F308" s="1">
        <f t="shared" si="31"/>
        <v>4</v>
      </c>
      <c r="G308" s="4">
        <f t="shared" si="32"/>
        <v>14</v>
      </c>
      <c r="H308" s="9">
        <v>0.84791666666666676</v>
      </c>
      <c r="I308" s="13">
        <v>128.78960000000001</v>
      </c>
      <c r="J308" s="13">
        <v>30.75</v>
      </c>
      <c r="K308" s="10">
        <v>5</v>
      </c>
      <c r="L308" s="10">
        <v>5</v>
      </c>
      <c r="M308" s="10">
        <v>0</v>
      </c>
      <c r="N308" s="14">
        <v>20.561999999999902</v>
      </c>
      <c r="O308" s="13">
        <v>34.445819999999998</v>
      </c>
      <c r="P308" s="38">
        <v>0.31938067764705957</v>
      </c>
      <c r="Q308" s="38">
        <v>1.6801548352941182</v>
      </c>
      <c r="R308" s="32" t="s">
        <v>285</v>
      </c>
      <c r="S308" s="32"/>
      <c r="T308" s="32"/>
      <c r="W308" s="8" t="s">
        <v>773</v>
      </c>
    </row>
    <row r="309" spans="1:23">
      <c r="A309" s="1" t="s">
        <v>293</v>
      </c>
      <c r="B309" s="1">
        <v>26</v>
      </c>
      <c r="C309" s="1" t="s">
        <v>1576</v>
      </c>
      <c r="D309" s="5">
        <v>43204</v>
      </c>
      <c r="E309" s="1">
        <f t="shared" si="30"/>
        <v>2018</v>
      </c>
      <c r="F309" s="1">
        <f t="shared" si="31"/>
        <v>4</v>
      </c>
      <c r="G309" s="4">
        <f t="shared" si="32"/>
        <v>14</v>
      </c>
      <c r="H309" s="9">
        <v>0.67499999999999993</v>
      </c>
      <c r="I309" s="13">
        <v>129.297</v>
      </c>
      <c r="J309" s="13">
        <v>30.751000000000001</v>
      </c>
      <c r="K309" s="10">
        <v>5</v>
      </c>
      <c r="L309" s="10">
        <v>5</v>
      </c>
      <c r="M309" s="10">
        <v>0</v>
      </c>
      <c r="N309" s="14">
        <v>20.95</v>
      </c>
      <c r="O309" s="13">
        <v>34.471820000000001</v>
      </c>
      <c r="P309" s="38">
        <v>0.32321313882352953</v>
      </c>
      <c r="Q309" s="38">
        <v>1.7815023176470586</v>
      </c>
      <c r="R309" s="32" t="s">
        <v>285</v>
      </c>
      <c r="S309" s="32"/>
      <c r="T309" s="32"/>
      <c r="W309" s="8" t="s">
        <v>772</v>
      </c>
    </row>
    <row r="310" spans="1:23" ht="14" customHeight="1">
      <c r="A310" s="1" t="s">
        <v>1538</v>
      </c>
      <c r="B310" s="1">
        <v>24</v>
      </c>
      <c r="C310" s="1" t="s">
        <v>1577</v>
      </c>
      <c r="D310" s="5">
        <v>43570</v>
      </c>
      <c r="E310" s="1">
        <f t="shared" si="30"/>
        <v>2019</v>
      </c>
      <c r="F310" s="1">
        <f t="shared" si="31"/>
        <v>4</v>
      </c>
      <c r="G310" s="4">
        <f t="shared" si="32"/>
        <v>15</v>
      </c>
      <c r="H310" s="9">
        <v>0.15069444444444444</v>
      </c>
      <c r="I310" s="13">
        <v>129.69616666666599</v>
      </c>
      <c r="J310" s="13">
        <v>31.248000000000001</v>
      </c>
      <c r="K310" s="10">
        <v>5</v>
      </c>
      <c r="L310" s="10">
        <v>5</v>
      </c>
      <c r="M310" s="10">
        <v>0</v>
      </c>
      <c r="N310" s="14">
        <v>18.9976666666666</v>
      </c>
      <c r="O310" s="13">
        <v>34.641999999999996</v>
      </c>
      <c r="P310" s="41">
        <v>0.32535665058823504</v>
      </c>
      <c r="Q310" s="41">
        <v>1.6657740705882329</v>
      </c>
      <c r="R310" s="1" t="s">
        <v>285</v>
      </c>
      <c r="W310" s="42" t="str">
        <f>A310&amp;" St."&amp;B310&amp;" "&amp;K310&amp;"m"&amp;" Bt."&amp;M310</f>
        <v>YK1901 St.24 5m Bt.0</v>
      </c>
    </row>
    <row r="311" spans="1:23" ht="14" customHeight="1">
      <c r="A311" s="1" t="s">
        <v>293</v>
      </c>
      <c r="B311" s="1">
        <v>12</v>
      </c>
      <c r="C311" s="1" t="s">
        <v>1576</v>
      </c>
      <c r="D311" s="5">
        <v>43202</v>
      </c>
      <c r="E311" s="1">
        <f t="shared" si="30"/>
        <v>2018</v>
      </c>
      <c r="F311" s="1">
        <f t="shared" si="31"/>
        <v>4</v>
      </c>
      <c r="G311" s="4">
        <f t="shared" si="32"/>
        <v>12</v>
      </c>
      <c r="H311" s="9">
        <v>0.42291666666666666</v>
      </c>
      <c r="I311" s="13">
        <v>129.30699999999999</v>
      </c>
      <c r="J311" s="13">
        <v>31.75</v>
      </c>
      <c r="K311" s="10">
        <v>5</v>
      </c>
      <c r="L311" s="10">
        <v>5</v>
      </c>
      <c r="M311" s="10">
        <v>0</v>
      </c>
      <c r="N311" s="14">
        <v>19.663333333333298</v>
      </c>
      <c r="O311" s="13">
        <v>34.631019999999999</v>
      </c>
      <c r="P311" s="38">
        <v>0.32865734117647061</v>
      </c>
      <c r="Q311" s="38">
        <v>1.6639684070588245</v>
      </c>
      <c r="R311" s="32" t="s">
        <v>285</v>
      </c>
      <c r="S311" s="32"/>
      <c r="T311" s="32"/>
      <c r="W311" s="8" t="s">
        <v>758</v>
      </c>
    </row>
    <row r="312" spans="1:23">
      <c r="A312" s="1" t="s">
        <v>293</v>
      </c>
      <c r="B312" s="1">
        <v>24</v>
      </c>
      <c r="C312" s="1" t="s">
        <v>1576</v>
      </c>
      <c r="D312" s="5">
        <v>43204</v>
      </c>
      <c r="E312" s="1">
        <f t="shared" si="30"/>
        <v>2018</v>
      </c>
      <c r="F312" s="1">
        <f t="shared" si="31"/>
        <v>4</v>
      </c>
      <c r="G312" s="4">
        <f t="shared" si="32"/>
        <v>14</v>
      </c>
      <c r="H312" s="9">
        <v>0.35000000000000003</v>
      </c>
      <c r="I312" s="13">
        <v>129.751</v>
      </c>
      <c r="J312" s="13">
        <v>31.251999999999999</v>
      </c>
      <c r="K312" s="10">
        <v>5</v>
      </c>
      <c r="L312" s="10">
        <v>5</v>
      </c>
      <c r="M312" s="10">
        <v>0</v>
      </c>
      <c r="N312" s="14">
        <v>20.25</v>
      </c>
      <c r="O312" s="13">
        <v>34.592019999999998</v>
      </c>
      <c r="P312" s="38">
        <v>0.33190246117647071</v>
      </c>
      <c r="Q312" s="38">
        <v>1.9703792823529405</v>
      </c>
      <c r="R312" s="32" t="s">
        <v>285</v>
      </c>
      <c r="S312" s="32"/>
      <c r="T312" s="32"/>
      <c r="W312" s="8" t="s">
        <v>770</v>
      </c>
    </row>
    <row r="313" spans="1:23" ht="14" customHeight="1">
      <c r="A313" s="1" t="s">
        <v>293</v>
      </c>
      <c r="B313" s="1">
        <v>29</v>
      </c>
      <c r="C313" s="1" t="s">
        <v>1576</v>
      </c>
      <c r="D313" s="5">
        <v>43205</v>
      </c>
      <c r="E313" s="1">
        <f t="shared" si="30"/>
        <v>2018</v>
      </c>
      <c r="F313" s="1">
        <f t="shared" si="31"/>
        <v>4</v>
      </c>
      <c r="G313" s="4">
        <f t="shared" si="32"/>
        <v>15</v>
      </c>
      <c r="H313" s="9">
        <v>0.29236111111111113</v>
      </c>
      <c r="I313" s="13">
        <v>127.7645</v>
      </c>
      <c r="J313" s="13">
        <v>30.75</v>
      </c>
      <c r="K313" s="10">
        <v>5</v>
      </c>
      <c r="L313" s="10">
        <v>5</v>
      </c>
      <c r="M313" s="10">
        <v>0</v>
      </c>
      <c r="N313" s="14">
        <v>19.36</v>
      </c>
      <c r="O313" s="13">
        <v>34.521853333333297</v>
      </c>
      <c r="P313" s="38">
        <v>0.34142335529411749</v>
      </c>
      <c r="Q313" s="38">
        <v>1.8558756705882384</v>
      </c>
      <c r="R313" s="32" t="s">
        <v>285</v>
      </c>
      <c r="S313" s="32"/>
      <c r="T313" s="32"/>
      <c r="W313" s="8" t="s">
        <v>775</v>
      </c>
    </row>
    <row r="314" spans="1:23" ht="14" customHeight="1">
      <c r="A314" s="1" t="s">
        <v>293</v>
      </c>
      <c r="B314" s="1">
        <v>7</v>
      </c>
      <c r="C314" s="1" t="s">
        <v>1576</v>
      </c>
      <c r="D314" s="5">
        <v>43201</v>
      </c>
      <c r="E314" s="1">
        <f t="shared" si="30"/>
        <v>2018</v>
      </c>
      <c r="F314" s="1">
        <f t="shared" si="31"/>
        <v>4</v>
      </c>
      <c r="G314" s="4">
        <f t="shared" si="32"/>
        <v>11</v>
      </c>
      <c r="H314" s="9">
        <v>0.6875</v>
      </c>
      <c r="I314" s="13">
        <v>128.20216666666599</v>
      </c>
      <c r="J314" s="13">
        <v>32.241999999999997</v>
      </c>
      <c r="K314" s="10">
        <v>5</v>
      </c>
      <c r="L314" s="10">
        <v>5</v>
      </c>
      <c r="M314" s="10">
        <v>0</v>
      </c>
      <c r="N314" s="14">
        <v>18.07</v>
      </c>
      <c r="O314" s="13">
        <v>34.661186666666602</v>
      </c>
      <c r="P314" s="38">
        <v>0.3489277364705885</v>
      </c>
      <c r="Q314" s="38">
        <v>2.0186386988235316</v>
      </c>
      <c r="R314" s="32" t="s">
        <v>285</v>
      </c>
      <c r="S314" s="32"/>
      <c r="T314" s="32"/>
      <c r="W314" s="8" t="s">
        <v>753</v>
      </c>
    </row>
    <row r="315" spans="1:23" ht="14" customHeight="1">
      <c r="A315" s="1" t="s">
        <v>293</v>
      </c>
      <c r="B315" s="1">
        <v>23</v>
      </c>
      <c r="C315" s="1" t="s">
        <v>1576</v>
      </c>
      <c r="D315" s="5">
        <v>43204</v>
      </c>
      <c r="E315" s="1">
        <f t="shared" si="30"/>
        <v>2018</v>
      </c>
      <c r="F315" s="1">
        <f t="shared" si="31"/>
        <v>4</v>
      </c>
      <c r="G315" s="4">
        <f t="shared" si="32"/>
        <v>14</v>
      </c>
      <c r="H315" s="9">
        <v>0.12847222222222224</v>
      </c>
      <c r="I315" s="13">
        <v>129.21799999999999</v>
      </c>
      <c r="J315" s="13">
        <v>31.258499999999898</v>
      </c>
      <c r="K315" s="10">
        <v>5</v>
      </c>
      <c r="L315" s="10">
        <v>5</v>
      </c>
      <c r="M315" s="10">
        <v>0</v>
      </c>
      <c r="N315" s="14">
        <v>20.25</v>
      </c>
      <c r="O315" s="13">
        <v>34.622853333333303</v>
      </c>
      <c r="P315" s="38">
        <v>0.35478876235294088</v>
      </c>
      <c r="Q315" s="38">
        <v>1.8575477647058829</v>
      </c>
      <c r="R315" s="32" t="s">
        <v>285</v>
      </c>
      <c r="S315" s="32"/>
      <c r="T315" s="32"/>
      <c r="W315" s="8" t="s">
        <v>769</v>
      </c>
    </row>
    <row r="316" spans="1:23">
      <c r="A316" s="1" t="s">
        <v>293</v>
      </c>
      <c r="B316" s="1">
        <v>22</v>
      </c>
      <c r="C316" s="1" t="s">
        <v>1576</v>
      </c>
      <c r="D316" s="5">
        <v>43203</v>
      </c>
      <c r="E316" s="1">
        <f t="shared" si="30"/>
        <v>2018</v>
      </c>
      <c r="F316" s="1">
        <f t="shared" si="31"/>
        <v>4</v>
      </c>
      <c r="G316" s="4">
        <f t="shared" si="32"/>
        <v>13</v>
      </c>
      <c r="H316" s="9">
        <v>0.90694444444444444</v>
      </c>
      <c r="I316" s="13">
        <v>128.72200000000001</v>
      </c>
      <c r="J316" s="13">
        <v>31.257000000000001</v>
      </c>
      <c r="K316" s="10">
        <v>5</v>
      </c>
      <c r="L316" s="10">
        <v>5</v>
      </c>
      <c r="M316" s="10">
        <v>0</v>
      </c>
      <c r="N316" s="14">
        <v>19.418333333333301</v>
      </c>
      <c r="O316" s="13">
        <v>34.5388533333333</v>
      </c>
      <c r="P316" s="38">
        <v>0.3592599670588239</v>
      </c>
      <c r="Q316" s="38">
        <v>1.8973528941176454</v>
      </c>
      <c r="R316" s="32" t="s">
        <v>285</v>
      </c>
      <c r="S316" s="32"/>
      <c r="T316" s="32"/>
      <c r="W316" s="8" t="s">
        <v>768</v>
      </c>
    </row>
    <row r="317" spans="1:23" ht="14" customHeight="1">
      <c r="A317" s="1" t="s">
        <v>293</v>
      </c>
      <c r="B317" s="1">
        <v>28</v>
      </c>
      <c r="C317" s="1" t="s">
        <v>1576</v>
      </c>
      <c r="D317" s="5">
        <v>43205</v>
      </c>
      <c r="E317" s="1">
        <f t="shared" si="30"/>
        <v>2018</v>
      </c>
      <c r="F317" s="1">
        <f t="shared" si="31"/>
        <v>4</v>
      </c>
      <c r="G317" s="4">
        <f t="shared" si="32"/>
        <v>15</v>
      </c>
      <c r="H317" s="9">
        <v>9.375E-2</v>
      </c>
      <c r="I317" s="13">
        <v>128.261333333333</v>
      </c>
      <c r="J317" s="13">
        <v>30.734833333333299</v>
      </c>
      <c r="K317" s="10">
        <v>5</v>
      </c>
      <c r="L317" s="10">
        <v>5</v>
      </c>
      <c r="M317" s="10">
        <v>0</v>
      </c>
      <c r="N317" s="14">
        <v>21.136666666666599</v>
      </c>
      <c r="O317" s="13">
        <v>34.712686666666599</v>
      </c>
      <c r="P317" s="38">
        <v>0.4063100564705886</v>
      </c>
      <c r="Q317" s="38">
        <v>2.3212287529411775</v>
      </c>
      <c r="R317" s="32" t="s">
        <v>285</v>
      </c>
      <c r="S317" s="32"/>
      <c r="T317" s="32"/>
      <c r="W317" s="8" t="s">
        <v>774</v>
      </c>
    </row>
    <row r="318" spans="1:23" ht="14" customHeight="1">
      <c r="A318" s="50" t="s">
        <v>1762</v>
      </c>
      <c r="B318" s="50">
        <v>8</v>
      </c>
      <c r="C318" s="50" t="s">
        <v>1740</v>
      </c>
      <c r="D318" s="51">
        <v>43608</v>
      </c>
      <c r="E318" s="25">
        <v>2019</v>
      </c>
      <c r="F318" s="25">
        <v>5</v>
      </c>
      <c r="G318" s="37">
        <v>23</v>
      </c>
      <c r="H318" s="35" t="s">
        <v>1565</v>
      </c>
      <c r="I318" s="52">
        <v>137.33000000000001</v>
      </c>
      <c r="J318" s="52">
        <v>37.168999999999997</v>
      </c>
      <c r="K318" s="53">
        <v>0</v>
      </c>
      <c r="L318" s="53">
        <v>0</v>
      </c>
      <c r="M318" s="33">
        <v>0</v>
      </c>
      <c r="N318" s="54">
        <v>18.899999999999999</v>
      </c>
      <c r="O318" s="55">
        <v>34.182000000000002</v>
      </c>
      <c r="P318" s="56">
        <v>-0.24</v>
      </c>
      <c r="Q318" s="56">
        <v>-1.78</v>
      </c>
      <c r="R318" s="50" t="s">
        <v>1744</v>
      </c>
      <c r="S318" s="50"/>
      <c r="T318" s="50"/>
      <c r="U318" s="22"/>
      <c r="V318" s="22" t="s">
        <v>1771</v>
      </c>
      <c r="W318" s="57" t="s">
        <v>1775</v>
      </c>
    </row>
    <row r="319" spans="1:23" ht="14" customHeight="1">
      <c r="A319" s="50" t="s">
        <v>1762</v>
      </c>
      <c r="B319" s="50">
        <v>5</v>
      </c>
      <c r="C319" s="50" t="s">
        <v>1740</v>
      </c>
      <c r="D319" s="51">
        <v>43608</v>
      </c>
      <c r="E319" s="25">
        <v>2019</v>
      </c>
      <c r="F319" s="25">
        <v>5</v>
      </c>
      <c r="G319" s="37">
        <v>23</v>
      </c>
      <c r="H319" s="35" t="s">
        <v>1565</v>
      </c>
      <c r="I319" s="52">
        <v>137.08600000000001</v>
      </c>
      <c r="J319" s="52">
        <v>36.840000000000003</v>
      </c>
      <c r="K319" s="53">
        <v>0</v>
      </c>
      <c r="L319" s="53">
        <v>0</v>
      </c>
      <c r="M319" s="33">
        <v>0</v>
      </c>
      <c r="N319" s="54">
        <v>19</v>
      </c>
      <c r="O319" s="55">
        <v>34.207000000000001</v>
      </c>
      <c r="P319" s="56">
        <v>-0.03</v>
      </c>
      <c r="Q319" s="56">
        <v>-0.37</v>
      </c>
      <c r="R319" s="50" t="s">
        <v>1744</v>
      </c>
      <c r="S319" s="50"/>
      <c r="T319" s="50"/>
      <c r="U319" s="22"/>
      <c r="V319" s="22"/>
      <c r="W319" s="57" t="s">
        <v>1770</v>
      </c>
    </row>
    <row r="320" spans="1:23" ht="14" customHeight="1">
      <c r="A320" s="32" t="s">
        <v>1742</v>
      </c>
      <c r="B320" s="32">
        <v>3</v>
      </c>
      <c r="C320" s="32" t="s">
        <v>1740</v>
      </c>
      <c r="D320" s="31">
        <v>42880</v>
      </c>
      <c r="E320" s="25">
        <v>2017</v>
      </c>
      <c r="F320" s="25">
        <v>5</v>
      </c>
      <c r="G320" s="37">
        <v>25</v>
      </c>
      <c r="H320" s="35" t="s">
        <v>1565</v>
      </c>
      <c r="I320" s="28">
        <v>137.661</v>
      </c>
      <c r="J320" s="28">
        <v>37.000999999999998</v>
      </c>
      <c r="K320" s="33">
        <v>0</v>
      </c>
      <c r="L320" s="33">
        <v>0</v>
      </c>
      <c r="M320" s="33" t="s">
        <v>1565</v>
      </c>
      <c r="N320" s="27">
        <v>16.5</v>
      </c>
      <c r="O320" s="30">
        <v>34.0501</v>
      </c>
      <c r="P320" s="26">
        <v>-0.03</v>
      </c>
      <c r="Q320" s="26">
        <v>0.13</v>
      </c>
      <c r="R320" s="32" t="s">
        <v>1741</v>
      </c>
      <c r="S320" s="32"/>
      <c r="T320" s="32"/>
      <c r="U320" s="22"/>
      <c r="V320" s="36"/>
      <c r="W320" s="22"/>
    </row>
    <row r="321" spans="1:23" ht="14" customHeight="1">
      <c r="A321" s="50" t="s">
        <v>1762</v>
      </c>
      <c r="B321" s="50">
        <v>4</v>
      </c>
      <c r="C321" s="50" t="s">
        <v>1740</v>
      </c>
      <c r="D321" s="51">
        <v>43608</v>
      </c>
      <c r="E321" s="25">
        <v>2019</v>
      </c>
      <c r="F321" s="25">
        <v>5</v>
      </c>
      <c r="G321" s="37">
        <v>23</v>
      </c>
      <c r="H321" s="35" t="s">
        <v>1565</v>
      </c>
      <c r="I321" s="52">
        <v>137.33000000000001</v>
      </c>
      <c r="J321" s="52">
        <v>36.843000000000004</v>
      </c>
      <c r="K321" s="53">
        <v>0</v>
      </c>
      <c r="L321" s="53">
        <v>0</v>
      </c>
      <c r="M321" s="33">
        <v>0</v>
      </c>
      <c r="N321" s="54">
        <v>19.899999999999999</v>
      </c>
      <c r="O321" s="55">
        <v>34.289000000000001</v>
      </c>
      <c r="P321" s="56">
        <v>0</v>
      </c>
      <c r="Q321" s="56">
        <v>-0.09</v>
      </c>
      <c r="R321" s="50" t="s">
        <v>1744</v>
      </c>
      <c r="S321" s="50"/>
      <c r="T321" s="50"/>
      <c r="U321" s="22"/>
      <c r="V321" s="22"/>
      <c r="W321" s="57" t="s">
        <v>1769</v>
      </c>
    </row>
    <row r="322" spans="1:23" ht="14" customHeight="1">
      <c r="A322" s="32" t="s">
        <v>1742</v>
      </c>
      <c r="B322" s="32">
        <v>5</v>
      </c>
      <c r="C322" s="32" t="s">
        <v>1740</v>
      </c>
      <c r="D322" s="31">
        <v>42880</v>
      </c>
      <c r="E322" s="25">
        <v>2017</v>
      </c>
      <c r="F322" s="25">
        <v>5</v>
      </c>
      <c r="G322" s="37">
        <v>25</v>
      </c>
      <c r="H322" s="35" t="s">
        <v>1565</v>
      </c>
      <c r="I322" s="28">
        <v>137.083</v>
      </c>
      <c r="J322" s="28">
        <v>36.840000000000003</v>
      </c>
      <c r="K322" s="33">
        <v>0</v>
      </c>
      <c r="L322" s="33">
        <v>0</v>
      </c>
      <c r="M322" s="33" t="s">
        <v>1565</v>
      </c>
      <c r="N322" s="27">
        <v>19.399999999999999</v>
      </c>
      <c r="O322" s="30">
        <v>34.111899999999999</v>
      </c>
      <c r="P322" s="26">
        <v>0.04</v>
      </c>
      <c r="Q322" s="26">
        <v>0.36</v>
      </c>
      <c r="R322" s="32" t="s">
        <v>1741</v>
      </c>
      <c r="S322" s="32"/>
      <c r="T322" s="32"/>
      <c r="U322" s="22"/>
      <c r="V322" s="36"/>
      <c r="W322" s="22"/>
    </row>
    <row r="323" spans="1:23" ht="14" customHeight="1">
      <c r="A323" s="50" t="s">
        <v>1762</v>
      </c>
      <c r="B323" s="50">
        <v>7</v>
      </c>
      <c r="C323" s="50" t="s">
        <v>1740</v>
      </c>
      <c r="D323" s="51">
        <v>43608</v>
      </c>
      <c r="E323" s="25">
        <v>2019</v>
      </c>
      <c r="F323" s="25">
        <v>5</v>
      </c>
      <c r="G323" s="37">
        <v>23</v>
      </c>
      <c r="H323" s="35" t="s">
        <v>1565</v>
      </c>
      <c r="I323" s="52">
        <v>137.11099999999999</v>
      </c>
      <c r="J323" s="52">
        <v>37.170999999999999</v>
      </c>
      <c r="K323" s="53">
        <v>0</v>
      </c>
      <c r="L323" s="53">
        <v>0</v>
      </c>
      <c r="M323" s="33">
        <v>0</v>
      </c>
      <c r="N323" s="54">
        <v>18.600000000000001</v>
      </c>
      <c r="O323" s="55">
        <v>34.273000000000003</v>
      </c>
      <c r="P323" s="56">
        <v>0.05</v>
      </c>
      <c r="Q323" s="56">
        <v>0.12</v>
      </c>
      <c r="R323" s="50" t="s">
        <v>1744</v>
      </c>
      <c r="S323" s="50"/>
      <c r="T323" s="50"/>
      <c r="U323" s="22"/>
      <c r="V323" s="22"/>
      <c r="W323" s="57" t="s">
        <v>1774</v>
      </c>
    </row>
    <row r="324" spans="1:23" ht="14" customHeight="1">
      <c r="A324" s="25" t="s">
        <v>1393</v>
      </c>
      <c r="B324" s="25">
        <v>2</v>
      </c>
      <c r="C324" s="32" t="s">
        <v>1740</v>
      </c>
      <c r="D324" s="43">
        <v>43244</v>
      </c>
      <c r="E324" s="25">
        <v>2018</v>
      </c>
      <c r="F324" s="25">
        <v>5</v>
      </c>
      <c r="G324" s="37">
        <v>24</v>
      </c>
      <c r="H324" s="35">
        <v>0</v>
      </c>
      <c r="I324" s="44">
        <v>137.66300000000001</v>
      </c>
      <c r="J324" s="44">
        <v>37.17</v>
      </c>
      <c r="K324" s="34">
        <v>0</v>
      </c>
      <c r="L324" s="34">
        <v>0</v>
      </c>
      <c r="M324" s="33">
        <v>0</v>
      </c>
      <c r="N324" s="45">
        <v>16.3</v>
      </c>
      <c r="O324" s="44">
        <v>34.040999999999997</v>
      </c>
      <c r="P324" s="46">
        <v>0.06</v>
      </c>
      <c r="Q324" s="46">
        <v>0.35</v>
      </c>
      <c r="R324" s="25" t="s">
        <v>1360</v>
      </c>
      <c r="S324" s="25"/>
      <c r="T324" s="25"/>
      <c r="U324" s="47"/>
      <c r="V324" s="36"/>
      <c r="W324" s="47" t="s">
        <v>1438</v>
      </c>
    </row>
    <row r="325" spans="1:23" ht="14" customHeight="1">
      <c r="A325" s="50" t="s">
        <v>1762</v>
      </c>
      <c r="B325" s="50">
        <v>11</v>
      </c>
      <c r="C325" s="50" t="s">
        <v>1740</v>
      </c>
      <c r="D325" s="51">
        <v>43609</v>
      </c>
      <c r="E325" s="25">
        <v>2019</v>
      </c>
      <c r="F325" s="25">
        <v>5</v>
      </c>
      <c r="G325" s="37">
        <v>24</v>
      </c>
      <c r="H325" s="35" t="s">
        <v>1565</v>
      </c>
      <c r="I325" s="52">
        <v>136.99799999999999</v>
      </c>
      <c r="J325" s="52">
        <v>37.503999999999998</v>
      </c>
      <c r="K325" s="53">
        <v>0</v>
      </c>
      <c r="L325" s="53">
        <v>0</v>
      </c>
      <c r="M325" s="33">
        <v>0</v>
      </c>
      <c r="N325" s="54">
        <v>17.7</v>
      </c>
      <c r="O325" s="55">
        <v>34.307000000000002</v>
      </c>
      <c r="P325" s="56">
        <v>7.0000000000000007E-2</v>
      </c>
      <c r="Q325" s="56">
        <v>0.64</v>
      </c>
      <c r="R325" s="50" t="s">
        <v>1744</v>
      </c>
      <c r="S325" s="50"/>
      <c r="T325" s="50"/>
      <c r="U325" s="22"/>
      <c r="V325" s="22"/>
      <c r="W325" s="57" t="s">
        <v>1778</v>
      </c>
    </row>
    <row r="326" spans="1:23" ht="14" customHeight="1">
      <c r="A326" s="50" t="s">
        <v>1553</v>
      </c>
      <c r="B326" s="50">
        <v>7</v>
      </c>
      <c r="C326" s="50" t="s">
        <v>1740</v>
      </c>
      <c r="D326" s="51">
        <v>43621</v>
      </c>
      <c r="E326" s="25">
        <v>2019</v>
      </c>
      <c r="F326" s="25">
        <v>6</v>
      </c>
      <c r="G326" s="37">
        <v>5</v>
      </c>
      <c r="H326" s="35" t="s">
        <v>1565</v>
      </c>
      <c r="I326" s="52">
        <v>137.10300000000001</v>
      </c>
      <c r="J326" s="52">
        <v>37.171999999999997</v>
      </c>
      <c r="K326" s="53">
        <v>0</v>
      </c>
      <c r="L326" s="53">
        <v>0</v>
      </c>
      <c r="M326" s="33">
        <v>0</v>
      </c>
      <c r="N326" s="54">
        <v>22</v>
      </c>
      <c r="O326" s="55">
        <v>34.110999999999997</v>
      </c>
      <c r="P326" s="56">
        <v>7.0000000000000007E-2</v>
      </c>
      <c r="Q326" s="56">
        <v>0.3</v>
      </c>
      <c r="R326" s="50" t="s">
        <v>1744</v>
      </c>
      <c r="S326" s="50"/>
      <c r="T326" s="50"/>
      <c r="U326" s="58" t="s">
        <v>1784</v>
      </c>
      <c r="V326" s="22"/>
      <c r="W326" s="57" t="s">
        <v>1790</v>
      </c>
    </row>
    <row r="327" spans="1:23" ht="14" customHeight="1">
      <c r="A327" s="32" t="s">
        <v>1742</v>
      </c>
      <c r="B327" s="32">
        <v>4</v>
      </c>
      <c r="C327" s="32" t="s">
        <v>1740</v>
      </c>
      <c r="D327" s="31">
        <v>42880</v>
      </c>
      <c r="E327" s="25">
        <v>2017</v>
      </c>
      <c r="F327" s="25">
        <v>5</v>
      </c>
      <c r="G327" s="37">
        <v>25</v>
      </c>
      <c r="H327" s="35" t="s">
        <v>1565</v>
      </c>
      <c r="I327" s="28">
        <v>137.33099999999999</v>
      </c>
      <c r="J327" s="28">
        <v>36.837000000000003</v>
      </c>
      <c r="K327" s="33">
        <v>0</v>
      </c>
      <c r="L327" s="33">
        <v>0</v>
      </c>
      <c r="M327" s="33" t="s">
        <v>1565</v>
      </c>
      <c r="N327" s="27">
        <v>18.8</v>
      </c>
      <c r="O327" s="30">
        <v>34.0565</v>
      </c>
      <c r="P327" s="26">
        <v>7.0000000000000007E-2</v>
      </c>
      <c r="Q327" s="26">
        <v>0.49</v>
      </c>
      <c r="R327" s="32" t="s">
        <v>1741</v>
      </c>
      <c r="S327" s="32"/>
      <c r="T327" s="32"/>
      <c r="U327" s="22"/>
      <c r="V327" s="36"/>
      <c r="W327" s="22"/>
    </row>
    <row r="328" spans="1:23" ht="14" customHeight="1">
      <c r="A328" s="25" t="s">
        <v>1393</v>
      </c>
      <c r="B328" s="25" t="s">
        <v>1394</v>
      </c>
      <c r="C328" s="32" t="s">
        <v>1740</v>
      </c>
      <c r="D328" s="43">
        <v>43243</v>
      </c>
      <c r="E328" s="25">
        <v>2018</v>
      </c>
      <c r="F328" s="25">
        <v>5</v>
      </c>
      <c r="G328" s="37">
        <v>23</v>
      </c>
      <c r="H328" s="35">
        <v>0</v>
      </c>
      <c r="I328" s="44">
        <v>138.12200000000001</v>
      </c>
      <c r="J328" s="44">
        <v>37.335999999999999</v>
      </c>
      <c r="K328" s="34">
        <v>0</v>
      </c>
      <c r="L328" s="34">
        <v>0</v>
      </c>
      <c r="M328" s="33">
        <v>0</v>
      </c>
      <c r="N328" s="45">
        <v>16.600000000000001</v>
      </c>
      <c r="O328" s="44">
        <v>34.231000000000002</v>
      </c>
      <c r="P328" s="46">
        <v>0.08</v>
      </c>
      <c r="Q328" s="46">
        <v>0.56000000000000005</v>
      </c>
      <c r="R328" s="25" t="s">
        <v>1360</v>
      </c>
      <c r="S328" s="25"/>
      <c r="T328" s="25"/>
      <c r="U328" s="47"/>
      <c r="V328" s="36"/>
      <c r="W328" s="47" t="s">
        <v>1436</v>
      </c>
    </row>
    <row r="329" spans="1:23" ht="14" customHeight="1">
      <c r="A329" s="50" t="s">
        <v>1762</v>
      </c>
      <c r="B329" s="50">
        <v>9</v>
      </c>
      <c r="C329" s="50" t="s">
        <v>1740</v>
      </c>
      <c r="D329" s="51">
        <v>43608</v>
      </c>
      <c r="E329" s="25">
        <v>2019</v>
      </c>
      <c r="F329" s="25">
        <v>5</v>
      </c>
      <c r="G329" s="37">
        <v>23</v>
      </c>
      <c r="H329" s="35" t="s">
        <v>1565</v>
      </c>
      <c r="I329" s="52">
        <v>137.328</v>
      </c>
      <c r="J329" s="52">
        <v>37.337000000000003</v>
      </c>
      <c r="K329" s="53">
        <v>0</v>
      </c>
      <c r="L329" s="53">
        <v>0</v>
      </c>
      <c r="M329" s="33">
        <v>0</v>
      </c>
      <c r="N329" s="54">
        <v>17.8</v>
      </c>
      <c r="O329" s="55">
        <v>34.18</v>
      </c>
      <c r="P329" s="56">
        <v>0.08</v>
      </c>
      <c r="Q329" s="56">
        <v>0.48</v>
      </c>
      <c r="R329" s="50" t="s">
        <v>1744</v>
      </c>
      <c r="S329" s="50"/>
      <c r="T329" s="50"/>
      <c r="U329" s="22"/>
      <c r="V329" s="22"/>
      <c r="W329" s="57" t="s">
        <v>1776</v>
      </c>
    </row>
    <row r="330" spans="1:23" ht="14" customHeight="1">
      <c r="A330" s="32" t="s">
        <v>1739</v>
      </c>
      <c r="B330" s="32">
        <v>18</v>
      </c>
      <c r="C330" s="32" t="s">
        <v>1740</v>
      </c>
      <c r="D330" s="31">
        <v>42520</v>
      </c>
      <c r="E330" s="25">
        <v>2016</v>
      </c>
      <c r="F330" s="25">
        <v>5</v>
      </c>
      <c r="G330" s="37">
        <v>30</v>
      </c>
      <c r="H330" s="35" t="s">
        <v>1565</v>
      </c>
      <c r="I330" s="28">
        <v>136.33099999999999</v>
      </c>
      <c r="J330" s="28">
        <v>36.503</v>
      </c>
      <c r="K330" s="33">
        <v>0</v>
      </c>
      <c r="L330" s="33">
        <v>0</v>
      </c>
      <c r="M330" s="33" t="s">
        <v>1565</v>
      </c>
      <c r="N330" s="27">
        <v>19.8</v>
      </c>
      <c r="O330" s="30">
        <v>34.142099999999999</v>
      </c>
      <c r="P330" s="26">
        <v>0.08</v>
      </c>
      <c r="Q330" s="26">
        <v>0.74</v>
      </c>
      <c r="R330" s="32" t="s">
        <v>1741</v>
      </c>
      <c r="S330" s="32"/>
      <c r="T330" s="32"/>
      <c r="U330" s="22"/>
      <c r="V330" s="36"/>
      <c r="W330" s="22"/>
    </row>
    <row r="331" spans="1:23" ht="14" customHeight="1">
      <c r="A331" s="32" t="s">
        <v>1739</v>
      </c>
      <c r="B331" s="32">
        <v>17</v>
      </c>
      <c r="C331" s="32" t="s">
        <v>1740</v>
      </c>
      <c r="D331" s="31">
        <v>42520</v>
      </c>
      <c r="E331" s="25">
        <v>2016</v>
      </c>
      <c r="F331" s="25">
        <v>5</v>
      </c>
      <c r="G331" s="37">
        <v>30</v>
      </c>
      <c r="H331" s="35" t="s">
        <v>1565</v>
      </c>
      <c r="I331" s="28">
        <v>136.66300000000001</v>
      </c>
      <c r="J331" s="28">
        <v>36.835999999999999</v>
      </c>
      <c r="K331" s="33">
        <v>0</v>
      </c>
      <c r="L331" s="33">
        <v>0</v>
      </c>
      <c r="M331" s="33" t="s">
        <v>1565</v>
      </c>
      <c r="N331" s="27">
        <v>19.5</v>
      </c>
      <c r="O331" s="30">
        <v>34.125599999999999</v>
      </c>
      <c r="P331" s="26">
        <v>0.1</v>
      </c>
      <c r="Q331" s="26">
        <v>0.75</v>
      </c>
      <c r="R331" s="32" t="s">
        <v>1741</v>
      </c>
      <c r="S331" s="32"/>
      <c r="T331" s="32"/>
      <c r="U331" s="22"/>
      <c r="V331" s="36"/>
      <c r="W331" s="22"/>
    </row>
    <row r="332" spans="1:23" ht="14" customHeight="1">
      <c r="A332" s="32" t="s">
        <v>1739</v>
      </c>
      <c r="B332" s="32">
        <v>11</v>
      </c>
      <c r="C332" s="32" t="s">
        <v>1740</v>
      </c>
      <c r="D332" s="31">
        <v>42519</v>
      </c>
      <c r="E332" s="25">
        <v>2016</v>
      </c>
      <c r="F332" s="25">
        <v>5</v>
      </c>
      <c r="G332" s="37">
        <v>29</v>
      </c>
      <c r="H332" s="35" t="s">
        <v>1565</v>
      </c>
      <c r="I332" s="28">
        <v>136.98500000000001</v>
      </c>
      <c r="J332" s="28">
        <v>37.503999999999998</v>
      </c>
      <c r="K332" s="33">
        <v>0</v>
      </c>
      <c r="L332" s="33">
        <v>0</v>
      </c>
      <c r="M332" s="33" t="s">
        <v>1565</v>
      </c>
      <c r="N332" s="27">
        <v>20.2</v>
      </c>
      <c r="O332" s="30">
        <v>34.1175</v>
      </c>
      <c r="P332" s="26">
        <v>0.1</v>
      </c>
      <c r="Q332" s="26">
        <v>0.7</v>
      </c>
      <c r="R332" s="32" t="s">
        <v>1741</v>
      </c>
      <c r="S332" s="32"/>
      <c r="T332" s="32"/>
      <c r="U332" s="22"/>
      <c r="V332" s="36"/>
      <c r="W332" s="22"/>
    </row>
    <row r="333" spans="1:23" ht="14" customHeight="1">
      <c r="A333" s="50" t="s">
        <v>1762</v>
      </c>
      <c r="B333" s="50">
        <v>10</v>
      </c>
      <c r="C333" s="50" t="s">
        <v>1740</v>
      </c>
      <c r="D333" s="51">
        <v>43609</v>
      </c>
      <c r="E333" s="25">
        <v>2019</v>
      </c>
      <c r="F333" s="25">
        <v>5</v>
      </c>
      <c r="G333" s="37">
        <v>24</v>
      </c>
      <c r="H333" s="35" t="s">
        <v>1565</v>
      </c>
      <c r="I333" s="52">
        <v>137.33000000000001</v>
      </c>
      <c r="J333" s="52">
        <v>37.587000000000003</v>
      </c>
      <c r="K333" s="53">
        <v>0</v>
      </c>
      <c r="L333" s="53">
        <v>0</v>
      </c>
      <c r="M333" s="33">
        <v>0</v>
      </c>
      <c r="N333" s="54">
        <v>17.899999999999999</v>
      </c>
      <c r="O333" s="55">
        <v>34.451999999999998</v>
      </c>
      <c r="P333" s="56">
        <v>0.11</v>
      </c>
      <c r="Q333" s="56">
        <v>0.68</v>
      </c>
      <c r="R333" s="50" t="s">
        <v>1744</v>
      </c>
      <c r="S333" s="50"/>
      <c r="T333" s="50"/>
      <c r="U333" s="22"/>
      <c r="V333" s="22"/>
      <c r="W333" s="57" t="s">
        <v>1777</v>
      </c>
    </row>
    <row r="334" spans="1:23" ht="14" customHeight="1">
      <c r="A334" s="50" t="s">
        <v>1762</v>
      </c>
      <c r="B334" s="50">
        <v>15</v>
      </c>
      <c r="C334" s="50" t="s">
        <v>1740</v>
      </c>
      <c r="D334" s="51">
        <v>43609</v>
      </c>
      <c r="E334" s="25">
        <v>2019</v>
      </c>
      <c r="F334" s="25">
        <v>5</v>
      </c>
      <c r="G334" s="37">
        <v>24</v>
      </c>
      <c r="H334" s="35" t="s">
        <v>1565</v>
      </c>
      <c r="I334" s="52">
        <v>136.66900000000001</v>
      </c>
      <c r="J334" s="52">
        <v>37.340000000000003</v>
      </c>
      <c r="K334" s="53">
        <v>0</v>
      </c>
      <c r="L334" s="53">
        <v>0</v>
      </c>
      <c r="M334" s="33">
        <v>0</v>
      </c>
      <c r="N334" s="54">
        <v>18.7</v>
      </c>
      <c r="O334" s="55">
        <v>34.622</v>
      </c>
      <c r="P334" s="56">
        <v>0.12</v>
      </c>
      <c r="Q334" s="56">
        <v>0.57999999999999996</v>
      </c>
      <c r="R334" s="50" t="s">
        <v>1744</v>
      </c>
      <c r="S334" s="50"/>
      <c r="T334" s="50"/>
      <c r="U334" s="22"/>
      <c r="V334" s="22"/>
      <c r="W334" s="57" t="s">
        <v>1773</v>
      </c>
    </row>
    <row r="335" spans="1:23" ht="14" customHeight="1">
      <c r="A335" s="25" t="s">
        <v>1393</v>
      </c>
      <c r="B335" s="25">
        <v>9</v>
      </c>
      <c r="C335" s="32" t="s">
        <v>1740</v>
      </c>
      <c r="D335" s="43">
        <v>43245</v>
      </c>
      <c r="E335" s="25">
        <v>2018</v>
      </c>
      <c r="F335" s="25">
        <v>5</v>
      </c>
      <c r="G335" s="37">
        <v>25</v>
      </c>
      <c r="H335" s="35">
        <v>0</v>
      </c>
      <c r="I335" s="44">
        <v>137.33000000000001</v>
      </c>
      <c r="J335" s="44">
        <v>37.337000000000003</v>
      </c>
      <c r="K335" s="34">
        <v>0</v>
      </c>
      <c r="L335" s="34">
        <v>0</v>
      </c>
      <c r="M335" s="33">
        <v>0</v>
      </c>
      <c r="N335" s="45">
        <v>16</v>
      </c>
      <c r="O335" s="44">
        <v>34.274999999999999</v>
      </c>
      <c r="P335" s="48">
        <v>0.12</v>
      </c>
      <c r="Q335" s="48">
        <v>0.75</v>
      </c>
      <c r="R335" s="25" t="s">
        <v>1360</v>
      </c>
      <c r="S335" s="25"/>
      <c r="T335" s="25"/>
      <c r="U335" s="22"/>
      <c r="V335" s="36"/>
      <c r="W335" s="49" t="s">
        <v>1445</v>
      </c>
    </row>
    <row r="336" spans="1:23" ht="14" customHeight="1">
      <c r="A336" s="25" t="s">
        <v>1553</v>
      </c>
      <c r="B336" s="25">
        <v>15</v>
      </c>
      <c r="C336" s="50" t="s">
        <v>1740</v>
      </c>
      <c r="D336" s="51">
        <v>43622</v>
      </c>
      <c r="E336" s="25">
        <v>2019</v>
      </c>
      <c r="F336" s="25">
        <v>6</v>
      </c>
      <c r="G336" s="37">
        <v>6</v>
      </c>
      <c r="H336" s="35" t="s">
        <v>1565</v>
      </c>
      <c r="I336" s="44">
        <v>136.66900000000001</v>
      </c>
      <c r="J336" s="44">
        <v>37.332000000000001</v>
      </c>
      <c r="K336" s="53">
        <v>0</v>
      </c>
      <c r="L336" s="53">
        <v>0</v>
      </c>
      <c r="M336" s="33">
        <v>0</v>
      </c>
      <c r="N336" s="45">
        <v>21.6</v>
      </c>
      <c r="O336" s="44">
        <v>34.131999999999998</v>
      </c>
      <c r="P336" s="56">
        <v>0.12</v>
      </c>
      <c r="Q336" s="56">
        <v>0.56000000000000005</v>
      </c>
      <c r="R336" s="50" t="s">
        <v>1744</v>
      </c>
      <c r="S336" s="50"/>
      <c r="T336" s="50"/>
      <c r="U336" s="58" t="s">
        <v>1784</v>
      </c>
      <c r="V336" s="22"/>
      <c r="W336" s="57" t="s">
        <v>1797</v>
      </c>
    </row>
    <row r="337" spans="1:23" ht="14" customHeight="1">
      <c r="A337" s="50" t="s">
        <v>1762</v>
      </c>
      <c r="B337" s="50">
        <v>19</v>
      </c>
      <c r="C337" s="50" t="s">
        <v>1740</v>
      </c>
      <c r="D337" s="51">
        <v>43609</v>
      </c>
      <c r="E337" s="25">
        <v>2019</v>
      </c>
      <c r="F337" s="25">
        <v>5</v>
      </c>
      <c r="G337" s="37">
        <v>24</v>
      </c>
      <c r="H337" s="35" t="s">
        <v>1565</v>
      </c>
      <c r="I337" s="52">
        <v>135.99799999999999</v>
      </c>
      <c r="J337" s="52">
        <v>36.177</v>
      </c>
      <c r="K337" s="53">
        <v>0</v>
      </c>
      <c r="L337" s="53">
        <v>0</v>
      </c>
      <c r="M337" s="33">
        <v>0</v>
      </c>
      <c r="N337" s="54">
        <v>19.3</v>
      </c>
      <c r="O337" s="55">
        <v>34.453000000000003</v>
      </c>
      <c r="P337" s="56">
        <v>0.13</v>
      </c>
      <c r="Q337" s="56">
        <v>0.89</v>
      </c>
      <c r="R337" s="50" t="s">
        <v>1744</v>
      </c>
      <c r="S337" s="50"/>
      <c r="T337" s="50"/>
      <c r="U337" s="22"/>
      <c r="V337" s="22"/>
      <c r="W337" s="57" t="s">
        <v>1766</v>
      </c>
    </row>
    <row r="338" spans="1:23" ht="14" customHeight="1">
      <c r="A338" s="50" t="s">
        <v>1553</v>
      </c>
      <c r="B338" s="50">
        <v>9</v>
      </c>
      <c r="C338" s="50" t="s">
        <v>1740</v>
      </c>
      <c r="D338" s="51">
        <v>43622</v>
      </c>
      <c r="E338" s="25">
        <v>2019</v>
      </c>
      <c r="F338" s="25">
        <v>6</v>
      </c>
      <c r="G338" s="37">
        <v>6</v>
      </c>
      <c r="H338" s="35" t="s">
        <v>1565</v>
      </c>
      <c r="I338" s="52">
        <v>137.328</v>
      </c>
      <c r="J338" s="52">
        <v>37.335999999999999</v>
      </c>
      <c r="K338" s="53">
        <v>0</v>
      </c>
      <c r="L338" s="53">
        <v>0</v>
      </c>
      <c r="M338" s="33">
        <v>0</v>
      </c>
      <c r="N338" s="54">
        <v>20.5</v>
      </c>
      <c r="O338" s="55">
        <v>34.408999999999999</v>
      </c>
      <c r="P338" s="56">
        <v>0.13</v>
      </c>
      <c r="Q338" s="56">
        <v>0.9</v>
      </c>
      <c r="R338" s="50" t="s">
        <v>1744</v>
      </c>
      <c r="S338" s="50"/>
      <c r="T338" s="50"/>
      <c r="U338" s="58" t="s">
        <v>1784</v>
      </c>
      <c r="V338" s="22"/>
      <c r="W338" s="57" t="s">
        <v>1791</v>
      </c>
    </row>
    <row r="339" spans="1:23" ht="14" customHeight="1">
      <c r="A339" s="25" t="s">
        <v>1393</v>
      </c>
      <c r="B339" s="25">
        <v>11</v>
      </c>
      <c r="C339" s="32" t="s">
        <v>1740</v>
      </c>
      <c r="D339" s="43">
        <v>43245</v>
      </c>
      <c r="E339" s="25">
        <v>2018</v>
      </c>
      <c r="F339" s="25">
        <v>5</v>
      </c>
      <c r="G339" s="37">
        <v>25</v>
      </c>
      <c r="H339" s="35">
        <v>0</v>
      </c>
      <c r="I339" s="44">
        <v>136.99700000000001</v>
      </c>
      <c r="J339" s="44">
        <v>37.67</v>
      </c>
      <c r="K339" s="34">
        <v>0</v>
      </c>
      <c r="L339" s="34">
        <v>0</v>
      </c>
      <c r="M339" s="33">
        <v>0</v>
      </c>
      <c r="N339" s="45">
        <v>16.600000000000001</v>
      </c>
      <c r="O339" s="44">
        <v>34.375999999999998</v>
      </c>
      <c r="P339" s="48">
        <v>0.14000000000000001</v>
      </c>
      <c r="Q339" s="48">
        <v>0.87</v>
      </c>
      <c r="R339" s="25" t="s">
        <v>1360</v>
      </c>
      <c r="S339" s="25"/>
      <c r="T339" s="25"/>
      <c r="U339" s="22"/>
      <c r="V339" s="36"/>
      <c r="W339" s="49" t="s">
        <v>1447</v>
      </c>
    </row>
    <row r="340" spans="1:23" ht="14" customHeight="1">
      <c r="A340" s="25" t="s">
        <v>1553</v>
      </c>
      <c r="B340" s="25">
        <v>11</v>
      </c>
      <c r="C340" s="50" t="s">
        <v>1740</v>
      </c>
      <c r="D340" s="51">
        <v>43622</v>
      </c>
      <c r="E340" s="25">
        <v>2019</v>
      </c>
      <c r="F340" s="25">
        <v>6</v>
      </c>
      <c r="G340" s="37">
        <v>6</v>
      </c>
      <c r="H340" s="35" t="s">
        <v>1565</v>
      </c>
      <c r="I340" s="44">
        <v>136.999</v>
      </c>
      <c r="J340" s="44">
        <v>37.515999999999998</v>
      </c>
      <c r="K340" s="53">
        <v>0</v>
      </c>
      <c r="L340" s="53">
        <v>0</v>
      </c>
      <c r="M340" s="33">
        <v>0</v>
      </c>
      <c r="N340" s="45">
        <v>20.6</v>
      </c>
      <c r="O340" s="44">
        <v>34.302999999999997</v>
      </c>
      <c r="P340" s="56">
        <v>0.14000000000000001</v>
      </c>
      <c r="Q340" s="56">
        <v>0.96</v>
      </c>
      <c r="R340" s="50" t="s">
        <v>1744</v>
      </c>
      <c r="S340" s="50"/>
      <c r="T340" s="50"/>
      <c r="U340" s="58" t="s">
        <v>1784</v>
      </c>
      <c r="V340" s="22"/>
      <c r="W340" s="57" t="s">
        <v>1793</v>
      </c>
    </row>
    <row r="341" spans="1:23" ht="14" customHeight="1">
      <c r="A341" s="32" t="s">
        <v>1742</v>
      </c>
      <c r="B341" s="32">
        <v>6</v>
      </c>
      <c r="C341" s="32" t="s">
        <v>1740</v>
      </c>
      <c r="D341" s="31">
        <v>42880</v>
      </c>
      <c r="E341" s="25">
        <v>2017</v>
      </c>
      <c r="F341" s="25">
        <v>5</v>
      </c>
      <c r="G341" s="37">
        <v>25</v>
      </c>
      <c r="H341" s="35" t="s">
        <v>1565</v>
      </c>
      <c r="I341" s="28">
        <v>137.09299999999999</v>
      </c>
      <c r="J341" s="28">
        <v>37.011000000000003</v>
      </c>
      <c r="K341" s="33">
        <v>0</v>
      </c>
      <c r="L341" s="33">
        <v>0</v>
      </c>
      <c r="M341" s="33" t="s">
        <v>1565</v>
      </c>
      <c r="N341" s="27">
        <v>19.5</v>
      </c>
      <c r="O341" s="30">
        <v>34.302199999999999</v>
      </c>
      <c r="P341" s="26">
        <v>0.14000000000000001</v>
      </c>
      <c r="Q341" s="26">
        <v>0.89</v>
      </c>
      <c r="R341" s="32" t="s">
        <v>1741</v>
      </c>
      <c r="S341" s="32"/>
      <c r="T341" s="32"/>
      <c r="U341" s="22"/>
      <c r="V341" s="36"/>
      <c r="W341" s="22"/>
    </row>
    <row r="342" spans="1:23" ht="14" customHeight="1">
      <c r="A342" s="32" t="s">
        <v>1742</v>
      </c>
      <c r="B342" s="32">
        <v>10</v>
      </c>
      <c r="C342" s="32" t="s">
        <v>1740</v>
      </c>
      <c r="D342" s="31">
        <v>42881</v>
      </c>
      <c r="E342" s="25">
        <v>2017</v>
      </c>
      <c r="F342" s="25">
        <v>5</v>
      </c>
      <c r="G342" s="37">
        <v>26</v>
      </c>
      <c r="H342" s="35" t="s">
        <v>1565</v>
      </c>
      <c r="I342" s="28">
        <v>137.33000000000001</v>
      </c>
      <c r="J342" s="28">
        <v>37.585999999999999</v>
      </c>
      <c r="K342" s="33">
        <v>0</v>
      </c>
      <c r="L342" s="33">
        <v>0</v>
      </c>
      <c r="M342" s="33" t="s">
        <v>1565</v>
      </c>
      <c r="N342" s="27">
        <v>18.899999999999999</v>
      </c>
      <c r="O342" s="30">
        <v>34.271700000000003</v>
      </c>
      <c r="P342" s="26">
        <v>0.14000000000000001</v>
      </c>
      <c r="Q342" s="26">
        <v>0.94</v>
      </c>
      <c r="R342" s="32" t="s">
        <v>1741</v>
      </c>
      <c r="S342" s="32"/>
      <c r="T342" s="32"/>
      <c r="U342" s="22"/>
      <c r="V342" s="36"/>
      <c r="W342" s="22"/>
    </row>
    <row r="343" spans="1:23" ht="14" customHeight="1">
      <c r="A343" s="25" t="s">
        <v>1393</v>
      </c>
      <c r="B343" s="25">
        <v>18</v>
      </c>
      <c r="C343" s="32" t="s">
        <v>1740</v>
      </c>
      <c r="D343" s="43">
        <v>43246</v>
      </c>
      <c r="E343" s="25">
        <v>2018</v>
      </c>
      <c r="F343" s="25">
        <v>5</v>
      </c>
      <c r="G343" s="37">
        <v>26</v>
      </c>
      <c r="H343" s="35">
        <v>0</v>
      </c>
      <c r="I343" s="44">
        <v>136.33000000000001</v>
      </c>
      <c r="J343" s="44">
        <v>36.503</v>
      </c>
      <c r="K343" s="34">
        <v>0</v>
      </c>
      <c r="L343" s="34">
        <v>0</v>
      </c>
      <c r="M343" s="33">
        <v>0</v>
      </c>
      <c r="N343" s="45">
        <v>18</v>
      </c>
      <c r="O343" s="44">
        <v>34.237000000000002</v>
      </c>
      <c r="P343" s="48">
        <v>0.14000000000000001</v>
      </c>
      <c r="Q343" s="48">
        <v>0.84</v>
      </c>
      <c r="R343" s="25" t="s">
        <v>1360</v>
      </c>
      <c r="S343" s="25"/>
      <c r="T343" s="25"/>
      <c r="U343" s="22"/>
      <c r="V343" s="36"/>
      <c r="W343" s="49" t="s">
        <v>1454</v>
      </c>
    </row>
    <row r="344" spans="1:23" ht="14" customHeight="1">
      <c r="A344" s="50" t="s">
        <v>1762</v>
      </c>
      <c r="B344" s="50">
        <v>26</v>
      </c>
      <c r="C344" s="50" t="s">
        <v>1740</v>
      </c>
      <c r="D344" s="51">
        <v>43610</v>
      </c>
      <c r="E344" s="25">
        <v>2019</v>
      </c>
      <c r="F344" s="25">
        <v>5</v>
      </c>
      <c r="G344" s="37">
        <v>25</v>
      </c>
      <c r="H344" s="35" t="s">
        <v>1565</v>
      </c>
      <c r="I344" s="52">
        <v>135.57499999999999</v>
      </c>
      <c r="J344" s="52">
        <v>35.697000000000003</v>
      </c>
      <c r="K344" s="53">
        <v>0</v>
      </c>
      <c r="L344" s="53">
        <v>0</v>
      </c>
      <c r="M344" s="33">
        <v>0</v>
      </c>
      <c r="N344" s="54">
        <v>19</v>
      </c>
      <c r="O344" s="55">
        <v>34.206000000000003</v>
      </c>
      <c r="P344" s="56">
        <v>0.14000000000000001</v>
      </c>
      <c r="Q344" s="56">
        <v>0.82</v>
      </c>
      <c r="R344" s="50" t="s">
        <v>1744</v>
      </c>
      <c r="S344" s="50"/>
      <c r="T344" s="50"/>
      <c r="U344" s="22"/>
      <c r="V344" s="22" t="s">
        <v>1779</v>
      </c>
      <c r="W344" s="57" t="s">
        <v>1783</v>
      </c>
    </row>
    <row r="345" spans="1:23" ht="14" customHeight="1">
      <c r="A345" s="32" t="s">
        <v>1739</v>
      </c>
      <c r="B345" s="32">
        <v>7</v>
      </c>
      <c r="C345" s="32" t="s">
        <v>1740</v>
      </c>
      <c r="D345" s="31">
        <v>42518</v>
      </c>
      <c r="E345" s="25">
        <v>2016</v>
      </c>
      <c r="F345" s="25">
        <v>5</v>
      </c>
      <c r="G345" s="37">
        <v>28</v>
      </c>
      <c r="H345" s="35" t="s">
        <v>1565</v>
      </c>
      <c r="I345" s="28">
        <v>137.09899999999999</v>
      </c>
      <c r="J345" s="28">
        <v>37.170999999999999</v>
      </c>
      <c r="K345" s="33">
        <v>0</v>
      </c>
      <c r="L345" s="33">
        <v>0</v>
      </c>
      <c r="M345" s="33" t="s">
        <v>1565</v>
      </c>
      <c r="N345" s="27">
        <v>19.2</v>
      </c>
      <c r="O345" s="30">
        <v>34.0944</v>
      </c>
      <c r="P345" s="26">
        <v>0.14000000000000001</v>
      </c>
      <c r="Q345" s="26">
        <v>0.71</v>
      </c>
      <c r="R345" s="32" t="s">
        <v>1741</v>
      </c>
      <c r="S345" s="32"/>
      <c r="T345" s="32"/>
      <c r="U345" s="22"/>
      <c r="V345" s="36"/>
      <c r="W345" s="22"/>
    </row>
    <row r="346" spans="1:23" ht="14" customHeight="1">
      <c r="A346" s="50" t="s">
        <v>1762</v>
      </c>
      <c r="B346" s="50">
        <v>22</v>
      </c>
      <c r="C346" s="50" t="s">
        <v>1740</v>
      </c>
      <c r="D346" s="51">
        <v>43609</v>
      </c>
      <c r="E346" s="25">
        <v>2019</v>
      </c>
      <c r="F346" s="25">
        <v>5</v>
      </c>
      <c r="G346" s="37">
        <v>24</v>
      </c>
      <c r="H346" s="35" t="s">
        <v>1565</v>
      </c>
      <c r="I346" s="52">
        <v>135.828</v>
      </c>
      <c r="J346" s="52">
        <v>35.680999999999997</v>
      </c>
      <c r="K346" s="53">
        <v>0</v>
      </c>
      <c r="L346" s="53">
        <v>0</v>
      </c>
      <c r="M346" s="33">
        <v>0</v>
      </c>
      <c r="N346" s="54">
        <v>19.8</v>
      </c>
      <c r="O346" s="55">
        <v>34.393999999999998</v>
      </c>
      <c r="P346" s="56">
        <v>0.15</v>
      </c>
      <c r="Q346" s="56">
        <v>0.97</v>
      </c>
      <c r="R346" s="50" t="s">
        <v>1744</v>
      </c>
      <c r="S346" s="50"/>
      <c r="T346" s="50"/>
      <c r="U346" s="22"/>
      <c r="V346" s="22"/>
      <c r="W346" s="57" t="s">
        <v>1781</v>
      </c>
    </row>
    <row r="347" spans="1:23" ht="14" customHeight="1">
      <c r="A347" s="25" t="s">
        <v>1553</v>
      </c>
      <c r="B347" s="25">
        <v>24</v>
      </c>
      <c r="C347" s="50" t="s">
        <v>1740</v>
      </c>
      <c r="D347" s="43">
        <v>43624</v>
      </c>
      <c r="E347" s="25">
        <v>2019</v>
      </c>
      <c r="F347" s="25">
        <v>6</v>
      </c>
      <c r="G347" s="37">
        <v>8</v>
      </c>
      <c r="H347" s="35" t="s">
        <v>1565</v>
      </c>
      <c r="I347" s="44">
        <v>135.58000000000001</v>
      </c>
      <c r="J347" s="44">
        <v>35.835999999999999</v>
      </c>
      <c r="K347" s="53">
        <v>0</v>
      </c>
      <c r="L347" s="53">
        <v>0</v>
      </c>
      <c r="M347" s="33">
        <v>0</v>
      </c>
      <c r="N347" s="45">
        <v>20.100000000000001</v>
      </c>
      <c r="O347" s="44">
        <v>34.372</v>
      </c>
      <c r="P347" s="56">
        <v>0.15</v>
      </c>
      <c r="Q347" s="56">
        <v>1.06</v>
      </c>
      <c r="R347" s="50" t="s">
        <v>1744</v>
      </c>
      <c r="S347" s="50"/>
      <c r="T347" s="50"/>
      <c r="U347" s="58" t="s">
        <v>1784</v>
      </c>
      <c r="V347" s="22"/>
      <c r="W347" s="57" t="s">
        <v>1806</v>
      </c>
    </row>
    <row r="348" spans="1:23" ht="14" customHeight="1">
      <c r="A348" s="25" t="s">
        <v>1393</v>
      </c>
      <c r="B348" s="25">
        <v>14</v>
      </c>
      <c r="C348" s="32" t="s">
        <v>1740</v>
      </c>
      <c r="D348" s="43">
        <v>43246</v>
      </c>
      <c r="E348" s="25">
        <v>2018</v>
      </c>
      <c r="F348" s="25">
        <v>5</v>
      </c>
      <c r="G348" s="37">
        <v>26</v>
      </c>
      <c r="H348" s="35">
        <v>0</v>
      </c>
      <c r="I348" s="44">
        <v>136.66300000000001</v>
      </c>
      <c r="J348" s="44">
        <v>37.503</v>
      </c>
      <c r="K348" s="34">
        <v>0</v>
      </c>
      <c r="L348" s="34">
        <v>0</v>
      </c>
      <c r="M348" s="33">
        <v>0</v>
      </c>
      <c r="N348" s="45">
        <v>16.7</v>
      </c>
      <c r="O348" s="44">
        <v>34.311</v>
      </c>
      <c r="P348" s="48">
        <v>0.15</v>
      </c>
      <c r="Q348" s="48">
        <v>0.85</v>
      </c>
      <c r="R348" s="25" t="s">
        <v>1360</v>
      </c>
      <c r="S348" s="25"/>
      <c r="T348" s="25"/>
      <c r="U348" s="22"/>
      <c r="V348" s="36"/>
      <c r="W348" s="49" t="s">
        <v>1450</v>
      </c>
    </row>
    <row r="349" spans="1:23" ht="14" customHeight="1">
      <c r="A349" s="32" t="s">
        <v>1742</v>
      </c>
      <c r="B349" s="32">
        <v>7</v>
      </c>
      <c r="C349" s="32" t="s">
        <v>1740</v>
      </c>
      <c r="D349" s="31">
        <v>42880</v>
      </c>
      <c r="E349" s="25">
        <v>2017</v>
      </c>
      <c r="F349" s="25">
        <v>5</v>
      </c>
      <c r="G349" s="37">
        <v>25</v>
      </c>
      <c r="H349" s="35" t="s">
        <v>1565</v>
      </c>
      <c r="I349" s="28">
        <v>137.09800000000001</v>
      </c>
      <c r="J349" s="28">
        <v>37.170999999999999</v>
      </c>
      <c r="K349" s="33">
        <v>0</v>
      </c>
      <c r="L349" s="33">
        <v>0</v>
      </c>
      <c r="M349" s="33" t="s">
        <v>1565</v>
      </c>
      <c r="N349" s="27">
        <v>19.399999999999999</v>
      </c>
      <c r="O349" s="30">
        <v>34.258600000000001</v>
      </c>
      <c r="P349" s="26">
        <v>0.15</v>
      </c>
      <c r="Q349" s="26">
        <v>0.82</v>
      </c>
      <c r="R349" s="32" t="s">
        <v>1741</v>
      </c>
      <c r="S349" s="32"/>
      <c r="T349" s="32"/>
      <c r="U349" s="22"/>
      <c r="V349" s="36"/>
      <c r="W349" s="22"/>
    </row>
    <row r="350" spans="1:23" ht="14" customHeight="1">
      <c r="A350" s="25" t="s">
        <v>1393</v>
      </c>
      <c r="B350" s="25">
        <v>10</v>
      </c>
      <c r="C350" s="32" t="s">
        <v>1740</v>
      </c>
      <c r="D350" s="43">
        <v>43245</v>
      </c>
      <c r="E350" s="25">
        <v>2018</v>
      </c>
      <c r="F350" s="25">
        <v>5</v>
      </c>
      <c r="G350" s="37">
        <v>25</v>
      </c>
      <c r="H350" s="35">
        <v>0</v>
      </c>
      <c r="I350" s="44">
        <v>137.33000000000001</v>
      </c>
      <c r="J350" s="44">
        <v>37.587000000000003</v>
      </c>
      <c r="K350" s="34">
        <v>0</v>
      </c>
      <c r="L350" s="34">
        <v>0</v>
      </c>
      <c r="M350" s="33">
        <v>0</v>
      </c>
      <c r="N350" s="45">
        <v>16.7</v>
      </c>
      <c r="O350" s="44">
        <v>34.252000000000002</v>
      </c>
      <c r="P350" s="48">
        <v>0.15</v>
      </c>
      <c r="Q350" s="48">
        <v>0.82</v>
      </c>
      <c r="R350" s="25" t="s">
        <v>1360</v>
      </c>
      <c r="S350" s="25"/>
      <c r="T350" s="25"/>
      <c r="U350" s="22"/>
      <c r="V350" s="36"/>
      <c r="W350" s="49" t="s">
        <v>1446</v>
      </c>
    </row>
    <row r="351" spans="1:23" ht="14" customHeight="1">
      <c r="A351" s="32" t="s">
        <v>1739</v>
      </c>
      <c r="B351" s="32">
        <v>16</v>
      </c>
      <c r="C351" s="32" t="s">
        <v>1740</v>
      </c>
      <c r="D351" s="31">
        <v>42520</v>
      </c>
      <c r="E351" s="25">
        <v>2016</v>
      </c>
      <c r="F351" s="25">
        <v>5</v>
      </c>
      <c r="G351" s="37">
        <v>30</v>
      </c>
      <c r="H351" s="35" t="s">
        <v>1565</v>
      </c>
      <c r="I351" s="28">
        <v>136.66399999999999</v>
      </c>
      <c r="J351" s="28">
        <v>37.003999999999998</v>
      </c>
      <c r="K351" s="33">
        <v>0</v>
      </c>
      <c r="L351" s="33">
        <v>0</v>
      </c>
      <c r="M351" s="33" t="s">
        <v>1565</v>
      </c>
      <c r="N351" s="27">
        <v>19.2</v>
      </c>
      <c r="O351" s="30">
        <v>34.214599999999997</v>
      </c>
      <c r="P351" s="26">
        <v>0.15</v>
      </c>
      <c r="Q351" s="26">
        <v>0.87</v>
      </c>
      <c r="R351" s="32" t="s">
        <v>1741</v>
      </c>
      <c r="S351" s="32"/>
      <c r="T351" s="32"/>
      <c r="U351" s="22"/>
      <c r="V351" s="36"/>
      <c r="W351" s="22"/>
    </row>
    <row r="352" spans="1:23" ht="14" customHeight="1">
      <c r="A352" s="50" t="s">
        <v>1762</v>
      </c>
      <c r="B352" s="50">
        <v>23</v>
      </c>
      <c r="C352" s="50" t="s">
        <v>1740</v>
      </c>
      <c r="D352" s="51">
        <v>43609</v>
      </c>
      <c r="E352" s="25">
        <v>2019</v>
      </c>
      <c r="F352" s="25">
        <v>5</v>
      </c>
      <c r="G352" s="37">
        <v>24</v>
      </c>
      <c r="H352" s="35" t="s">
        <v>1565</v>
      </c>
      <c r="I352" s="52">
        <v>135.57499999999999</v>
      </c>
      <c r="J352" s="52">
        <v>35.697000000000003</v>
      </c>
      <c r="K352" s="53">
        <v>0</v>
      </c>
      <c r="L352" s="53">
        <v>0</v>
      </c>
      <c r="M352" s="33">
        <v>0</v>
      </c>
      <c r="N352" s="54">
        <v>19.2</v>
      </c>
      <c r="O352" s="55">
        <v>34.514000000000003</v>
      </c>
      <c r="P352" s="56">
        <v>0.16</v>
      </c>
      <c r="Q352" s="56">
        <v>1.1299999999999999</v>
      </c>
      <c r="R352" s="50" t="s">
        <v>1744</v>
      </c>
      <c r="S352" s="50"/>
      <c r="T352" s="50"/>
      <c r="U352" s="22"/>
      <c r="V352" s="22"/>
      <c r="W352" s="57" t="s">
        <v>1782</v>
      </c>
    </row>
    <row r="353" spans="1:23" ht="14" customHeight="1">
      <c r="A353" s="25" t="s">
        <v>1553</v>
      </c>
      <c r="B353" s="25">
        <v>12</v>
      </c>
      <c r="C353" s="50" t="s">
        <v>1740</v>
      </c>
      <c r="D353" s="51">
        <v>43622</v>
      </c>
      <c r="E353" s="25">
        <v>2019</v>
      </c>
      <c r="F353" s="25">
        <v>6</v>
      </c>
      <c r="G353" s="37">
        <v>6</v>
      </c>
      <c r="H353" s="35" t="s">
        <v>1565</v>
      </c>
      <c r="I353" s="44">
        <v>136.98599999999999</v>
      </c>
      <c r="J353" s="44">
        <v>37.667999999999999</v>
      </c>
      <c r="K353" s="53">
        <v>0</v>
      </c>
      <c r="L353" s="53">
        <v>0</v>
      </c>
      <c r="M353" s="33">
        <v>0</v>
      </c>
      <c r="N353" s="45">
        <v>20.100000000000001</v>
      </c>
      <c r="O353" s="44">
        <v>34.505000000000003</v>
      </c>
      <c r="P353" s="56">
        <v>0.16</v>
      </c>
      <c r="Q353" s="56">
        <v>1.03</v>
      </c>
      <c r="R353" s="50" t="s">
        <v>1744</v>
      </c>
      <c r="S353" s="50"/>
      <c r="T353" s="50"/>
      <c r="U353" s="58" t="s">
        <v>1784</v>
      </c>
      <c r="V353" s="22"/>
      <c r="W353" s="57" t="s">
        <v>1794</v>
      </c>
    </row>
    <row r="354" spans="1:23" ht="14" customHeight="1">
      <c r="A354" s="25" t="s">
        <v>1553</v>
      </c>
      <c r="B354" s="25">
        <v>16</v>
      </c>
      <c r="C354" s="50" t="s">
        <v>1740</v>
      </c>
      <c r="D354" s="43">
        <v>43623</v>
      </c>
      <c r="E354" s="25">
        <v>2019</v>
      </c>
      <c r="F354" s="25">
        <v>6</v>
      </c>
      <c r="G354" s="37">
        <v>7</v>
      </c>
      <c r="H354" s="35" t="s">
        <v>1565</v>
      </c>
      <c r="I354" s="44">
        <v>136.66399999999999</v>
      </c>
      <c r="J354" s="44">
        <v>37.003999999999998</v>
      </c>
      <c r="K354" s="53">
        <v>0</v>
      </c>
      <c r="L354" s="53">
        <v>0</v>
      </c>
      <c r="M354" s="33">
        <v>0</v>
      </c>
      <c r="N354" s="45">
        <v>21.1</v>
      </c>
      <c r="O354" s="44">
        <v>34.378</v>
      </c>
      <c r="P354" s="56">
        <v>0.16</v>
      </c>
      <c r="Q354" s="56">
        <v>0.9</v>
      </c>
      <c r="R354" s="50" t="s">
        <v>1744</v>
      </c>
      <c r="S354" s="50"/>
      <c r="T354" s="50"/>
      <c r="U354" s="58" t="s">
        <v>1784</v>
      </c>
      <c r="V354" s="22"/>
      <c r="W354" s="57" t="s">
        <v>1798</v>
      </c>
    </row>
    <row r="355" spans="1:23" ht="14" customHeight="1">
      <c r="A355" s="32" t="s">
        <v>1742</v>
      </c>
      <c r="B355" s="32">
        <v>16</v>
      </c>
      <c r="C355" s="32" t="s">
        <v>1740</v>
      </c>
      <c r="D355" s="31">
        <v>42884</v>
      </c>
      <c r="E355" s="25">
        <v>2017</v>
      </c>
      <c r="F355" s="25">
        <v>5</v>
      </c>
      <c r="G355" s="37">
        <v>29</v>
      </c>
      <c r="H355" s="35" t="s">
        <v>1565</v>
      </c>
      <c r="I355" s="28">
        <v>136.66499999999999</v>
      </c>
      <c r="J355" s="28">
        <v>37.003</v>
      </c>
      <c r="K355" s="33">
        <v>0</v>
      </c>
      <c r="L355" s="33">
        <v>0</v>
      </c>
      <c r="M355" s="33" t="s">
        <v>1565</v>
      </c>
      <c r="N355" s="27">
        <v>19.600000000000001</v>
      </c>
      <c r="O355" s="30">
        <v>34.372199999999999</v>
      </c>
      <c r="P355" s="26">
        <v>0.16</v>
      </c>
      <c r="Q355" s="26">
        <v>0.85</v>
      </c>
      <c r="R355" s="32" t="s">
        <v>1741</v>
      </c>
      <c r="S355" s="32"/>
      <c r="T355" s="32"/>
      <c r="U355" s="22"/>
      <c r="V355" s="36"/>
      <c r="W355" s="22"/>
    </row>
    <row r="356" spans="1:23" ht="14" customHeight="1">
      <c r="A356" s="32" t="s">
        <v>1742</v>
      </c>
      <c r="B356" s="32">
        <v>9</v>
      </c>
      <c r="C356" s="32" t="s">
        <v>1740</v>
      </c>
      <c r="D356" s="31">
        <v>42883</v>
      </c>
      <c r="E356" s="25">
        <v>2017</v>
      </c>
      <c r="F356" s="25">
        <v>5</v>
      </c>
      <c r="G356" s="37">
        <v>28</v>
      </c>
      <c r="H356" s="35" t="s">
        <v>1565</v>
      </c>
      <c r="I356" s="28">
        <v>137.33000000000001</v>
      </c>
      <c r="J356" s="28">
        <v>37.337000000000003</v>
      </c>
      <c r="K356" s="33">
        <v>0</v>
      </c>
      <c r="L356" s="33">
        <v>0</v>
      </c>
      <c r="M356" s="33" t="s">
        <v>1565</v>
      </c>
      <c r="N356" s="27">
        <v>17.8</v>
      </c>
      <c r="O356" s="30">
        <v>34.317900000000002</v>
      </c>
      <c r="P356" s="26">
        <v>0.16</v>
      </c>
      <c r="Q356" s="26">
        <v>0.85</v>
      </c>
      <c r="R356" s="32" t="s">
        <v>1741</v>
      </c>
      <c r="S356" s="32"/>
      <c r="T356" s="32"/>
      <c r="U356" s="22"/>
      <c r="V356" s="36"/>
      <c r="W356" s="22"/>
    </row>
    <row r="357" spans="1:23" ht="14" customHeight="1">
      <c r="A357" s="25" t="s">
        <v>1393</v>
      </c>
      <c r="B357" s="25">
        <v>24</v>
      </c>
      <c r="C357" s="32" t="s">
        <v>1740</v>
      </c>
      <c r="D357" s="43">
        <v>43247</v>
      </c>
      <c r="E357" s="25">
        <v>2018</v>
      </c>
      <c r="F357" s="25">
        <v>5</v>
      </c>
      <c r="G357" s="37">
        <v>27</v>
      </c>
      <c r="H357" s="35">
        <v>0</v>
      </c>
      <c r="I357" s="44">
        <v>135.58000000000001</v>
      </c>
      <c r="J357" s="44">
        <v>35.837000000000003</v>
      </c>
      <c r="K357" s="34">
        <v>0</v>
      </c>
      <c r="L357" s="34">
        <v>0</v>
      </c>
      <c r="M357" s="33">
        <v>0</v>
      </c>
      <c r="N357" s="45">
        <v>18.100000000000001</v>
      </c>
      <c r="O357" s="44">
        <v>34.472000000000001</v>
      </c>
      <c r="P357" s="46">
        <v>0.17</v>
      </c>
      <c r="Q357" s="46">
        <v>1.21</v>
      </c>
      <c r="R357" s="25" t="s">
        <v>1360</v>
      </c>
      <c r="S357" s="25"/>
      <c r="T357" s="25"/>
      <c r="U357" s="22"/>
      <c r="V357" s="36"/>
      <c r="W357" s="47" t="s">
        <v>1460</v>
      </c>
    </row>
    <row r="358" spans="1:23" ht="14" customHeight="1">
      <c r="A358" s="25" t="s">
        <v>1553</v>
      </c>
      <c r="B358" s="25">
        <v>10</v>
      </c>
      <c r="C358" s="50" t="s">
        <v>1740</v>
      </c>
      <c r="D358" s="51">
        <v>43622</v>
      </c>
      <c r="E358" s="25">
        <v>2019</v>
      </c>
      <c r="F358" s="25">
        <v>6</v>
      </c>
      <c r="G358" s="37">
        <v>6</v>
      </c>
      <c r="H358" s="35" t="s">
        <v>1565</v>
      </c>
      <c r="I358" s="44">
        <v>137.321</v>
      </c>
      <c r="J358" s="44">
        <v>37.582999999999998</v>
      </c>
      <c r="K358" s="53">
        <v>0</v>
      </c>
      <c r="L358" s="53">
        <v>0</v>
      </c>
      <c r="M358" s="33">
        <v>0</v>
      </c>
      <c r="N358" s="45">
        <v>19.7</v>
      </c>
      <c r="O358" s="44">
        <v>34.47</v>
      </c>
      <c r="P358" s="56">
        <v>0.17</v>
      </c>
      <c r="Q358" s="56">
        <v>1.08</v>
      </c>
      <c r="R358" s="50" t="s">
        <v>1744</v>
      </c>
      <c r="S358" s="50"/>
      <c r="T358" s="50"/>
      <c r="U358" s="58" t="s">
        <v>1784</v>
      </c>
      <c r="V358" s="22"/>
      <c r="W358" s="57" t="s">
        <v>1792</v>
      </c>
    </row>
    <row r="359" spans="1:23" ht="14" customHeight="1">
      <c r="A359" s="25" t="s">
        <v>1393</v>
      </c>
      <c r="B359" s="25">
        <v>26</v>
      </c>
      <c r="C359" s="32" t="s">
        <v>1740</v>
      </c>
      <c r="D359" s="43">
        <v>43247</v>
      </c>
      <c r="E359" s="25">
        <v>2018</v>
      </c>
      <c r="F359" s="25">
        <v>5</v>
      </c>
      <c r="G359" s="37">
        <v>27</v>
      </c>
      <c r="H359" s="35">
        <v>0</v>
      </c>
      <c r="I359" s="44">
        <v>135.33000000000001</v>
      </c>
      <c r="J359" s="44">
        <v>35.67</v>
      </c>
      <c r="K359" s="34">
        <v>0</v>
      </c>
      <c r="L359" s="34">
        <v>0</v>
      </c>
      <c r="M359" s="33">
        <v>0</v>
      </c>
      <c r="N359" s="45">
        <v>19.100000000000001</v>
      </c>
      <c r="O359" s="44">
        <v>34.366999999999997</v>
      </c>
      <c r="P359" s="46">
        <v>0.17</v>
      </c>
      <c r="Q359" s="46">
        <v>1.07</v>
      </c>
      <c r="R359" s="25" t="s">
        <v>1360</v>
      </c>
      <c r="S359" s="25"/>
      <c r="T359" s="25"/>
      <c r="U359" s="22"/>
      <c r="V359" s="36"/>
      <c r="W359" s="47" t="s">
        <v>1462</v>
      </c>
    </row>
    <row r="360" spans="1:23" ht="14" customHeight="1">
      <c r="A360" s="50" t="s">
        <v>1762</v>
      </c>
      <c r="B360" s="50">
        <v>20</v>
      </c>
      <c r="C360" s="50" t="s">
        <v>1740</v>
      </c>
      <c r="D360" s="51">
        <v>43609</v>
      </c>
      <c r="E360" s="25">
        <v>2019</v>
      </c>
      <c r="F360" s="25">
        <v>5</v>
      </c>
      <c r="G360" s="37">
        <v>24</v>
      </c>
      <c r="H360" s="35" t="s">
        <v>1565</v>
      </c>
      <c r="I360" s="52">
        <v>135.83000000000001</v>
      </c>
      <c r="J360" s="52">
        <v>36.002000000000002</v>
      </c>
      <c r="K360" s="53">
        <v>0</v>
      </c>
      <c r="L360" s="53">
        <v>0</v>
      </c>
      <c r="M360" s="33">
        <v>0</v>
      </c>
      <c r="N360" s="54">
        <v>19.2</v>
      </c>
      <c r="O360" s="55">
        <v>34.549999999999997</v>
      </c>
      <c r="P360" s="56">
        <v>0.18</v>
      </c>
      <c r="Q360" s="56">
        <v>1.1100000000000001</v>
      </c>
      <c r="R360" s="50" t="s">
        <v>1744</v>
      </c>
      <c r="S360" s="50"/>
      <c r="T360" s="50"/>
      <c r="U360" s="22"/>
      <c r="V360" s="22"/>
      <c r="W360" s="57" t="s">
        <v>1767</v>
      </c>
    </row>
    <row r="361" spans="1:23" ht="14" customHeight="1">
      <c r="A361" s="25" t="s">
        <v>1393</v>
      </c>
      <c r="B361" s="25">
        <v>13</v>
      </c>
      <c r="C361" s="32" t="s">
        <v>1740</v>
      </c>
      <c r="D361" s="43">
        <v>43246</v>
      </c>
      <c r="E361" s="25">
        <v>2018</v>
      </c>
      <c r="F361" s="25">
        <v>5</v>
      </c>
      <c r="G361" s="37">
        <v>26</v>
      </c>
      <c r="H361" s="35">
        <v>0</v>
      </c>
      <c r="I361" s="44">
        <v>136.66300000000001</v>
      </c>
      <c r="J361" s="44">
        <v>37.67</v>
      </c>
      <c r="K361" s="34">
        <v>0</v>
      </c>
      <c r="L361" s="34">
        <v>0</v>
      </c>
      <c r="M361" s="33">
        <v>0</v>
      </c>
      <c r="N361" s="45">
        <v>16.2</v>
      </c>
      <c r="O361" s="44">
        <v>34.473999999999997</v>
      </c>
      <c r="P361" s="48">
        <v>0.18</v>
      </c>
      <c r="Q361" s="48">
        <v>1.0900000000000001</v>
      </c>
      <c r="R361" s="25" t="s">
        <v>1360</v>
      </c>
      <c r="S361" s="25"/>
      <c r="T361" s="25"/>
      <c r="U361" s="22"/>
      <c r="V361" s="36"/>
      <c r="W361" s="49" t="s">
        <v>1449</v>
      </c>
    </row>
    <row r="362" spans="1:23" ht="14" customHeight="1">
      <c r="A362" s="25" t="s">
        <v>1393</v>
      </c>
      <c r="B362" s="25">
        <v>21</v>
      </c>
      <c r="C362" s="32" t="s">
        <v>1740</v>
      </c>
      <c r="D362" s="43">
        <v>43247</v>
      </c>
      <c r="E362" s="25">
        <v>2018</v>
      </c>
      <c r="F362" s="25">
        <v>5</v>
      </c>
      <c r="G362" s="37">
        <v>27</v>
      </c>
      <c r="H362" s="35">
        <v>0</v>
      </c>
      <c r="I362" s="44">
        <v>135.83000000000001</v>
      </c>
      <c r="J362" s="44">
        <v>35.837000000000003</v>
      </c>
      <c r="K362" s="34">
        <v>0</v>
      </c>
      <c r="L362" s="34">
        <v>0</v>
      </c>
      <c r="M362" s="33">
        <v>0</v>
      </c>
      <c r="N362" s="45">
        <v>17.8</v>
      </c>
      <c r="O362" s="44">
        <v>34.430999999999997</v>
      </c>
      <c r="P362" s="48">
        <v>0.18</v>
      </c>
      <c r="Q362" s="48">
        <v>1.26</v>
      </c>
      <c r="R362" s="25" t="s">
        <v>1360</v>
      </c>
      <c r="S362" s="25"/>
      <c r="T362" s="25"/>
      <c r="U362" s="22"/>
      <c r="V362" s="36"/>
      <c r="W362" s="49" t="s">
        <v>1457</v>
      </c>
    </row>
    <row r="363" spans="1:23" ht="14" customHeight="1">
      <c r="A363" s="50" t="s">
        <v>1762</v>
      </c>
      <c r="B363" s="50">
        <v>16</v>
      </c>
      <c r="C363" s="50" t="s">
        <v>1740</v>
      </c>
      <c r="D363" s="51">
        <v>43609</v>
      </c>
      <c r="E363" s="25">
        <v>2019</v>
      </c>
      <c r="F363" s="25">
        <v>5</v>
      </c>
      <c r="G363" s="37">
        <v>24</v>
      </c>
      <c r="H363" s="35" t="s">
        <v>1565</v>
      </c>
      <c r="I363" s="52">
        <v>136.66399999999999</v>
      </c>
      <c r="J363" s="52">
        <v>37.002000000000002</v>
      </c>
      <c r="K363" s="53">
        <v>0</v>
      </c>
      <c r="L363" s="53">
        <v>0</v>
      </c>
      <c r="M363" s="33">
        <v>0</v>
      </c>
      <c r="N363" s="54">
        <v>18.899999999999999</v>
      </c>
      <c r="O363" s="55">
        <v>34.371000000000002</v>
      </c>
      <c r="P363" s="56">
        <v>0.18</v>
      </c>
      <c r="Q363" s="56">
        <v>0.95</v>
      </c>
      <c r="R363" s="50" t="s">
        <v>1744</v>
      </c>
      <c r="S363" s="50"/>
      <c r="T363" s="50"/>
      <c r="U363" s="22"/>
      <c r="V363" s="22"/>
      <c r="W363" s="57" t="s">
        <v>1763</v>
      </c>
    </row>
    <row r="364" spans="1:23" ht="14" customHeight="1">
      <c r="A364" s="50" t="s">
        <v>1762</v>
      </c>
      <c r="B364" s="50">
        <v>17</v>
      </c>
      <c r="C364" s="50" t="s">
        <v>1740</v>
      </c>
      <c r="D364" s="51">
        <v>43609</v>
      </c>
      <c r="E364" s="25">
        <v>2019</v>
      </c>
      <c r="F364" s="25">
        <v>5</v>
      </c>
      <c r="G364" s="37">
        <v>24</v>
      </c>
      <c r="H364" s="35" t="s">
        <v>1565</v>
      </c>
      <c r="I364" s="52">
        <v>136.66300000000001</v>
      </c>
      <c r="J364" s="52">
        <v>36.835000000000001</v>
      </c>
      <c r="K364" s="53">
        <v>0</v>
      </c>
      <c r="L364" s="53">
        <v>0</v>
      </c>
      <c r="M364" s="33">
        <v>0</v>
      </c>
      <c r="N364" s="54">
        <v>18.3</v>
      </c>
      <c r="O364" s="55">
        <v>34.314999999999998</v>
      </c>
      <c r="P364" s="56">
        <v>0.18</v>
      </c>
      <c r="Q364" s="56">
        <v>1.07</v>
      </c>
      <c r="R364" s="50" t="s">
        <v>1744</v>
      </c>
      <c r="S364" s="50"/>
      <c r="T364" s="50"/>
      <c r="U364" s="22"/>
      <c r="V364" s="22"/>
      <c r="W364" s="57" t="s">
        <v>1764</v>
      </c>
    </row>
    <row r="365" spans="1:23" ht="14" customHeight="1">
      <c r="A365" s="32" t="s">
        <v>1739</v>
      </c>
      <c r="B365" s="32">
        <v>23</v>
      </c>
      <c r="C365" s="32" t="s">
        <v>1740</v>
      </c>
      <c r="D365" s="31">
        <v>42521</v>
      </c>
      <c r="E365" s="25">
        <v>2016</v>
      </c>
      <c r="F365" s="25">
        <v>5</v>
      </c>
      <c r="G365" s="37">
        <v>31</v>
      </c>
      <c r="H365" s="35" t="s">
        <v>1565</v>
      </c>
      <c r="I365" s="28">
        <v>135.57900000000001</v>
      </c>
      <c r="J365" s="28">
        <v>35.668999999999997</v>
      </c>
      <c r="K365" s="33">
        <v>0</v>
      </c>
      <c r="L365" s="33">
        <v>0</v>
      </c>
      <c r="M365" s="33" t="s">
        <v>1565</v>
      </c>
      <c r="N365" s="27">
        <v>19.7</v>
      </c>
      <c r="O365" s="30">
        <v>34.3065</v>
      </c>
      <c r="P365" s="26">
        <v>0.18</v>
      </c>
      <c r="Q365" s="26">
        <v>0.98</v>
      </c>
      <c r="R365" s="32" t="s">
        <v>1741</v>
      </c>
      <c r="S365" s="32"/>
      <c r="T365" s="32"/>
      <c r="U365" s="22"/>
      <c r="V365" s="36"/>
      <c r="W365" s="22"/>
    </row>
    <row r="366" spans="1:23" ht="14" customHeight="1">
      <c r="A366" s="50" t="s">
        <v>1762</v>
      </c>
      <c r="B366" s="50">
        <v>18</v>
      </c>
      <c r="C366" s="50" t="s">
        <v>1740</v>
      </c>
      <c r="D366" s="51">
        <v>43609</v>
      </c>
      <c r="E366" s="25">
        <v>2019</v>
      </c>
      <c r="F366" s="25">
        <v>5</v>
      </c>
      <c r="G366" s="37">
        <v>24</v>
      </c>
      <c r="H366" s="35" t="s">
        <v>1565</v>
      </c>
      <c r="I366" s="52">
        <v>136.33000000000001</v>
      </c>
      <c r="J366" s="52">
        <v>36.502000000000002</v>
      </c>
      <c r="K366" s="53">
        <v>0</v>
      </c>
      <c r="L366" s="53">
        <v>0</v>
      </c>
      <c r="M366" s="33">
        <v>0</v>
      </c>
      <c r="N366" s="54">
        <v>18.899999999999999</v>
      </c>
      <c r="O366" s="55">
        <v>34.29</v>
      </c>
      <c r="P366" s="56">
        <v>0.18</v>
      </c>
      <c r="Q366" s="56">
        <v>1.05</v>
      </c>
      <c r="R366" s="50" t="s">
        <v>1744</v>
      </c>
      <c r="S366" s="50"/>
      <c r="T366" s="50"/>
      <c r="U366" s="22"/>
      <c r="V366" s="22"/>
      <c r="W366" s="57" t="s">
        <v>1765</v>
      </c>
    </row>
    <row r="367" spans="1:23" ht="14" customHeight="1">
      <c r="A367" s="25" t="s">
        <v>1553</v>
      </c>
      <c r="B367" s="25">
        <v>25</v>
      </c>
      <c r="C367" s="50" t="s">
        <v>1740</v>
      </c>
      <c r="D367" s="43">
        <v>43624</v>
      </c>
      <c r="E367" s="25">
        <v>2019</v>
      </c>
      <c r="F367" s="25">
        <v>6</v>
      </c>
      <c r="G367" s="37">
        <v>8</v>
      </c>
      <c r="H367" s="35" t="s">
        <v>1565</v>
      </c>
      <c r="I367" s="44">
        <v>135.33799999999999</v>
      </c>
      <c r="J367" s="44">
        <v>35.834000000000003</v>
      </c>
      <c r="K367" s="53">
        <v>0</v>
      </c>
      <c r="L367" s="53">
        <v>0</v>
      </c>
      <c r="M367" s="33">
        <v>0</v>
      </c>
      <c r="N367" s="45">
        <v>20.3</v>
      </c>
      <c r="O367" s="44">
        <v>34.488999999999997</v>
      </c>
      <c r="P367" s="56">
        <v>0.19</v>
      </c>
      <c r="Q367" s="56">
        <v>1.23</v>
      </c>
      <c r="R367" s="50" t="s">
        <v>1744</v>
      </c>
      <c r="S367" s="50"/>
      <c r="T367" s="50"/>
      <c r="U367" s="58" t="s">
        <v>1784</v>
      </c>
      <c r="V367" s="22"/>
      <c r="W367" s="57" t="s">
        <v>1807</v>
      </c>
    </row>
    <row r="368" spans="1:23" ht="14" customHeight="1">
      <c r="A368" s="32" t="s">
        <v>1742</v>
      </c>
      <c r="B368" s="32">
        <v>22</v>
      </c>
      <c r="C368" s="32" t="s">
        <v>1740</v>
      </c>
      <c r="D368" s="31">
        <v>42885</v>
      </c>
      <c r="E368" s="25">
        <v>2017</v>
      </c>
      <c r="F368" s="25">
        <v>5</v>
      </c>
      <c r="G368" s="37">
        <v>30</v>
      </c>
      <c r="H368" s="35" t="s">
        <v>1565</v>
      </c>
      <c r="I368" s="28">
        <v>135.83099999999999</v>
      </c>
      <c r="J368" s="28">
        <v>35.67</v>
      </c>
      <c r="K368" s="33">
        <v>0</v>
      </c>
      <c r="L368" s="33">
        <v>0</v>
      </c>
      <c r="M368" s="33" t="s">
        <v>1565</v>
      </c>
      <c r="N368" s="27">
        <v>20.9</v>
      </c>
      <c r="O368" s="30">
        <v>34.398899999999998</v>
      </c>
      <c r="P368" s="26">
        <v>0.19</v>
      </c>
      <c r="Q368" s="26">
        <v>1.01</v>
      </c>
      <c r="R368" s="32" t="s">
        <v>1741</v>
      </c>
      <c r="S368" s="32"/>
      <c r="T368" s="32"/>
      <c r="U368" s="22"/>
      <c r="V368" s="36"/>
      <c r="W368" s="22"/>
    </row>
    <row r="369" spans="1:23" ht="14" customHeight="1">
      <c r="A369" s="32" t="s">
        <v>1739</v>
      </c>
      <c r="B369" s="32">
        <v>20</v>
      </c>
      <c r="C369" s="32" t="s">
        <v>1740</v>
      </c>
      <c r="D369" s="31">
        <v>42521</v>
      </c>
      <c r="E369" s="25">
        <v>2016</v>
      </c>
      <c r="F369" s="25">
        <v>5</v>
      </c>
      <c r="G369" s="37">
        <v>31</v>
      </c>
      <c r="H369" s="35" t="s">
        <v>1565</v>
      </c>
      <c r="I369" s="28">
        <v>135.83099999999999</v>
      </c>
      <c r="J369" s="28">
        <v>36.005000000000003</v>
      </c>
      <c r="K369" s="33">
        <v>0</v>
      </c>
      <c r="L369" s="33">
        <v>0</v>
      </c>
      <c r="M369" s="33" t="s">
        <v>1565</v>
      </c>
      <c r="N369" s="27">
        <v>20.7</v>
      </c>
      <c r="O369" s="30">
        <v>34.386299999999999</v>
      </c>
      <c r="P369" s="26">
        <v>0.19</v>
      </c>
      <c r="Q369" s="26">
        <v>1.19</v>
      </c>
      <c r="R369" s="32" t="s">
        <v>1741</v>
      </c>
      <c r="S369" s="32"/>
      <c r="T369" s="32"/>
      <c r="U369" s="22"/>
      <c r="V369" s="36"/>
      <c r="W369" s="22"/>
    </row>
    <row r="370" spans="1:23" ht="14" customHeight="1">
      <c r="A370" s="25" t="s">
        <v>1393</v>
      </c>
      <c r="B370" s="25">
        <v>12</v>
      </c>
      <c r="C370" s="32" t="s">
        <v>1740</v>
      </c>
      <c r="D370" s="43">
        <v>43245</v>
      </c>
      <c r="E370" s="25">
        <v>2018</v>
      </c>
      <c r="F370" s="25">
        <v>5</v>
      </c>
      <c r="G370" s="37">
        <v>25</v>
      </c>
      <c r="H370" s="35">
        <v>0</v>
      </c>
      <c r="I370" s="44">
        <v>136.99700000000001</v>
      </c>
      <c r="J370" s="44">
        <v>37.503</v>
      </c>
      <c r="K370" s="34">
        <v>0</v>
      </c>
      <c r="L370" s="34">
        <v>0</v>
      </c>
      <c r="M370" s="33">
        <v>0</v>
      </c>
      <c r="N370" s="45">
        <v>16.3</v>
      </c>
      <c r="O370" s="44">
        <v>34.491999999999997</v>
      </c>
      <c r="P370" s="48">
        <v>0.2</v>
      </c>
      <c r="Q370" s="48">
        <v>1.1100000000000001</v>
      </c>
      <c r="R370" s="25" t="s">
        <v>1360</v>
      </c>
      <c r="S370" s="25"/>
      <c r="T370" s="25"/>
      <c r="U370" s="22"/>
      <c r="V370" s="36"/>
      <c r="W370" s="49" t="s">
        <v>1448</v>
      </c>
    </row>
    <row r="371" spans="1:23" ht="14" customHeight="1">
      <c r="A371" s="32" t="s">
        <v>1742</v>
      </c>
      <c r="B371" s="32">
        <v>26</v>
      </c>
      <c r="C371" s="32" t="s">
        <v>1740</v>
      </c>
      <c r="D371" s="31">
        <v>42886</v>
      </c>
      <c r="E371" s="25">
        <v>2017</v>
      </c>
      <c r="F371" s="25">
        <v>5</v>
      </c>
      <c r="G371" s="37">
        <v>31</v>
      </c>
      <c r="H371" s="35" t="s">
        <v>1565</v>
      </c>
      <c r="I371" s="28">
        <v>135.33799999999999</v>
      </c>
      <c r="J371" s="28">
        <v>35.67</v>
      </c>
      <c r="K371" s="33">
        <v>0</v>
      </c>
      <c r="L371" s="33">
        <v>0</v>
      </c>
      <c r="M371" s="33" t="s">
        <v>1565</v>
      </c>
      <c r="N371" s="27">
        <v>20.5</v>
      </c>
      <c r="O371" s="30">
        <v>34.4026</v>
      </c>
      <c r="P371" s="26">
        <v>0.2</v>
      </c>
      <c r="Q371" s="26">
        <v>1.02</v>
      </c>
      <c r="R371" s="32" t="s">
        <v>1741</v>
      </c>
      <c r="S371" s="32"/>
      <c r="T371" s="32"/>
      <c r="U371" s="22"/>
      <c r="V371" s="36"/>
      <c r="W371" s="22"/>
    </row>
    <row r="372" spans="1:23" ht="14" customHeight="1">
      <c r="A372" s="32" t="s">
        <v>1742</v>
      </c>
      <c r="B372" s="32">
        <v>15</v>
      </c>
      <c r="C372" s="32" t="s">
        <v>1740</v>
      </c>
      <c r="D372" s="31">
        <v>42884</v>
      </c>
      <c r="E372" s="25">
        <v>2017</v>
      </c>
      <c r="F372" s="25">
        <v>5</v>
      </c>
      <c r="G372" s="37">
        <v>29</v>
      </c>
      <c r="H372" s="35" t="s">
        <v>1565</v>
      </c>
      <c r="I372" s="28">
        <v>136.66399999999999</v>
      </c>
      <c r="J372" s="28">
        <v>37.337000000000003</v>
      </c>
      <c r="K372" s="33">
        <v>0</v>
      </c>
      <c r="L372" s="33">
        <v>0</v>
      </c>
      <c r="M372" s="33" t="s">
        <v>1565</v>
      </c>
      <c r="N372" s="27">
        <v>18.8</v>
      </c>
      <c r="O372" s="30">
        <v>34.299399999999999</v>
      </c>
      <c r="P372" s="26">
        <v>0.2</v>
      </c>
      <c r="Q372" s="26">
        <v>0.87</v>
      </c>
      <c r="R372" s="32" t="s">
        <v>1741</v>
      </c>
      <c r="S372" s="32"/>
      <c r="T372" s="32"/>
      <c r="U372" s="22"/>
      <c r="V372" s="36"/>
      <c r="W372" s="22"/>
    </row>
    <row r="373" spans="1:23" ht="14" customHeight="1">
      <c r="A373" s="32" t="s">
        <v>1739</v>
      </c>
      <c r="B373" s="32">
        <v>21</v>
      </c>
      <c r="C373" s="32" t="s">
        <v>1740</v>
      </c>
      <c r="D373" s="31">
        <v>42521</v>
      </c>
      <c r="E373" s="25">
        <v>2016</v>
      </c>
      <c r="F373" s="25">
        <v>5</v>
      </c>
      <c r="G373" s="37">
        <v>31</v>
      </c>
      <c r="H373" s="35" t="s">
        <v>1565</v>
      </c>
      <c r="I373" s="28">
        <v>135.82900000000001</v>
      </c>
      <c r="J373" s="28">
        <v>35.835999999999999</v>
      </c>
      <c r="K373" s="33">
        <v>0</v>
      </c>
      <c r="L373" s="33">
        <v>0</v>
      </c>
      <c r="M373" s="33" t="s">
        <v>1565</v>
      </c>
      <c r="N373" s="27">
        <v>21.4</v>
      </c>
      <c r="O373" s="30">
        <v>34.282699999999998</v>
      </c>
      <c r="P373" s="26">
        <v>0.2</v>
      </c>
      <c r="Q373" s="26">
        <v>1.23</v>
      </c>
      <c r="R373" s="32" t="s">
        <v>1741</v>
      </c>
      <c r="S373" s="32"/>
      <c r="T373" s="32"/>
      <c r="U373" s="22"/>
      <c r="V373" s="36"/>
      <c r="W373" s="22"/>
    </row>
    <row r="374" spans="1:23" ht="14" customHeight="1">
      <c r="A374" s="32" t="s">
        <v>1739</v>
      </c>
      <c r="B374" s="32">
        <v>10</v>
      </c>
      <c r="C374" s="32" t="s">
        <v>1740</v>
      </c>
      <c r="D374" s="31">
        <v>42518</v>
      </c>
      <c r="E374" s="25">
        <v>2016</v>
      </c>
      <c r="F374" s="25">
        <v>5</v>
      </c>
      <c r="G374" s="37">
        <v>28</v>
      </c>
      <c r="H374" s="35" t="s">
        <v>1565</v>
      </c>
      <c r="I374" s="28">
        <v>137.33000000000001</v>
      </c>
      <c r="J374" s="28">
        <v>37.585999999999999</v>
      </c>
      <c r="K374" s="33">
        <v>0</v>
      </c>
      <c r="L374" s="33">
        <v>0</v>
      </c>
      <c r="M374" s="33" t="s">
        <v>1565</v>
      </c>
      <c r="N374" s="27">
        <v>20.7</v>
      </c>
      <c r="O374" s="30">
        <v>34.213700000000003</v>
      </c>
      <c r="P374" s="26">
        <v>0.2</v>
      </c>
      <c r="Q374" s="26">
        <v>1.04</v>
      </c>
      <c r="R374" s="32" t="s">
        <v>1741</v>
      </c>
      <c r="S374" s="32"/>
      <c r="T374" s="32"/>
      <c r="U374" s="22"/>
      <c r="V374" s="36"/>
      <c r="W374" s="22"/>
    </row>
    <row r="375" spans="1:23" ht="14" customHeight="1">
      <c r="A375" s="25" t="s">
        <v>1393</v>
      </c>
      <c r="B375" s="25">
        <v>25</v>
      </c>
      <c r="C375" s="32" t="s">
        <v>1740</v>
      </c>
      <c r="D375" s="43">
        <v>43247</v>
      </c>
      <c r="E375" s="25">
        <v>2018</v>
      </c>
      <c r="F375" s="25">
        <v>5</v>
      </c>
      <c r="G375" s="37">
        <v>27</v>
      </c>
      <c r="H375" s="35">
        <v>0</v>
      </c>
      <c r="I375" s="44">
        <v>135.33000000000001</v>
      </c>
      <c r="J375" s="44">
        <v>35.837000000000003</v>
      </c>
      <c r="K375" s="34">
        <v>0</v>
      </c>
      <c r="L375" s="34">
        <v>0</v>
      </c>
      <c r="M375" s="33">
        <v>0</v>
      </c>
      <c r="N375" s="45">
        <v>20.3</v>
      </c>
      <c r="O375" s="44">
        <v>34.534999999999997</v>
      </c>
      <c r="P375" s="46">
        <v>0.21</v>
      </c>
      <c r="Q375" s="46">
        <v>1.34</v>
      </c>
      <c r="R375" s="25" t="s">
        <v>1360</v>
      </c>
      <c r="S375" s="25"/>
      <c r="T375" s="25"/>
      <c r="U375" s="22"/>
      <c r="V375" s="36"/>
      <c r="W375" s="47" t="s">
        <v>1461</v>
      </c>
    </row>
    <row r="376" spans="1:23" ht="14" customHeight="1">
      <c r="A376" s="25" t="s">
        <v>1393</v>
      </c>
      <c r="B376" s="25">
        <v>19</v>
      </c>
      <c r="C376" s="32" t="s">
        <v>1740</v>
      </c>
      <c r="D376" s="43">
        <v>43247</v>
      </c>
      <c r="E376" s="25">
        <v>2018</v>
      </c>
      <c r="F376" s="25">
        <v>5</v>
      </c>
      <c r="G376" s="37">
        <v>27</v>
      </c>
      <c r="H376" s="35">
        <v>0</v>
      </c>
      <c r="I376" s="44">
        <v>135.99700000000001</v>
      </c>
      <c r="J376" s="44">
        <v>36.17</v>
      </c>
      <c r="K376" s="34">
        <v>0</v>
      </c>
      <c r="L376" s="34">
        <v>0</v>
      </c>
      <c r="M376" s="33">
        <v>0</v>
      </c>
      <c r="N376" s="45">
        <v>17.899999999999999</v>
      </c>
      <c r="O376" s="44">
        <v>34.49</v>
      </c>
      <c r="P376" s="48">
        <v>0.21</v>
      </c>
      <c r="Q376" s="48">
        <v>1.22</v>
      </c>
      <c r="R376" s="25" t="s">
        <v>1360</v>
      </c>
      <c r="S376" s="25"/>
      <c r="T376" s="25"/>
      <c r="U376" s="22"/>
      <c r="V376" s="36"/>
      <c r="W376" s="49" t="s">
        <v>1455</v>
      </c>
    </row>
    <row r="377" spans="1:23" ht="14" customHeight="1">
      <c r="A377" s="25" t="s">
        <v>1553</v>
      </c>
      <c r="B377" s="25">
        <v>18</v>
      </c>
      <c r="C377" s="50" t="s">
        <v>1740</v>
      </c>
      <c r="D377" s="43">
        <v>43623</v>
      </c>
      <c r="E377" s="25">
        <v>2019</v>
      </c>
      <c r="F377" s="25">
        <v>6</v>
      </c>
      <c r="G377" s="37">
        <v>7</v>
      </c>
      <c r="H377" s="35" t="s">
        <v>1565</v>
      </c>
      <c r="I377" s="44">
        <v>136.328</v>
      </c>
      <c r="J377" s="44">
        <v>36.503</v>
      </c>
      <c r="K377" s="53">
        <v>0</v>
      </c>
      <c r="L377" s="53">
        <v>0</v>
      </c>
      <c r="M377" s="33">
        <v>0</v>
      </c>
      <c r="N377" s="45">
        <v>20.6</v>
      </c>
      <c r="O377" s="44">
        <v>34.445</v>
      </c>
      <c r="P377" s="56">
        <v>0.21</v>
      </c>
      <c r="Q377" s="56">
        <v>1.1399999999999999</v>
      </c>
      <c r="R377" s="50" t="s">
        <v>1744</v>
      </c>
      <c r="S377" s="50"/>
      <c r="T377" s="50"/>
      <c r="U377" s="58" t="s">
        <v>1784</v>
      </c>
      <c r="V377" s="22"/>
      <c r="W377" s="57" t="s">
        <v>1800</v>
      </c>
    </row>
    <row r="378" spans="1:23" ht="14" customHeight="1">
      <c r="A378" s="32" t="s">
        <v>1739</v>
      </c>
      <c r="B378" s="32">
        <v>19</v>
      </c>
      <c r="C378" s="32" t="s">
        <v>1740</v>
      </c>
      <c r="D378" s="31">
        <v>42521</v>
      </c>
      <c r="E378" s="25">
        <v>2016</v>
      </c>
      <c r="F378" s="25">
        <v>5</v>
      </c>
      <c r="G378" s="37">
        <v>31</v>
      </c>
      <c r="H378" s="35" t="s">
        <v>1565</v>
      </c>
      <c r="I378" s="28">
        <v>135.99700000000001</v>
      </c>
      <c r="J378" s="28">
        <v>36.17</v>
      </c>
      <c r="K378" s="33">
        <v>0</v>
      </c>
      <c r="L378" s="33">
        <v>0</v>
      </c>
      <c r="M378" s="33" t="s">
        <v>1565</v>
      </c>
      <c r="N378" s="27">
        <v>20</v>
      </c>
      <c r="O378" s="30">
        <v>34.391300000000001</v>
      </c>
      <c r="P378" s="26">
        <v>0.21</v>
      </c>
      <c r="Q378" s="26">
        <v>1.31</v>
      </c>
      <c r="R378" s="32" t="s">
        <v>1741</v>
      </c>
      <c r="S378" s="32"/>
      <c r="T378" s="32"/>
      <c r="U378" s="22"/>
      <c r="V378" s="36"/>
      <c r="W378" s="22"/>
    </row>
    <row r="379" spans="1:23" ht="14" customHeight="1">
      <c r="A379" s="32" t="s">
        <v>1739</v>
      </c>
      <c r="B379" s="32">
        <v>9</v>
      </c>
      <c r="C379" s="32" t="s">
        <v>1740</v>
      </c>
      <c r="D379" s="31">
        <v>42518</v>
      </c>
      <c r="E379" s="25">
        <v>2016</v>
      </c>
      <c r="F379" s="25">
        <v>5</v>
      </c>
      <c r="G379" s="37">
        <v>28</v>
      </c>
      <c r="H379" s="35" t="s">
        <v>1565</v>
      </c>
      <c r="I379" s="28">
        <v>137.33099999999999</v>
      </c>
      <c r="J379" s="28">
        <v>37.335000000000001</v>
      </c>
      <c r="K379" s="33">
        <v>0</v>
      </c>
      <c r="L379" s="33">
        <v>0</v>
      </c>
      <c r="M379" s="33" t="s">
        <v>1565</v>
      </c>
      <c r="N379" s="27">
        <v>18.399999999999999</v>
      </c>
      <c r="O379" s="30">
        <v>34.320900000000002</v>
      </c>
      <c r="P379" s="26">
        <v>0.21</v>
      </c>
      <c r="Q379" s="26">
        <v>0.82</v>
      </c>
      <c r="R379" s="32" t="s">
        <v>1741</v>
      </c>
      <c r="S379" s="32"/>
      <c r="T379" s="32"/>
      <c r="U379" s="22"/>
      <c r="V379" s="36"/>
      <c r="W379" s="22"/>
    </row>
    <row r="380" spans="1:23" ht="14" customHeight="1">
      <c r="A380" s="50" t="s">
        <v>1762</v>
      </c>
      <c r="B380" s="50">
        <v>25</v>
      </c>
      <c r="C380" s="50" t="s">
        <v>1740</v>
      </c>
      <c r="D380" s="51">
        <v>43610</v>
      </c>
      <c r="E380" s="25">
        <v>2019</v>
      </c>
      <c r="F380" s="25">
        <v>5</v>
      </c>
      <c r="G380" s="37">
        <v>25</v>
      </c>
      <c r="H380" s="35" t="s">
        <v>1565</v>
      </c>
      <c r="I380" s="52">
        <v>135.33099999999999</v>
      </c>
      <c r="J380" s="52">
        <v>35.837000000000003</v>
      </c>
      <c r="K380" s="53">
        <v>0</v>
      </c>
      <c r="L380" s="53">
        <v>0</v>
      </c>
      <c r="M380" s="33">
        <v>0</v>
      </c>
      <c r="N380" s="54">
        <v>18.5</v>
      </c>
      <c r="O380" s="55">
        <v>34.167000000000002</v>
      </c>
      <c r="P380" s="56">
        <v>0.21</v>
      </c>
      <c r="Q380" s="56">
        <v>1.06</v>
      </c>
      <c r="R380" s="50" t="s">
        <v>1744</v>
      </c>
      <c r="S380" s="50"/>
      <c r="T380" s="50"/>
      <c r="U380" s="22"/>
      <c r="V380" s="22"/>
      <c r="W380" s="57" t="s">
        <v>1768</v>
      </c>
    </row>
    <row r="381" spans="1:23" ht="14" customHeight="1">
      <c r="A381" s="25" t="s">
        <v>1553</v>
      </c>
      <c r="B381" s="25">
        <v>20</v>
      </c>
      <c r="C381" s="50" t="s">
        <v>1740</v>
      </c>
      <c r="D381" s="43">
        <v>43623</v>
      </c>
      <c r="E381" s="25">
        <v>2019</v>
      </c>
      <c r="F381" s="25">
        <v>6</v>
      </c>
      <c r="G381" s="37">
        <v>7</v>
      </c>
      <c r="H381" s="35" t="s">
        <v>1565</v>
      </c>
      <c r="I381" s="44">
        <v>135.84700000000001</v>
      </c>
      <c r="J381" s="44">
        <v>36.000999999999998</v>
      </c>
      <c r="K381" s="53">
        <v>0</v>
      </c>
      <c r="L381" s="53">
        <v>0</v>
      </c>
      <c r="M381" s="33">
        <v>0</v>
      </c>
      <c r="N381" s="45">
        <v>20.8</v>
      </c>
      <c r="O381" s="44">
        <v>34.484999999999999</v>
      </c>
      <c r="P381" s="56">
        <v>0.22</v>
      </c>
      <c r="Q381" s="56">
        <v>1.31</v>
      </c>
      <c r="R381" s="50" t="s">
        <v>1744</v>
      </c>
      <c r="S381" s="50"/>
      <c r="T381" s="50"/>
      <c r="U381" s="58" t="s">
        <v>1784</v>
      </c>
      <c r="V381" s="22"/>
      <c r="W381" s="57" t="s">
        <v>1802</v>
      </c>
    </row>
    <row r="382" spans="1:23" ht="14" customHeight="1">
      <c r="A382" s="25" t="s">
        <v>1553</v>
      </c>
      <c r="B382" s="25">
        <v>23</v>
      </c>
      <c r="C382" s="50" t="s">
        <v>1740</v>
      </c>
      <c r="D382" s="43">
        <v>43624</v>
      </c>
      <c r="E382" s="25">
        <v>2019</v>
      </c>
      <c r="F382" s="25">
        <v>6</v>
      </c>
      <c r="G382" s="37">
        <v>8</v>
      </c>
      <c r="H382" s="35" t="s">
        <v>1565</v>
      </c>
      <c r="I382" s="44">
        <v>135.583</v>
      </c>
      <c r="J382" s="44">
        <v>35.668999999999997</v>
      </c>
      <c r="K382" s="53">
        <v>0</v>
      </c>
      <c r="L382" s="53">
        <v>0</v>
      </c>
      <c r="M382" s="33">
        <v>0</v>
      </c>
      <c r="N382" s="45">
        <v>20.8</v>
      </c>
      <c r="O382" s="44">
        <v>34.307000000000002</v>
      </c>
      <c r="P382" s="56">
        <v>0.22</v>
      </c>
      <c r="Q382" s="56">
        <v>1.02</v>
      </c>
      <c r="R382" s="50" t="s">
        <v>1744</v>
      </c>
      <c r="S382" s="50"/>
      <c r="T382" s="50"/>
      <c r="U382" s="58" t="s">
        <v>1784</v>
      </c>
      <c r="V382" s="22"/>
      <c r="W382" s="57" t="s">
        <v>1805</v>
      </c>
    </row>
    <row r="383" spans="1:23" ht="14" customHeight="1">
      <c r="A383" s="32" t="s">
        <v>1742</v>
      </c>
      <c r="B383" s="32">
        <v>18</v>
      </c>
      <c r="C383" s="32" t="s">
        <v>1740</v>
      </c>
      <c r="D383" s="31">
        <v>42885</v>
      </c>
      <c r="E383" s="25">
        <v>2017</v>
      </c>
      <c r="F383" s="25">
        <v>5</v>
      </c>
      <c r="G383" s="37">
        <v>30</v>
      </c>
      <c r="H383" s="35" t="s">
        <v>1565</v>
      </c>
      <c r="I383" s="28">
        <v>136.33000000000001</v>
      </c>
      <c r="J383" s="28">
        <v>36.503999999999998</v>
      </c>
      <c r="K383" s="33">
        <v>0</v>
      </c>
      <c r="L383" s="33">
        <v>0</v>
      </c>
      <c r="M383" s="33" t="s">
        <v>1565</v>
      </c>
      <c r="N383" s="27">
        <v>18.7</v>
      </c>
      <c r="O383" s="30">
        <v>34.543700000000001</v>
      </c>
      <c r="P383" s="26">
        <v>0.23</v>
      </c>
      <c r="Q383" s="26">
        <v>1.33</v>
      </c>
      <c r="R383" s="32" t="s">
        <v>1741</v>
      </c>
      <c r="S383" s="32"/>
      <c r="T383" s="32"/>
      <c r="U383" s="22"/>
      <c r="V383" s="36"/>
      <c r="W383" s="22"/>
    </row>
    <row r="384" spans="1:23" ht="14" customHeight="1">
      <c r="A384" s="25" t="s">
        <v>1553</v>
      </c>
      <c r="B384" s="25">
        <v>26</v>
      </c>
      <c r="C384" s="50" t="s">
        <v>1740</v>
      </c>
      <c r="D384" s="43">
        <v>43624</v>
      </c>
      <c r="E384" s="25">
        <v>2019</v>
      </c>
      <c r="F384" s="25">
        <v>6</v>
      </c>
      <c r="G384" s="37">
        <v>8</v>
      </c>
      <c r="H384" s="35" t="s">
        <v>1565</v>
      </c>
      <c r="I384" s="44">
        <v>135.333</v>
      </c>
      <c r="J384" s="44">
        <v>35.667999999999999</v>
      </c>
      <c r="K384" s="53">
        <v>0</v>
      </c>
      <c r="L384" s="53">
        <v>0</v>
      </c>
      <c r="M384" s="33">
        <v>0</v>
      </c>
      <c r="N384" s="45">
        <v>20.399999999999999</v>
      </c>
      <c r="O384" s="44">
        <v>34.517000000000003</v>
      </c>
      <c r="P384" s="56">
        <v>0.23</v>
      </c>
      <c r="Q384" s="56">
        <v>1.34</v>
      </c>
      <c r="R384" s="50" t="s">
        <v>1744</v>
      </c>
      <c r="S384" s="50"/>
      <c r="T384" s="50"/>
      <c r="U384" s="58" t="s">
        <v>1784</v>
      </c>
      <c r="V384" s="22"/>
      <c r="W384" s="57" t="s">
        <v>1808</v>
      </c>
    </row>
    <row r="385" spans="1:23" ht="14" customHeight="1">
      <c r="A385" s="25" t="s">
        <v>1393</v>
      </c>
      <c r="B385" s="25">
        <v>20</v>
      </c>
      <c r="C385" s="32" t="s">
        <v>1740</v>
      </c>
      <c r="D385" s="43">
        <v>43247</v>
      </c>
      <c r="E385" s="25">
        <v>2018</v>
      </c>
      <c r="F385" s="25">
        <v>5</v>
      </c>
      <c r="G385" s="37">
        <v>27</v>
      </c>
      <c r="H385" s="35">
        <v>0</v>
      </c>
      <c r="I385" s="44">
        <v>135.83000000000001</v>
      </c>
      <c r="J385" s="44">
        <v>36.003</v>
      </c>
      <c r="K385" s="34">
        <v>0</v>
      </c>
      <c r="L385" s="34">
        <v>0</v>
      </c>
      <c r="M385" s="33">
        <v>0</v>
      </c>
      <c r="N385" s="45">
        <v>18.3</v>
      </c>
      <c r="O385" s="44">
        <v>34.497</v>
      </c>
      <c r="P385" s="48">
        <v>0.23</v>
      </c>
      <c r="Q385" s="48">
        <v>1.32</v>
      </c>
      <c r="R385" s="25" t="s">
        <v>1360</v>
      </c>
      <c r="S385" s="25"/>
      <c r="T385" s="25"/>
      <c r="U385" s="22"/>
      <c r="V385" s="36"/>
      <c r="W385" s="49" t="s">
        <v>1456</v>
      </c>
    </row>
    <row r="386" spans="1:23" ht="14" customHeight="1">
      <c r="A386" s="25" t="s">
        <v>1553</v>
      </c>
      <c r="B386" s="25">
        <v>19</v>
      </c>
      <c r="C386" s="50" t="s">
        <v>1740</v>
      </c>
      <c r="D386" s="43">
        <v>43623</v>
      </c>
      <c r="E386" s="25">
        <v>2019</v>
      </c>
      <c r="F386" s="25">
        <v>6</v>
      </c>
      <c r="G386" s="37">
        <v>7</v>
      </c>
      <c r="H386" s="35" t="s">
        <v>1565</v>
      </c>
      <c r="I386" s="44">
        <v>135.99299999999999</v>
      </c>
      <c r="J386" s="44">
        <v>36.168999999999997</v>
      </c>
      <c r="K386" s="53">
        <v>0</v>
      </c>
      <c r="L386" s="53">
        <v>0</v>
      </c>
      <c r="M386" s="33">
        <v>0</v>
      </c>
      <c r="N386" s="45">
        <v>20.8</v>
      </c>
      <c r="O386" s="44">
        <v>34.487000000000002</v>
      </c>
      <c r="P386" s="56">
        <v>0.23</v>
      </c>
      <c r="Q386" s="56">
        <v>1.41</v>
      </c>
      <c r="R386" s="50" t="s">
        <v>1744</v>
      </c>
      <c r="S386" s="50"/>
      <c r="T386" s="50"/>
      <c r="U386" s="58" t="s">
        <v>1784</v>
      </c>
      <c r="V386" s="22"/>
      <c r="W386" s="57" t="s">
        <v>1801</v>
      </c>
    </row>
    <row r="387" spans="1:23" ht="14" customHeight="1">
      <c r="A387" s="25" t="s">
        <v>1553</v>
      </c>
      <c r="B387" s="25">
        <v>13</v>
      </c>
      <c r="C387" s="50" t="s">
        <v>1740</v>
      </c>
      <c r="D387" s="51">
        <v>43622</v>
      </c>
      <c r="E387" s="25">
        <v>2019</v>
      </c>
      <c r="F387" s="25">
        <v>6</v>
      </c>
      <c r="G387" s="37">
        <v>6</v>
      </c>
      <c r="H387" s="35" t="s">
        <v>1565</v>
      </c>
      <c r="I387" s="44">
        <v>136.66399999999999</v>
      </c>
      <c r="J387" s="44">
        <v>37.670999999999999</v>
      </c>
      <c r="K387" s="53">
        <v>0</v>
      </c>
      <c r="L387" s="53">
        <v>0</v>
      </c>
      <c r="M387" s="33">
        <v>0</v>
      </c>
      <c r="N387" s="45">
        <v>20.5</v>
      </c>
      <c r="O387" s="44">
        <v>34.414000000000001</v>
      </c>
      <c r="P387" s="56">
        <v>0.23</v>
      </c>
      <c r="Q387" s="56">
        <v>1.1100000000000001</v>
      </c>
      <c r="R387" s="50" t="s">
        <v>1744</v>
      </c>
      <c r="S387" s="50"/>
      <c r="T387" s="50"/>
      <c r="U387" s="58" t="s">
        <v>1784</v>
      </c>
      <c r="V387" s="22"/>
      <c r="W387" s="57" t="s">
        <v>1795</v>
      </c>
    </row>
    <row r="388" spans="1:23" ht="14" customHeight="1">
      <c r="A388" s="32" t="s">
        <v>1742</v>
      </c>
      <c r="B388" s="32">
        <v>23</v>
      </c>
      <c r="C388" s="32" t="s">
        <v>1740</v>
      </c>
      <c r="D388" s="31">
        <v>42885</v>
      </c>
      <c r="E388" s="25">
        <v>2017</v>
      </c>
      <c r="F388" s="25">
        <v>5</v>
      </c>
      <c r="G388" s="37">
        <v>30</v>
      </c>
      <c r="H388" s="35" t="s">
        <v>1565</v>
      </c>
      <c r="I388" s="28">
        <v>135.58000000000001</v>
      </c>
      <c r="J388" s="28">
        <v>35.67</v>
      </c>
      <c r="K388" s="33">
        <v>0</v>
      </c>
      <c r="L388" s="33">
        <v>0</v>
      </c>
      <c r="M388" s="33" t="s">
        <v>1565</v>
      </c>
      <c r="N388" s="27">
        <v>20.5</v>
      </c>
      <c r="O388" s="30">
        <v>34.586500000000001</v>
      </c>
      <c r="P388" s="26">
        <v>0.24</v>
      </c>
      <c r="Q388" s="26">
        <v>1.25</v>
      </c>
      <c r="R388" s="32" t="s">
        <v>1741</v>
      </c>
      <c r="S388" s="32"/>
      <c r="T388" s="32"/>
      <c r="U388" s="22"/>
      <c r="V388" s="36"/>
      <c r="W388" s="22"/>
    </row>
    <row r="389" spans="1:23" ht="14" customHeight="1">
      <c r="A389" s="25" t="s">
        <v>1553</v>
      </c>
      <c r="B389" s="25">
        <v>22</v>
      </c>
      <c r="C389" s="50" t="s">
        <v>1740</v>
      </c>
      <c r="D389" s="43">
        <v>43623</v>
      </c>
      <c r="E389" s="25">
        <v>2019</v>
      </c>
      <c r="F389" s="25">
        <v>6</v>
      </c>
      <c r="G389" s="37">
        <v>7</v>
      </c>
      <c r="H389" s="35" t="s">
        <v>1565</v>
      </c>
      <c r="I389" s="44">
        <v>135.834</v>
      </c>
      <c r="J389" s="44">
        <v>35.664999999999999</v>
      </c>
      <c r="K389" s="53">
        <v>0</v>
      </c>
      <c r="L389" s="53">
        <v>0</v>
      </c>
      <c r="M389" s="33">
        <v>0</v>
      </c>
      <c r="N389" s="45">
        <v>21.3</v>
      </c>
      <c r="O389" s="44">
        <v>34.457999999999998</v>
      </c>
      <c r="P389" s="56">
        <v>0.24</v>
      </c>
      <c r="Q389" s="56">
        <v>1.27</v>
      </c>
      <c r="R389" s="50" t="s">
        <v>1744</v>
      </c>
      <c r="S389" s="50"/>
      <c r="T389" s="50"/>
      <c r="U389" s="58" t="s">
        <v>1784</v>
      </c>
      <c r="V389" s="22"/>
      <c r="W389" s="57" t="s">
        <v>1804</v>
      </c>
    </row>
    <row r="390" spans="1:23" ht="14" customHeight="1">
      <c r="A390" s="50" t="s">
        <v>1762</v>
      </c>
      <c r="B390" s="50">
        <v>21</v>
      </c>
      <c r="C390" s="50" t="s">
        <v>1740</v>
      </c>
      <c r="D390" s="51">
        <v>43609</v>
      </c>
      <c r="E390" s="25">
        <v>2019</v>
      </c>
      <c r="F390" s="25">
        <v>5</v>
      </c>
      <c r="G390" s="37">
        <v>24</v>
      </c>
      <c r="H390" s="35" t="s">
        <v>1565</v>
      </c>
      <c r="I390" s="52">
        <v>135.82900000000001</v>
      </c>
      <c r="J390" s="52">
        <v>35.835999999999999</v>
      </c>
      <c r="K390" s="53">
        <v>0</v>
      </c>
      <c r="L390" s="53">
        <v>0</v>
      </c>
      <c r="M390" s="33">
        <v>0</v>
      </c>
      <c r="N390" s="54">
        <v>20.100000000000001</v>
      </c>
      <c r="O390" s="55">
        <v>34.156999999999996</v>
      </c>
      <c r="P390" s="56">
        <v>0.24</v>
      </c>
      <c r="Q390" s="56">
        <v>1.22</v>
      </c>
      <c r="R390" s="50" t="s">
        <v>1744</v>
      </c>
      <c r="S390" s="50"/>
      <c r="T390" s="50"/>
      <c r="U390" s="22"/>
      <c r="V390" s="22" t="s">
        <v>1779</v>
      </c>
      <c r="W390" s="57" t="s">
        <v>1780</v>
      </c>
    </row>
    <row r="391" spans="1:23" ht="14" customHeight="1">
      <c r="A391" s="32" t="s">
        <v>1742</v>
      </c>
      <c r="B391" s="32">
        <v>25</v>
      </c>
      <c r="C391" s="32" t="s">
        <v>1740</v>
      </c>
      <c r="D391" s="31">
        <v>42886</v>
      </c>
      <c r="E391" s="25">
        <v>2017</v>
      </c>
      <c r="F391" s="25">
        <v>5</v>
      </c>
      <c r="G391" s="37">
        <v>31</v>
      </c>
      <c r="H391" s="35" t="s">
        <v>1565</v>
      </c>
      <c r="I391" s="28">
        <v>135.33000000000001</v>
      </c>
      <c r="J391" s="28">
        <v>35.837000000000003</v>
      </c>
      <c r="K391" s="33">
        <v>0</v>
      </c>
      <c r="L391" s="33">
        <v>0</v>
      </c>
      <c r="M391" s="33" t="s">
        <v>1565</v>
      </c>
      <c r="N391" s="27">
        <v>19.899999999999999</v>
      </c>
      <c r="O391" s="30">
        <v>34.627699999999997</v>
      </c>
      <c r="P391" s="26">
        <v>0.25</v>
      </c>
      <c r="Q391" s="26">
        <v>1.24</v>
      </c>
      <c r="R391" s="32" t="s">
        <v>1741</v>
      </c>
      <c r="S391" s="32"/>
      <c r="T391" s="32"/>
      <c r="U391" s="22"/>
      <c r="V391" s="36"/>
      <c r="W391" s="22"/>
    </row>
    <row r="392" spans="1:23" ht="14" customHeight="1">
      <c r="A392" s="25" t="s">
        <v>1553</v>
      </c>
      <c r="B392" s="25">
        <v>14</v>
      </c>
      <c r="C392" s="50" t="s">
        <v>1740</v>
      </c>
      <c r="D392" s="51">
        <v>43622</v>
      </c>
      <c r="E392" s="25">
        <v>2019</v>
      </c>
      <c r="F392" s="25">
        <v>6</v>
      </c>
      <c r="G392" s="37">
        <v>6</v>
      </c>
      <c r="H392" s="35" t="s">
        <v>1565</v>
      </c>
      <c r="I392" s="44">
        <v>136.67500000000001</v>
      </c>
      <c r="J392" s="44">
        <v>37.502000000000002</v>
      </c>
      <c r="K392" s="53">
        <v>0</v>
      </c>
      <c r="L392" s="53">
        <v>0</v>
      </c>
      <c r="M392" s="33">
        <v>0</v>
      </c>
      <c r="N392" s="45">
        <v>21.1</v>
      </c>
      <c r="O392" s="44">
        <v>34.588000000000001</v>
      </c>
      <c r="P392" s="56">
        <v>0.25</v>
      </c>
      <c r="Q392" s="56">
        <v>1.39</v>
      </c>
      <c r="R392" s="50" t="s">
        <v>1744</v>
      </c>
      <c r="S392" s="50"/>
      <c r="T392" s="50"/>
      <c r="U392" s="58" t="s">
        <v>1784</v>
      </c>
      <c r="V392" s="22"/>
      <c r="W392" s="57" t="s">
        <v>1796</v>
      </c>
    </row>
    <row r="393" spans="1:23" ht="14" customHeight="1">
      <c r="A393" s="32" t="s">
        <v>1742</v>
      </c>
      <c r="B393" s="32">
        <v>17</v>
      </c>
      <c r="C393" s="32" t="s">
        <v>1740</v>
      </c>
      <c r="D393" s="31">
        <v>42884</v>
      </c>
      <c r="E393" s="25">
        <v>2017</v>
      </c>
      <c r="F393" s="25">
        <v>5</v>
      </c>
      <c r="G393" s="37">
        <v>29</v>
      </c>
      <c r="H393" s="35" t="s">
        <v>1565</v>
      </c>
      <c r="I393" s="28">
        <v>136.66399999999999</v>
      </c>
      <c r="J393" s="28">
        <v>36.835999999999999</v>
      </c>
      <c r="K393" s="33">
        <v>0</v>
      </c>
      <c r="L393" s="33">
        <v>0</v>
      </c>
      <c r="M393" s="33" t="s">
        <v>1565</v>
      </c>
      <c r="N393" s="27">
        <v>19.5</v>
      </c>
      <c r="O393" s="30">
        <v>34.544699999999999</v>
      </c>
      <c r="P393" s="26">
        <v>0.25</v>
      </c>
      <c r="Q393" s="26">
        <v>1.31</v>
      </c>
      <c r="R393" s="32" t="s">
        <v>1741</v>
      </c>
      <c r="S393" s="32"/>
      <c r="T393" s="32"/>
      <c r="U393" s="22"/>
      <c r="V393" s="36"/>
      <c r="W393" s="22"/>
    </row>
    <row r="394" spans="1:23" ht="14" customHeight="1">
      <c r="A394" s="25" t="s">
        <v>1553</v>
      </c>
      <c r="B394" s="25">
        <v>21</v>
      </c>
      <c r="C394" s="50" t="s">
        <v>1740</v>
      </c>
      <c r="D394" s="43">
        <v>43623</v>
      </c>
      <c r="E394" s="25">
        <v>2019</v>
      </c>
      <c r="F394" s="25">
        <v>6</v>
      </c>
      <c r="G394" s="37">
        <v>7</v>
      </c>
      <c r="H394" s="35" t="s">
        <v>1565</v>
      </c>
      <c r="I394" s="44">
        <v>135.83099999999999</v>
      </c>
      <c r="J394" s="44">
        <v>35.835999999999999</v>
      </c>
      <c r="K394" s="53">
        <v>0</v>
      </c>
      <c r="L394" s="53">
        <v>0</v>
      </c>
      <c r="M394" s="33">
        <v>0</v>
      </c>
      <c r="N394" s="45">
        <v>20.7</v>
      </c>
      <c r="O394" s="44">
        <v>34.518000000000001</v>
      </c>
      <c r="P394" s="56">
        <v>0.25</v>
      </c>
      <c r="Q394" s="56">
        <v>1.35</v>
      </c>
      <c r="R394" s="50" t="s">
        <v>1744</v>
      </c>
      <c r="S394" s="50"/>
      <c r="T394" s="50"/>
      <c r="U394" s="58" t="s">
        <v>1784</v>
      </c>
      <c r="V394" s="22"/>
      <c r="W394" s="57" t="s">
        <v>1803</v>
      </c>
    </row>
    <row r="395" spans="1:23" ht="14" customHeight="1">
      <c r="A395" s="32" t="s">
        <v>1739</v>
      </c>
      <c r="B395" s="32">
        <v>25</v>
      </c>
      <c r="C395" s="32" t="s">
        <v>1740</v>
      </c>
      <c r="D395" s="31">
        <v>42522</v>
      </c>
      <c r="E395" s="25">
        <v>2016</v>
      </c>
      <c r="F395" s="25">
        <v>6</v>
      </c>
      <c r="G395" s="37">
        <v>1</v>
      </c>
      <c r="H395" s="35" t="s">
        <v>1565</v>
      </c>
      <c r="I395" s="28">
        <v>135.33000000000001</v>
      </c>
      <c r="J395" s="28">
        <v>35.835999999999999</v>
      </c>
      <c r="K395" s="33">
        <v>0</v>
      </c>
      <c r="L395" s="33">
        <v>0</v>
      </c>
      <c r="M395" s="33" t="s">
        <v>1565</v>
      </c>
      <c r="N395" s="27">
        <v>19.7</v>
      </c>
      <c r="O395" s="30">
        <v>34.3416</v>
      </c>
      <c r="P395" s="26">
        <v>0.25</v>
      </c>
      <c r="Q395" s="26">
        <v>1.21</v>
      </c>
      <c r="R395" s="32" t="s">
        <v>1741</v>
      </c>
      <c r="S395" s="32"/>
      <c r="T395" s="32"/>
      <c r="U395" s="22"/>
      <c r="V395" s="36"/>
      <c r="W395" s="22"/>
    </row>
    <row r="396" spans="1:23" ht="14" customHeight="1">
      <c r="A396" s="32" t="s">
        <v>1742</v>
      </c>
      <c r="B396" s="32">
        <v>21</v>
      </c>
      <c r="C396" s="32" t="s">
        <v>1740</v>
      </c>
      <c r="D396" s="31">
        <v>42885</v>
      </c>
      <c r="E396" s="25">
        <v>2017</v>
      </c>
      <c r="F396" s="25">
        <v>5</v>
      </c>
      <c r="G396" s="37">
        <v>30</v>
      </c>
      <c r="H396" s="35" t="s">
        <v>1565</v>
      </c>
      <c r="I396" s="28">
        <v>135.83000000000001</v>
      </c>
      <c r="J396" s="28">
        <v>35.835999999999999</v>
      </c>
      <c r="K396" s="33">
        <v>0</v>
      </c>
      <c r="L396" s="33">
        <v>0</v>
      </c>
      <c r="M396" s="33" t="s">
        <v>1565</v>
      </c>
      <c r="N396" s="27">
        <v>20.6</v>
      </c>
      <c r="O396" s="30">
        <v>34.616399999999999</v>
      </c>
      <c r="P396" s="26">
        <v>0.26</v>
      </c>
      <c r="Q396" s="26">
        <v>1.44</v>
      </c>
      <c r="R396" s="32" t="s">
        <v>1741</v>
      </c>
      <c r="S396" s="32"/>
      <c r="T396" s="32"/>
      <c r="U396" s="22"/>
      <c r="V396" s="36"/>
      <c r="W396" s="22"/>
    </row>
    <row r="397" spans="1:23" ht="14" customHeight="1">
      <c r="A397" s="32" t="s">
        <v>1742</v>
      </c>
      <c r="B397" s="32">
        <v>19</v>
      </c>
      <c r="C397" s="32" t="s">
        <v>1740</v>
      </c>
      <c r="D397" s="31">
        <v>42885</v>
      </c>
      <c r="E397" s="25">
        <v>2017</v>
      </c>
      <c r="F397" s="25">
        <v>5</v>
      </c>
      <c r="G397" s="37">
        <v>30</v>
      </c>
      <c r="H397" s="35" t="s">
        <v>1565</v>
      </c>
      <c r="I397" s="28">
        <v>135.99700000000001</v>
      </c>
      <c r="J397" s="28">
        <v>36.170999999999999</v>
      </c>
      <c r="K397" s="33">
        <v>0</v>
      </c>
      <c r="L397" s="33">
        <v>0</v>
      </c>
      <c r="M397" s="33" t="s">
        <v>1565</v>
      </c>
      <c r="N397" s="27">
        <v>19.5</v>
      </c>
      <c r="O397" s="30">
        <v>34.691699999999997</v>
      </c>
      <c r="P397" s="26">
        <v>0.28999999999999998</v>
      </c>
      <c r="Q397" s="26">
        <v>1.63</v>
      </c>
      <c r="R397" s="32" t="s">
        <v>1741</v>
      </c>
      <c r="S397" s="32"/>
      <c r="T397" s="32"/>
      <c r="U397" s="22"/>
      <c r="V397" s="36"/>
      <c r="W397" s="22"/>
    </row>
    <row r="398" spans="1:23" ht="14" customHeight="1">
      <c r="A398" s="32" t="s">
        <v>1742</v>
      </c>
      <c r="B398" s="32">
        <v>11</v>
      </c>
      <c r="C398" s="32" t="s">
        <v>1740</v>
      </c>
      <c r="D398" s="31">
        <v>42883</v>
      </c>
      <c r="E398" s="25">
        <v>2017</v>
      </c>
      <c r="F398" s="25">
        <v>5</v>
      </c>
      <c r="G398" s="37">
        <v>28</v>
      </c>
      <c r="H398" s="35" t="s">
        <v>1565</v>
      </c>
      <c r="I398" s="28">
        <v>136.98500000000001</v>
      </c>
      <c r="J398" s="28">
        <v>37.503</v>
      </c>
      <c r="K398" s="33">
        <v>0</v>
      </c>
      <c r="L398" s="33">
        <v>0</v>
      </c>
      <c r="M398" s="33" t="s">
        <v>1565</v>
      </c>
      <c r="N398" s="27">
        <v>17.899999999999999</v>
      </c>
      <c r="O398" s="30">
        <v>34.585000000000001</v>
      </c>
      <c r="P398" s="26">
        <v>0.28999999999999998</v>
      </c>
      <c r="Q398" s="26">
        <v>1.33</v>
      </c>
      <c r="R398" s="32" t="s">
        <v>1741</v>
      </c>
      <c r="S398" s="32"/>
      <c r="T398" s="32"/>
      <c r="U398" s="22"/>
      <c r="V398" s="36"/>
      <c r="W398" s="22"/>
    </row>
    <row r="399" spans="1:23" ht="14" customHeight="1">
      <c r="A399" s="32" t="s">
        <v>1742</v>
      </c>
      <c r="B399" s="32">
        <v>20</v>
      </c>
      <c r="C399" s="32" t="s">
        <v>1740</v>
      </c>
      <c r="D399" s="31">
        <v>42885</v>
      </c>
      <c r="E399" s="25">
        <v>2017</v>
      </c>
      <c r="F399" s="25">
        <v>5</v>
      </c>
      <c r="G399" s="37">
        <v>30</v>
      </c>
      <c r="H399" s="35" t="s">
        <v>1565</v>
      </c>
      <c r="I399" s="28">
        <v>135.82900000000001</v>
      </c>
      <c r="J399" s="28">
        <v>36.003</v>
      </c>
      <c r="K399" s="33">
        <v>0</v>
      </c>
      <c r="L399" s="33">
        <v>0</v>
      </c>
      <c r="M399" s="33" t="s">
        <v>1565</v>
      </c>
      <c r="N399" s="27">
        <v>20.100000000000001</v>
      </c>
      <c r="O399" s="30">
        <v>34.681699999999999</v>
      </c>
      <c r="P399" s="26">
        <v>0.3</v>
      </c>
      <c r="Q399" s="26">
        <v>1.7</v>
      </c>
      <c r="R399" s="32" t="s">
        <v>1741</v>
      </c>
      <c r="S399" s="32"/>
      <c r="T399" s="32"/>
      <c r="U399" s="22"/>
      <c r="V399" s="36"/>
      <c r="W399" s="22"/>
    </row>
    <row r="400" spans="1:23" ht="14" customHeight="1">
      <c r="A400" s="25" t="s">
        <v>1359</v>
      </c>
      <c r="B400" s="25" t="s">
        <v>1380</v>
      </c>
      <c r="C400" s="25" t="s">
        <v>1581</v>
      </c>
      <c r="D400" s="43">
        <v>43316</v>
      </c>
      <c r="E400" s="25">
        <v>2018</v>
      </c>
      <c r="F400" s="25">
        <v>8</v>
      </c>
      <c r="G400" s="37">
        <v>4</v>
      </c>
      <c r="H400" s="35">
        <v>0.63825231481481481</v>
      </c>
      <c r="I400" s="44">
        <v>142.98616666666666</v>
      </c>
      <c r="J400" s="44">
        <v>37.251666666666665</v>
      </c>
      <c r="K400" s="34">
        <v>10</v>
      </c>
      <c r="L400" s="34">
        <v>10</v>
      </c>
      <c r="M400" s="34">
        <v>0</v>
      </c>
      <c r="N400" s="45">
        <v>25.2592</v>
      </c>
      <c r="O400" s="44">
        <v>34.174599999999998</v>
      </c>
      <c r="P400" s="26">
        <v>3.208474235294112E-2</v>
      </c>
      <c r="Q400" s="26">
        <v>5.7111098823529716E-2</v>
      </c>
      <c r="R400" s="32" t="s">
        <v>1360</v>
      </c>
      <c r="S400" s="32"/>
      <c r="T400" s="32"/>
      <c r="U400" s="22"/>
      <c r="V400" s="36"/>
      <c r="W400" s="47" t="s">
        <v>984</v>
      </c>
    </row>
    <row r="401" spans="1:23" ht="14" customHeight="1">
      <c r="A401" s="25" t="s">
        <v>1359</v>
      </c>
      <c r="B401" s="25" t="s">
        <v>1379</v>
      </c>
      <c r="C401" s="25" t="s">
        <v>1581</v>
      </c>
      <c r="D401" s="43">
        <v>43316</v>
      </c>
      <c r="E401" s="25">
        <v>2018</v>
      </c>
      <c r="F401" s="25">
        <v>8</v>
      </c>
      <c r="G401" s="37">
        <v>4</v>
      </c>
      <c r="H401" s="35">
        <v>0.44427083333333334</v>
      </c>
      <c r="I401" s="44">
        <v>143.01116666666667</v>
      </c>
      <c r="J401" s="44">
        <v>36.76</v>
      </c>
      <c r="K401" s="34">
        <v>10</v>
      </c>
      <c r="L401" s="34">
        <v>10</v>
      </c>
      <c r="M401" s="34">
        <v>0</v>
      </c>
      <c r="N401" s="45">
        <v>26.981400000000001</v>
      </c>
      <c r="O401" s="44">
        <v>34.114899999999999</v>
      </c>
      <c r="P401" s="26">
        <v>3.8059101176470378E-2</v>
      </c>
      <c r="Q401" s="26">
        <v>0.2692630894117638</v>
      </c>
      <c r="R401" s="32" t="s">
        <v>1360</v>
      </c>
      <c r="S401" s="32"/>
      <c r="T401" s="32"/>
      <c r="U401" s="22"/>
      <c r="V401" s="36"/>
      <c r="W401" s="47" t="s">
        <v>982</v>
      </c>
    </row>
    <row r="402" spans="1:23" ht="14" customHeight="1">
      <c r="A402" s="25" t="s">
        <v>1359</v>
      </c>
      <c r="B402" s="25" t="s">
        <v>1354</v>
      </c>
      <c r="C402" s="25" t="s">
        <v>1581</v>
      </c>
      <c r="D402" s="43">
        <v>43316</v>
      </c>
      <c r="E402" s="25">
        <v>2018</v>
      </c>
      <c r="F402" s="25">
        <v>8</v>
      </c>
      <c r="G402" s="37">
        <v>4</v>
      </c>
      <c r="H402" s="35">
        <v>0.7350578703703704</v>
      </c>
      <c r="I402" s="44">
        <v>142.99350000000001</v>
      </c>
      <c r="J402" s="44">
        <v>37.501666666666665</v>
      </c>
      <c r="K402" s="34">
        <v>10</v>
      </c>
      <c r="L402" s="34">
        <v>10</v>
      </c>
      <c r="M402" s="34">
        <v>0</v>
      </c>
      <c r="N402" s="45">
        <v>25.017900000000001</v>
      </c>
      <c r="O402" s="44">
        <v>34.216000000000001</v>
      </c>
      <c r="P402" s="26">
        <v>4.1510952941175905E-2</v>
      </c>
      <c r="Q402" s="26">
        <v>0.31365144852940929</v>
      </c>
      <c r="R402" s="32" t="s">
        <v>1360</v>
      </c>
      <c r="S402" s="32"/>
      <c r="T402" s="32"/>
      <c r="U402" s="22"/>
      <c r="V402" s="36"/>
      <c r="W402" s="47" t="s">
        <v>985</v>
      </c>
    </row>
    <row r="403" spans="1:23" ht="14" customHeight="1">
      <c r="A403" s="25" t="s">
        <v>1359</v>
      </c>
      <c r="B403" s="25" t="s">
        <v>1378</v>
      </c>
      <c r="C403" s="25" t="s">
        <v>1581</v>
      </c>
      <c r="D403" s="43">
        <v>43316</v>
      </c>
      <c r="E403" s="25">
        <v>2018</v>
      </c>
      <c r="F403" s="25">
        <v>8</v>
      </c>
      <c r="G403" s="37">
        <v>4</v>
      </c>
      <c r="H403" s="35">
        <v>0.34578703703703706</v>
      </c>
      <c r="I403" s="44">
        <v>143.00133333333332</v>
      </c>
      <c r="J403" s="44">
        <v>36.511666666666663</v>
      </c>
      <c r="K403" s="34">
        <v>10</v>
      </c>
      <c r="L403" s="34">
        <v>10</v>
      </c>
      <c r="M403" s="34">
        <v>0</v>
      </c>
      <c r="N403" s="45">
        <v>26.353100000000001</v>
      </c>
      <c r="O403" s="44">
        <v>34.132800000000003</v>
      </c>
      <c r="P403" s="26">
        <v>4.5457650588235143E-2</v>
      </c>
      <c r="Q403" s="26">
        <v>0.36687754470588274</v>
      </c>
      <c r="R403" s="32" t="s">
        <v>1360</v>
      </c>
      <c r="S403" s="32"/>
      <c r="T403" s="32"/>
      <c r="U403" s="22"/>
      <c r="V403" s="36"/>
      <c r="W403" s="47" t="s">
        <v>981</v>
      </c>
    </row>
    <row r="404" spans="1:23" ht="14" customHeight="1">
      <c r="A404" s="25" t="s">
        <v>1359</v>
      </c>
      <c r="B404" s="25" t="s">
        <v>1357</v>
      </c>
      <c r="C404" s="25" t="s">
        <v>1581</v>
      </c>
      <c r="D404" s="43">
        <v>43317</v>
      </c>
      <c r="E404" s="25">
        <v>2018</v>
      </c>
      <c r="F404" s="25">
        <v>8</v>
      </c>
      <c r="G404" s="37">
        <v>5</v>
      </c>
      <c r="H404" s="35">
        <v>0.59918981481481481</v>
      </c>
      <c r="I404" s="44">
        <v>141.99833333333333</v>
      </c>
      <c r="J404" s="44">
        <v>37.008333333333333</v>
      </c>
      <c r="K404" s="34">
        <v>10</v>
      </c>
      <c r="L404" s="34">
        <v>10</v>
      </c>
      <c r="M404" s="34">
        <v>0</v>
      </c>
      <c r="N404" s="45">
        <v>26.791799999999999</v>
      </c>
      <c r="O404" s="44">
        <v>34.209400000000002</v>
      </c>
      <c r="P404" s="26">
        <v>7.9533816470588325E-2</v>
      </c>
      <c r="Q404" s="26">
        <v>0.41967631176470732</v>
      </c>
      <c r="R404" s="32" t="s">
        <v>1360</v>
      </c>
      <c r="S404" s="32"/>
      <c r="T404" s="32"/>
      <c r="U404" s="22"/>
      <c r="V404" s="36"/>
      <c r="W404" s="49" t="s">
        <v>989</v>
      </c>
    </row>
    <row r="405" spans="1:23" ht="14" customHeight="1">
      <c r="A405" s="25" t="s">
        <v>1359</v>
      </c>
      <c r="B405" s="25" t="s">
        <v>1373</v>
      </c>
      <c r="C405" s="25" t="s">
        <v>1581</v>
      </c>
      <c r="D405" s="43">
        <v>43315</v>
      </c>
      <c r="E405" s="25">
        <v>2018</v>
      </c>
      <c r="F405" s="25">
        <v>8</v>
      </c>
      <c r="G405" s="37">
        <v>3</v>
      </c>
      <c r="H405" s="35">
        <v>0.60137731481481482</v>
      </c>
      <c r="I405" s="44">
        <v>143.99266666666668</v>
      </c>
      <c r="J405" s="44">
        <v>37.74</v>
      </c>
      <c r="K405" s="34">
        <v>10</v>
      </c>
      <c r="L405" s="34">
        <v>10</v>
      </c>
      <c r="M405" s="34">
        <v>0</v>
      </c>
      <c r="N405" s="45">
        <v>25.3384</v>
      </c>
      <c r="O405" s="44">
        <v>34.3384</v>
      </c>
      <c r="P405" s="26">
        <v>8.8642005882352937E-2</v>
      </c>
      <c r="Q405" s="26">
        <v>0.42856228705882238</v>
      </c>
      <c r="R405" s="32" t="s">
        <v>1360</v>
      </c>
      <c r="S405" s="32"/>
      <c r="T405" s="32"/>
      <c r="U405" s="22"/>
      <c r="V405" s="36"/>
      <c r="W405" s="47" t="s">
        <v>976</v>
      </c>
    </row>
    <row r="406" spans="1:23" ht="14" customHeight="1">
      <c r="A406" s="25" t="s">
        <v>1359</v>
      </c>
      <c r="B406" s="25" t="s">
        <v>1353</v>
      </c>
      <c r="C406" s="25" t="s">
        <v>1581</v>
      </c>
      <c r="D406" s="43">
        <v>43316</v>
      </c>
      <c r="E406" s="25">
        <v>2018</v>
      </c>
      <c r="F406" s="25">
        <v>8</v>
      </c>
      <c r="G406" s="37">
        <v>4</v>
      </c>
      <c r="H406" s="35">
        <v>0.54417824074074073</v>
      </c>
      <c r="I406" s="44">
        <v>143.00683333333333</v>
      </c>
      <c r="J406" s="44">
        <v>37.015000000000001</v>
      </c>
      <c r="K406" s="34">
        <v>10</v>
      </c>
      <c r="L406" s="34">
        <v>10</v>
      </c>
      <c r="M406" s="34">
        <v>0</v>
      </c>
      <c r="N406" s="45">
        <v>25.318899999999999</v>
      </c>
      <c r="O406" s="44">
        <v>34.206699999999998</v>
      </c>
      <c r="P406" s="26">
        <v>8.8931671764705289E-2</v>
      </c>
      <c r="Q406" s="26">
        <v>0.55359861411764655</v>
      </c>
      <c r="R406" s="32" t="s">
        <v>1360</v>
      </c>
      <c r="S406" s="32"/>
      <c r="T406" s="32"/>
      <c r="U406" s="22"/>
      <c r="V406" s="36"/>
      <c r="W406" s="47" t="s">
        <v>983</v>
      </c>
    </row>
    <row r="407" spans="1:23" ht="14" customHeight="1">
      <c r="A407" s="25" t="s">
        <v>1359</v>
      </c>
      <c r="B407" s="25" t="s">
        <v>1376</v>
      </c>
      <c r="C407" s="25" t="s">
        <v>1581</v>
      </c>
      <c r="D407" s="43">
        <v>43315</v>
      </c>
      <c r="E407" s="25">
        <v>2018</v>
      </c>
      <c r="F407" s="25">
        <v>8</v>
      </c>
      <c r="G407" s="37">
        <v>3</v>
      </c>
      <c r="H407" s="35">
        <v>0.91144675925925922</v>
      </c>
      <c r="I407" s="44">
        <v>144.00166666666667</v>
      </c>
      <c r="J407" s="44">
        <v>36.98833333333333</v>
      </c>
      <c r="K407" s="34">
        <v>10</v>
      </c>
      <c r="L407" s="34">
        <v>10</v>
      </c>
      <c r="M407" s="34">
        <v>0</v>
      </c>
      <c r="N407" s="45">
        <v>27.131699999999999</v>
      </c>
      <c r="O407" s="44">
        <v>34.208300000000001</v>
      </c>
      <c r="P407" s="26">
        <v>9.3801679411764205E-2</v>
      </c>
      <c r="Q407" s="26">
        <v>0.37929783529411765</v>
      </c>
      <c r="R407" s="32" t="s">
        <v>1360</v>
      </c>
      <c r="S407" s="32"/>
      <c r="T407" s="32"/>
      <c r="U407" s="22"/>
      <c r="V407" s="36"/>
      <c r="W407" s="47" t="s">
        <v>979</v>
      </c>
    </row>
    <row r="408" spans="1:23" ht="14" customHeight="1">
      <c r="A408" s="25" t="s">
        <v>1359</v>
      </c>
      <c r="B408" s="25" t="s">
        <v>1358</v>
      </c>
      <c r="C408" s="25" t="s">
        <v>1581</v>
      </c>
      <c r="D408" s="43">
        <v>43317</v>
      </c>
      <c r="E408" s="25">
        <v>2018</v>
      </c>
      <c r="F408" s="25">
        <v>8</v>
      </c>
      <c r="G408" s="37">
        <v>5</v>
      </c>
      <c r="H408" s="35">
        <v>0.81634259259259256</v>
      </c>
      <c r="I408" s="44">
        <v>142.01300000000001</v>
      </c>
      <c r="J408" s="44">
        <v>36.511666666666663</v>
      </c>
      <c r="K408" s="34">
        <v>10</v>
      </c>
      <c r="L408" s="34">
        <v>10</v>
      </c>
      <c r="M408" s="34">
        <v>0</v>
      </c>
      <c r="N408" s="45">
        <v>26.718</v>
      </c>
      <c r="O408" s="44">
        <v>34.049399999999999</v>
      </c>
      <c r="P408" s="26">
        <v>9.5665430588235401E-2</v>
      </c>
      <c r="Q408" s="26">
        <v>0.45362466470588281</v>
      </c>
      <c r="R408" s="32" t="s">
        <v>1360</v>
      </c>
      <c r="S408" s="32"/>
      <c r="T408" s="32"/>
      <c r="U408" s="22"/>
      <c r="V408" s="36"/>
      <c r="W408" s="49" t="s">
        <v>991</v>
      </c>
    </row>
    <row r="409" spans="1:23" ht="14" customHeight="1">
      <c r="A409" s="25" t="s">
        <v>1359</v>
      </c>
      <c r="B409" s="25" t="s">
        <v>1370</v>
      </c>
      <c r="C409" s="25" t="s">
        <v>1581</v>
      </c>
      <c r="D409" s="43">
        <v>43315</v>
      </c>
      <c r="E409" s="25">
        <v>2018</v>
      </c>
      <c r="F409" s="25">
        <v>8</v>
      </c>
      <c r="G409" s="37">
        <v>3</v>
      </c>
      <c r="H409" s="35">
        <v>0.28232638888888889</v>
      </c>
      <c r="I409" s="44">
        <v>144.00299999999999</v>
      </c>
      <c r="J409" s="44">
        <v>38.498333333333335</v>
      </c>
      <c r="K409" s="34">
        <v>10</v>
      </c>
      <c r="L409" s="34">
        <v>10</v>
      </c>
      <c r="M409" s="34">
        <v>0</v>
      </c>
      <c r="N409" s="45">
        <v>24.464700000000001</v>
      </c>
      <c r="O409" s="44">
        <v>34.442999999999998</v>
      </c>
      <c r="P409" s="26">
        <v>9.6885414117646729E-2</v>
      </c>
      <c r="Q409" s="26">
        <v>0.73616415294117488</v>
      </c>
      <c r="R409" s="32" t="s">
        <v>1360</v>
      </c>
      <c r="S409" s="32"/>
      <c r="T409" s="32"/>
      <c r="U409" s="22"/>
      <c r="V409" s="36"/>
      <c r="W409" s="47" t="s">
        <v>973</v>
      </c>
    </row>
    <row r="410" spans="1:23" ht="14" customHeight="1">
      <c r="A410" s="25" t="s">
        <v>1359</v>
      </c>
      <c r="B410" s="25" t="s">
        <v>1356</v>
      </c>
      <c r="C410" s="25" t="s">
        <v>1581</v>
      </c>
      <c r="D410" s="43">
        <v>43317</v>
      </c>
      <c r="E410" s="25">
        <v>2018</v>
      </c>
      <c r="F410" s="25">
        <v>8</v>
      </c>
      <c r="G410" s="37">
        <v>5</v>
      </c>
      <c r="H410" s="35">
        <v>0.4365856481481481</v>
      </c>
      <c r="I410" s="44">
        <v>142.00416666666666</v>
      </c>
      <c r="J410" s="44">
        <v>37.50333333333333</v>
      </c>
      <c r="K410" s="34">
        <v>10</v>
      </c>
      <c r="L410" s="34">
        <v>10</v>
      </c>
      <c r="M410" s="34">
        <v>0</v>
      </c>
      <c r="N410" s="45">
        <v>24.369800000000001</v>
      </c>
      <c r="O410" s="44">
        <v>34.298999999999999</v>
      </c>
      <c r="P410" s="26">
        <v>9.8770409411764737E-2</v>
      </c>
      <c r="Q410" s="26">
        <v>0.71069683529411876</v>
      </c>
      <c r="R410" s="32" t="s">
        <v>1360</v>
      </c>
      <c r="S410" s="32"/>
      <c r="T410" s="32"/>
      <c r="U410" s="22"/>
      <c r="V410" s="36"/>
      <c r="W410" s="49" t="s">
        <v>988</v>
      </c>
    </row>
    <row r="411" spans="1:23" ht="14" customHeight="1">
      <c r="A411" s="25" t="s">
        <v>1359</v>
      </c>
      <c r="B411" s="25" t="s">
        <v>1355</v>
      </c>
      <c r="C411" s="25" t="s">
        <v>1581</v>
      </c>
      <c r="D411" s="43">
        <v>43317</v>
      </c>
      <c r="E411" s="25">
        <v>2018</v>
      </c>
      <c r="F411" s="25">
        <v>8</v>
      </c>
      <c r="G411" s="37">
        <v>5</v>
      </c>
      <c r="H411" s="35">
        <v>0.20609953703703701</v>
      </c>
      <c r="I411" s="44">
        <v>142.01616666666666</v>
      </c>
      <c r="J411" s="44">
        <v>38.01</v>
      </c>
      <c r="K411" s="34">
        <v>10</v>
      </c>
      <c r="L411" s="34">
        <v>10</v>
      </c>
      <c r="M411" s="34">
        <v>0</v>
      </c>
      <c r="N411" s="45">
        <v>27.1755</v>
      </c>
      <c r="O411" s="44">
        <v>34.343400000000003</v>
      </c>
      <c r="P411" s="26">
        <v>0.10003143529411829</v>
      </c>
      <c r="Q411" s="26">
        <v>0.68204858235294097</v>
      </c>
      <c r="R411" s="32" t="s">
        <v>1360</v>
      </c>
      <c r="S411" s="32"/>
      <c r="T411" s="32"/>
      <c r="U411" s="22"/>
      <c r="V411" s="36"/>
      <c r="W411" s="49" t="s">
        <v>986</v>
      </c>
    </row>
    <row r="412" spans="1:23" ht="14" customHeight="1">
      <c r="A412" s="25" t="s">
        <v>1359</v>
      </c>
      <c r="B412" s="25" t="s">
        <v>1377</v>
      </c>
      <c r="C412" s="25" t="s">
        <v>1581</v>
      </c>
      <c r="D412" s="43">
        <v>43316</v>
      </c>
      <c r="E412" s="25">
        <v>2018</v>
      </c>
      <c r="F412" s="25">
        <v>8</v>
      </c>
      <c r="G412" s="37">
        <v>4</v>
      </c>
      <c r="H412" s="35">
        <v>0.24157407407407408</v>
      </c>
      <c r="I412" s="44">
        <v>142.99449999999999</v>
      </c>
      <c r="J412" s="44">
        <v>36.251666666666665</v>
      </c>
      <c r="K412" s="34">
        <v>10</v>
      </c>
      <c r="L412" s="34">
        <v>10</v>
      </c>
      <c r="M412" s="34">
        <v>0</v>
      </c>
      <c r="N412" s="45">
        <v>27.218900000000001</v>
      </c>
      <c r="O412" s="44">
        <v>34.083100000000002</v>
      </c>
      <c r="P412" s="26">
        <v>0.10168903999999968</v>
      </c>
      <c r="Q412" s="26">
        <v>0.40919682000000002</v>
      </c>
      <c r="R412" s="32" t="s">
        <v>1360</v>
      </c>
      <c r="S412" s="32"/>
      <c r="T412" s="32"/>
      <c r="U412" s="22"/>
      <c r="V412" s="36"/>
      <c r="W412" s="47" t="s">
        <v>980</v>
      </c>
    </row>
    <row r="413" spans="1:23" ht="14" customHeight="1">
      <c r="A413" s="25" t="s">
        <v>1359</v>
      </c>
      <c r="B413" s="25" t="s">
        <v>1374</v>
      </c>
      <c r="C413" s="25" t="s">
        <v>1581</v>
      </c>
      <c r="D413" s="43">
        <v>43315</v>
      </c>
      <c r="E413" s="25">
        <v>2018</v>
      </c>
      <c r="F413" s="25">
        <v>8</v>
      </c>
      <c r="G413" s="37">
        <v>3</v>
      </c>
      <c r="H413" s="35">
        <v>0.70487268518518509</v>
      </c>
      <c r="I413" s="44">
        <v>143.99883333333332</v>
      </c>
      <c r="J413" s="44">
        <v>37.49666666666667</v>
      </c>
      <c r="K413" s="34">
        <v>10</v>
      </c>
      <c r="L413" s="34">
        <v>10</v>
      </c>
      <c r="M413" s="34">
        <v>0</v>
      </c>
      <c r="N413" s="45">
        <v>24.655799999999999</v>
      </c>
      <c r="O413" s="44">
        <v>34.377000000000002</v>
      </c>
      <c r="P413" s="26">
        <v>0.11181527647058864</v>
      </c>
      <c r="Q413" s="26">
        <v>0.50947648676470436</v>
      </c>
      <c r="R413" s="32" t="s">
        <v>1360</v>
      </c>
      <c r="S413" s="32"/>
      <c r="T413" s="32"/>
      <c r="U413" s="22"/>
      <c r="V413" s="36"/>
      <c r="W413" s="47" t="s">
        <v>977</v>
      </c>
    </row>
    <row r="414" spans="1:23" ht="14" customHeight="1">
      <c r="A414" s="25" t="s">
        <v>1359</v>
      </c>
      <c r="B414" s="25" t="s">
        <v>1382</v>
      </c>
      <c r="C414" s="25" t="s">
        <v>1581</v>
      </c>
      <c r="D414" s="43">
        <v>43317</v>
      </c>
      <c r="E414" s="25">
        <v>2018</v>
      </c>
      <c r="F414" s="25">
        <v>8</v>
      </c>
      <c r="G414" s="37">
        <v>5</v>
      </c>
      <c r="H414" s="35">
        <v>0.70699074074074064</v>
      </c>
      <c r="I414" s="44">
        <v>142.00333333333333</v>
      </c>
      <c r="J414" s="44">
        <v>36.756666666666668</v>
      </c>
      <c r="K414" s="34">
        <v>10</v>
      </c>
      <c r="L414" s="34">
        <v>10</v>
      </c>
      <c r="M414" s="34">
        <v>0</v>
      </c>
      <c r="N414" s="45">
        <v>26.709900000000001</v>
      </c>
      <c r="O414" s="44">
        <v>34.213999999999999</v>
      </c>
      <c r="P414" s="26">
        <v>0.12137370352941201</v>
      </c>
      <c r="Q414" s="26">
        <v>0.57975318823529598</v>
      </c>
      <c r="R414" s="32" t="s">
        <v>1360</v>
      </c>
      <c r="S414" s="32"/>
      <c r="T414" s="32"/>
      <c r="U414" s="22"/>
      <c r="V414" s="36"/>
      <c r="W414" s="49" t="s">
        <v>990</v>
      </c>
    </row>
    <row r="415" spans="1:23" ht="14" customHeight="1">
      <c r="A415" s="25" t="s">
        <v>1359</v>
      </c>
      <c r="B415" s="25" t="s">
        <v>1381</v>
      </c>
      <c r="C415" s="25" t="s">
        <v>1581</v>
      </c>
      <c r="D415" s="43">
        <v>43317</v>
      </c>
      <c r="E415" s="25">
        <v>2018</v>
      </c>
      <c r="F415" s="25">
        <v>8</v>
      </c>
      <c r="G415" s="37">
        <v>5</v>
      </c>
      <c r="H415" s="35">
        <v>0.32535879629629633</v>
      </c>
      <c r="I415" s="44">
        <v>142.01133333333334</v>
      </c>
      <c r="J415" s="44">
        <v>37.755000000000003</v>
      </c>
      <c r="K415" s="34">
        <v>10</v>
      </c>
      <c r="L415" s="34">
        <v>10</v>
      </c>
      <c r="M415" s="34">
        <v>0</v>
      </c>
      <c r="N415" s="45">
        <v>26.428000000000001</v>
      </c>
      <c r="O415" s="44">
        <v>34.3108</v>
      </c>
      <c r="P415" s="26">
        <v>0.12670332235294191</v>
      </c>
      <c r="Q415" s="26">
        <v>0.82995485882353037</v>
      </c>
      <c r="R415" s="32" t="s">
        <v>1360</v>
      </c>
      <c r="S415" s="32"/>
      <c r="T415" s="32"/>
      <c r="U415" s="22"/>
      <c r="V415" s="36"/>
      <c r="W415" s="49" t="s">
        <v>987</v>
      </c>
    </row>
    <row r="416" spans="1:23" ht="14" customHeight="1">
      <c r="A416" s="25" t="s">
        <v>1359</v>
      </c>
      <c r="B416" s="25" t="s">
        <v>1383</v>
      </c>
      <c r="C416" s="25" t="s">
        <v>1581</v>
      </c>
      <c r="D416" s="43">
        <v>43317</v>
      </c>
      <c r="E416" s="25">
        <v>2018</v>
      </c>
      <c r="F416" s="25">
        <v>8</v>
      </c>
      <c r="G416" s="37">
        <v>5</v>
      </c>
      <c r="H416" s="35">
        <v>0.93023148148148149</v>
      </c>
      <c r="I416" s="44">
        <v>142.00433333333334</v>
      </c>
      <c r="J416" s="44">
        <v>36.258333333333333</v>
      </c>
      <c r="K416" s="34">
        <v>10</v>
      </c>
      <c r="L416" s="34">
        <v>10</v>
      </c>
      <c r="M416" s="34">
        <v>0</v>
      </c>
      <c r="N416" s="45">
        <v>27.043299999999999</v>
      </c>
      <c r="O416" s="44">
        <v>34.197200000000002</v>
      </c>
      <c r="P416" s="26">
        <v>0.13261785098039236</v>
      </c>
      <c r="Q416" s="26">
        <v>0.68626710784313616</v>
      </c>
      <c r="R416" s="32" t="s">
        <v>1360</v>
      </c>
      <c r="S416" s="32"/>
      <c r="T416" s="32"/>
      <c r="U416" s="22"/>
      <c r="V416" s="36"/>
      <c r="W416" s="49" t="s">
        <v>992</v>
      </c>
    </row>
    <row r="417" spans="1:23" ht="14" customHeight="1">
      <c r="A417" s="25" t="s">
        <v>1359</v>
      </c>
      <c r="B417" s="25" t="s">
        <v>1372</v>
      </c>
      <c r="C417" s="25" t="s">
        <v>1581</v>
      </c>
      <c r="D417" s="43">
        <v>43315</v>
      </c>
      <c r="E417" s="25">
        <v>2018</v>
      </c>
      <c r="F417" s="25">
        <v>8</v>
      </c>
      <c r="G417" s="37">
        <v>3</v>
      </c>
      <c r="H417" s="35">
        <v>0.4934837962962963</v>
      </c>
      <c r="I417" s="44">
        <v>143.99666666666667</v>
      </c>
      <c r="J417" s="44">
        <v>38.001666666666665</v>
      </c>
      <c r="K417" s="34">
        <v>10</v>
      </c>
      <c r="L417" s="34">
        <v>10</v>
      </c>
      <c r="M417" s="34">
        <v>0</v>
      </c>
      <c r="N417" s="45">
        <v>24.077500000000001</v>
      </c>
      <c r="O417" s="44">
        <v>34.409999999999997</v>
      </c>
      <c r="P417" s="26">
        <v>0.15431167529411738</v>
      </c>
      <c r="Q417" s="26">
        <v>0.66569376235294442</v>
      </c>
      <c r="R417" s="32" t="s">
        <v>1360</v>
      </c>
      <c r="S417" s="32"/>
      <c r="T417" s="32"/>
      <c r="U417" s="22"/>
      <c r="V417" s="36"/>
      <c r="W417" s="47" t="s">
        <v>975</v>
      </c>
    </row>
    <row r="418" spans="1:23" ht="14" customHeight="1">
      <c r="A418" s="25" t="s">
        <v>1359</v>
      </c>
      <c r="B418" s="25" t="s">
        <v>1375</v>
      </c>
      <c r="C418" s="25" t="s">
        <v>1581</v>
      </c>
      <c r="D418" s="43">
        <v>43315</v>
      </c>
      <c r="E418" s="25">
        <v>2018</v>
      </c>
      <c r="F418" s="25">
        <v>8</v>
      </c>
      <c r="G418" s="37">
        <v>3</v>
      </c>
      <c r="H418" s="35">
        <v>0.80873842592592593</v>
      </c>
      <c r="I418" s="44">
        <v>143.99299999999999</v>
      </c>
      <c r="J418" s="44">
        <v>37.24</v>
      </c>
      <c r="K418" s="34">
        <v>10</v>
      </c>
      <c r="L418" s="34">
        <v>10</v>
      </c>
      <c r="M418" s="34">
        <v>0</v>
      </c>
      <c r="N418" s="45">
        <v>24.778400000000001</v>
      </c>
      <c r="O418" s="44">
        <v>34.445399999999999</v>
      </c>
      <c r="P418" s="26">
        <v>0.16244645882352859</v>
      </c>
      <c r="Q418" s="26">
        <v>0.83288731058823373</v>
      </c>
      <c r="R418" s="32" t="s">
        <v>1360</v>
      </c>
      <c r="S418" s="32"/>
      <c r="T418" s="32"/>
      <c r="U418" s="22"/>
      <c r="V418" s="36"/>
      <c r="W418" s="47" t="s">
        <v>978</v>
      </c>
    </row>
    <row r="419" spans="1:23" ht="14" customHeight="1">
      <c r="A419" s="25" t="s">
        <v>1359</v>
      </c>
      <c r="B419" s="25" t="s">
        <v>1371</v>
      </c>
      <c r="C419" s="25" t="s">
        <v>1581</v>
      </c>
      <c r="D419" s="43">
        <v>43315</v>
      </c>
      <c r="E419" s="25">
        <v>2018</v>
      </c>
      <c r="F419" s="25">
        <v>8</v>
      </c>
      <c r="G419" s="37">
        <v>3</v>
      </c>
      <c r="H419" s="35">
        <v>0.38996527777777779</v>
      </c>
      <c r="I419" s="44">
        <v>144.0025</v>
      </c>
      <c r="J419" s="44">
        <v>38.25</v>
      </c>
      <c r="K419" s="34">
        <v>10</v>
      </c>
      <c r="L419" s="34">
        <v>10</v>
      </c>
      <c r="M419" s="34">
        <v>0</v>
      </c>
      <c r="N419" s="45">
        <v>23.2408</v>
      </c>
      <c r="O419" s="44">
        <v>34.442300000000003</v>
      </c>
      <c r="P419" s="26">
        <v>0.1782272147058821</v>
      </c>
      <c r="Q419" s="26">
        <v>0.85038336764706024</v>
      </c>
      <c r="R419" s="32" t="s">
        <v>1360</v>
      </c>
      <c r="S419" s="32"/>
      <c r="T419" s="32"/>
      <c r="U419" s="22"/>
      <c r="V419" s="36"/>
      <c r="W419" s="47" t="s">
        <v>974</v>
      </c>
    </row>
    <row r="420" spans="1:23" ht="14" customHeight="1">
      <c r="A420" s="32" t="s">
        <v>179</v>
      </c>
      <c r="B420" s="32" t="s">
        <v>65</v>
      </c>
      <c r="C420" s="32" t="s">
        <v>1583</v>
      </c>
      <c r="D420" s="31">
        <v>42928</v>
      </c>
      <c r="E420" s="25">
        <f t="shared" ref="E420:E435" si="33">YEAR(D420)</f>
        <v>2017</v>
      </c>
      <c r="F420" s="25">
        <f t="shared" ref="F420:F435" si="34">MONTH(D420)</f>
        <v>7</v>
      </c>
      <c r="G420" s="37">
        <f t="shared" ref="G420:G435" si="35">DAY(D420)</f>
        <v>12</v>
      </c>
      <c r="H420" s="35" t="s">
        <v>292</v>
      </c>
      <c r="I420" s="28">
        <v>132.06865999999999</v>
      </c>
      <c r="J420" s="28">
        <v>30.685829999999999</v>
      </c>
      <c r="K420" s="33">
        <v>10</v>
      </c>
      <c r="L420" s="33">
        <v>10</v>
      </c>
      <c r="M420" s="33" t="s">
        <v>292</v>
      </c>
      <c r="N420" s="27">
        <v>29.058399999999999</v>
      </c>
      <c r="O420" s="30">
        <v>34.337699999999998</v>
      </c>
      <c r="P420" s="26">
        <v>3.1022526666666383E-2</v>
      </c>
      <c r="Q420" s="26">
        <v>0.53077693333333364</v>
      </c>
      <c r="R420" s="32" t="s">
        <v>284</v>
      </c>
      <c r="S420" s="32"/>
      <c r="T420" s="32"/>
      <c r="U420" s="22"/>
      <c r="V420" s="36"/>
      <c r="W420" s="22"/>
    </row>
    <row r="421" spans="1:23" ht="14" customHeight="1">
      <c r="A421" s="32" t="s">
        <v>179</v>
      </c>
      <c r="B421" s="32" t="s">
        <v>60</v>
      </c>
      <c r="C421" s="32" t="s">
        <v>1583</v>
      </c>
      <c r="D421" s="31">
        <v>42922</v>
      </c>
      <c r="E421" s="25">
        <f t="shared" si="33"/>
        <v>2017</v>
      </c>
      <c r="F421" s="25">
        <f t="shared" si="34"/>
        <v>7</v>
      </c>
      <c r="G421" s="37">
        <f t="shared" si="35"/>
        <v>6</v>
      </c>
      <c r="H421" s="35" t="s">
        <v>292</v>
      </c>
      <c r="I421" s="28">
        <v>133.21782999999999</v>
      </c>
      <c r="J421" s="28">
        <v>30.533329999999999</v>
      </c>
      <c r="K421" s="33">
        <v>10</v>
      </c>
      <c r="L421" s="33">
        <v>10</v>
      </c>
      <c r="M421" s="33" t="s">
        <v>292</v>
      </c>
      <c r="N421" s="27">
        <v>28.033899999999999</v>
      </c>
      <c r="O421" s="30">
        <v>34.128500000000003</v>
      </c>
      <c r="P421" s="26">
        <v>4.7517647058823442E-2</v>
      </c>
      <c r="Q421" s="26">
        <v>0.34183529411764901</v>
      </c>
      <c r="R421" s="32" t="s">
        <v>284</v>
      </c>
      <c r="S421" s="32"/>
      <c r="T421" s="32"/>
      <c r="U421" s="22"/>
      <c r="V421" s="36"/>
      <c r="W421" s="22"/>
    </row>
    <row r="422" spans="1:23" ht="14" customHeight="1">
      <c r="A422" s="32" t="s">
        <v>179</v>
      </c>
      <c r="B422" s="32" t="s">
        <v>62</v>
      </c>
      <c r="C422" s="32" t="s">
        <v>1583</v>
      </c>
      <c r="D422" s="31">
        <v>42924</v>
      </c>
      <c r="E422" s="25">
        <f t="shared" si="33"/>
        <v>2017</v>
      </c>
      <c r="F422" s="25">
        <f t="shared" si="34"/>
        <v>7</v>
      </c>
      <c r="G422" s="37">
        <f t="shared" si="35"/>
        <v>8</v>
      </c>
      <c r="H422" s="35" t="s">
        <v>292</v>
      </c>
      <c r="I422" s="28">
        <v>133.01832999999999</v>
      </c>
      <c r="J422" s="28">
        <v>31.735499999999998</v>
      </c>
      <c r="K422" s="33">
        <v>10</v>
      </c>
      <c r="L422" s="33">
        <v>10</v>
      </c>
      <c r="M422" s="33" t="s">
        <v>292</v>
      </c>
      <c r="N422" s="27">
        <v>26.385200000000001</v>
      </c>
      <c r="O422" s="30">
        <v>34.174900000000001</v>
      </c>
      <c r="P422" s="26">
        <v>5.7776470588234874E-2</v>
      </c>
      <c r="Q422" s="26">
        <v>0.16995294117647042</v>
      </c>
      <c r="R422" s="32" t="s">
        <v>284</v>
      </c>
      <c r="S422" s="32"/>
      <c r="T422" s="32"/>
      <c r="U422" s="22"/>
      <c r="V422" s="36"/>
      <c r="W422" s="22"/>
    </row>
    <row r="423" spans="1:23" ht="14" customHeight="1">
      <c r="A423" s="32" t="s">
        <v>179</v>
      </c>
      <c r="B423" s="32" t="s">
        <v>63</v>
      </c>
      <c r="C423" s="32" t="s">
        <v>1583</v>
      </c>
      <c r="D423" s="31">
        <v>42925</v>
      </c>
      <c r="E423" s="25">
        <f t="shared" si="33"/>
        <v>2017</v>
      </c>
      <c r="F423" s="25">
        <f t="shared" si="34"/>
        <v>7</v>
      </c>
      <c r="G423" s="37">
        <f t="shared" si="35"/>
        <v>9</v>
      </c>
      <c r="H423" s="35" t="s">
        <v>292</v>
      </c>
      <c r="I423" s="28">
        <v>132.44732999999999</v>
      </c>
      <c r="J423" s="28">
        <v>32.300170000000001</v>
      </c>
      <c r="K423" s="33">
        <v>10</v>
      </c>
      <c r="L423" s="33">
        <v>10</v>
      </c>
      <c r="M423" s="33" t="s">
        <v>292</v>
      </c>
      <c r="N423" s="27">
        <v>25.670300000000001</v>
      </c>
      <c r="O423" s="30">
        <v>34.045099999999998</v>
      </c>
      <c r="P423" s="26">
        <v>6.1235294117646832E-2</v>
      </c>
      <c r="Q423" s="26">
        <v>0.11607058823529393</v>
      </c>
      <c r="R423" s="32" t="s">
        <v>284</v>
      </c>
      <c r="S423" s="32"/>
      <c r="T423" s="32"/>
      <c r="U423" s="22"/>
      <c r="V423" s="36"/>
      <c r="W423" s="22"/>
    </row>
    <row r="424" spans="1:23" ht="14" customHeight="1">
      <c r="A424" s="32" t="s">
        <v>179</v>
      </c>
      <c r="B424" s="32" t="s">
        <v>63</v>
      </c>
      <c r="C424" s="32" t="s">
        <v>1583</v>
      </c>
      <c r="D424" s="31">
        <v>42925</v>
      </c>
      <c r="E424" s="25">
        <f t="shared" si="33"/>
        <v>2017</v>
      </c>
      <c r="F424" s="25">
        <f t="shared" si="34"/>
        <v>7</v>
      </c>
      <c r="G424" s="37">
        <f t="shared" si="35"/>
        <v>9</v>
      </c>
      <c r="H424" s="35" t="s">
        <v>292</v>
      </c>
      <c r="I424" s="28">
        <v>132.44732999999999</v>
      </c>
      <c r="J424" s="28">
        <v>32.300170000000001</v>
      </c>
      <c r="K424" s="33">
        <v>20</v>
      </c>
      <c r="L424" s="33">
        <v>20</v>
      </c>
      <c r="M424" s="33" t="s">
        <v>292</v>
      </c>
      <c r="N424" s="27">
        <v>24.0245</v>
      </c>
      <c r="O424" s="30">
        <v>34.264000000000003</v>
      </c>
      <c r="P424" s="26">
        <v>6.9199999999999706E-2</v>
      </c>
      <c r="Q424" s="26">
        <v>0.72180000000000177</v>
      </c>
      <c r="R424" s="32" t="s">
        <v>284</v>
      </c>
      <c r="S424" s="32"/>
      <c r="T424" s="32"/>
      <c r="U424" s="22"/>
      <c r="V424" s="36"/>
      <c r="W424" s="22"/>
    </row>
    <row r="425" spans="1:23" ht="14" customHeight="1">
      <c r="A425" s="32" t="s">
        <v>179</v>
      </c>
      <c r="B425" s="32" t="s">
        <v>68</v>
      </c>
      <c r="C425" s="32" t="s">
        <v>1583</v>
      </c>
      <c r="D425" s="31">
        <v>42931</v>
      </c>
      <c r="E425" s="25">
        <f t="shared" si="33"/>
        <v>2017</v>
      </c>
      <c r="F425" s="25">
        <f t="shared" si="34"/>
        <v>7</v>
      </c>
      <c r="G425" s="37">
        <f t="shared" si="35"/>
        <v>15</v>
      </c>
      <c r="H425" s="35" t="s">
        <v>292</v>
      </c>
      <c r="I425" s="28">
        <v>130.00382999999999</v>
      </c>
      <c r="J425" s="28">
        <v>28.748670000000001</v>
      </c>
      <c r="K425" s="33">
        <v>10</v>
      </c>
      <c r="L425" s="33">
        <v>10</v>
      </c>
      <c r="M425" s="33" t="s">
        <v>292</v>
      </c>
      <c r="N425" s="27">
        <v>29.366199999999999</v>
      </c>
      <c r="O425" s="30">
        <v>34.658700000000003</v>
      </c>
      <c r="P425" s="26">
        <v>0.11479390666666656</v>
      </c>
      <c r="Q425" s="26">
        <v>1.106183533333331</v>
      </c>
      <c r="R425" s="32" t="s">
        <v>284</v>
      </c>
      <c r="S425" s="32"/>
      <c r="T425" s="32"/>
      <c r="U425" s="22"/>
      <c r="V425" s="36"/>
      <c r="W425" s="22"/>
    </row>
    <row r="426" spans="1:23" ht="14" customHeight="1">
      <c r="A426" s="32" t="s">
        <v>179</v>
      </c>
      <c r="B426" s="32" t="s">
        <v>67</v>
      </c>
      <c r="C426" s="32" t="s">
        <v>1583</v>
      </c>
      <c r="D426" s="31">
        <v>42930</v>
      </c>
      <c r="E426" s="25">
        <f t="shared" si="33"/>
        <v>2017</v>
      </c>
      <c r="F426" s="25">
        <f t="shared" si="34"/>
        <v>7</v>
      </c>
      <c r="G426" s="37">
        <f t="shared" si="35"/>
        <v>14</v>
      </c>
      <c r="H426" s="35" t="s">
        <v>292</v>
      </c>
      <c r="I426" s="28">
        <v>131.33684</v>
      </c>
      <c r="J426" s="28">
        <v>30.436669999999999</v>
      </c>
      <c r="K426" s="33">
        <v>10</v>
      </c>
      <c r="L426" s="33">
        <v>10</v>
      </c>
      <c r="M426" s="33" t="s">
        <v>292</v>
      </c>
      <c r="N426" s="27">
        <v>27.1219</v>
      </c>
      <c r="O426" s="30">
        <v>34.284399999999998</v>
      </c>
      <c r="P426" s="26">
        <v>0.11861721333333319</v>
      </c>
      <c r="Q426" s="26">
        <v>0.64398374666666491</v>
      </c>
      <c r="R426" s="32" t="s">
        <v>284</v>
      </c>
      <c r="S426" s="32"/>
      <c r="T426" s="32"/>
      <c r="U426" s="22"/>
      <c r="V426" s="36"/>
      <c r="W426" s="22"/>
    </row>
    <row r="427" spans="1:23" ht="14" customHeight="1">
      <c r="A427" s="32" t="s">
        <v>179</v>
      </c>
      <c r="B427" s="32" t="s">
        <v>61</v>
      </c>
      <c r="C427" s="32" t="s">
        <v>1583</v>
      </c>
      <c r="D427" s="31">
        <v>42923</v>
      </c>
      <c r="E427" s="25">
        <f t="shared" si="33"/>
        <v>2017</v>
      </c>
      <c r="F427" s="25">
        <f t="shared" si="34"/>
        <v>7</v>
      </c>
      <c r="G427" s="37">
        <f t="shared" si="35"/>
        <v>7</v>
      </c>
      <c r="H427" s="35" t="s">
        <v>292</v>
      </c>
      <c r="I427" s="28">
        <v>132.26933</v>
      </c>
      <c r="J427" s="28">
        <v>31.48433</v>
      </c>
      <c r="K427" s="33">
        <v>10</v>
      </c>
      <c r="L427" s="33">
        <v>10</v>
      </c>
      <c r="M427" s="33" t="s">
        <v>292</v>
      </c>
      <c r="N427" s="27">
        <v>25.7517</v>
      </c>
      <c r="O427" s="30">
        <v>34.324800000000003</v>
      </c>
      <c r="P427" s="26">
        <v>0.13121176470588258</v>
      </c>
      <c r="Q427" s="26">
        <v>0.64022352941176663</v>
      </c>
      <c r="R427" s="32" t="s">
        <v>284</v>
      </c>
      <c r="S427" s="32"/>
      <c r="T427" s="32"/>
      <c r="U427" s="22"/>
      <c r="V427" s="36"/>
      <c r="W427" s="22"/>
    </row>
    <row r="428" spans="1:23" ht="14" customHeight="1">
      <c r="A428" s="32" t="s">
        <v>179</v>
      </c>
      <c r="B428" s="32" t="s">
        <v>59</v>
      </c>
      <c r="C428" s="32" t="s">
        <v>1583</v>
      </c>
      <c r="D428" s="31">
        <v>42926</v>
      </c>
      <c r="E428" s="25">
        <f t="shared" si="33"/>
        <v>2017</v>
      </c>
      <c r="F428" s="25">
        <f t="shared" si="34"/>
        <v>7</v>
      </c>
      <c r="G428" s="37">
        <f t="shared" si="35"/>
        <v>10</v>
      </c>
      <c r="H428" s="35" t="s">
        <v>292</v>
      </c>
      <c r="I428" s="28">
        <v>131.69999999999999</v>
      </c>
      <c r="J428" s="28">
        <v>32.068333333333335</v>
      </c>
      <c r="K428" s="33">
        <v>10</v>
      </c>
      <c r="L428" s="33">
        <v>10</v>
      </c>
      <c r="M428" s="33" t="s">
        <v>292</v>
      </c>
      <c r="N428" s="27">
        <v>24.113900000000001</v>
      </c>
      <c r="O428" s="30">
        <v>34.343899999999998</v>
      </c>
      <c r="P428" s="26">
        <v>0.13195294117647038</v>
      </c>
      <c r="Q428" s="26">
        <v>0.89230588235294306</v>
      </c>
      <c r="R428" s="32" t="s">
        <v>284</v>
      </c>
      <c r="S428" s="32"/>
      <c r="T428" s="32"/>
      <c r="U428" s="22"/>
      <c r="V428" s="36"/>
      <c r="W428" s="22"/>
    </row>
    <row r="429" spans="1:23" ht="14" customHeight="1">
      <c r="A429" s="32" t="s">
        <v>179</v>
      </c>
      <c r="B429" s="32" t="s">
        <v>64</v>
      </c>
      <c r="C429" s="32" t="s">
        <v>1583</v>
      </c>
      <c r="D429" s="31">
        <v>42927</v>
      </c>
      <c r="E429" s="25">
        <f t="shared" si="33"/>
        <v>2017</v>
      </c>
      <c r="F429" s="25">
        <f t="shared" si="34"/>
        <v>7</v>
      </c>
      <c r="G429" s="37">
        <f t="shared" si="35"/>
        <v>11</v>
      </c>
      <c r="H429" s="35" t="s">
        <v>292</v>
      </c>
      <c r="I429" s="28">
        <v>131.52199999999999</v>
      </c>
      <c r="J429" s="28">
        <v>31.234999999999999</v>
      </c>
      <c r="K429" s="33">
        <v>10</v>
      </c>
      <c r="L429" s="33">
        <v>10</v>
      </c>
      <c r="M429" s="33" t="s">
        <v>292</v>
      </c>
      <c r="N429" s="27">
        <v>23.391300000000001</v>
      </c>
      <c r="O429" s="30">
        <v>34.441299999999998</v>
      </c>
      <c r="P429" s="26">
        <v>0.14258115333333365</v>
      </c>
      <c r="Q429" s="26">
        <v>1.1607450666666672</v>
      </c>
      <c r="R429" s="32" t="s">
        <v>284</v>
      </c>
      <c r="S429" s="32"/>
      <c r="T429" s="32"/>
      <c r="U429" s="22"/>
      <c r="V429" s="36"/>
      <c r="W429" s="22"/>
    </row>
    <row r="430" spans="1:23" ht="14" customHeight="1">
      <c r="A430" s="32" t="s">
        <v>179</v>
      </c>
      <c r="B430" s="32" t="s">
        <v>63</v>
      </c>
      <c r="C430" s="32" t="s">
        <v>1583</v>
      </c>
      <c r="D430" s="31">
        <v>42925</v>
      </c>
      <c r="E430" s="25">
        <f t="shared" si="33"/>
        <v>2017</v>
      </c>
      <c r="F430" s="25">
        <f t="shared" si="34"/>
        <v>7</v>
      </c>
      <c r="G430" s="37">
        <f t="shared" si="35"/>
        <v>9</v>
      </c>
      <c r="H430" s="35" t="s">
        <v>292</v>
      </c>
      <c r="I430" s="28">
        <v>132.44732999999999</v>
      </c>
      <c r="J430" s="28">
        <v>32.300170000000001</v>
      </c>
      <c r="K430" s="33">
        <v>30</v>
      </c>
      <c r="L430" s="33">
        <v>30</v>
      </c>
      <c r="M430" s="33" t="s">
        <v>292</v>
      </c>
      <c r="N430" s="27">
        <v>22.110299999999999</v>
      </c>
      <c r="O430" s="30">
        <v>34.535899999999998</v>
      </c>
      <c r="P430" s="26">
        <v>0.1876074166666668</v>
      </c>
      <c r="Q430" s="26">
        <v>1.400079400000001</v>
      </c>
      <c r="R430" s="32" t="s">
        <v>284</v>
      </c>
      <c r="S430" s="32"/>
      <c r="T430" s="32"/>
      <c r="U430" s="22"/>
      <c r="V430" s="36"/>
      <c r="W430" s="22"/>
    </row>
    <row r="431" spans="1:23" ht="14" customHeight="1">
      <c r="A431" s="32" t="s">
        <v>179</v>
      </c>
      <c r="B431" s="32" t="s">
        <v>60</v>
      </c>
      <c r="C431" s="32" t="s">
        <v>1583</v>
      </c>
      <c r="D431" s="31">
        <v>42922</v>
      </c>
      <c r="E431" s="25">
        <f t="shared" si="33"/>
        <v>2017</v>
      </c>
      <c r="F431" s="25">
        <f t="shared" si="34"/>
        <v>7</v>
      </c>
      <c r="G431" s="37">
        <f t="shared" si="35"/>
        <v>6</v>
      </c>
      <c r="H431" s="35" t="s">
        <v>292</v>
      </c>
      <c r="I431" s="28">
        <v>133.21782999999999</v>
      </c>
      <c r="J431" s="28">
        <v>30.533329999999999</v>
      </c>
      <c r="K431" s="33">
        <v>20</v>
      </c>
      <c r="L431" s="33">
        <v>20</v>
      </c>
      <c r="M431" s="33" t="s">
        <v>292</v>
      </c>
      <c r="N431" s="27">
        <v>27.523800000000001</v>
      </c>
      <c r="O431" s="30">
        <v>34.319499999999998</v>
      </c>
      <c r="P431" s="26">
        <v>0.19188235294117639</v>
      </c>
      <c r="Q431" s="26">
        <v>1.1177647058823545</v>
      </c>
      <c r="R431" s="32" t="s">
        <v>284</v>
      </c>
      <c r="S431" s="32"/>
      <c r="T431" s="32"/>
      <c r="U431" s="22"/>
      <c r="V431" s="36"/>
      <c r="W431" s="22"/>
    </row>
    <row r="432" spans="1:23" ht="14" customHeight="1">
      <c r="A432" s="32" t="s">
        <v>179</v>
      </c>
      <c r="B432" s="32" t="s">
        <v>58</v>
      </c>
      <c r="C432" s="32" t="s">
        <v>1583</v>
      </c>
      <c r="D432" s="31">
        <v>42922</v>
      </c>
      <c r="E432" s="25">
        <f t="shared" si="33"/>
        <v>2017</v>
      </c>
      <c r="F432" s="25">
        <f t="shared" si="34"/>
        <v>7</v>
      </c>
      <c r="G432" s="37">
        <f t="shared" si="35"/>
        <v>6</v>
      </c>
      <c r="H432" s="35" t="s">
        <v>292</v>
      </c>
      <c r="I432" s="28">
        <v>132.59299999999999</v>
      </c>
      <c r="J432" s="28">
        <v>30.107330000000001</v>
      </c>
      <c r="K432" s="33">
        <v>10</v>
      </c>
      <c r="L432" s="33">
        <v>10</v>
      </c>
      <c r="M432" s="33" t="s">
        <v>292</v>
      </c>
      <c r="N432" s="27">
        <v>25.581800000000001</v>
      </c>
      <c r="O432" s="30">
        <v>34.636699999999998</v>
      </c>
      <c r="P432" s="26">
        <v>0.21262352941176488</v>
      </c>
      <c r="Q432" s="26">
        <v>1.3990470588235286</v>
      </c>
      <c r="R432" s="32" t="s">
        <v>284</v>
      </c>
      <c r="S432" s="32"/>
      <c r="T432" s="32"/>
      <c r="U432" s="22"/>
      <c r="V432" s="36"/>
      <c r="W432" s="22"/>
    </row>
    <row r="433" spans="1:23" ht="14" customHeight="1">
      <c r="A433" s="32" t="s">
        <v>179</v>
      </c>
      <c r="B433" s="32" t="s">
        <v>66</v>
      </c>
      <c r="C433" s="32" t="s">
        <v>1583</v>
      </c>
      <c r="D433" s="31">
        <v>42929</v>
      </c>
      <c r="E433" s="25">
        <f t="shared" si="33"/>
        <v>2017</v>
      </c>
      <c r="F433" s="25">
        <f t="shared" si="34"/>
        <v>7</v>
      </c>
      <c r="G433" s="37">
        <f t="shared" si="35"/>
        <v>13</v>
      </c>
      <c r="H433" s="35" t="s">
        <v>292</v>
      </c>
      <c r="I433" s="28">
        <v>132.26832999999999</v>
      </c>
      <c r="J433" s="28">
        <v>29.483170000000001</v>
      </c>
      <c r="K433" s="33">
        <v>10</v>
      </c>
      <c r="L433" s="33">
        <v>10</v>
      </c>
      <c r="M433" s="33" t="s">
        <v>292</v>
      </c>
      <c r="N433" s="27">
        <v>28.223400000000002</v>
      </c>
      <c r="O433" s="30">
        <v>34.5914</v>
      </c>
      <c r="P433" s="26">
        <v>0.26868199999999987</v>
      </c>
      <c r="Q433" s="26">
        <v>1.4780053199999994</v>
      </c>
      <c r="R433" s="32" t="s">
        <v>284</v>
      </c>
      <c r="S433" s="32"/>
      <c r="T433" s="32"/>
      <c r="U433" s="22"/>
      <c r="V433" s="36"/>
      <c r="W433" s="22"/>
    </row>
    <row r="434" spans="1:23" ht="14" customHeight="1">
      <c r="A434" s="32" t="s">
        <v>179</v>
      </c>
      <c r="B434" s="32" t="s">
        <v>60</v>
      </c>
      <c r="C434" s="32" t="s">
        <v>1583</v>
      </c>
      <c r="D434" s="31">
        <v>42922</v>
      </c>
      <c r="E434" s="25">
        <f t="shared" si="33"/>
        <v>2017</v>
      </c>
      <c r="F434" s="25">
        <f t="shared" si="34"/>
        <v>7</v>
      </c>
      <c r="G434" s="37">
        <f t="shared" si="35"/>
        <v>6</v>
      </c>
      <c r="H434" s="35" t="s">
        <v>292</v>
      </c>
      <c r="I434" s="28">
        <v>133.21782999999999</v>
      </c>
      <c r="J434" s="28">
        <v>30.533329999999999</v>
      </c>
      <c r="K434" s="33">
        <v>30</v>
      </c>
      <c r="L434" s="33">
        <v>30</v>
      </c>
      <c r="M434" s="33" t="s">
        <v>292</v>
      </c>
      <c r="N434" s="27">
        <v>24.9679</v>
      </c>
      <c r="O434" s="30">
        <v>34.755800000000001</v>
      </c>
      <c r="P434" s="26">
        <v>0.30664705882352927</v>
      </c>
      <c r="Q434" s="26">
        <v>1.7422941176470594</v>
      </c>
      <c r="R434" s="32" t="s">
        <v>284</v>
      </c>
      <c r="S434" s="32"/>
      <c r="T434" s="32"/>
      <c r="U434" s="22"/>
      <c r="V434" s="36"/>
      <c r="W434" s="22"/>
    </row>
    <row r="435" spans="1:23" ht="14" customHeight="1">
      <c r="A435" s="1" t="s">
        <v>1538</v>
      </c>
      <c r="B435" s="1">
        <v>49</v>
      </c>
      <c r="C435" s="1" t="s">
        <v>1575</v>
      </c>
      <c r="D435" s="5">
        <v>43578.956180555557</v>
      </c>
      <c r="E435" s="1">
        <f t="shared" si="33"/>
        <v>2019</v>
      </c>
      <c r="F435" s="1">
        <f t="shared" si="34"/>
        <v>4</v>
      </c>
      <c r="G435" s="4">
        <f t="shared" si="35"/>
        <v>23</v>
      </c>
      <c r="H435" s="9">
        <v>0.9555555555555556</v>
      </c>
      <c r="I435" s="13">
        <v>126.25700000000001</v>
      </c>
      <c r="J435" s="13">
        <v>27.257999999999999</v>
      </c>
      <c r="K435" s="10">
        <v>496.97399999999999</v>
      </c>
      <c r="L435" s="10">
        <v>500</v>
      </c>
      <c r="M435" s="10">
        <v>0</v>
      </c>
      <c r="N435" s="14">
        <v>8.2576000000000001</v>
      </c>
      <c r="O435" s="13">
        <v>34.309199999999997</v>
      </c>
      <c r="P435" s="41">
        <v>-7.4910611764706037E-2</v>
      </c>
      <c r="Q435" s="41">
        <v>-0.76664391764705897</v>
      </c>
      <c r="R435" s="1" t="s">
        <v>285</v>
      </c>
      <c r="S435" s="1">
        <v>1</v>
      </c>
      <c r="V435" s="8" t="s">
        <v>1638</v>
      </c>
      <c r="W435" s="42" t="str">
        <f>A435&amp;" St."&amp;B435&amp;" "&amp;K435&amp;"m"&amp;" Bt."&amp;M435</f>
        <v>YK1901 St.49 496.974m Bt.0</v>
      </c>
    </row>
    <row r="436" spans="1:23" ht="14" customHeight="1">
      <c r="A436" s="1" t="s">
        <v>1533</v>
      </c>
      <c r="B436" s="1" t="s">
        <v>1535</v>
      </c>
      <c r="C436" s="1" t="s">
        <v>1575</v>
      </c>
      <c r="D436" s="5">
        <v>43526</v>
      </c>
      <c r="E436" s="1">
        <v>2019</v>
      </c>
      <c r="F436" s="1">
        <v>3</v>
      </c>
      <c r="G436" s="4">
        <v>2</v>
      </c>
      <c r="H436" s="9">
        <v>0.50138888888888888</v>
      </c>
      <c r="I436" s="13">
        <f>126+1509/6000</f>
        <v>126.25149999999999</v>
      </c>
      <c r="J436" s="13">
        <f>27+1505/6000</f>
        <v>27.250833333333333</v>
      </c>
      <c r="K436" s="10">
        <v>496.38900000000001</v>
      </c>
      <c r="L436" s="10">
        <v>500</v>
      </c>
      <c r="M436" s="10">
        <v>0</v>
      </c>
      <c r="N436" s="14">
        <v>8.859</v>
      </c>
      <c r="O436" s="13">
        <v>34.292499999999997</v>
      </c>
      <c r="P436" s="41">
        <v>-3.702931999999981E-2</v>
      </c>
      <c r="Q436" s="41">
        <v>-0.63360999999999912</v>
      </c>
      <c r="R436" s="1" t="s">
        <v>285</v>
      </c>
      <c r="S436" s="1">
        <v>1</v>
      </c>
      <c r="V436" s="8" t="s">
        <v>1638</v>
      </c>
      <c r="W436" s="42" t="str">
        <f>A436&amp;" St."&amp;B436&amp;" "&amp;K436&amp;"m"&amp;" Bt."&amp;M436</f>
        <v>YK1812 St.60_2 496.389m Bt.0</v>
      </c>
    </row>
    <row r="437" spans="1:23" ht="14" customHeight="1">
      <c r="A437" s="1" t="s">
        <v>290</v>
      </c>
      <c r="B437" s="1" t="s">
        <v>294</v>
      </c>
      <c r="C437" s="1" t="s">
        <v>1575</v>
      </c>
      <c r="D437" s="5">
        <v>43163</v>
      </c>
      <c r="E437" s="1">
        <f t="shared" ref="E437:E450" si="36">YEAR(D437)</f>
        <v>2018</v>
      </c>
      <c r="F437" s="1">
        <f t="shared" ref="F437:F450" si="37">MONTH(D437)</f>
        <v>3</v>
      </c>
      <c r="G437" s="4">
        <f t="shared" ref="G437:G450" si="38">DAY(D437)</f>
        <v>4</v>
      </c>
      <c r="H437" s="9">
        <v>0.58472222222222225</v>
      </c>
      <c r="I437" s="13">
        <f>126+15.11/60</f>
        <v>126.25183333333334</v>
      </c>
      <c r="J437" s="13">
        <f>27+15.13/60</f>
        <v>27.252166666666668</v>
      </c>
      <c r="K437" s="10">
        <v>496.79599999999999</v>
      </c>
      <c r="L437" s="10">
        <v>500</v>
      </c>
      <c r="M437" s="10">
        <v>0</v>
      </c>
      <c r="N437" s="14">
        <v>8.1043000000000003</v>
      </c>
      <c r="O437" s="13">
        <v>34.34330169995355</v>
      </c>
      <c r="P437" s="38">
        <v>-3.0354879999999751E-2</v>
      </c>
      <c r="Q437" s="38">
        <v>-0.66989640705882358</v>
      </c>
      <c r="R437" s="32" t="s">
        <v>285</v>
      </c>
      <c r="S437" s="32">
        <v>1</v>
      </c>
      <c r="T437" s="32"/>
      <c r="V437" s="15"/>
      <c r="W437" s="8" t="s">
        <v>1203</v>
      </c>
    </row>
    <row r="438" spans="1:23" ht="14" customHeight="1">
      <c r="A438" s="1" t="s">
        <v>293</v>
      </c>
      <c r="B438" s="1">
        <v>49</v>
      </c>
      <c r="C438" s="1" t="s">
        <v>1575</v>
      </c>
      <c r="D438" s="5">
        <v>43212</v>
      </c>
      <c r="E438" s="1">
        <f t="shared" si="36"/>
        <v>2018</v>
      </c>
      <c r="F438" s="1">
        <f t="shared" si="37"/>
        <v>4</v>
      </c>
      <c r="G438" s="4">
        <f t="shared" si="38"/>
        <v>22</v>
      </c>
      <c r="H438" s="9">
        <v>0.9375</v>
      </c>
      <c r="I438" s="13">
        <f>126+15.23/60</f>
        <v>126.25383333333333</v>
      </c>
      <c r="J438" s="13">
        <f>27+15.43/60</f>
        <v>27.257166666666667</v>
      </c>
      <c r="K438" s="10">
        <v>501.01499999999999</v>
      </c>
      <c r="L438" s="10">
        <v>500</v>
      </c>
      <c r="M438" s="10">
        <v>0</v>
      </c>
      <c r="N438" s="14">
        <v>7.4931999999999999</v>
      </c>
      <c r="O438" s="13">
        <v>34.3249</v>
      </c>
      <c r="P438" s="38">
        <v>-1.3208552941176066E-2</v>
      </c>
      <c r="Q438" s="38">
        <v>-0.68544204705882272</v>
      </c>
      <c r="R438" s="32" t="s">
        <v>285</v>
      </c>
      <c r="S438" s="32">
        <v>1</v>
      </c>
      <c r="T438" s="32"/>
      <c r="W438" s="8" t="s">
        <v>1191</v>
      </c>
    </row>
    <row r="439" spans="1:23" ht="14" customHeight="1">
      <c r="A439" s="1" t="s">
        <v>1534</v>
      </c>
      <c r="B439" s="1">
        <v>52</v>
      </c>
      <c r="C439" s="1" t="s">
        <v>1575</v>
      </c>
      <c r="D439" s="5">
        <v>43521</v>
      </c>
      <c r="E439" s="1">
        <f t="shared" si="36"/>
        <v>2019</v>
      </c>
      <c r="F439" s="1">
        <f t="shared" si="37"/>
        <v>2</v>
      </c>
      <c r="G439" s="4">
        <f t="shared" si="38"/>
        <v>25</v>
      </c>
      <c r="H439" s="9">
        <v>0.24374999999999999</v>
      </c>
      <c r="I439" s="13">
        <v>125.7925</v>
      </c>
      <c r="J439" s="13">
        <v>26.748999999999999</v>
      </c>
      <c r="K439" s="10">
        <v>5</v>
      </c>
      <c r="L439" s="10">
        <v>5</v>
      </c>
      <c r="M439" s="10">
        <v>0</v>
      </c>
      <c r="N439" s="14">
        <v>24.335999999999999</v>
      </c>
      <c r="O439" s="13">
        <v>34.459333333333298</v>
      </c>
      <c r="P439" s="41">
        <v>5.4913650000000036E-2</v>
      </c>
      <c r="Q439" s="41">
        <v>0.90452176666666695</v>
      </c>
      <c r="R439" s="1" t="s">
        <v>285</v>
      </c>
      <c r="W439" s="42" t="str">
        <f>A439&amp;" St."&amp;B439&amp;" "&amp;K439&amp;"m"&amp;" Bt."&amp;M439</f>
        <v>YK1812 St.52 5m Bt.0</v>
      </c>
    </row>
    <row r="440" spans="1:23" ht="14" customHeight="1">
      <c r="A440" s="1" t="s">
        <v>293</v>
      </c>
      <c r="B440" s="1">
        <v>40</v>
      </c>
      <c r="C440" s="1" t="s">
        <v>1574</v>
      </c>
      <c r="D440" s="5">
        <v>43207</v>
      </c>
      <c r="E440" s="1">
        <f t="shared" si="36"/>
        <v>2018</v>
      </c>
      <c r="F440" s="1">
        <f t="shared" si="37"/>
        <v>4</v>
      </c>
      <c r="G440" s="4">
        <f t="shared" si="38"/>
        <v>17</v>
      </c>
      <c r="H440" s="9">
        <v>2.7083333333333334E-2</v>
      </c>
      <c r="I440" s="13">
        <v>126.794666666666</v>
      </c>
      <c r="J440" s="13">
        <v>29.75</v>
      </c>
      <c r="K440" s="10">
        <v>5</v>
      </c>
      <c r="L440" s="10">
        <v>5</v>
      </c>
      <c r="M440" s="10">
        <v>0</v>
      </c>
      <c r="N440" s="14">
        <v>16.309999999999999</v>
      </c>
      <c r="O440" s="13">
        <v>34.038186666666597</v>
      </c>
      <c r="P440" s="38">
        <v>6.1582079999999761E-2</v>
      </c>
      <c r="Q440" s="38">
        <v>0.39857344000000161</v>
      </c>
      <c r="R440" s="32" t="s">
        <v>285</v>
      </c>
      <c r="S440" s="32"/>
      <c r="T440" s="32"/>
      <c r="W440" s="8" t="s">
        <v>786</v>
      </c>
    </row>
    <row r="441" spans="1:23" ht="14" customHeight="1">
      <c r="A441" s="1" t="s">
        <v>293</v>
      </c>
      <c r="B441" s="1">
        <v>49</v>
      </c>
      <c r="C441" s="1" t="s">
        <v>1575</v>
      </c>
      <c r="D441" s="5">
        <v>43212</v>
      </c>
      <c r="E441" s="1">
        <f t="shared" si="36"/>
        <v>2018</v>
      </c>
      <c r="F441" s="1">
        <f t="shared" si="37"/>
        <v>4</v>
      </c>
      <c r="G441" s="4">
        <f t="shared" si="38"/>
        <v>22</v>
      </c>
      <c r="H441" s="9">
        <v>0.9375</v>
      </c>
      <c r="I441" s="13">
        <f>126+15.23/60</f>
        <v>126.25383333333333</v>
      </c>
      <c r="J441" s="13">
        <f>27+15.43/60</f>
        <v>27.257166666666667</v>
      </c>
      <c r="K441" s="10">
        <v>299.149</v>
      </c>
      <c r="L441" s="10">
        <v>300</v>
      </c>
      <c r="M441" s="10">
        <v>0</v>
      </c>
      <c r="N441" s="14">
        <v>11.543699999999999</v>
      </c>
      <c r="O441" s="13">
        <v>34.395000000000003</v>
      </c>
      <c r="P441" s="38">
        <v>6.942908235294154E-2</v>
      </c>
      <c r="Q441" s="38">
        <v>-7.8597242352941521E-2</v>
      </c>
      <c r="R441" s="32" t="s">
        <v>285</v>
      </c>
      <c r="S441" s="32">
        <v>1</v>
      </c>
      <c r="T441" s="32"/>
      <c r="W441" s="8" t="s">
        <v>1192</v>
      </c>
    </row>
    <row r="442" spans="1:23" ht="14" customHeight="1">
      <c r="A442" s="1" t="s">
        <v>1533</v>
      </c>
      <c r="B442" s="1">
        <v>43</v>
      </c>
      <c r="C442" s="1" t="s">
        <v>1575</v>
      </c>
      <c r="D442" s="5">
        <v>43517</v>
      </c>
      <c r="E442" s="1">
        <f t="shared" si="36"/>
        <v>2019</v>
      </c>
      <c r="F442" s="1">
        <f t="shared" si="37"/>
        <v>2</v>
      </c>
      <c r="G442" s="4">
        <f t="shared" si="38"/>
        <v>21</v>
      </c>
      <c r="H442" s="9">
        <v>0.34236111111111112</v>
      </c>
      <c r="I442" s="13">
        <v>123.28983333333299</v>
      </c>
      <c r="J442" s="13">
        <v>27.039000000000001</v>
      </c>
      <c r="K442" s="10">
        <v>5</v>
      </c>
      <c r="L442" s="10">
        <v>5</v>
      </c>
      <c r="M442" s="10">
        <v>0</v>
      </c>
      <c r="N442" s="14">
        <v>19.4843333333333</v>
      </c>
      <c r="O442" s="13">
        <v>34.210166666666595</v>
      </c>
      <c r="P442" s="41">
        <v>6.9809016470588237E-2</v>
      </c>
      <c r="Q442" s="41">
        <v>0.52427085647059002</v>
      </c>
      <c r="R442" s="1" t="s">
        <v>285</v>
      </c>
      <c r="W442" s="42" t="str">
        <f t="shared" ref="W442:W447" si="39">A442&amp;" St."&amp;B442&amp;" "&amp;K442&amp;"m"&amp;" Bt."&amp;M442</f>
        <v>YK1812 St.43 5m Bt.0</v>
      </c>
    </row>
    <row r="443" spans="1:23">
      <c r="A443" s="1" t="s">
        <v>1538</v>
      </c>
      <c r="B443" s="1">
        <v>49</v>
      </c>
      <c r="C443" s="1" t="s">
        <v>1575</v>
      </c>
      <c r="D443" s="5">
        <v>43578.956180555557</v>
      </c>
      <c r="E443" s="1">
        <f t="shared" si="36"/>
        <v>2019</v>
      </c>
      <c r="F443" s="1">
        <f t="shared" si="37"/>
        <v>4</v>
      </c>
      <c r="G443" s="4">
        <f t="shared" si="38"/>
        <v>23</v>
      </c>
      <c r="H443" s="9">
        <v>0.9555555555555556</v>
      </c>
      <c r="I443" s="13">
        <v>126.25700000000001</v>
      </c>
      <c r="J443" s="13">
        <v>27.257999999999999</v>
      </c>
      <c r="K443" s="10">
        <v>297.846</v>
      </c>
      <c r="L443" s="10">
        <v>300</v>
      </c>
      <c r="M443" s="10">
        <v>0</v>
      </c>
      <c r="N443" s="14">
        <v>12.930999999999999</v>
      </c>
      <c r="O443" s="13">
        <v>34.451799999999999</v>
      </c>
      <c r="P443" s="41">
        <v>9.1306710588234807E-2</v>
      </c>
      <c r="Q443" s="41">
        <v>0.44620560588235492</v>
      </c>
      <c r="R443" s="1" t="s">
        <v>285</v>
      </c>
      <c r="S443" s="1">
        <v>1</v>
      </c>
      <c r="W443" s="42" t="str">
        <f t="shared" si="39"/>
        <v>YK1901 St.49 297.846m Bt.0</v>
      </c>
    </row>
    <row r="444" spans="1:23" ht="14" customHeight="1">
      <c r="A444" s="1" t="s">
        <v>1538</v>
      </c>
      <c r="B444" s="1">
        <v>71</v>
      </c>
      <c r="C444" s="1" t="s">
        <v>1575</v>
      </c>
      <c r="D444" s="5">
        <v>43582</v>
      </c>
      <c r="E444" s="1">
        <f t="shared" si="36"/>
        <v>2019</v>
      </c>
      <c r="F444" s="1">
        <f t="shared" si="37"/>
        <v>4</v>
      </c>
      <c r="G444" s="4">
        <f t="shared" si="38"/>
        <v>27</v>
      </c>
      <c r="H444" s="9">
        <v>0.11388888888888889</v>
      </c>
      <c r="I444" s="13">
        <v>126.251</v>
      </c>
      <c r="J444" s="13">
        <v>30.211666666666599</v>
      </c>
      <c r="K444" s="10">
        <v>5</v>
      </c>
      <c r="L444" s="10">
        <v>5</v>
      </c>
      <c r="M444" s="10">
        <v>0</v>
      </c>
      <c r="N444" s="14">
        <v>16.147666666666598</v>
      </c>
      <c r="O444" s="13">
        <v>34.095666666666595</v>
      </c>
      <c r="P444" s="41">
        <v>9.8000000000000004E-2</v>
      </c>
      <c r="Q444" s="41">
        <v>0.77800000000000002</v>
      </c>
      <c r="R444" s="1" t="s">
        <v>285</v>
      </c>
      <c r="W444" s="42" t="str">
        <f t="shared" si="39"/>
        <v>YK1901 St.71 5m Bt.0</v>
      </c>
    </row>
    <row r="445" spans="1:23" ht="14" customHeight="1">
      <c r="A445" s="1" t="s">
        <v>1538</v>
      </c>
      <c r="B445" s="1">
        <v>54</v>
      </c>
      <c r="C445" s="1" t="s">
        <v>1575</v>
      </c>
      <c r="D445" s="5">
        <v>43579</v>
      </c>
      <c r="E445" s="1">
        <f t="shared" si="36"/>
        <v>2019</v>
      </c>
      <c r="F445" s="1">
        <f t="shared" si="37"/>
        <v>4</v>
      </c>
      <c r="G445" s="4">
        <f t="shared" si="38"/>
        <v>24</v>
      </c>
      <c r="H445" s="9">
        <v>0.92222222222222217</v>
      </c>
      <c r="I445" s="13">
        <v>123.30433333333301</v>
      </c>
      <c r="J445" s="13">
        <v>26.75</v>
      </c>
      <c r="K445" s="10">
        <v>5</v>
      </c>
      <c r="L445" s="10">
        <v>5</v>
      </c>
      <c r="M445" s="10">
        <v>0</v>
      </c>
      <c r="N445" s="14">
        <v>23.952666666666598</v>
      </c>
      <c r="O445" s="13">
        <v>34.163999999999994</v>
      </c>
      <c r="P445" s="41">
        <v>0.11176932352941238</v>
      </c>
      <c r="Q445" s="41">
        <v>0.79396382823529521</v>
      </c>
      <c r="R445" s="1" t="s">
        <v>285</v>
      </c>
      <c r="W445" s="42" t="str">
        <f t="shared" si="39"/>
        <v>YK1901 St.54 5m Bt.0</v>
      </c>
    </row>
    <row r="446" spans="1:23">
      <c r="A446" s="1" t="s">
        <v>1538</v>
      </c>
      <c r="B446" s="1">
        <v>33</v>
      </c>
      <c r="C446" s="1" t="s">
        <v>1575</v>
      </c>
      <c r="D446" s="5">
        <v>43571</v>
      </c>
      <c r="E446" s="1">
        <f t="shared" si="36"/>
        <v>2019</v>
      </c>
      <c r="F446" s="1">
        <f t="shared" si="37"/>
        <v>4</v>
      </c>
      <c r="G446" s="4">
        <f t="shared" si="38"/>
        <v>16</v>
      </c>
      <c r="H446" s="9">
        <v>0.46666666666666662</v>
      </c>
      <c r="I446" s="13">
        <v>127.190166666666</v>
      </c>
      <c r="J446" s="13">
        <v>30.256</v>
      </c>
      <c r="K446" s="10">
        <v>5</v>
      </c>
      <c r="L446" s="10">
        <v>5</v>
      </c>
      <c r="M446" s="10">
        <v>0</v>
      </c>
      <c r="N446" s="14">
        <v>16.7543333333333</v>
      </c>
      <c r="O446" s="13">
        <v>34.152499999999996</v>
      </c>
      <c r="P446" s="41">
        <v>0.11239287999999936</v>
      </c>
      <c r="Q446" s="41">
        <v>0.72654639999999837</v>
      </c>
      <c r="R446" s="1" t="s">
        <v>285</v>
      </c>
      <c r="W446" s="42" t="str">
        <f t="shared" si="39"/>
        <v>YK1901 St.33 5m Bt.0</v>
      </c>
    </row>
    <row r="447" spans="1:23" ht="14" customHeight="1">
      <c r="A447" s="1" t="s">
        <v>1533</v>
      </c>
      <c r="B447" s="1">
        <v>44</v>
      </c>
      <c r="C447" s="1" t="s">
        <v>1575</v>
      </c>
      <c r="D447" s="5">
        <v>43517</v>
      </c>
      <c r="E447" s="1">
        <f t="shared" si="36"/>
        <v>2019</v>
      </c>
      <c r="F447" s="1">
        <f t="shared" si="37"/>
        <v>2</v>
      </c>
      <c r="G447" s="4">
        <f t="shared" si="38"/>
        <v>21</v>
      </c>
      <c r="H447" s="9">
        <v>0.50694444444444442</v>
      </c>
      <c r="I447" s="13">
        <v>123.25</v>
      </c>
      <c r="J447" s="13">
        <v>26.546166666666601</v>
      </c>
      <c r="K447" s="10">
        <v>5</v>
      </c>
      <c r="L447" s="10">
        <v>5</v>
      </c>
      <c r="M447" s="10">
        <v>0</v>
      </c>
      <c r="N447" s="14">
        <v>21.902666666666601</v>
      </c>
      <c r="O447" s="13">
        <v>34.223999999999997</v>
      </c>
      <c r="P447" s="41">
        <v>0.12199574588235329</v>
      </c>
      <c r="Q447" s="41">
        <v>0.79714550588235333</v>
      </c>
      <c r="R447" s="1" t="s">
        <v>285</v>
      </c>
      <c r="W447" s="42" t="str">
        <f t="shared" si="39"/>
        <v>YK1812 St.44 5m Bt.0</v>
      </c>
    </row>
    <row r="448" spans="1:23">
      <c r="A448" s="1" t="s">
        <v>293</v>
      </c>
      <c r="B448" s="1">
        <v>56</v>
      </c>
      <c r="C448" s="1" t="s">
        <v>1574</v>
      </c>
      <c r="D448" s="5">
        <v>43214</v>
      </c>
      <c r="E448" s="1">
        <f t="shared" si="36"/>
        <v>2018</v>
      </c>
      <c r="F448" s="1">
        <f t="shared" si="37"/>
        <v>4</v>
      </c>
      <c r="G448" s="4">
        <f t="shared" si="38"/>
        <v>24</v>
      </c>
      <c r="H448" s="9">
        <v>0.7909722222222223</v>
      </c>
      <c r="I448" s="13">
        <v>123.74299999999999</v>
      </c>
      <c r="J448" s="13">
        <v>27.256</v>
      </c>
      <c r="K448" s="10">
        <v>5</v>
      </c>
      <c r="L448" s="10">
        <v>5</v>
      </c>
      <c r="M448" s="10">
        <v>0</v>
      </c>
      <c r="N448" s="14">
        <v>22.19</v>
      </c>
      <c r="O448" s="13">
        <v>34.249591428571399</v>
      </c>
      <c r="P448" s="38">
        <v>0.1236611388235298</v>
      </c>
      <c r="Q448" s="38">
        <v>0.88510805764705935</v>
      </c>
      <c r="R448" s="32" t="s">
        <v>285</v>
      </c>
      <c r="S448" s="32"/>
      <c r="T448" s="32"/>
      <c r="W448" s="8" t="s">
        <v>804</v>
      </c>
    </row>
    <row r="449" spans="1:23" ht="14" customHeight="1">
      <c r="A449" s="1" t="s">
        <v>293</v>
      </c>
      <c r="B449" s="1">
        <v>49</v>
      </c>
      <c r="C449" s="1" t="s">
        <v>1575</v>
      </c>
      <c r="D449" s="5">
        <v>43212</v>
      </c>
      <c r="E449" s="1">
        <f t="shared" si="36"/>
        <v>2018</v>
      </c>
      <c r="F449" s="1">
        <f t="shared" si="37"/>
        <v>4</v>
      </c>
      <c r="G449" s="4">
        <f t="shared" si="38"/>
        <v>22</v>
      </c>
      <c r="H449" s="9">
        <v>0.9375</v>
      </c>
      <c r="I449" s="13">
        <f>126+15.23/60</f>
        <v>126.25383333333333</v>
      </c>
      <c r="J449" s="13">
        <f>27+15.43/60</f>
        <v>27.257166666666667</v>
      </c>
      <c r="K449" s="10">
        <v>19.152999999999999</v>
      </c>
      <c r="L449" s="10">
        <v>20</v>
      </c>
      <c r="M449" s="10">
        <v>0</v>
      </c>
      <c r="N449" s="14">
        <v>25.2925</v>
      </c>
      <c r="O449" s="13">
        <v>34.297499999999999</v>
      </c>
      <c r="P449" s="38">
        <v>0.12381839058823552</v>
      </c>
      <c r="Q449" s="38">
        <v>0.79838116941176551</v>
      </c>
      <c r="R449" s="32" t="s">
        <v>285</v>
      </c>
      <c r="S449" s="32">
        <v>1</v>
      </c>
      <c r="T449" s="32"/>
      <c r="W449" s="8" t="s">
        <v>1200</v>
      </c>
    </row>
    <row r="450" spans="1:23" ht="14" customHeight="1">
      <c r="A450" s="1" t="s">
        <v>1538</v>
      </c>
      <c r="B450" s="1">
        <v>63</v>
      </c>
      <c r="C450" s="1" t="s">
        <v>1575</v>
      </c>
      <c r="D450" s="5">
        <v>43580.656342592592</v>
      </c>
      <c r="E450" s="1">
        <f t="shared" si="36"/>
        <v>2019</v>
      </c>
      <c r="F450" s="1">
        <f t="shared" si="37"/>
        <v>4</v>
      </c>
      <c r="G450" s="4">
        <f t="shared" si="38"/>
        <v>25</v>
      </c>
      <c r="H450" s="9">
        <v>0.65625</v>
      </c>
      <c r="I450" s="13">
        <v>124.756</v>
      </c>
      <c r="J450" s="13">
        <v>27.753</v>
      </c>
      <c r="K450" s="10">
        <v>29.463000000000001</v>
      </c>
      <c r="L450" s="10">
        <v>30</v>
      </c>
      <c r="M450" s="10">
        <v>0</v>
      </c>
      <c r="N450" s="14">
        <v>21.0076</v>
      </c>
      <c r="O450" s="13">
        <v>34.423699999999997</v>
      </c>
      <c r="P450" s="41">
        <v>0.127</v>
      </c>
      <c r="Q450" s="41">
        <v>0.98699999999999999</v>
      </c>
      <c r="R450" s="1" t="s">
        <v>285</v>
      </c>
      <c r="S450" s="1">
        <v>1</v>
      </c>
      <c r="W450" s="42" t="str">
        <f>A450&amp;" St."&amp;B450&amp;" "&amp;K450&amp;"m"&amp;" Bt."&amp;M450</f>
        <v>YK1901 St.63 29.463m Bt.0</v>
      </c>
    </row>
    <row r="451" spans="1:23" ht="14" customHeight="1">
      <c r="A451" s="1" t="s">
        <v>1533</v>
      </c>
      <c r="B451" s="1" t="s">
        <v>1535</v>
      </c>
      <c r="C451" s="1" t="s">
        <v>1575</v>
      </c>
      <c r="D451" s="5">
        <v>43526</v>
      </c>
      <c r="E451" s="1">
        <v>2019</v>
      </c>
      <c r="F451" s="1">
        <v>3</v>
      </c>
      <c r="G451" s="4">
        <v>2</v>
      </c>
      <c r="H451" s="9">
        <v>0.50138888888888888</v>
      </c>
      <c r="I451" s="13">
        <f>126+1509/6000</f>
        <v>126.25149999999999</v>
      </c>
      <c r="J451" s="13">
        <f>27+1505/6000</f>
        <v>27.250833333333333</v>
      </c>
      <c r="K451" s="10">
        <v>20.045999999999999</v>
      </c>
      <c r="L451" s="10">
        <v>20</v>
      </c>
      <c r="M451" s="10">
        <v>0</v>
      </c>
      <c r="N451" s="14">
        <v>25.038799999999998</v>
      </c>
      <c r="O451" s="13">
        <v>34.576799999999999</v>
      </c>
      <c r="P451" s="41">
        <v>0.12748647941176472</v>
      </c>
      <c r="Q451" s="41">
        <v>1.2866405882352936</v>
      </c>
      <c r="R451" s="1" t="s">
        <v>285</v>
      </c>
      <c r="S451" s="1">
        <v>1</v>
      </c>
      <c r="W451" s="42" t="str">
        <f>A451&amp;" St."&amp;B451&amp;" "&amp;K451&amp;"m"&amp;" Bt."&amp;M451</f>
        <v>YK1812 St.60_2 20.046m Bt.0</v>
      </c>
    </row>
    <row r="452" spans="1:23" ht="14" customHeight="1">
      <c r="A452" s="1" t="s">
        <v>1534</v>
      </c>
      <c r="B452" s="1">
        <v>57</v>
      </c>
      <c r="C452" s="1" t="s">
        <v>1575</v>
      </c>
      <c r="D452" s="5">
        <v>43520</v>
      </c>
      <c r="E452" s="1">
        <f>YEAR(D452)</f>
        <v>2019</v>
      </c>
      <c r="F452" s="1">
        <f>MONTH(D452)</f>
        <v>2</v>
      </c>
      <c r="G452" s="4">
        <f>DAY(D452)</f>
        <v>24</v>
      </c>
      <c r="H452" s="9">
        <v>0.89513888888888893</v>
      </c>
      <c r="I452" s="13">
        <v>126.287166666666</v>
      </c>
      <c r="J452" s="13">
        <v>27.25</v>
      </c>
      <c r="K452" s="10">
        <v>5</v>
      </c>
      <c r="L452" s="10">
        <v>5</v>
      </c>
      <c r="M452" s="10">
        <v>0</v>
      </c>
      <c r="N452" s="14">
        <v>24.861000000000001</v>
      </c>
      <c r="O452" s="13">
        <v>34.553666666666601</v>
      </c>
      <c r="P452" s="41">
        <v>0.12757945176470553</v>
      </c>
      <c r="Q452" s="41">
        <v>1.1198971752941151</v>
      </c>
      <c r="R452" s="1" t="s">
        <v>285</v>
      </c>
      <c r="W452" s="42" t="str">
        <f>A452&amp;" St."&amp;B452&amp;" "&amp;K452&amp;"m"&amp;" Bt."&amp;M452</f>
        <v>YK1812 St.57 5m Bt.0</v>
      </c>
    </row>
    <row r="453" spans="1:23" ht="14" customHeight="1">
      <c r="A453" s="1" t="s">
        <v>290</v>
      </c>
      <c r="B453" s="1" t="s">
        <v>294</v>
      </c>
      <c r="C453" s="1" t="s">
        <v>1575</v>
      </c>
      <c r="D453" s="5">
        <v>43163</v>
      </c>
      <c r="E453" s="1">
        <f>YEAR(D453)</f>
        <v>2018</v>
      </c>
      <c r="F453" s="1">
        <f>MONTH(D453)</f>
        <v>3</v>
      </c>
      <c r="G453" s="4">
        <f>DAY(D453)</f>
        <v>4</v>
      </c>
      <c r="H453" s="9">
        <v>0.58472222222222225</v>
      </c>
      <c r="I453" s="13">
        <f>126+15.11/60</f>
        <v>126.25183333333334</v>
      </c>
      <c r="J453" s="13">
        <f>27+15.13/60</f>
        <v>27.252166666666668</v>
      </c>
      <c r="K453" s="10">
        <v>74.037000000000006</v>
      </c>
      <c r="L453" s="10">
        <v>75</v>
      </c>
      <c r="M453" s="10">
        <v>0</v>
      </c>
      <c r="N453" s="14">
        <v>23.563500000000001</v>
      </c>
      <c r="O453" s="13">
        <v>34.667561352548788</v>
      </c>
      <c r="P453" s="38">
        <v>0.13106923999999975</v>
      </c>
      <c r="Q453" s="38">
        <v>1.1725969623529391</v>
      </c>
      <c r="R453" s="32" t="s">
        <v>285</v>
      </c>
      <c r="S453" s="32">
        <v>1</v>
      </c>
      <c r="T453" s="32"/>
      <c r="V453" s="15"/>
      <c r="W453" s="8" t="s">
        <v>1209</v>
      </c>
    </row>
    <row r="454" spans="1:23" ht="14" customHeight="1">
      <c r="A454" s="1" t="s">
        <v>293</v>
      </c>
      <c r="B454" s="1">
        <v>49</v>
      </c>
      <c r="C454" s="1" t="s">
        <v>1575</v>
      </c>
      <c r="D454" s="5">
        <v>43212</v>
      </c>
      <c r="E454" s="1">
        <f>YEAR(D454)</f>
        <v>2018</v>
      </c>
      <c r="F454" s="1">
        <f>MONTH(D454)</f>
        <v>4</v>
      </c>
      <c r="G454" s="4">
        <f>DAY(D454)</f>
        <v>22</v>
      </c>
      <c r="H454" s="9">
        <v>0.9375</v>
      </c>
      <c r="I454" s="13">
        <f>126+15.23/60</f>
        <v>126.25383333333333</v>
      </c>
      <c r="J454" s="13">
        <f>27+15.43/60</f>
        <v>27.257166666666667</v>
      </c>
      <c r="K454" s="10">
        <v>50.476999999999997</v>
      </c>
      <c r="L454" s="10">
        <v>50</v>
      </c>
      <c r="M454" s="10">
        <v>0</v>
      </c>
      <c r="N454" s="14">
        <v>24.288</v>
      </c>
      <c r="O454" s="13">
        <v>34.310200000000002</v>
      </c>
      <c r="P454" s="38">
        <v>0.13236767999999977</v>
      </c>
      <c r="Q454" s="38">
        <v>1.0289193600000015</v>
      </c>
      <c r="R454" s="32" t="s">
        <v>285</v>
      </c>
      <c r="S454" s="32">
        <v>1</v>
      </c>
      <c r="T454" s="32"/>
      <c r="W454" s="8" t="s">
        <v>1198</v>
      </c>
    </row>
    <row r="455" spans="1:23" ht="14" customHeight="1">
      <c r="A455" s="1" t="s">
        <v>1538</v>
      </c>
      <c r="B455" s="1">
        <v>63</v>
      </c>
      <c r="C455" s="1" t="s">
        <v>1575</v>
      </c>
      <c r="D455" s="5">
        <v>43580.656342592592</v>
      </c>
      <c r="E455" s="1">
        <f>YEAR(D455)</f>
        <v>2019</v>
      </c>
      <c r="F455" s="1">
        <f>MONTH(D455)</f>
        <v>4</v>
      </c>
      <c r="G455" s="4">
        <f>DAY(D455)</f>
        <v>25</v>
      </c>
      <c r="H455" s="9">
        <v>0.65625</v>
      </c>
      <c r="I455" s="13">
        <v>124.756</v>
      </c>
      <c r="J455" s="13">
        <v>27.753</v>
      </c>
      <c r="K455" s="10">
        <v>0</v>
      </c>
      <c r="L455" s="10">
        <v>0</v>
      </c>
      <c r="M455" s="33">
        <v>0</v>
      </c>
      <c r="N455" s="40">
        <v>22.5</v>
      </c>
      <c r="O455" s="13">
        <v>34.334083768284394</v>
      </c>
      <c r="P455" s="41">
        <v>0.13762605882352918</v>
      </c>
      <c r="Q455" s="41">
        <v>1.1328109905882382</v>
      </c>
      <c r="R455" s="1" t="s">
        <v>285</v>
      </c>
      <c r="S455" s="1">
        <v>1</v>
      </c>
      <c r="W455" s="42" t="str">
        <f>A455&amp;" St."&amp;B455&amp;" "&amp;K455&amp;"m"&amp;" Bt."&amp;M455</f>
        <v>YK1901 St.63 0m Bt.0</v>
      </c>
    </row>
    <row r="456" spans="1:23" ht="14" customHeight="1">
      <c r="A456" s="1" t="s">
        <v>1533</v>
      </c>
      <c r="B456" s="1" t="s">
        <v>1535</v>
      </c>
      <c r="C456" s="1" t="s">
        <v>1575</v>
      </c>
      <c r="D456" s="5">
        <v>43526</v>
      </c>
      <c r="E456" s="1">
        <v>2019</v>
      </c>
      <c r="F456" s="1">
        <v>3</v>
      </c>
      <c r="G456" s="4">
        <v>2</v>
      </c>
      <c r="H456" s="9">
        <v>0.50138888888888888</v>
      </c>
      <c r="I456" s="13">
        <f>126+1509/6000</f>
        <v>126.25149999999999</v>
      </c>
      <c r="J456" s="13">
        <f>27+1505/6000</f>
        <v>27.250833333333333</v>
      </c>
      <c r="K456" s="10">
        <v>297.89999999999998</v>
      </c>
      <c r="L456" s="10">
        <v>300</v>
      </c>
      <c r="M456" s="10">
        <v>0</v>
      </c>
      <c r="N456" s="14">
        <v>13.8392</v>
      </c>
      <c r="O456" s="13">
        <v>34.4771</v>
      </c>
      <c r="P456" s="41">
        <v>0.13848929411764699</v>
      </c>
      <c r="Q456" s="41">
        <v>0.76869588235294017</v>
      </c>
      <c r="R456" s="1" t="s">
        <v>285</v>
      </c>
      <c r="S456" s="1">
        <v>1</v>
      </c>
      <c r="W456" s="42" t="str">
        <f>A456&amp;" St."&amp;B456&amp;" "&amp;K456&amp;"m"&amp;" Bt."&amp;M456</f>
        <v>YK1812 St.60_2 297.9m Bt.0</v>
      </c>
    </row>
    <row r="457" spans="1:23" ht="14" customHeight="1">
      <c r="A457" s="1" t="s">
        <v>1538</v>
      </c>
      <c r="B457" s="1">
        <v>50</v>
      </c>
      <c r="C457" s="1" t="s">
        <v>1575</v>
      </c>
      <c r="D457" s="5">
        <v>43579</v>
      </c>
      <c r="E457" s="1">
        <f>YEAR(D457)</f>
        <v>2019</v>
      </c>
      <c r="F457" s="1">
        <f>MONTH(D457)</f>
        <v>4</v>
      </c>
      <c r="G457" s="4">
        <f>DAY(D457)</f>
        <v>24</v>
      </c>
      <c r="H457" s="9">
        <v>0.31458333333333333</v>
      </c>
      <c r="I457" s="13">
        <v>125.25416666666599</v>
      </c>
      <c r="J457" s="13">
        <v>26.753333333333298</v>
      </c>
      <c r="K457" s="10">
        <v>5</v>
      </c>
      <c r="L457" s="10">
        <v>5</v>
      </c>
      <c r="M457" s="10">
        <v>0</v>
      </c>
      <c r="N457" s="14">
        <v>26.022666666666598</v>
      </c>
      <c r="O457" s="13">
        <v>34.379833333333295</v>
      </c>
      <c r="P457" s="41">
        <v>0.13854476470588306</v>
      </c>
      <c r="Q457" s="41">
        <v>1.0127736176470581</v>
      </c>
      <c r="R457" s="1" t="s">
        <v>285</v>
      </c>
      <c r="W457" s="42" t="str">
        <f>A457&amp;" St."&amp;B457&amp;" "&amp;K457&amp;"m"&amp;" Bt."&amp;M457</f>
        <v>YK1901 St.50 5m Bt.0</v>
      </c>
    </row>
    <row r="458" spans="1:23" ht="14" customHeight="1">
      <c r="A458" s="1" t="s">
        <v>1538</v>
      </c>
      <c r="B458" s="1">
        <v>39</v>
      </c>
      <c r="C458" s="1" t="s">
        <v>1575</v>
      </c>
      <c r="D458" s="5">
        <v>43572</v>
      </c>
      <c r="E458" s="1">
        <f>YEAR(D458)</f>
        <v>2019</v>
      </c>
      <c r="F458" s="1">
        <f>MONTH(D458)</f>
        <v>4</v>
      </c>
      <c r="G458" s="4">
        <f>DAY(D458)</f>
        <v>17</v>
      </c>
      <c r="H458" s="9">
        <v>0.43055555555555558</v>
      </c>
      <c r="I458" s="13">
        <v>127.29833333333301</v>
      </c>
      <c r="J458" s="13">
        <v>29.75</v>
      </c>
      <c r="K458" s="10">
        <v>5</v>
      </c>
      <c r="L458" s="10">
        <v>5</v>
      </c>
      <c r="M458" s="10">
        <v>0</v>
      </c>
      <c r="N458" s="14">
        <v>22.320999999999998</v>
      </c>
      <c r="O458" s="13">
        <v>34.6488333333333</v>
      </c>
      <c r="P458" s="41">
        <v>0.13896917647058782</v>
      </c>
      <c r="Q458" s="41">
        <v>1.2361468941176472</v>
      </c>
      <c r="R458" s="1" t="s">
        <v>285</v>
      </c>
      <c r="V458" s="8" t="s">
        <v>1640</v>
      </c>
      <c r="W458" s="42" t="str">
        <f>A458&amp;" St."&amp;B458&amp;" "&amp;K458&amp;"m"&amp;" Bt."&amp;M458</f>
        <v>YK1901 St.39 5m Bt.0</v>
      </c>
    </row>
    <row r="459" spans="1:23" ht="14" customHeight="1">
      <c r="A459" s="1" t="s">
        <v>1533</v>
      </c>
      <c r="B459" s="1" t="s">
        <v>1535</v>
      </c>
      <c r="C459" s="1" t="s">
        <v>1575</v>
      </c>
      <c r="D459" s="5">
        <v>43526</v>
      </c>
      <c r="E459" s="1">
        <v>2019</v>
      </c>
      <c r="F459" s="1">
        <v>3</v>
      </c>
      <c r="G459" s="4">
        <v>2</v>
      </c>
      <c r="H459" s="9">
        <v>0.50138888888888888</v>
      </c>
      <c r="I459" s="13">
        <f>126+1509/6000</f>
        <v>126.25149999999999</v>
      </c>
      <c r="J459" s="13">
        <f>27+1505/6000</f>
        <v>27.250833333333333</v>
      </c>
      <c r="K459" s="10">
        <v>50.02</v>
      </c>
      <c r="L459" s="10">
        <v>50</v>
      </c>
      <c r="M459" s="10">
        <v>0</v>
      </c>
      <c r="N459" s="14">
        <v>24.865600000000001</v>
      </c>
      <c r="O459" s="13">
        <v>34.586799999999997</v>
      </c>
      <c r="P459" s="41">
        <v>0.14289654117647066</v>
      </c>
      <c r="Q459" s="41">
        <v>1.2403668235294116</v>
      </c>
      <c r="R459" s="1" t="s">
        <v>285</v>
      </c>
      <c r="S459" s="1">
        <v>1</v>
      </c>
      <c r="W459" s="42" t="str">
        <f>A459&amp;" St."&amp;B459&amp;" "&amp;K459&amp;"m"&amp;" Bt."&amp;M459</f>
        <v>YK1812 St.60_2 50.02m Bt.0</v>
      </c>
    </row>
    <row r="460" spans="1:23" ht="14" customHeight="1">
      <c r="A460" s="1" t="s">
        <v>293</v>
      </c>
      <c r="B460" s="1">
        <v>63</v>
      </c>
      <c r="C460" s="1" t="s">
        <v>1575</v>
      </c>
      <c r="D460" s="5">
        <v>43215</v>
      </c>
      <c r="E460" s="1">
        <f t="shared" ref="E460:E477" si="40">YEAR(D460)</f>
        <v>2018</v>
      </c>
      <c r="F460" s="1">
        <f t="shared" ref="F460:F477" si="41">MONTH(D460)</f>
        <v>4</v>
      </c>
      <c r="G460" s="4">
        <f t="shared" ref="G460:G477" si="42">DAY(D460)</f>
        <v>25</v>
      </c>
      <c r="H460" s="9">
        <v>0.59097222222222223</v>
      </c>
      <c r="I460" s="13">
        <f>124+44.96/60</f>
        <v>124.74933333333334</v>
      </c>
      <c r="J460" s="13">
        <f>27+44.99/60</f>
        <v>27.749833333333335</v>
      </c>
      <c r="K460" s="10">
        <v>50.104999999999997</v>
      </c>
      <c r="L460" s="10">
        <v>50</v>
      </c>
      <c r="M460" s="10">
        <v>0</v>
      </c>
      <c r="N460" s="14">
        <v>19.893899999999999</v>
      </c>
      <c r="O460" s="13">
        <v>34.099400000000003</v>
      </c>
      <c r="P460" s="38">
        <v>0.14289999705882384</v>
      </c>
      <c r="Q460" s="38">
        <v>0.75576083823529494</v>
      </c>
      <c r="R460" s="32" t="s">
        <v>285</v>
      </c>
      <c r="S460" s="32">
        <v>1</v>
      </c>
      <c r="T460" s="32"/>
      <c r="W460" s="8" t="s">
        <v>1186</v>
      </c>
    </row>
    <row r="461" spans="1:23">
      <c r="A461" s="1" t="s">
        <v>1538</v>
      </c>
      <c r="B461" s="1">
        <v>58</v>
      </c>
      <c r="C461" s="1" t="s">
        <v>1575</v>
      </c>
      <c r="D461" s="5">
        <v>43580</v>
      </c>
      <c r="E461" s="1">
        <f t="shared" si="40"/>
        <v>2019</v>
      </c>
      <c r="F461" s="1">
        <f t="shared" si="41"/>
        <v>4</v>
      </c>
      <c r="G461" s="4">
        <f t="shared" si="42"/>
        <v>25</v>
      </c>
      <c r="H461" s="9">
        <v>0.85416666666666663</v>
      </c>
      <c r="I461" s="13">
        <v>124.763833333333</v>
      </c>
      <c r="J461" s="13">
        <v>27.257000000000001</v>
      </c>
      <c r="K461" s="10">
        <v>5</v>
      </c>
      <c r="L461" s="10">
        <v>5</v>
      </c>
      <c r="M461" s="10">
        <v>0</v>
      </c>
      <c r="N461" s="14">
        <v>24.097666666666598</v>
      </c>
      <c r="O461" s="13">
        <v>34.315833333333295</v>
      </c>
      <c r="P461" s="41">
        <v>0.14807029411764727</v>
      </c>
      <c r="Q461" s="41">
        <v>1.210736092941179</v>
      </c>
      <c r="R461" s="1" t="s">
        <v>285</v>
      </c>
      <c r="W461" s="42" t="str">
        <f>A461&amp;" St."&amp;B461&amp;" "&amp;K461&amp;"m"&amp;" Bt."&amp;M461</f>
        <v>YK1901 St.58 5m Bt.0</v>
      </c>
    </row>
    <row r="462" spans="1:23" ht="14" customHeight="1">
      <c r="A462" s="1" t="s">
        <v>1534</v>
      </c>
      <c r="B462" s="1">
        <v>53</v>
      </c>
      <c r="C462" s="1" t="s">
        <v>1575</v>
      </c>
      <c r="D462" s="5">
        <v>43521</v>
      </c>
      <c r="E462" s="1">
        <f t="shared" si="40"/>
        <v>2019</v>
      </c>
      <c r="F462" s="1">
        <f t="shared" si="41"/>
        <v>2</v>
      </c>
      <c r="G462" s="4">
        <f t="shared" si="42"/>
        <v>25</v>
      </c>
      <c r="H462" s="9">
        <v>0.45555555555555555</v>
      </c>
      <c r="I462" s="13">
        <v>125.27483333333301</v>
      </c>
      <c r="J462" s="13">
        <v>26.274833333333302</v>
      </c>
      <c r="K462" s="10">
        <v>5</v>
      </c>
      <c r="L462" s="10">
        <v>5</v>
      </c>
      <c r="M462" s="10">
        <v>0</v>
      </c>
      <c r="N462" s="14">
        <v>25.125999999999998</v>
      </c>
      <c r="O462" s="13">
        <v>34.542499999999997</v>
      </c>
      <c r="P462" s="41">
        <v>0.14873213411764707</v>
      </c>
      <c r="Q462" s="41">
        <v>1.0781124423529409</v>
      </c>
      <c r="R462" s="1" t="s">
        <v>285</v>
      </c>
      <c r="V462" s="8" t="s">
        <v>1637</v>
      </c>
      <c r="W462" s="42" t="str">
        <f>A462&amp;" St."&amp;B462&amp;" "&amp;K462&amp;"m"&amp;" Bt."&amp;M462</f>
        <v>YK1812 St.53 5m Bt.0</v>
      </c>
    </row>
    <row r="463" spans="1:23" ht="14" customHeight="1">
      <c r="A463" s="1" t="s">
        <v>293</v>
      </c>
      <c r="B463" s="1">
        <v>32</v>
      </c>
      <c r="C463" s="1" t="s">
        <v>1575</v>
      </c>
      <c r="D463" s="5">
        <v>43205</v>
      </c>
      <c r="E463" s="1">
        <f t="shared" si="40"/>
        <v>2018</v>
      </c>
      <c r="F463" s="1">
        <f t="shared" si="41"/>
        <v>4</v>
      </c>
      <c r="G463" s="4">
        <f t="shared" si="42"/>
        <v>15</v>
      </c>
      <c r="H463" s="9">
        <v>0.77222222222222225</v>
      </c>
      <c r="I463" s="13">
        <v>126.752</v>
      </c>
      <c r="J463" s="13">
        <v>30.298833333333299</v>
      </c>
      <c r="K463" s="10">
        <v>5</v>
      </c>
      <c r="L463" s="10">
        <v>5</v>
      </c>
      <c r="M463" s="10">
        <v>0</v>
      </c>
      <c r="N463" s="14">
        <v>15.2533333333333</v>
      </c>
      <c r="O463" s="13">
        <v>34.288519999999998</v>
      </c>
      <c r="P463" s="38">
        <v>0.15029697058823488</v>
      </c>
      <c r="Q463" s="38">
        <v>1.0246466447058822</v>
      </c>
      <c r="R463" s="32" t="s">
        <v>285</v>
      </c>
      <c r="S463" s="32"/>
      <c r="T463" s="32"/>
      <c r="W463" s="8" t="s">
        <v>778</v>
      </c>
    </row>
    <row r="464" spans="1:23" ht="14" customHeight="1">
      <c r="A464" s="1" t="s">
        <v>293</v>
      </c>
      <c r="B464" s="1">
        <v>35</v>
      </c>
      <c r="C464" s="1" t="s">
        <v>1574</v>
      </c>
      <c r="D464" s="5">
        <v>43206</v>
      </c>
      <c r="E464" s="1">
        <f t="shared" si="40"/>
        <v>2018</v>
      </c>
      <c r="F464" s="1">
        <f t="shared" si="41"/>
        <v>4</v>
      </c>
      <c r="G464" s="4">
        <f t="shared" si="42"/>
        <v>16</v>
      </c>
      <c r="H464" s="9">
        <v>0.20972222222222223</v>
      </c>
      <c r="I464" s="13">
        <v>128.206666666666</v>
      </c>
      <c r="J464" s="13">
        <v>30.248999999999999</v>
      </c>
      <c r="K464" s="10">
        <v>5</v>
      </c>
      <c r="L464" s="10">
        <v>5</v>
      </c>
      <c r="M464" s="10">
        <v>0</v>
      </c>
      <c r="N464" s="14">
        <v>21.021666666666601</v>
      </c>
      <c r="O464" s="13">
        <v>34.243686666666598</v>
      </c>
      <c r="P464" s="38">
        <v>0.15210302588235325</v>
      </c>
      <c r="Q464" s="38">
        <v>0.98048404705882497</v>
      </c>
      <c r="R464" s="32" t="s">
        <v>285</v>
      </c>
      <c r="S464" s="32"/>
      <c r="T464" s="32"/>
      <c r="W464" s="8" t="s">
        <v>781</v>
      </c>
    </row>
    <row r="465" spans="1:23" ht="14" customHeight="1">
      <c r="A465" s="1" t="s">
        <v>1538</v>
      </c>
      <c r="B465" s="1">
        <v>63</v>
      </c>
      <c r="C465" s="1" t="s">
        <v>1575</v>
      </c>
      <c r="D465" s="5">
        <v>43580.656342592592</v>
      </c>
      <c r="E465" s="1">
        <f t="shared" si="40"/>
        <v>2019</v>
      </c>
      <c r="F465" s="1">
        <f t="shared" si="41"/>
        <v>4</v>
      </c>
      <c r="G465" s="4">
        <f t="shared" si="42"/>
        <v>25</v>
      </c>
      <c r="H465" s="9">
        <v>0.65625</v>
      </c>
      <c r="I465" s="13">
        <v>124.756</v>
      </c>
      <c r="J465" s="13">
        <v>27.753</v>
      </c>
      <c r="K465" s="10">
        <v>9.3719999999999999</v>
      </c>
      <c r="L465" s="10">
        <v>10</v>
      </c>
      <c r="M465" s="10">
        <v>0</v>
      </c>
      <c r="N465" s="14">
        <v>22.462399999999999</v>
      </c>
      <c r="O465" s="13">
        <v>34.3142</v>
      </c>
      <c r="P465" s="41">
        <v>0.15493641176470607</v>
      </c>
      <c r="Q465" s="41">
        <v>1.0482384141176464</v>
      </c>
      <c r="R465" s="1" t="s">
        <v>285</v>
      </c>
      <c r="S465" s="1">
        <v>1</v>
      </c>
      <c r="W465" s="42" t="str">
        <f>A465&amp;" St."&amp;B465&amp;" "&amp;K465&amp;"m"&amp;" Bt."&amp;M465</f>
        <v>YK1901 St.63 9.372m Bt.0</v>
      </c>
    </row>
    <row r="466" spans="1:23" ht="14" customHeight="1">
      <c r="A466" s="1" t="s">
        <v>1538</v>
      </c>
      <c r="B466" s="1">
        <v>32</v>
      </c>
      <c r="C466" s="1" t="s">
        <v>1575</v>
      </c>
      <c r="D466" s="5">
        <v>43571</v>
      </c>
      <c r="E466" s="1">
        <f t="shared" si="40"/>
        <v>2019</v>
      </c>
      <c r="F466" s="1">
        <f t="shared" si="41"/>
        <v>4</v>
      </c>
      <c r="G466" s="4">
        <f t="shared" si="42"/>
        <v>16</v>
      </c>
      <c r="H466" s="9">
        <v>0.34583333333333338</v>
      </c>
      <c r="I466" s="13">
        <v>126.751</v>
      </c>
      <c r="J466" s="13">
        <v>30.292000000000002</v>
      </c>
      <c r="K466" s="10">
        <v>5</v>
      </c>
      <c r="L466" s="10">
        <v>5</v>
      </c>
      <c r="M466" s="10">
        <v>0</v>
      </c>
      <c r="N466" s="14">
        <v>16.570999999999998</v>
      </c>
      <c r="O466" s="13">
        <v>34.186</v>
      </c>
      <c r="P466" s="41">
        <v>0.1554236058823526</v>
      </c>
      <c r="Q466" s="41">
        <v>0.96697910588235381</v>
      </c>
      <c r="R466" s="1" t="s">
        <v>285</v>
      </c>
      <c r="W466" s="42" t="str">
        <f>A466&amp;" St."&amp;B466&amp;" "&amp;K466&amp;"m"&amp;" Bt."&amp;M466</f>
        <v>YK1901 St.32 5m Bt.0</v>
      </c>
    </row>
    <row r="467" spans="1:23" ht="14" customHeight="1">
      <c r="A467" s="1" t="s">
        <v>293</v>
      </c>
      <c r="B467" s="1">
        <v>49</v>
      </c>
      <c r="C467" s="1" t="s">
        <v>1575</v>
      </c>
      <c r="D467" s="5">
        <v>43212</v>
      </c>
      <c r="E467" s="1">
        <f t="shared" si="40"/>
        <v>2018</v>
      </c>
      <c r="F467" s="1">
        <f t="shared" si="41"/>
        <v>4</v>
      </c>
      <c r="G467" s="4">
        <f t="shared" si="42"/>
        <v>22</v>
      </c>
      <c r="H467" s="9">
        <v>0.9375</v>
      </c>
      <c r="I467" s="13">
        <f>126+15.23/60</f>
        <v>126.25383333333333</v>
      </c>
      <c r="J467" s="13">
        <f>27+15.43/60</f>
        <v>27.257166666666667</v>
      </c>
      <c r="K467" s="10">
        <v>29.707000000000001</v>
      </c>
      <c r="L467" s="10">
        <v>30</v>
      </c>
      <c r="M467" s="10">
        <v>0</v>
      </c>
      <c r="N467" s="14">
        <v>25.256900000000002</v>
      </c>
      <c r="O467" s="13">
        <v>34.296700000000001</v>
      </c>
      <c r="P467" s="38">
        <v>0.15571335529411767</v>
      </c>
      <c r="Q467" s="38">
        <v>1.0207646447058814</v>
      </c>
      <c r="R467" s="32" t="s">
        <v>285</v>
      </c>
      <c r="S467" s="32">
        <v>1</v>
      </c>
      <c r="T467" s="32"/>
      <c r="W467" s="8" t="s">
        <v>1199</v>
      </c>
    </row>
    <row r="468" spans="1:23" ht="14" customHeight="1">
      <c r="A468" s="1" t="s">
        <v>290</v>
      </c>
      <c r="B468" s="1">
        <v>44</v>
      </c>
      <c r="C468" s="1" t="s">
        <v>1575</v>
      </c>
      <c r="D468" s="5">
        <v>43153</v>
      </c>
      <c r="E468" s="1">
        <f t="shared" si="40"/>
        <v>2018</v>
      </c>
      <c r="F468" s="1">
        <f t="shared" si="41"/>
        <v>2</v>
      </c>
      <c r="G468" s="4">
        <f t="shared" si="42"/>
        <v>22</v>
      </c>
      <c r="H468" s="9">
        <v>0.37986111111111115</v>
      </c>
      <c r="I468" s="13">
        <v>123.251</v>
      </c>
      <c r="J468" s="13">
        <v>26.543500000000002</v>
      </c>
      <c r="K468" s="10">
        <v>5</v>
      </c>
      <c r="L468" s="10">
        <v>5</v>
      </c>
      <c r="M468" s="10">
        <v>0</v>
      </c>
      <c r="N468" s="14">
        <v>18.470469000000001</v>
      </c>
      <c r="O468" s="13">
        <v>34.385853333333301</v>
      </c>
      <c r="P468" s="38">
        <v>0.15939520000000029</v>
      </c>
      <c r="Q468" s="38">
        <v>0.92916074117647263</v>
      </c>
      <c r="R468" s="32" t="s">
        <v>285</v>
      </c>
      <c r="S468" s="32"/>
      <c r="T468" s="32"/>
      <c r="W468" s="8" t="s">
        <v>720</v>
      </c>
    </row>
    <row r="469" spans="1:23" ht="14" customHeight="1">
      <c r="A469" s="1" t="s">
        <v>290</v>
      </c>
      <c r="B469" s="1" t="s">
        <v>294</v>
      </c>
      <c r="C469" s="1" t="s">
        <v>1575</v>
      </c>
      <c r="D469" s="5">
        <v>43163</v>
      </c>
      <c r="E469" s="1">
        <f t="shared" si="40"/>
        <v>2018</v>
      </c>
      <c r="F469" s="1">
        <f t="shared" si="41"/>
        <v>3</v>
      </c>
      <c r="G469" s="4">
        <f t="shared" si="42"/>
        <v>4</v>
      </c>
      <c r="H469" s="9">
        <v>0.58472222222222225</v>
      </c>
      <c r="I469" s="13">
        <f>126+15.11/60</f>
        <v>126.25183333333334</v>
      </c>
      <c r="J469" s="13">
        <f>27+15.13/60</f>
        <v>27.252166666666668</v>
      </c>
      <c r="K469" s="10">
        <v>49.930999999999997</v>
      </c>
      <c r="L469" s="10">
        <v>50</v>
      </c>
      <c r="M469" s="10">
        <v>0</v>
      </c>
      <c r="N469" s="14">
        <v>23.666799999999999</v>
      </c>
      <c r="O469" s="13">
        <v>34.711136418331755</v>
      </c>
      <c r="P469" s="38">
        <v>0.15951011999999976</v>
      </c>
      <c r="Q469" s="38">
        <v>1.1538846611764715</v>
      </c>
      <c r="R469" s="32" t="s">
        <v>285</v>
      </c>
      <c r="S469" s="32">
        <v>1</v>
      </c>
      <c r="T469" s="32"/>
      <c r="V469" s="15"/>
      <c r="W469" s="8" t="s">
        <v>1210</v>
      </c>
    </row>
    <row r="470" spans="1:23" ht="14" customHeight="1">
      <c r="A470" s="1" t="s">
        <v>293</v>
      </c>
      <c r="B470" s="1">
        <v>33</v>
      </c>
      <c r="C470" s="1" t="s">
        <v>1574</v>
      </c>
      <c r="D470" s="5">
        <v>43205</v>
      </c>
      <c r="E470" s="1">
        <f t="shared" si="40"/>
        <v>2018</v>
      </c>
      <c r="F470" s="1">
        <f t="shared" si="41"/>
        <v>4</v>
      </c>
      <c r="G470" s="4">
        <f t="shared" si="42"/>
        <v>15</v>
      </c>
      <c r="H470" s="9">
        <v>0.92222222222222217</v>
      </c>
      <c r="I470" s="13">
        <v>127.199</v>
      </c>
      <c r="J470" s="13">
        <v>30.248000000000001</v>
      </c>
      <c r="K470" s="10">
        <v>5</v>
      </c>
      <c r="L470" s="10">
        <v>5</v>
      </c>
      <c r="M470" s="10">
        <v>0</v>
      </c>
      <c r="N470" s="14">
        <v>16.9233333333333</v>
      </c>
      <c r="O470" s="13">
        <v>34.308853333333303</v>
      </c>
      <c r="P470" s="38">
        <v>0.16072118235294108</v>
      </c>
      <c r="Q470" s="38">
        <v>1.0279430588235297</v>
      </c>
      <c r="R470" s="32" t="s">
        <v>285</v>
      </c>
      <c r="S470" s="32"/>
      <c r="T470" s="32"/>
      <c r="W470" s="8" t="s">
        <v>779</v>
      </c>
    </row>
    <row r="471" spans="1:23" ht="14" customHeight="1">
      <c r="A471" s="1" t="s">
        <v>293</v>
      </c>
      <c r="B471" s="1">
        <v>63</v>
      </c>
      <c r="C471" s="1" t="s">
        <v>1575</v>
      </c>
      <c r="D471" s="5">
        <v>43215</v>
      </c>
      <c r="E471" s="1">
        <f t="shared" si="40"/>
        <v>2018</v>
      </c>
      <c r="F471" s="1">
        <f t="shared" si="41"/>
        <v>4</v>
      </c>
      <c r="G471" s="4">
        <f t="shared" si="42"/>
        <v>25</v>
      </c>
      <c r="H471" s="9">
        <v>0.59097222222222223</v>
      </c>
      <c r="I471" s="13">
        <f>124+44.96/60</f>
        <v>124.74933333333334</v>
      </c>
      <c r="J471" s="13">
        <f>27+44.99/60</f>
        <v>27.749833333333335</v>
      </c>
      <c r="K471" s="10">
        <v>90.335999999999999</v>
      </c>
      <c r="L471" s="10">
        <v>90</v>
      </c>
      <c r="M471" s="10">
        <v>0</v>
      </c>
      <c r="N471" s="14">
        <v>18.703499999999998</v>
      </c>
      <c r="O471" s="13">
        <v>34.482300000000002</v>
      </c>
      <c r="P471" s="38">
        <v>0.16137976235294116</v>
      </c>
      <c r="Q471" s="38">
        <v>1.0862165294117627</v>
      </c>
      <c r="R471" s="32" t="s">
        <v>285</v>
      </c>
      <c r="S471" s="32">
        <v>1</v>
      </c>
      <c r="T471" s="32"/>
      <c r="W471" s="8" t="s">
        <v>1184</v>
      </c>
    </row>
    <row r="472" spans="1:23" ht="14" customHeight="1">
      <c r="A472" s="1" t="s">
        <v>293</v>
      </c>
      <c r="B472" s="1">
        <v>51</v>
      </c>
      <c r="C472" s="1" t="s">
        <v>1574</v>
      </c>
      <c r="D472" s="5">
        <v>43213</v>
      </c>
      <c r="E472" s="1">
        <f t="shared" si="40"/>
        <v>2018</v>
      </c>
      <c r="F472" s="1">
        <f t="shared" si="41"/>
        <v>4</v>
      </c>
      <c r="G472" s="4">
        <f t="shared" si="42"/>
        <v>23</v>
      </c>
      <c r="H472" s="9">
        <v>0.82500000000000007</v>
      </c>
      <c r="I472" s="13">
        <v>124.755</v>
      </c>
      <c r="J472" s="13">
        <v>26.728000000000002</v>
      </c>
      <c r="K472" s="10">
        <v>5</v>
      </c>
      <c r="L472" s="10">
        <v>5</v>
      </c>
      <c r="M472" s="10">
        <v>0</v>
      </c>
      <c r="N472" s="14">
        <v>24.6033333333333</v>
      </c>
      <c r="O472" s="13">
        <v>34.361353333333298</v>
      </c>
      <c r="P472" s="38">
        <v>0.16402884705882359</v>
      </c>
      <c r="Q472" s="38">
        <v>0.99766961411764754</v>
      </c>
      <c r="R472" s="32" t="s">
        <v>285</v>
      </c>
      <c r="S472" s="32"/>
      <c r="T472" s="32"/>
      <c r="W472" s="8" t="s">
        <v>800</v>
      </c>
    </row>
    <row r="473" spans="1:23" ht="14" customHeight="1">
      <c r="A473" s="1" t="s">
        <v>1538</v>
      </c>
      <c r="B473" s="1">
        <v>63</v>
      </c>
      <c r="C473" s="1" t="s">
        <v>1575</v>
      </c>
      <c r="D473" s="5">
        <v>43580.656342592592</v>
      </c>
      <c r="E473" s="1">
        <f t="shared" si="40"/>
        <v>2019</v>
      </c>
      <c r="F473" s="1">
        <f t="shared" si="41"/>
        <v>4</v>
      </c>
      <c r="G473" s="4">
        <f t="shared" si="42"/>
        <v>25</v>
      </c>
      <c r="H473" s="9">
        <v>0.65625</v>
      </c>
      <c r="I473" s="13">
        <v>124.756</v>
      </c>
      <c r="J473" s="13">
        <v>27.753</v>
      </c>
      <c r="K473" s="10">
        <v>19.741</v>
      </c>
      <c r="L473" s="10">
        <v>20</v>
      </c>
      <c r="M473" s="10">
        <v>0</v>
      </c>
      <c r="N473" s="14">
        <v>21.339500000000001</v>
      </c>
      <c r="O473" s="13">
        <v>34.405200000000001</v>
      </c>
      <c r="P473" s="41">
        <v>0.16608176470588232</v>
      </c>
      <c r="Q473" s="41">
        <v>1.0849561376470565</v>
      </c>
      <c r="R473" s="1" t="s">
        <v>285</v>
      </c>
      <c r="S473" s="1">
        <v>1</v>
      </c>
      <c r="W473" s="42" t="str">
        <f>A473&amp;" St."&amp;B473&amp;" "&amp;K473&amp;"m"&amp;" Bt."&amp;M473</f>
        <v>YK1901 St.63 19.741m Bt.0</v>
      </c>
    </row>
    <row r="474" spans="1:23" ht="14" customHeight="1">
      <c r="A474" s="1" t="s">
        <v>1538</v>
      </c>
      <c r="B474" s="1">
        <v>41</v>
      </c>
      <c r="C474" s="1" t="s">
        <v>1575</v>
      </c>
      <c r="D474" s="5">
        <v>43572</v>
      </c>
      <c r="E474" s="1">
        <f t="shared" si="40"/>
        <v>2019</v>
      </c>
      <c r="F474" s="1">
        <f t="shared" si="41"/>
        <v>4</v>
      </c>
      <c r="G474" s="4">
        <f t="shared" si="42"/>
        <v>17</v>
      </c>
      <c r="H474" s="9">
        <v>0.72361111111111109</v>
      </c>
      <c r="I474" s="13">
        <v>126.749</v>
      </c>
      <c r="J474" s="13">
        <v>29.297166666666602</v>
      </c>
      <c r="K474" s="10">
        <v>5</v>
      </c>
      <c r="L474" s="10">
        <v>5</v>
      </c>
      <c r="M474" s="10">
        <v>0</v>
      </c>
      <c r="N474" s="14">
        <v>19.625999999999998</v>
      </c>
      <c r="O474" s="13">
        <v>34.281999999999996</v>
      </c>
      <c r="P474" s="41">
        <v>0.16751082352941138</v>
      </c>
      <c r="Q474" s="41">
        <v>0.91094968588235226</v>
      </c>
      <c r="R474" s="1" t="s">
        <v>285</v>
      </c>
      <c r="V474" s="8" t="s">
        <v>1640</v>
      </c>
      <c r="W474" s="42" t="str">
        <f>A474&amp;" St."&amp;B474&amp;" "&amp;K474&amp;"m"&amp;" Bt."&amp;M474</f>
        <v>YK1901 St.41 5m Bt.0</v>
      </c>
    </row>
    <row r="475" spans="1:23" ht="14" customHeight="1">
      <c r="A475" s="1" t="s">
        <v>293</v>
      </c>
      <c r="B475" s="1">
        <v>63</v>
      </c>
      <c r="C475" s="1" t="s">
        <v>1574</v>
      </c>
      <c r="D475" s="5">
        <v>43215</v>
      </c>
      <c r="E475" s="1">
        <f t="shared" si="40"/>
        <v>2018</v>
      </c>
      <c r="F475" s="1">
        <f t="shared" si="41"/>
        <v>4</v>
      </c>
      <c r="G475" s="4">
        <f t="shared" si="42"/>
        <v>25</v>
      </c>
      <c r="H475" s="9">
        <v>0.57361111111111118</v>
      </c>
      <c r="I475" s="13">
        <v>124.690833333333</v>
      </c>
      <c r="J475" s="13">
        <v>27.75</v>
      </c>
      <c r="K475" s="10">
        <v>5</v>
      </c>
      <c r="L475" s="10">
        <v>5</v>
      </c>
      <c r="M475" s="10">
        <v>0</v>
      </c>
      <c r="N475" s="14">
        <v>20.428333333333299</v>
      </c>
      <c r="O475" s="13">
        <v>34.005853333333299</v>
      </c>
      <c r="P475" s="38">
        <v>0.16987408352941169</v>
      </c>
      <c r="Q475" s="38">
        <v>0.7609061176470604</v>
      </c>
      <c r="R475" s="32" t="s">
        <v>285</v>
      </c>
      <c r="S475" s="32"/>
      <c r="T475" s="32"/>
      <c r="W475" s="8" t="s">
        <v>808</v>
      </c>
    </row>
    <row r="476" spans="1:23" ht="14" customHeight="1">
      <c r="A476" s="1" t="s">
        <v>293</v>
      </c>
      <c r="B476" s="1">
        <v>57</v>
      </c>
      <c r="C476" s="1" t="s">
        <v>1574</v>
      </c>
      <c r="D476" s="5">
        <v>43214</v>
      </c>
      <c r="E476" s="1">
        <f t="shared" si="40"/>
        <v>2018</v>
      </c>
      <c r="F476" s="1">
        <f t="shared" si="41"/>
        <v>4</v>
      </c>
      <c r="G476" s="4">
        <f t="shared" si="42"/>
        <v>24</v>
      </c>
      <c r="H476" s="9">
        <v>0.98055555555555562</v>
      </c>
      <c r="I476" s="13">
        <v>124.1985</v>
      </c>
      <c r="J476" s="13">
        <v>27.271999999999998</v>
      </c>
      <c r="K476" s="10">
        <v>5</v>
      </c>
      <c r="L476" s="10">
        <v>5</v>
      </c>
      <c r="M476" s="10">
        <v>0</v>
      </c>
      <c r="N476" s="14">
        <v>22.203333333333301</v>
      </c>
      <c r="O476" s="13">
        <v>34.3513533333333</v>
      </c>
      <c r="P476" s="38">
        <v>0.17181741176470577</v>
      </c>
      <c r="Q476" s="38">
        <v>1.2505334360294125</v>
      </c>
      <c r="R476" s="32" t="s">
        <v>285</v>
      </c>
      <c r="S476" s="32"/>
      <c r="T476" s="32"/>
      <c r="W476" s="8" t="s">
        <v>805</v>
      </c>
    </row>
    <row r="477" spans="1:23" ht="14" customHeight="1">
      <c r="A477" s="1" t="s">
        <v>293</v>
      </c>
      <c r="B477" s="1">
        <v>49</v>
      </c>
      <c r="C477" s="1" t="s">
        <v>1575</v>
      </c>
      <c r="D477" s="5">
        <v>43212</v>
      </c>
      <c r="E477" s="1">
        <f t="shared" si="40"/>
        <v>2018</v>
      </c>
      <c r="F477" s="1">
        <f t="shared" si="41"/>
        <v>4</v>
      </c>
      <c r="G477" s="4">
        <f t="shared" si="42"/>
        <v>22</v>
      </c>
      <c r="H477" s="9">
        <v>0.9375</v>
      </c>
      <c r="I477" s="13">
        <f>126+15.23/60</f>
        <v>126.25383333333333</v>
      </c>
      <c r="J477" s="13">
        <f>27+15.43/60</f>
        <v>27.257166666666667</v>
      </c>
      <c r="K477" s="10">
        <v>9.923</v>
      </c>
      <c r="L477" s="10">
        <v>10</v>
      </c>
      <c r="M477" s="10">
        <v>0</v>
      </c>
      <c r="N477" s="14">
        <v>25.296500000000002</v>
      </c>
      <c r="O477" s="13">
        <v>34.2971</v>
      </c>
      <c r="P477" s="38">
        <v>0.17325558588235301</v>
      </c>
      <c r="Q477" s="38">
        <v>0.96714681411764758</v>
      </c>
      <c r="R477" s="32" t="s">
        <v>285</v>
      </c>
      <c r="S477" s="32">
        <v>1</v>
      </c>
      <c r="T477" s="32"/>
      <c r="W477" s="8" t="s">
        <v>1201</v>
      </c>
    </row>
    <row r="478" spans="1:23" ht="14" customHeight="1">
      <c r="A478" s="1" t="s">
        <v>1533</v>
      </c>
      <c r="B478" s="1" t="s">
        <v>1535</v>
      </c>
      <c r="C478" s="1" t="s">
        <v>1575</v>
      </c>
      <c r="D478" s="5">
        <v>43526</v>
      </c>
      <c r="E478" s="1">
        <v>2019</v>
      </c>
      <c r="F478" s="1">
        <v>3</v>
      </c>
      <c r="G478" s="4">
        <v>2</v>
      </c>
      <c r="H478" s="9">
        <v>0.50138888888888888</v>
      </c>
      <c r="I478" s="13">
        <f>126+1509/6000</f>
        <v>126.25149999999999</v>
      </c>
      <c r="J478" s="13">
        <f>27+1505/6000</f>
        <v>27.250833333333333</v>
      </c>
      <c r="K478" s="10">
        <v>29.995999999999999</v>
      </c>
      <c r="L478" s="10">
        <v>30</v>
      </c>
      <c r="M478" s="10">
        <v>0</v>
      </c>
      <c r="N478" s="14">
        <v>25.035799999999998</v>
      </c>
      <c r="O478" s="13">
        <v>34.577300000000001</v>
      </c>
      <c r="P478" s="41">
        <v>0.17335551529411752</v>
      </c>
      <c r="Q478" s="41">
        <v>1.1719287058823511</v>
      </c>
      <c r="R478" s="1" t="s">
        <v>285</v>
      </c>
      <c r="S478" s="1">
        <v>1</v>
      </c>
      <c r="W478" s="42" t="str">
        <f>A478&amp;" St."&amp;B478&amp;" "&amp;K478&amp;"m"&amp;" Bt."&amp;M478</f>
        <v>YK1812 St.60_2 29.996m Bt.0</v>
      </c>
    </row>
    <row r="479" spans="1:23" ht="14" customHeight="1">
      <c r="A479" s="1" t="s">
        <v>1534</v>
      </c>
      <c r="B479" s="1">
        <v>35</v>
      </c>
      <c r="C479" s="1" t="s">
        <v>1575</v>
      </c>
      <c r="D479" s="5">
        <v>43519</v>
      </c>
      <c r="E479" s="1">
        <f t="shared" ref="E479:E491" si="43">YEAR(D479)</f>
        <v>2019</v>
      </c>
      <c r="F479" s="1">
        <f t="shared" ref="F479:F491" si="44">MONTH(D479)</f>
        <v>2</v>
      </c>
      <c r="G479" s="4">
        <f t="shared" ref="G479:G484" si="45">DAY(D479)</f>
        <v>23</v>
      </c>
      <c r="H479" s="9">
        <v>0.42499999999999999</v>
      </c>
      <c r="I479" s="13">
        <v>126.204666666666</v>
      </c>
      <c r="J479" s="13">
        <v>27.998999999999999</v>
      </c>
      <c r="K479" s="10">
        <v>5</v>
      </c>
      <c r="L479" s="10">
        <v>5</v>
      </c>
      <c r="M479" s="10">
        <v>0</v>
      </c>
      <c r="N479" s="14">
        <v>22.517666666666599</v>
      </c>
      <c r="O479" s="13">
        <v>34.578499999999998</v>
      </c>
      <c r="P479" s="41">
        <v>0.17378243764705914</v>
      </c>
      <c r="Q479" s="41">
        <v>1.3852785976470603</v>
      </c>
      <c r="R479" s="1" t="s">
        <v>285</v>
      </c>
      <c r="W479" s="42" t="str">
        <f>A479&amp;" St."&amp;B479&amp;" "&amp;K479&amp;"m"&amp;" Bt."&amp;M479</f>
        <v>YK1812 St.35 5m Bt.0</v>
      </c>
    </row>
    <row r="480" spans="1:23" ht="14" customHeight="1">
      <c r="A480" s="1" t="s">
        <v>1538</v>
      </c>
      <c r="B480" s="1">
        <v>51</v>
      </c>
      <c r="C480" s="1" t="s">
        <v>1575</v>
      </c>
      <c r="D480" s="5">
        <v>43579</v>
      </c>
      <c r="E480" s="1">
        <f t="shared" si="43"/>
        <v>2019</v>
      </c>
      <c r="F480" s="1">
        <f t="shared" si="44"/>
        <v>4</v>
      </c>
      <c r="G480" s="4">
        <f t="shared" si="45"/>
        <v>24</v>
      </c>
      <c r="H480" s="9">
        <v>0.46597222222222223</v>
      </c>
      <c r="I480" s="13">
        <v>124.800166666666</v>
      </c>
      <c r="J480" s="13">
        <v>26.748999999999999</v>
      </c>
      <c r="K480" s="10">
        <v>5</v>
      </c>
      <c r="L480" s="10">
        <v>5</v>
      </c>
      <c r="M480" s="10">
        <v>0</v>
      </c>
      <c r="N480" s="14">
        <v>25.631</v>
      </c>
      <c r="O480" s="13">
        <v>34.257666666666594</v>
      </c>
      <c r="P480" s="41">
        <v>0.17435011764705921</v>
      </c>
      <c r="Q480" s="41">
        <v>1.1400153211764685</v>
      </c>
      <c r="R480" s="1" t="s">
        <v>285</v>
      </c>
      <c r="W480" s="42" t="str">
        <f>A480&amp;" St."&amp;B480&amp;" "&amp;K480&amp;"m"&amp;" Bt."&amp;M480</f>
        <v>YK1901 St.51 5m Bt.0</v>
      </c>
    </row>
    <row r="481" spans="1:23" ht="14" customHeight="1">
      <c r="A481" s="1" t="s">
        <v>1538</v>
      </c>
      <c r="B481" s="1">
        <v>55</v>
      </c>
      <c r="C481" s="1" t="s">
        <v>1575</v>
      </c>
      <c r="D481" s="5">
        <v>43580</v>
      </c>
      <c r="E481" s="1">
        <f t="shared" si="43"/>
        <v>2019</v>
      </c>
      <c r="F481" s="1">
        <f t="shared" si="44"/>
        <v>4</v>
      </c>
      <c r="G481" s="4">
        <f t="shared" si="45"/>
        <v>25</v>
      </c>
      <c r="H481" s="9">
        <v>4.7222222222222221E-2</v>
      </c>
      <c r="I481" s="13">
        <v>123.212666666666</v>
      </c>
      <c r="J481" s="13">
        <v>27.048999999999999</v>
      </c>
      <c r="K481" s="10">
        <v>5</v>
      </c>
      <c r="L481" s="10">
        <v>5</v>
      </c>
      <c r="M481" s="10">
        <v>0</v>
      </c>
      <c r="N481" s="14">
        <v>24.547666666666601</v>
      </c>
      <c r="O481" s="13">
        <v>34.515999999999998</v>
      </c>
      <c r="P481" s="41">
        <v>0.17572817647058869</v>
      </c>
      <c r="Q481" s="41">
        <v>1.0969285517647069</v>
      </c>
      <c r="R481" s="1" t="s">
        <v>285</v>
      </c>
      <c r="W481" s="42" t="str">
        <f>A481&amp;" St."&amp;B481&amp;" "&amp;K481&amp;"m"&amp;" Bt."&amp;M481</f>
        <v>YK1901 St.55 5m Bt.0</v>
      </c>
    </row>
    <row r="482" spans="1:23" ht="14" customHeight="1">
      <c r="A482" s="1" t="s">
        <v>293</v>
      </c>
      <c r="B482" s="1">
        <v>64</v>
      </c>
      <c r="C482" s="1" t="s">
        <v>1574</v>
      </c>
      <c r="D482" s="5">
        <v>43215</v>
      </c>
      <c r="E482" s="1">
        <f t="shared" si="43"/>
        <v>2018</v>
      </c>
      <c r="F482" s="1">
        <f t="shared" si="44"/>
        <v>4</v>
      </c>
      <c r="G482" s="4">
        <f t="shared" si="45"/>
        <v>25</v>
      </c>
      <c r="H482" s="9">
        <v>0.41388888888888892</v>
      </c>
      <c r="I482" s="13">
        <v>124.3045</v>
      </c>
      <c r="J482" s="13">
        <v>27.698166666666602</v>
      </c>
      <c r="K482" s="10">
        <v>5</v>
      </c>
      <c r="L482" s="10">
        <v>5</v>
      </c>
      <c r="M482" s="10">
        <v>0</v>
      </c>
      <c r="N482" s="14">
        <v>21.574999999999999</v>
      </c>
      <c r="O482" s="13">
        <v>34.225186666666602</v>
      </c>
      <c r="P482" s="38">
        <v>0.17702141294117646</v>
      </c>
      <c r="Q482" s="38">
        <v>1.0529677647058815</v>
      </c>
      <c r="R482" s="32" t="s">
        <v>285</v>
      </c>
      <c r="S482" s="32"/>
      <c r="T482" s="32"/>
      <c r="W482" s="8" t="s">
        <v>807</v>
      </c>
    </row>
    <row r="483" spans="1:23" ht="14" customHeight="1">
      <c r="A483" s="1" t="s">
        <v>1538</v>
      </c>
      <c r="B483" s="1">
        <v>63</v>
      </c>
      <c r="C483" s="1" t="s">
        <v>1575</v>
      </c>
      <c r="D483" s="5">
        <v>43580.656342592592</v>
      </c>
      <c r="E483" s="1">
        <f t="shared" si="43"/>
        <v>2019</v>
      </c>
      <c r="F483" s="1">
        <f t="shared" si="44"/>
        <v>4</v>
      </c>
      <c r="G483" s="4">
        <f t="shared" si="45"/>
        <v>25</v>
      </c>
      <c r="H483" s="9">
        <v>0.65625</v>
      </c>
      <c r="I483" s="13">
        <v>124.756</v>
      </c>
      <c r="J483" s="13">
        <v>27.753</v>
      </c>
      <c r="K483" s="10">
        <v>48.948999999999998</v>
      </c>
      <c r="L483" s="10">
        <v>50</v>
      </c>
      <c r="M483" s="10">
        <v>0</v>
      </c>
      <c r="N483" s="14">
        <v>20.754799999999999</v>
      </c>
      <c r="O483" s="13">
        <v>34.44</v>
      </c>
      <c r="P483" s="41">
        <v>0.17799999999999999</v>
      </c>
      <c r="Q483" s="41">
        <v>1.026</v>
      </c>
      <c r="R483" s="1" t="s">
        <v>285</v>
      </c>
      <c r="S483" s="1">
        <v>1</v>
      </c>
      <c r="V483" s="8" t="s">
        <v>1641</v>
      </c>
      <c r="W483" s="42" t="str">
        <f>A483&amp;" St."&amp;B483&amp;" "&amp;K483&amp;"m"&amp;" Bt."&amp;M483</f>
        <v>YK1901 St.63 48.949m Bt.0</v>
      </c>
    </row>
    <row r="484" spans="1:23" ht="14" customHeight="1">
      <c r="A484" s="1" t="s">
        <v>293</v>
      </c>
      <c r="B484" s="1">
        <v>39</v>
      </c>
      <c r="C484" s="1" t="s">
        <v>1574</v>
      </c>
      <c r="D484" s="5">
        <v>43206</v>
      </c>
      <c r="E484" s="1">
        <f t="shared" si="43"/>
        <v>2018</v>
      </c>
      <c r="F484" s="1">
        <f t="shared" si="44"/>
        <v>4</v>
      </c>
      <c r="G484" s="4">
        <f t="shared" si="45"/>
        <v>16</v>
      </c>
      <c r="H484" s="9">
        <v>0.87986111111111109</v>
      </c>
      <c r="I484" s="13">
        <v>127.28616666666601</v>
      </c>
      <c r="J484" s="13">
        <v>29.751333333333299</v>
      </c>
      <c r="K484" s="10">
        <v>5</v>
      </c>
      <c r="L484" s="10">
        <v>5</v>
      </c>
      <c r="M484" s="10">
        <v>0</v>
      </c>
      <c r="N484" s="14">
        <v>17.761666666666599</v>
      </c>
      <c r="O484" s="13">
        <v>34.312519999999999</v>
      </c>
      <c r="P484" s="38">
        <v>0.17953324823529448</v>
      </c>
      <c r="Q484" s="38">
        <v>1.1629323858823533</v>
      </c>
      <c r="R484" s="32" t="s">
        <v>285</v>
      </c>
      <c r="S484" s="32"/>
      <c r="T484" s="32"/>
      <c r="W484" s="8" t="s">
        <v>785</v>
      </c>
    </row>
    <row r="485" spans="1:23" ht="14" customHeight="1">
      <c r="A485" s="1" t="s">
        <v>1533</v>
      </c>
      <c r="B485" s="1" t="s">
        <v>1536</v>
      </c>
      <c r="C485" s="1" t="s">
        <v>1575</v>
      </c>
      <c r="D485" s="5">
        <v>43532</v>
      </c>
      <c r="E485" s="1">
        <f t="shared" si="43"/>
        <v>2019</v>
      </c>
      <c r="F485" s="1">
        <f t="shared" si="44"/>
        <v>3</v>
      </c>
      <c r="G485" s="4">
        <v>6</v>
      </c>
      <c r="H485" s="9">
        <v>0.47986111111111113</v>
      </c>
      <c r="I485" s="13">
        <f>126+15.02/60</f>
        <v>126.25033333333333</v>
      </c>
      <c r="J485" s="13">
        <f>29+45.16/60</f>
        <v>29.752666666666666</v>
      </c>
      <c r="K485" s="10">
        <v>0</v>
      </c>
      <c r="L485" s="10">
        <v>0</v>
      </c>
      <c r="M485" s="33">
        <v>0</v>
      </c>
      <c r="N485" s="14">
        <v>18.170000000000002</v>
      </c>
      <c r="O485" s="13">
        <v>34.575096331246534</v>
      </c>
      <c r="P485" s="41">
        <v>0.18017450588235295</v>
      </c>
      <c r="Q485" s="41">
        <v>1.2568241176470583</v>
      </c>
      <c r="R485" s="1" t="s">
        <v>285</v>
      </c>
      <c r="S485" s="1">
        <v>1</v>
      </c>
      <c r="W485" s="42" t="str">
        <f>A485&amp;" St."&amp;B485&amp;" "&amp;K485&amp;"m"&amp;" Bt."&amp;M485</f>
        <v>YK1812 St.81_2 0m Bt.0</v>
      </c>
    </row>
    <row r="486" spans="1:23" ht="14" customHeight="1">
      <c r="A486" s="1" t="s">
        <v>1534</v>
      </c>
      <c r="B486" s="1">
        <v>50</v>
      </c>
      <c r="C486" s="1" t="s">
        <v>1575</v>
      </c>
      <c r="D486" s="5">
        <v>43518</v>
      </c>
      <c r="E486" s="1">
        <f t="shared" si="43"/>
        <v>2019</v>
      </c>
      <c r="F486" s="1">
        <f t="shared" si="44"/>
        <v>2</v>
      </c>
      <c r="G486" s="4">
        <f t="shared" ref="G486:G491" si="46">DAY(D486)</f>
        <v>22</v>
      </c>
      <c r="H486" s="9">
        <v>0.51111111111111118</v>
      </c>
      <c r="I486" s="13">
        <v>124.752</v>
      </c>
      <c r="J486" s="13">
        <v>26.96</v>
      </c>
      <c r="K486" s="10">
        <v>5</v>
      </c>
      <c r="L486" s="10">
        <v>5</v>
      </c>
      <c r="M486" s="10">
        <v>0</v>
      </c>
      <c r="N486" s="14">
        <v>22.151</v>
      </c>
      <c r="O486" s="13">
        <v>34.541833333333294</v>
      </c>
      <c r="P486" s="41">
        <v>0.18240143058823532</v>
      </c>
      <c r="Q486" s="41">
        <v>1.3109910305882337</v>
      </c>
      <c r="R486" s="1" t="s">
        <v>285</v>
      </c>
      <c r="W486" s="42" t="str">
        <f>A486&amp;" St."&amp;B486&amp;" "&amp;K486&amp;"m"&amp;" Bt."&amp;M486</f>
        <v>YK1812 St.50 5m Bt.0</v>
      </c>
    </row>
    <row r="487" spans="1:23" ht="14" customHeight="1">
      <c r="A487" s="1" t="s">
        <v>1534</v>
      </c>
      <c r="B487" s="1">
        <v>46</v>
      </c>
      <c r="C487" s="1" t="s">
        <v>1575</v>
      </c>
      <c r="D487" s="5">
        <v>43517</v>
      </c>
      <c r="E487" s="1">
        <f t="shared" si="43"/>
        <v>2019</v>
      </c>
      <c r="F487" s="1">
        <f t="shared" si="44"/>
        <v>2</v>
      </c>
      <c r="G487" s="4">
        <f t="shared" si="46"/>
        <v>21</v>
      </c>
      <c r="H487" s="9">
        <v>0.88263888888888886</v>
      </c>
      <c r="I487" s="13">
        <v>123.762</v>
      </c>
      <c r="J487" s="13">
        <v>26.960999999999999</v>
      </c>
      <c r="K487" s="10">
        <v>5</v>
      </c>
      <c r="L487" s="10">
        <v>5</v>
      </c>
      <c r="M487" s="10">
        <v>0</v>
      </c>
      <c r="N487" s="14">
        <v>21.760999999999999</v>
      </c>
      <c r="O487" s="13">
        <v>34.5178333333333</v>
      </c>
      <c r="P487" s="41">
        <v>0.18260296470588244</v>
      </c>
      <c r="Q487" s="41">
        <v>1.3664458647058826</v>
      </c>
      <c r="R487" s="1" t="s">
        <v>285</v>
      </c>
      <c r="W487" s="42" t="str">
        <f>A487&amp;" St."&amp;B487&amp;" "&amp;K487&amp;"m"&amp;" Bt."&amp;M487</f>
        <v>YK1812 St.46 5m Bt.0</v>
      </c>
    </row>
    <row r="488" spans="1:23" ht="14" customHeight="1">
      <c r="A488" s="1" t="s">
        <v>290</v>
      </c>
      <c r="B488" s="1" t="s">
        <v>294</v>
      </c>
      <c r="C488" s="1" t="s">
        <v>1575</v>
      </c>
      <c r="D488" s="5">
        <v>43163</v>
      </c>
      <c r="E488" s="1">
        <f t="shared" si="43"/>
        <v>2018</v>
      </c>
      <c r="F488" s="1">
        <f t="shared" si="44"/>
        <v>3</v>
      </c>
      <c r="G488" s="4">
        <f t="shared" si="46"/>
        <v>4</v>
      </c>
      <c r="H488" s="9">
        <v>0.58472222222222225</v>
      </c>
      <c r="I488" s="13">
        <f>126+15.11/60</f>
        <v>126.25183333333334</v>
      </c>
      <c r="J488" s="13">
        <f>27+15.13/60</f>
        <v>27.252166666666668</v>
      </c>
      <c r="K488" s="10">
        <v>99.013000000000005</v>
      </c>
      <c r="L488" s="10">
        <v>100</v>
      </c>
      <c r="M488" s="10">
        <v>0</v>
      </c>
      <c r="N488" s="14">
        <v>22.8903</v>
      </c>
      <c r="O488" s="13">
        <v>34.666697303705384</v>
      </c>
      <c r="P488" s="38">
        <v>0.18321483999999977</v>
      </c>
      <c r="Q488" s="38">
        <v>1.2327551670588228</v>
      </c>
      <c r="R488" s="32" t="s">
        <v>285</v>
      </c>
      <c r="S488" s="32">
        <v>1</v>
      </c>
      <c r="T488" s="32"/>
      <c r="V488" s="15"/>
      <c r="W488" s="8" t="s">
        <v>1208</v>
      </c>
    </row>
    <row r="489" spans="1:23" ht="14" customHeight="1">
      <c r="A489" s="1" t="s">
        <v>1534</v>
      </c>
      <c r="B489" s="1">
        <v>33</v>
      </c>
      <c r="C489" s="1" t="s">
        <v>1575</v>
      </c>
      <c r="D489" s="5">
        <v>43520</v>
      </c>
      <c r="E489" s="1">
        <f t="shared" si="43"/>
        <v>2019</v>
      </c>
      <c r="F489" s="1">
        <f t="shared" si="44"/>
        <v>2</v>
      </c>
      <c r="G489" s="4">
        <f t="shared" si="46"/>
        <v>24</v>
      </c>
      <c r="H489" s="9">
        <v>0.40416666666666662</v>
      </c>
      <c r="I489" s="13">
        <v>127.29833333333301</v>
      </c>
      <c r="J489" s="13">
        <v>27.748999999999999</v>
      </c>
      <c r="K489" s="10">
        <v>5</v>
      </c>
      <c r="L489" s="10">
        <v>5</v>
      </c>
      <c r="M489" s="10">
        <v>0</v>
      </c>
      <c r="N489" s="14">
        <v>23.4426666666666</v>
      </c>
      <c r="O489" s="13">
        <v>34.661999999999999</v>
      </c>
      <c r="P489" s="41">
        <v>0.18406186705882321</v>
      </c>
      <c r="Q489" s="41">
        <v>1.3651478811764726</v>
      </c>
      <c r="R489" s="1" t="s">
        <v>285</v>
      </c>
      <c r="W489" s="42" t="str">
        <f>A489&amp;" St."&amp;B489&amp;" "&amp;K489&amp;"m"&amp;" Bt."&amp;M489</f>
        <v>YK1812 St.33 5m Bt.0</v>
      </c>
    </row>
    <row r="490" spans="1:23" ht="14" customHeight="1">
      <c r="A490" s="1" t="s">
        <v>290</v>
      </c>
      <c r="B490" s="1">
        <v>67</v>
      </c>
      <c r="C490" s="1" t="s">
        <v>1575</v>
      </c>
      <c r="D490" s="5">
        <v>43165</v>
      </c>
      <c r="E490" s="1">
        <f t="shared" si="43"/>
        <v>2018</v>
      </c>
      <c r="F490" s="1">
        <f t="shared" si="44"/>
        <v>3</v>
      </c>
      <c r="G490" s="4">
        <f t="shared" si="46"/>
        <v>6</v>
      </c>
      <c r="H490" s="9">
        <v>0.63958333333333328</v>
      </c>
      <c r="I490" s="13">
        <f>124+45.13/610</f>
        <v>124.07398360655738</v>
      </c>
      <c r="J490" s="13">
        <f>27+30.14/60</f>
        <v>27.502333333333333</v>
      </c>
      <c r="K490" s="10">
        <v>95.447000000000003</v>
      </c>
      <c r="L490" s="10">
        <v>95</v>
      </c>
      <c r="M490" s="10">
        <v>0</v>
      </c>
      <c r="N490" s="14">
        <v>17.9679</v>
      </c>
      <c r="O490" s="13">
        <v>34.473799999999997</v>
      </c>
      <c r="P490" s="38">
        <v>0.18681479999999961</v>
      </c>
      <c r="Q490" s="38">
        <v>1.3011518541176468</v>
      </c>
      <c r="R490" s="32" t="s">
        <v>285</v>
      </c>
      <c r="S490" s="32">
        <v>1</v>
      </c>
      <c r="T490" s="32"/>
      <c r="W490" s="8" t="s">
        <v>1216</v>
      </c>
    </row>
    <row r="491" spans="1:23" ht="14" customHeight="1">
      <c r="A491" s="1" t="s">
        <v>1534</v>
      </c>
      <c r="B491" s="1">
        <v>58</v>
      </c>
      <c r="C491" s="1" t="s">
        <v>1575</v>
      </c>
      <c r="D491" s="5">
        <v>43520</v>
      </c>
      <c r="E491" s="1">
        <f t="shared" si="43"/>
        <v>2019</v>
      </c>
      <c r="F491" s="1">
        <f t="shared" si="44"/>
        <v>2</v>
      </c>
      <c r="G491" s="4">
        <f t="shared" si="46"/>
        <v>24</v>
      </c>
      <c r="H491" s="9">
        <v>0.73541666666666661</v>
      </c>
      <c r="I491" s="13">
        <v>126.75</v>
      </c>
      <c r="J491" s="13">
        <v>27.2925</v>
      </c>
      <c r="K491" s="10">
        <v>5</v>
      </c>
      <c r="L491" s="10">
        <v>5</v>
      </c>
      <c r="M491" s="10">
        <v>0</v>
      </c>
      <c r="N491" s="14">
        <v>24.541</v>
      </c>
      <c r="O491" s="13">
        <v>34.548333333333296</v>
      </c>
      <c r="P491" s="41">
        <v>0.18738925529411743</v>
      </c>
      <c r="Q491" s="41">
        <v>1.3329198658823547</v>
      </c>
      <c r="R491" s="1" t="s">
        <v>285</v>
      </c>
      <c r="W491" s="42" t="str">
        <f>A491&amp;" St."&amp;B491&amp;" "&amp;K491&amp;"m"&amp;" Bt."&amp;M491</f>
        <v>YK1812 St.58 5m Bt.0</v>
      </c>
    </row>
    <row r="492" spans="1:23">
      <c r="A492" s="1" t="s">
        <v>1533</v>
      </c>
      <c r="B492" s="1" t="s">
        <v>1535</v>
      </c>
      <c r="C492" s="1" t="s">
        <v>1575</v>
      </c>
      <c r="D492" s="5">
        <v>43526</v>
      </c>
      <c r="E492" s="1">
        <v>2019</v>
      </c>
      <c r="F492" s="1">
        <v>3</v>
      </c>
      <c r="G492" s="4">
        <v>2</v>
      </c>
      <c r="H492" s="9">
        <v>0.50138888888888888</v>
      </c>
      <c r="I492" s="13">
        <f>126+1509/6000</f>
        <v>126.25149999999999</v>
      </c>
      <c r="J492" s="13">
        <f>27+1505/6000</f>
        <v>27.250833333333333</v>
      </c>
      <c r="K492" s="10">
        <v>0</v>
      </c>
      <c r="L492" s="10">
        <v>0</v>
      </c>
      <c r="M492" s="33">
        <v>0</v>
      </c>
      <c r="N492" s="14">
        <v>25.05</v>
      </c>
      <c r="O492" s="13">
        <v>34.608035293117673</v>
      </c>
      <c r="P492" s="41">
        <v>0.18867267647058883</v>
      </c>
      <c r="Q492" s="41">
        <v>1.2590798294117622</v>
      </c>
      <c r="R492" s="1" t="s">
        <v>285</v>
      </c>
      <c r="S492" s="1">
        <v>1</v>
      </c>
      <c r="V492" s="8" t="s">
        <v>1637</v>
      </c>
      <c r="W492" s="42" t="str">
        <f>A492&amp;" St."&amp;B492&amp;" "&amp;K492&amp;"m"&amp;" Bt."&amp;M492</f>
        <v>YK1812 St.60_2 0m Bt.0</v>
      </c>
    </row>
    <row r="493" spans="1:23" ht="14" customHeight="1">
      <c r="A493" s="1" t="s">
        <v>1533</v>
      </c>
      <c r="B493" s="1">
        <v>45</v>
      </c>
      <c r="C493" s="1" t="s">
        <v>1575</v>
      </c>
      <c r="D493" s="5">
        <v>43517</v>
      </c>
      <c r="E493" s="1">
        <f t="shared" ref="E493:E516" si="47">YEAR(D493)</f>
        <v>2019</v>
      </c>
      <c r="F493" s="1">
        <f t="shared" ref="F493:F516" si="48">MONTH(D493)</f>
        <v>2</v>
      </c>
      <c r="G493" s="4">
        <f t="shared" ref="G493:G516" si="49">DAY(D493)</f>
        <v>21</v>
      </c>
      <c r="H493" s="9">
        <v>0.67499999999999993</v>
      </c>
      <c r="I493" s="13">
        <v>123.699333333333</v>
      </c>
      <c r="J493" s="13">
        <v>26.498999999999999</v>
      </c>
      <c r="K493" s="10">
        <v>5</v>
      </c>
      <c r="L493" s="10">
        <v>5</v>
      </c>
      <c r="M493" s="10">
        <v>0</v>
      </c>
      <c r="N493" s="14">
        <v>23.4076666666666</v>
      </c>
      <c r="O493" s="13">
        <v>34.500166666666594</v>
      </c>
      <c r="P493" s="41">
        <v>0.18881415529411782</v>
      </c>
      <c r="Q493" s="41">
        <v>1.3498737552941176</v>
      </c>
      <c r="R493" s="1" t="s">
        <v>285</v>
      </c>
      <c r="W493" s="42" t="str">
        <f>A493&amp;" St."&amp;B493&amp;" "&amp;K493&amp;"m"&amp;" Bt."&amp;M493</f>
        <v>YK1812 St.45 5m Bt.0</v>
      </c>
    </row>
    <row r="494" spans="1:23" ht="14" customHeight="1">
      <c r="A494" s="1" t="s">
        <v>1538</v>
      </c>
      <c r="B494" s="1">
        <v>60</v>
      </c>
      <c r="C494" s="1" t="s">
        <v>1575</v>
      </c>
      <c r="D494" s="5">
        <v>43574</v>
      </c>
      <c r="E494" s="1">
        <f t="shared" si="47"/>
        <v>2019</v>
      </c>
      <c r="F494" s="1">
        <f t="shared" si="48"/>
        <v>4</v>
      </c>
      <c r="G494" s="4">
        <f t="shared" si="49"/>
        <v>19</v>
      </c>
      <c r="H494" s="9">
        <v>0.38611111111111113</v>
      </c>
      <c r="I494" s="13">
        <v>125.7825</v>
      </c>
      <c r="J494" s="13">
        <v>27.281500000000001</v>
      </c>
      <c r="K494" s="10">
        <v>5</v>
      </c>
      <c r="L494" s="10">
        <v>5</v>
      </c>
      <c r="M494" s="10">
        <v>0</v>
      </c>
      <c r="N494" s="14">
        <v>23.241</v>
      </c>
      <c r="O494" s="13">
        <v>34.670333333333296</v>
      </c>
      <c r="P494" s="41">
        <v>0.1902945000000007</v>
      </c>
      <c r="Q494" s="41">
        <v>1.447469700000001</v>
      </c>
      <c r="R494" s="1" t="s">
        <v>285</v>
      </c>
      <c r="W494" s="42" t="str">
        <f>A494&amp;" St."&amp;B494&amp;" "&amp;K494&amp;"m"&amp;" Bt."&amp;M494</f>
        <v>YK1901 St.60 5m Bt.0</v>
      </c>
    </row>
    <row r="495" spans="1:23">
      <c r="A495" s="1" t="s">
        <v>290</v>
      </c>
      <c r="B495" s="1">
        <v>57</v>
      </c>
      <c r="C495" s="1" t="s">
        <v>1575</v>
      </c>
      <c r="D495" s="5">
        <v>43156</v>
      </c>
      <c r="E495" s="1">
        <f t="shared" si="47"/>
        <v>2018</v>
      </c>
      <c r="F495" s="1">
        <f t="shared" si="48"/>
        <v>2</v>
      </c>
      <c r="G495" s="4">
        <f t="shared" si="49"/>
        <v>25</v>
      </c>
      <c r="H495" s="9">
        <v>0.57500000000000007</v>
      </c>
      <c r="I495" s="13">
        <v>126.2975</v>
      </c>
      <c r="J495" s="13">
        <v>27.25</v>
      </c>
      <c r="K495" s="10">
        <v>5</v>
      </c>
      <c r="L495" s="10">
        <v>5</v>
      </c>
      <c r="M495" s="10">
        <v>0</v>
      </c>
      <c r="N495" s="14">
        <v>23.060469000000001</v>
      </c>
      <c r="O495" s="13">
        <v>34.455353333333299</v>
      </c>
      <c r="P495" s="38">
        <v>0.19225734117647075</v>
      </c>
      <c r="Q495" s="38">
        <v>1.1821450388235295</v>
      </c>
      <c r="R495" s="32" t="s">
        <v>285</v>
      </c>
      <c r="S495" s="32"/>
      <c r="T495" s="32"/>
      <c r="W495" s="8" t="s">
        <v>740</v>
      </c>
    </row>
    <row r="496" spans="1:23" ht="14" customHeight="1">
      <c r="A496" s="1" t="s">
        <v>290</v>
      </c>
      <c r="B496" s="1">
        <v>55</v>
      </c>
      <c r="C496" s="1" t="s">
        <v>1575</v>
      </c>
      <c r="D496" s="5">
        <v>43157</v>
      </c>
      <c r="E496" s="1">
        <f t="shared" si="47"/>
        <v>2018</v>
      </c>
      <c r="F496" s="1">
        <f t="shared" si="48"/>
        <v>2</v>
      </c>
      <c r="G496" s="4">
        <f t="shared" si="49"/>
        <v>26</v>
      </c>
      <c r="H496" s="9">
        <v>8.5416666666666655E-2</v>
      </c>
      <c r="I496" s="13">
        <v>126.284714285714</v>
      </c>
      <c r="J496" s="13">
        <v>26.276714285714199</v>
      </c>
      <c r="K496" s="10">
        <v>5</v>
      </c>
      <c r="L496" s="10">
        <v>5</v>
      </c>
      <c r="M496" s="10">
        <v>0</v>
      </c>
      <c r="N496" s="14">
        <v>22.9518975714285</v>
      </c>
      <c r="O496" s="13">
        <v>34.535734285714199</v>
      </c>
      <c r="P496" s="38">
        <v>0.1930419294117649</v>
      </c>
      <c r="Q496" s="38">
        <v>1.1704157105882356</v>
      </c>
      <c r="R496" s="32" t="s">
        <v>285</v>
      </c>
      <c r="S496" s="32"/>
      <c r="T496" s="32"/>
      <c r="W496" s="8" t="s">
        <v>743</v>
      </c>
    </row>
    <row r="497" spans="1:23" ht="14" customHeight="1">
      <c r="A497" s="1" t="s">
        <v>290</v>
      </c>
      <c r="B497" s="1" t="s">
        <v>294</v>
      </c>
      <c r="C497" s="1" t="s">
        <v>1575</v>
      </c>
      <c r="D497" s="5">
        <v>43163</v>
      </c>
      <c r="E497" s="1">
        <f t="shared" si="47"/>
        <v>2018</v>
      </c>
      <c r="F497" s="1">
        <f t="shared" si="48"/>
        <v>3</v>
      </c>
      <c r="G497" s="4">
        <f t="shared" si="49"/>
        <v>4</v>
      </c>
      <c r="H497" s="9">
        <v>0.58472222222222225</v>
      </c>
      <c r="I497" s="13">
        <f>126+15.11/60</f>
        <v>126.25183333333334</v>
      </c>
      <c r="J497" s="13">
        <f>27+15.13/60</f>
        <v>27.252166666666668</v>
      </c>
      <c r="K497" s="10">
        <v>60</v>
      </c>
      <c r="L497" s="10">
        <v>60</v>
      </c>
      <c r="M497" s="10">
        <v>0</v>
      </c>
      <c r="N497" s="14">
        <v>23.63</v>
      </c>
      <c r="O497" s="13">
        <v>34.462600000000002</v>
      </c>
      <c r="P497" s="38">
        <v>0.19357220000000019</v>
      </c>
      <c r="Q497" s="38">
        <v>1.3612985364705885</v>
      </c>
      <c r="R497" s="32" t="s">
        <v>285</v>
      </c>
      <c r="S497" s="32">
        <v>1</v>
      </c>
      <c r="T497" s="32"/>
      <c r="V497" s="8" t="s">
        <v>1622</v>
      </c>
      <c r="W497" s="8" t="s">
        <v>1214</v>
      </c>
    </row>
    <row r="498" spans="1:23">
      <c r="A498" s="1" t="s">
        <v>290</v>
      </c>
      <c r="B498" s="1" t="s">
        <v>294</v>
      </c>
      <c r="C498" s="1" t="s">
        <v>1575</v>
      </c>
      <c r="D498" s="5">
        <v>43163</v>
      </c>
      <c r="E498" s="1">
        <f t="shared" si="47"/>
        <v>2018</v>
      </c>
      <c r="F498" s="1">
        <f t="shared" si="48"/>
        <v>3</v>
      </c>
      <c r="G498" s="4">
        <f t="shared" si="49"/>
        <v>4</v>
      </c>
      <c r="H498" s="9">
        <v>0.58472222222222225</v>
      </c>
      <c r="I498" s="13">
        <f>126+15.11/60</f>
        <v>126.25183333333334</v>
      </c>
      <c r="J498" s="13">
        <f>27+15.13/60</f>
        <v>27.252166666666668</v>
      </c>
      <c r="K498" s="10">
        <v>0</v>
      </c>
      <c r="L498" s="10">
        <v>0</v>
      </c>
      <c r="M498" s="33">
        <v>0</v>
      </c>
      <c r="N498" s="14">
        <v>24</v>
      </c>
      <c r="O498" s="13">
        <v>34.727415113292814</v>
      </c>
      <c r="P498" s="38">
        <v>0.19515091999999967</v>
      </c>
      <c r="Q498" s="38">
        <v>1.1769639341176479</v>
      </c>
      <c r="R498" s="32" t="s">
        <v>285</v>
      </c>
      <c r="S498" s="32">
        <v>1</v>
      </c>
      <c r="T498" s="32"/>
      <c r="W498" s="8" t="s">
        <v>1202</v>
      </c>
    </row>
    <row r="499" spans="1:23" ht="14" customHeight="1">
      <c r="A499" s="1" t="s">
        <v>1538</v>
      </c>
      <c r="B499" s="1">
        <v>52</v>
      </c>
      <c r="C499" s="1" t="s">
        <v>1575</v>
      </c>
      <c r="D499" s="5">
        <v>43579</v>
      </c>
      <c r="E499" s="1">
        <f t="shared" si="47"/>
        <v>2019</v>
      </c>
      <c r="F499" s="1">
        <f t="shared" si="48"/>
        <v>4</v>
      </c>
      <c r="G499" s="4">
        <f t="shared" si="49"/>
        <v>24</v>
      </c>
      <c r="H499" s="9">
        <v>0.62152777777777779</v>
      </c>
      <c r="I499" s="13">
        <v>124.2885</v>
      </c>
      <c r="J499" s="13">
        <v>26.75</v>
      </c>
      <c r="K499" s="10">
        <v>5</v>
      </c>
      <c r="L499" s="10">
        <v>5</v>
      </c>
      <c r="M499" s="10">
        <v>0</v>
      </c>
      <c r="N499" s="14">
        <v>26.2126666666666</v>
      </c>
      <c r="O499" s="13">
        <v>34.431999999999995</v>
      </c>
      <c r="P499" s="41">
        <v>0.19577047058823549</v>
      </c>
      <c r="Q499" s="41">
        <v>1.3901250847058844</v>
      </c>
      <c r="R499" s="1" t="s">
        <v>285</v>
      </c>
      <c r="W499" s="42" t="str">
        <f>A499&amp;" St."&amp;B499&amp;" "&amp;K499&amp;"m"&amp;" Bt."&amp;M499</f>
        <v>YK1901 St.52 5m Bt.0</v>
      </c>
    </row>
    <row r="500" spans="1:23" ht="14" customHeight="1">
      <c r="A500" s="1" t="s">
        <v>1534</v>
      </c>
      <c r="B500" s="1">
        <v>29</v>
      </c>
      <c r="C500" s="1" t="s">
        <v>1575</v>
      </c>
      <c r="D500" s="5">
        <v>43519</v>
      </c>
      <c r="E500" s="1">
        <f t="shared" si="47"/>
        <v>2019</v>
      </c>
      <c r="F500" s="1">
        <f t="shared" si="48"/>
        <v>2</v>
      </c>
      <c r="G500" s="4">
        <f t="shared" si="49"/>
        <v>23</v>
      </c>
      <c r="H500" s="9">
        <v>0.76736111111111116</v>
      </c>
      <c r="I500" s="13">
        <v>127.1995</v>
      </c>
      <c r="J500" s="13">
        <v>28.273499999999999</v>
      </c>
      <c r="K500" s="10">
        <v>5</v>
      </c>
      <c r="L500" s="10">
        <v>5</v>
      </c>
      <c r="M500" s="10">
        <v>0</v>
      </c>
      <c r="N500" s="14">
        <v>23.829333333333299</v>
      </c>
      <c r="O500" s="13">
        <v>34.661333333333296</v>
      </c>
      <c r="P500" s="41">
        <v>0.19619495058823544</v>
      </c>
      <c r="Q500" s="41">
        <v>1.3117684317647065</v>
      </c>
      <c r="R500" s="1" t="s">
        <v>285</v>
      </c>
      <c r="W500" s="42" t="str">
        <f>A500&amp;" St."&amp;B500&amp;" "&amp;K500&amp;"m"&amp;" Bt."&amp;M500</f>
        <v>YK1812 St.29 5m Bt.0</v>
      </c>
    </row>
    <row r="501" spans="1:23">
      <c r="A501" s="1" t="s">
        <v>290</v>
      </c>
      <c r="B501" s="1" t="s">
        <v>294</v>
      </c>
      <c r="C501" s="1" t="s">
        <v>1575</v>
      </c>
      <c r="D501" s="5">
        <v>43163</v>
      </c>
      <c r="E501" s="1">
        <f t="shared" si="47"/>
        <v>2018</v>
      </c>
      <c r="F501" s="1">
        <f t="shared" si="48"/>
        <v>3</v>
      </c>
      <c r="G501" s="4">
        <f t="shared" si="49"/>
        <v>4</v>
      </c>
      <c r="H501" s="9">
        <v>0.58472222222222225</v>
      </c>
      <c r="I501" s="13">
        <f>126+15.11/60</f>
        <v>126.25183333333334</v>
      </c>
      <c r="J501" s="13">
        <f>27+15.13/60</f>
        <v>27.252166666666668</v>
      </c>
      <c r="K501" s="10">
        <v>297.62099999999998</v>
      </c>
      <c r="L501" s="10">
        <v>300</v>
      </c>
      <c r="M501" s="10">
        <v>0</v>
      </c>
      <c r="N501" s="14">
        <v>16.0717</v>
      </c>
      <c r="O501" s="13">
        <v>34.405783367344952</v>
      </c>
      <c r="P501" s="38">
        <v>0.19794955999999964</v>
      </c>
      <c r="Q501" s="38">
        <v>1.1687254517647059</v>
      </c>
      <c r="R501" s="32" t="s">
        <v>285</v>
      </c>
      <c r="S501" s="32">
        <v>1</v>
      </c>
      <c r="T501" s="32"/>
      <c r="V501" s="15"/>
      <c r="W501" s="8" t="s">
        <v>1204</v>
      </c>
    </row>
    <row r="502" spans="1:23" ht="14" customHeight="1">
      <c r="A502" s="1" t="s">
        <v>1538</v>
      </c>
      <c r="B502" s="1">
        <v>42</v>
      </c>
      <c r="C502" s="1" t="s">
        <v>1575</v>
      </c>
      <c r="D502" s="5">
        <v>43572</v>
      </c>
      <c r="E502" s="1">
        <f t="shared" si="47"/>
        <v>2019</v>
      </c>
      <c r="F502" s="1">
        <f t="shared" si="48"/>
        <v>4</v>
      </c>
      <c r="G502" s="4">
        <f t="shared" si="49"/>
        <v>17</v>
      </c>
      <c r="H502" s="9">
        <v>0.88124999999999998</v>
      </c>
      <c r="I502" s="13">
        <v>127.253</v>
      </c>
      <c r="J502" s="13">
        <v>29.254999999999999</v>
      </c>
      <c r="K502" s="10">
        <v>5</v>
      </c>
      <c r="L502" s="10">
        <v>5</v>
      </c>
      <c r="M502" s="10">
        <v>0</v>
      </c>
      <c r="N502" s="14">
        <v>23.912666666666599</v>
      </c>
      <c r="O502" s="13">
        <v>34.637999999999998</v>
      </c>
      <c r="P502" s="41">
        <v>0.19854864705882314</v>
      </c>
      <c r="Q502" s="41">
        <v>1.4594329317647059</v>
      </c>
      <c r="R502" s="1" t="s">
        <v>285</v>
      </c>
      <c r="V502" s="8" t="s">
        <v>1640</v>
      </c>
      <c r="W502" s="42" t="str">
        <f>A502&amp;" St."&amp;B502&amp;" "&amp;K502&amp;"m"&amp;" Bt."&amp;M502</f>
        <v>YK1901 St.42 5m Bt.0</v>
      </c>
    </row>
    <row r="503" spans="1:23" ht="14" customHeight="1">
      <c r="A503" s="1" t="s">
        <v>290</v>
      </c>
      <c r="B503" s="1" t="s">
        <v>294</v>
      </c>
      <c r="C503" s="1" t="s">
        <v>1575</v>
      </c>
      <c r="D503" s="5">
        <v>43163</v>
      </c>
      <c r="E503" s="1">
        <f t="shared" si="47"/>
        <v>2018</v>
      </c>
      <c r="F503" s="1">
        <f t="shared" si="48"/>
        <v>3</v>
      </c>
      <c r="G503" s="4">
        <f t="shared" si="49"/>
        <v>4</v>
      </c>
      <c r="H503" s="9">
        <v>0.58472222222222225</v>
      </c>
      <c r="I503" s="13">
        <f>126+15.11/60</f>
        <v>126.25183333333334</v>
      </c>
      <c r="J503" s="13">
        <f>27+15.13/60</f>
        <v>27.252166666666668</v>
      </c>
      <c r="K503" s="10">
        <v>148.392</v>
      </c>
      <c r="L503" s="10">
        <v>150</v>
      </c>
      <c r="M503" s="10">
        <v>0</v>
      </c>
      <c r="N503" s="14">
        <v>21.537700000000001</v>
      </c>
      <c r="O503" s="13">
        <v>34.680100282236843</v>
      </c>
      <c r="P503" s="38">
        <v>0.19871499999999953</v>
      </c>
      <c r="Q503" s="38">
        <v>1.3283561294117625</v>
      </c>
      <c r="R503" s="32" t="s">
        <v>285</v>
      </c>
      <c r="S503" s="32">
        <v>1</v>
      </c>
      <c r="T503" s="32"/>
      <c r="V503" s="15"/>
      <c r="W503" s="8" t="s">
        <v>1206</v>
      </c>
    </row>
    <row r="504" spans="1:23" ht="14" customHeight="1">
      <c r="A504" s="1" t="s">
        <v>290</v>
      </c>
      <c r="B504" s="1">
        <v>17</v>
      </c>
      <c r="C504" s="1" t="s">
        <v>1575</v>
      </c>
      <c r="D504" s="5">
        <v>43150</v>
      </c>
      <c r="E504" s="1">
        <f t="shared" si="47"/>
        <v>2018</v>
      </c>
      <c r="F504" s="1">
        <f t="shared" si="48"/>
        <v>2</v>
      </c>
      <c r="G504" s="4">
        <f t="shared" si="49"/>
        <v>19</v>
      </c>
      <c r="H504" s="9">
        <v>0.73541666666666661</v>
      </c>
      <c r="I504" s="13">
        <v>127.706666666666</v>
      </c>
      <c r="J504" s="13">
        <v>29.2721666666666</v>
      </c>
      <c r="K504" s="10">
        <v>5</v>
      </c>
      <c r="L504" s="10">
        <v>5</v>
      </c>
      <c r="M504" s="10">
        <v>0</v>
      </c>
      <c r="N504" s="14">
        <v>21.712135666666601</v>
      </c>
      <c r="O504" s="13">
        <v>34.533686666666597</v>
      </c>
      <c r="P504" s="38">
        <v>0.19904937647058829</v>
      </c>
      <c r="Q504" s="38">
        <v>1.4846849058823519</v>
      </c>
      <c r="R504" s="32" t="s">
        <v>285</v>
      </c>
      <c r="S504" s="32"/>
      <c r="T504" s="32"/>
      <c r="W504" s="8" t="s">
        <v>704</v>
      </c>
    </row>
    <row r="505" spans="1:23" ht="14" customHeight="1">
      <c r="A505" s="1" t="s">
        <v>293</v>
      </c>
      <c r="B505" s="1">
        <v>49</v>
      </c>
      <c r="C505" s="1" t="s">
        <v>1575</v>
      </c>
      <c r="D505" s="5">
        <v>43212</v>
      </c>
      <c r="E505" s="1">
        <f t="shared" si="47"/>
        <v>2018</v>
      </c>
      <c r="F505" s="1">
        <f t="shared" si="48"/>
        <v>4</v>
      </c>
      <c r="G505" s="4">
        <f t="shared" si="49"/>
        <v>22</v>
      </c>
      <c r="H505" s="9">
        <v>0.9375</v>
      </c>
      <c r="I505" s="13">
        <f>126+15.23/60</f>
        <v>126.25383333333333</v>
      </c>
      <c r="J505" s="13">
        <f>27+15.43/60</f>
        <v>27.257166666666667</v>
      </c>
      <c r="K505" s="10">
        <v>0</v>
      </c>
      <c r="L505" s="10">
        <v>0</v>
      </c>
      <c r="M505" s="33">
        <v>0</v>
      </c>
      <c r="N505" s="14">
        <v>25.3</v>
      </c>
      <c r="O505" s="13">
        <v>34.292081199029667</v>
      </c>
      <c r="P505" s="38">
        <v>0.19926317176470576</v>
      </c>
      <c r="Q505" s="38">
        <v>1.0638367882352942</v>
      </c>
      <c r="R505" s="32" t="s">
        <v>285</v>
      </c>
      <c r="S505" s="32">
        <v>1</v>
      </c>
      <c r="T505" s="32"/>
      <c r="W505" s="8" t="s">
        <v>1190</v>
      </c>
    </row>
    <row r="506" spans="1:23" ht="14" customHeight="1">
      <c r="A506" s="1" t="s">
        <v>1538</v>
      </c>
      <c r="B506" s="1">
        <v>59</v>
      </c>
      <c r="C506" s="1" t="s">
        <v>1575</v>
      </c>
      <c r="D506" s="5">
        <v>43580</v>
      </c>
      <c r="E506" s="1">
        <f t="shared" si="47"/>
        <v>2019</v>
      </c>
      <c r="F506" s="1">
        <f t="shared" si="48"/>
        <v>4</v>
      </c>
      <c r="G506" s="4">
        <f t="shared" si="49"/>
        <v>25</v>
      </c>
      <c r="H506" s="9">
        <v>0.9506944444444444</v>
      </c>
      <c r="I506" s="13">
        <v>125.196333333333</v>
      </c>
      <c r="J506" s="13">
        <v>27.244499999999999</v>
      </c>
      <c r="K506" s="10">
        <v>5</v>
      </c>
      <c r="L506" s="10">
        <v>5</v>
      </c>
      <c r="M506" s="10">
        <v>0</v>
      </c>
      <c r="N506" s="14">
        <v>23.670999999999999</v>
      </c>
      <c r="O506" s="13">
        <v>34.413166666666598</v>
      </c>
      <c r="P506" s="41">
        <v>0.20113764705882398</v>
      </c>
      <c r="Q506" s="41">
        <v>1.3657858164705896</v>
      </c>
      <c r="R506" s="1" t="s">
        <v>285</v>
      </c>
      <c r="W506" s="42" t="str">
        <f>A506&amp;" St."&amp;B506&amp;" "&amp;K506&amp;"m"&amp;" Bt."&amp;M506</f>
        <v>YK1901 St.59 5m Bt.0</v>
      </c>
    </row>
    <row r="507" spans="1:23" ht="14" customHeight="1">
      <c r="A507" s="1" t="s">
        <v>293</v>
      </c>
      <c r="B507" s="1">
        <v>60</v>
      </c>
      <c r="C507" s="1" t="s">
        <v>1574</v>
      </c>
      <c r="D507" s="5">
        <v>43208</v>
      </c>
      <c r="E507" s="1">
        <f t="shared" si="47"/>
        <v>2018</v>
      </c>
      <c r="F507" s="1">
        <f t="shared" si="48"/>
        <v>4</v>
      </c>
      <c r="G507" s="4">
        <f t="shared" si="49"/>
        <v>18</v>
      </c>
      <c r="H507" s="9">
        <v>0.62569444444444444</v>
      </c>
      <c r="I507" s="13">
        <v>125.749</v>
      </c>
      <c r="J507" s="13">
        <v>27.302</v>
      </c>
      <c r="K507" s="10">
        <v>5</v>
      </c>
      <c r="L507" s="10">
        <v>5</v>
      </c>
      <c r="M507" s="10">
        <v>0</v>
      </c>
      <c r="N507" s="14">
        <v>23.9016666666666</v>
      </c>
      <c r="O507" s="13">
        <v>34.404519999999998</v>
      </c>
      <c r="P507" s="38">
        <v>0.20116037647058826</v>
      </c>
      <c r="Q507" s="38">
        <v>1.3060090404411753</v>
      </c>
      <c r="R507" s="32" t="s">
        <v>285</v>
      </c>
      <c r="S507" s="32"/>
      <c r="T507" s="32"/>
      <c r="W507" s="8" t="s">
        <v>796</v>
      </c>
    </row>
    <row r="508" spans="1:23" ht="14" customHeight="1">
      <c r="A508" s="1" t="s">
        <v>293</v>
      </c>
      <c r="B508" s="1">
        <v>68</v>
      </c>
      <c r="C508" s="1" t="s">
        <v>1574</v>
      </c>
      <c r="D508" s="5">
        <v>43216</v>
      </c>
      <c r="E508" s="1">
        <f t="shared" si="47"/>
        <v>2018</v>
      </c>
      <c r="F508" s="1">
        <f t="shared" si="48"/>
        <v>4</v>
      </c>
      <c r="G508" s="4">
        <f t="shared" si="49"/>
        <v>26</v>
      </c>
      <c r="H508" s="9">
        <v>0.41388888888888892</v>
      </c>
      <c r="I508" s="13">
        <v>126.196333333333</v>
      </c>
      <c r="J508" s="13">
        <v>28.754166666666599</v>
      </c>
      <c r="K508" s="10">
        <v>5</v>
      </c>
      <c r="L508" s="10">
        <v>5</v>
      </c>
      <c r="M508" s="10">
        <v>0</v>
      </c>
      <c r="N508" s="14">
        <v>20.055</v>
      </c>
      <c r="O508" s="13">
        <v>34.01802</v>
      </c>
      <c r="P508" s="38">
        <v>0.20127387647058792</v>
      </c>
      <c r="Q508" s="38">
        <v>0.79767588235294085</v>
      </c>
      <c r="R508" s="32" t="s">
        <v>285</v>
      </c>
      <c r="S508" s="32"/>
      <c r="T508" s="32"/>
      <c r="W508" s="8" t="s">
        <v>813</v>
      </c>
    </row>
    <row r="509" spans="1:23" ht="14" customHeight="1">
      <c r="A509" s="1" t="s">
        <v>293</v>
      </c>
      <c r="B509" s="1">
        <v>48</v>
      </c>
      <c r="C509" s="1" t="s">
        <v>1574</v>
      </c>
      <c r="D509" s="5">
        <v>43208</v>
      </c>
      <c r="E509" s="1">
        <f t="shared" si="47"/>
        <v>2018</v>
      </c>
      <c r="F509" s="1">
        <f t="shared" si="48"/>
        <v>4</v>
      </c>
      <c r="G509" s="4">
        <f t="shared" si="49"/>
        <v>18</v>
      </c>
      <c r="H509" s="9">
        <v>0.31736111111111115</v>
      </c>
      <c r="I509" s="13">
        <v>126.251</v>
      </c>
      <c r="J509" s="13">
        <v>27.7925</v>
      </c>
      <c r="K509" s="10">
        <v>5</v>
      </c>
      <c r="L509" s="10">
        <v>5</v>
      </c>
      <c r="M509" s="10">
        <v>0</v>
      </c>
      <c r="N509" s="14">
        <v>23.72</v>
      </c>
      <c r="O509" s="13">
        <v>34.393353333333302</v>
      </c>
      <c r="P509" s="38">
        <v>0.20153471058823547</v>
      </c>
      <c r="Q509" s="38">
        <v>1.2987174211764714</v>
      </c>
      <c r="R509" s="32" t="s">
        <v>285</v>
      </c>
      <c r="S509" s="32"/>
      <c r="T509" s="32"/>
      <c r="W509" s="8" t="s">
        <v>794</v>
      </c>
    </row>
    <row r="510" spans="1:23" ht="14" customHeight="1">
      <c r="A510" s="1" t="s">
        <v>293</v>
      </c>
      <c r="B510" s="1">
        <v>53</v>
      </c>
      <c r="C510" s="1" t="s">
        <v>1574</v>
      </c>
      <c r="D510" s="5">
        <v>43214</v>
      </c>
      <c r="E510" s="1">
        <f t="shared" si="47"/>
        <v>2018</v>
      </c>
      <c r="F510" s="1">
        <f t="shared" si="48"/>
        <v>4</v>
      </c>
      <c r="G510" s="4">
        <f t="shared" si="49"/>
        <v>24</v>
      </c>
      <c r="H510" s="9">
        <v>0.13472222222222222</v>
      </c>
      <c r="I510" s="13">
        <v>123.7655</v>
      </c>
      <c r="J510" s="13">
        <v>26.733166666666602</v>
      </c>
      <c r="K510" s="10">
        <v>5</v>
      </c>
      <c r="L510" s="10">
        <v>5</v>
      </c>
      <c r="M510" s="10">
        <v>0</v>
      </c>
      <c r="N510" s="14">
        <v>24.51</v>
      </c>
      <c r="O510" s="13">
        <v>34.319020000000002</v>
      </c>
      <c r="P510" s="38">
        <v>0.20163131294117598</v>
      </c>
      <c r="Q510" s="38">
        <v>1.1527862058823537</v>
      </c>
      <c r="R510" s="32" t="s">
        <v>285</v>
      </c>
      <c r="S510" s="32"/>
      <c r="T510" s="32"/>
      <c r="W510" s="8" t="s">
        <v>802</v>
      </c>
    </row>
    <row r="511" spans="1:23" ht="14" customHeight="1">
      <c r="A511" s="1" t="s">
        <v>1538</v>
      </c>
      <c r="B511" s="1">
        <v>56</v>
      </c>
      <c r="C511" s="1" t="s">
        <v>1575</v>
      </c>
      <c r="D511" s="5">
        <v>43580</v>
      </c>
      <c r="E511" s="1">
        <f t="shared" si="47"/>
        <v>2019</v>
      </c>
      <c r="F511" s="1">
        <f t="shared" si="48"/>
        <v>4</v>
      </c>
      <c r="G511" s="4">
        <f t="shared" si="49"/>
        <v>25</v>
      </c>
      <c r="H511" s="9">
        <v>0.20902777777777778</v>
      </c>
      <c r="I511" s="13">
        <v>123.70033333333301</v>
      </c>
      <c r="J511" s="13">
        <v>27.244</v>
      </c>
      <c r="K511" s="10">
        <v>5</v>
      </c>
      <c r="L511" s="10">
        <v>5</v>
      </c>
      <c r="M511" s="10">
        <v>0</v>
      </c>
      <c r="N511" s="14">
        <v>24.260999999999999</v>
      </c>
      <c r="O511" s="13">
        <v>34.538999999999994</v>
      </c>
      <c r="P511" s="41">
        <v>0.20290252941176457</v>
      </c>
      <c r="Q511" s="41">
        <v>1.3103553952941187</v>
      </c>
      <c r="R511" s="1" t="s">
        <v>285</v>
      </c>
      <c r="W511" s="42" t="str">
        <f>A511&amp;" St."&amp;B511&amp;" "&amp;K511&amp;"m"&amp;" Bt."&amp;M511</f>
        <v>YK1901 St.56 5m Bt.0</v>
      </c>
    </row>
    <row r="512" spans="1:23" ht="14" customHeight="1">
      <c r="A512" s="1" t="s">
        <v>290</v>
      </c>
      <c r="B512" s="1" t="s">
        <v>294</v>
      </c>
      <c r="C512" s="1" t="s">
        <v>1575</v>
      </c>
      <c r="D512" s="5">
        <v>43163</v>
      </c>
      <c r="E512" s="1">
        <f t="shared" si="47"/>
        <v>2018</v>
      </c>
      <c r="F512" s="1">
        <f t="shared" si="48"/>
        <v>3</v>
      </c>
      <c r="G512" s="4">
        <f t="shared" si="49"/>
        <v>4</v>
      </c>
      <c r="H512" s="9">
        <v>0.58472222222222225</v>
      </c>
      <c r="I512" s="13">
        <f>126+15.11/60</f>
        <v>126.25183333333334</v>
      </c>
      <c r="J512" s="13">
        <f>27+15.13/60</f>
        <v>27.252166666666668</v>
      </c>
      <c r="K512" s="10">
        <v>9.8049999999999997</v>
      </c>
      <c r="L512" s="10">
        <v>10</v>
      </c>
      <c r="M512" s="10">
        <v>0</v>
      </c>
      <c r="N512" s="14">
        <v>23.8475</v>
      </c>
      <c r="O512" s="13">
        <v>34.70914314153729</v>
      </c>
      <c r="P512" s="38">
        <v>0.20416875999999995</v>
      </c>
      <c r="Q512" s="38">
        <v>1.3038135176470593</v>
      </c>
      <c r="R512" s="32" t="s">
        <v>285</v>
      </c>
      <c r="S512" s="32">
        <v>1</v>
      </c>
      <c r="T512" s="32"/>
      <c r="W512" s="8" t="s">
        <v>1213</v>
      </c>
    </row>
    <row r="513" spans="1:23" ht="14" customHeight="1">
      <c r="A513" s="1" t="s">
        <v>1534</v>
      </c>
      <c r="B513" s="1">
        <v>39</v>
      </c>
      <c r="C513" s="1" t="s">
        <v>1575</v>
      </c>
      <c r="D513" s="5">
        <v>43518</v>
      </c>
      <c r="E513" s="1">
        <f t="shared" si="47"/>
        <v>2019</v>
      </c>
      <c r="F513" s="1">
        <f t="shared" si="48"/>
        <v>2</v>
      </c>
      <c r="G513" s="4">
        <f t="shared" si="49"/>
        <v>22</v>
      </c>
      <c r="H513" s="9">
        <v>0.90277777777777779</v>
      </c>
      <c r="I513" s="13">
        <v>125.263666666666</v>
      </c>
      <c r="J513" s="13">
        <v>27.475833333333298</v>
      </c>
      <c r="K513" s="10">
        <v>5</v>
      </c>
      <c r="L513" s="10">
        <v>5</v>
      </c>
      <c r="M513" s="10">
        <v>0</v>
      </c>
      <c r="N513" s="14">
        <v>20.690999999999999</v>
      </c>
      <c r="O513" s="13">
        <v>34.609833333333299</v>
      </c>
      <c r="P513" s="41">
        <v>0.20516720941176425</v>
      </c>
      <c r="Q513" s="41">
        <v>1.4387336494117662</v>
      </c>
      <c r="R513" s="1" t="s">
        <v>285</v>
      </c>
      <c r="W513" s="42" t="str">
        <f>A513&amp;" St."&amp;B513&amp;" "&amp;K513&amp;"m"&amp;" Bt."&amp;M513</f>
        <v>YK1812 St.39 5m Bt.0</v>
      </c>
    </row>
    <row r="514" spans="1:23" ht="14" customHeight="1">
      <c r="A514" s="1" t="s">
        <v>1534</v>
      </c>
      <c r="B514" s="1">
        <v>34</v>
      </c>
      <c r="C514" s="1" t="s">
        <v>1575</v>
      </c>
      <c r="D514" s="5">
        <v>43520</v>
      </c>
      <c r="E514" s="1">
        <f t="shared" si="47"/>
        <v>2019</v>
      </c>
      <c r="F514" s="1">
        <f t="shared" si="48"/>
        <v>2</v>
      </c>
      <c r="G514" s="4">
        <f t="shared" si="49"/>
        <v>24</v>
      </c>
      <c r="H514" s="9">
        <v>0.55555555555555558</v>
      </c>
      <c r="I514" s="13">
        <v>126.79833333333301</v>
      </c>
      <c r="J514" s="13">
        <v>27.751333333333299</v>
      </c>
      <c r="K514" s="10">
        <v>5</v>
      </c>
      <c r="L514" s="10">
        <v>5</v>
      </c>
      <c r="M514" s="10">
        <v>0</v>
      </c>
      <c r="N514" s="14">
        <v>24.124333333333301</v>
      </c>
      <c r="O514" s="13">
        <v>34.621166666666596</v>
      </c>
      <c r="P514" s="41">
        <v>0.20572554117647002</v>
      </c>
      <c r="Q514" s="41">
        <v>1.4154876035294119</v>
      </c>
      <c r="R514" s="1" t="s">
        <v>285</v>
      </c>
      <c r="W514" s="42" t="str">
        <f>A514&amp;" St."&amp;B514&amp;" "&amp;K514&amp;"m"&amp;" Bt."&amp;M514</f>
        <v>YK1812 St.34 5m Bt.0</v>
      </c>
    </row>
    <row r="515" spans="1:23" ht="14" customHeight="1">
      <c r="A515" s="1" t="s">
        <v>1534</v>
      </c>
      <c r="B515" s="1">
        <v>55</v>
      </c>
      <c r="C515" s="1" t="s">
        <v>1575</v>
      </c>
      <c r="D515" s="5">
        <v>43521</v>
      </c>
      <c r="E515" s="1">
        <f t="shared" si="47"/>
        <v>2019</v>
      </c>
      <c r="F515" s="1">
        <f t="shared" si="48"/>
        <v>2</v>
      </c>
      <c r="G515" s="4">
        <f t="shared" si="49"/>
        <v>25</v>
      </c>
      <c r="H515" s="9">
        <v>0.74722222222222223</v>
      </c>
      <c r="I515" s="13">
        <v>126.19499999999999</v>
      </c>
      <c r="J515" s="13">
        <v>26.25</v>
      </c>
      <c r="K515" s="10">
        <v>5</v>
      </c>
      <c r="L515" s="10">
        <v>5</v>
      </c>
      <c r="M515" s="10">
        <v>0</v>
      </c>
      <c r="N515" s="14">
        <v>24.065999999999999</v>
      </c>
      <c r="O515" s="13">
        <v>34.599333333333298</v>
      </c>
      <c r="P515" s="41">
        <v>0.20687428235294103</v>
      </c>
      <c r="Q515" s="41">
        <v>1.5702718870588264</v>
      </c>
      <c r="R515" s="1" t="s">
        <v>285</v>
      </c>
      <c r="V515" s="8" t="s">
        <v>1637</v>
      </c>
      <c r="W515" s="42" t="str">
        <f>A515&amp;" St."&amp;B515&amp;" "&amp;K515&amp;"m"&amp;" Bt."&amp;M515</f>
        <v>YK1812 St.55 5m Bt.0</v>
      </c>
    </row>
    <row r="516" spans="1:23">
      <c r="A516" s="1" t="s">
        <v>290</v>
      </c>
      <c r="B516" s="1" t="s">
        <v>294</v>
      </c>
      <c r="C516" s="1" t="s">
        <v>1575</v>
      </c>
      <c r="D516" s="5">
        <v>43163</v>
      </c>
      <c r="E516" s="1">
        <f t="shared" si="47"/>
        <v>2018</v>
      </c>
      <c r="F516" s="1">
        <f t="shared" si="48"/>
        <v>3</v>
      </c>
      <c r="G516" s="4">
        <f t="shared" si="49"/>
        <v>4</v>
      </c>
      <c r="H516" s="9">
        <v>0.58472222222222225</v>
      </c>
      <c r="I516" s="13">
        <f>126+15.11/60</f>
        <v>126.25183333333334</v>
      </c>
      <c r="J516" s="13">
        <f>27+15.13/60</f>
        <v>27.252166666666668</v>
      </c>
      <c r="K516" s="10">
        <v>20.007999999999999</v>
      </c>
      <c r="L516" s="10">
        <v>20</v>
      </c>
      <c r="M516" s="10">
        <v>0</v>
      </c>
      <c r="N516" s="14">
        <v>23.886299999999999</v>
      </c>
      <c r="O516" s="13">
        <v>34.690263509701062</v>
      </c>
      <c r="P516" s="38">
        <v>0.20785244000000036</v>
      </c>
      <c r="Q516" s="38">
        <v>1.2672876588235304</v>
      </c>
      <c r="R516" s="32" t="s">
        <v>285</v>
      </c>
      <c r="S516" s="32">
        <v>1</v>
      </c>
      <c r="T516" s="32"/>
      <c r="V516" s="15"/>
      <c r="W516" s="8" t="s">
        <v>1212</v>
      </c>
    </row>
    <row r="517" spans="1:23" ht="14" customHeight="1">
      <c r="A517" s="1" t="s">
        <v>1533</v>
      </c>
      <c r="B517" s="1" t="s">
        <v>1535</v>
      </c>
      <c r="C517" s="1" t="s">
        <v>1575</v>
      </c>
      <c r="D517" s="5">
        <v>43526</v>
      </c>
      <c r="E517" s="1">
        <v>2019</v>
      </c>
      <c r="F517" s="1">
        <v>3</v>
      </c>
      <c r="G517" s="4">
        <v>2</v>
      </c>
      <c r="H517" s="9">
        <v>0.50138888888888888</v>
      </c>
      <c r="I517" s="13">
        <f>126+1509/6000</f>
        <v>126.25149999999999</v>
      </c>
      <c r="J517" s="13">
        <f>27+1505/6000</f>
        <v>27.250833333333333</v>
      </c>
      <c r="K517" s="10">
        <v>9.7629999999999999</v>
      </c>
      <c r="L517" s="10">
        <v>10</v>
      </c>
      <c r="M517" s="10">
        <v>0</v>
      </c>
      <c r="N517" s="14">
        <v>25.046099999999999</v>
      </c>
      <c r="O517" s="13">
        <v>34.578099999999999</v>
      </c>
      <c r="P517" s="41">
        <v>0.20818147058823477</v>
      </c>
      <c r="Q517" s="41">
        <v>1.4284620950980411</v>
      </c>
      <c r="R517" s="1" t="s">
        <v>285</v>
      </c>
      <c r="S517" s="1">
        <v>1</v>
      </c>
      <c r="V517" s="8" t="s">
        <v>1637</v>
      </c>
      <c r="W517" s="42" t="str">
        <f>A517&amp;" St."&amp;B517&amp;" "&amp;K517&amp;"m"&amp;" Bt."&amp;M517</f>
        <v>YK1812 St.60_2 9.763m Bt.0</v>
      </c>
    </row>
    <row r="518" spans="1:23" ht="14" customHeight="1">
      <c r="A518" s="1" t="s">
        <v>290</v>
      </c>
      <c r="B518" s="1">
        <v>29</v>
      </c>
      <c r="C518" s="1" t="s">
        <v>1575</v>
      </c>
      <c r="D518" s="5">
        <v>43155</v>
      </c>
      <c r="E518" s="1">
        <f t="shared" ref="E518:E549" si="50">YEAR(D518)</f>
        <v>2018</v>
      </c>
      <c r="F518" s="1">
        <f t="shared" ref="F518:F549" si="51">MONTH(D518)</f>
        <v>2</v>
      </c>
      <c r="G518" s="4">
        <f t="shared" ref="G518:G563" si="52">DAY(D518)</f>
        <v>24</v>
      </c>
      <c r="H518" s="9">
        <v>0.43611111111111112</v>
      </c>
      <c r="I518" s="13">
        <v>127.20050000000001</v>
      </c>
      <c r="J518" s="13">
        <v>28.2745</v>
      </c>
      <c r="K518" s="10">
        <v>5</v>
      </c>
      <c r="L518" s="10">
        <v>5</v>
      </c>
      <c r="M518" s="10">
        <v>0</v>
      </c>
      <c r="N518" s="14">
        <v>22.620469</v>
      </c>
      <c r="O518" s="13">
        <v>34.533519999999903</v>
      </c>
      <c r="P518" s="38">
        <v>0.20879404705882321</v>
      </c>
      <c r="Q518" s="38">
        <v>1.205103832941175</v>
      </c>
      <c r="R518" s="32" t="s">
        <v>285</v>
      </c>
      <c r="S518" s="32"/>
      <c r="T518" s="32"/>
      <c r="W518" s="8" t="s">
        <v>733</v>
      </c>
    </row>
    <row r="519" spans="1:23" ht="14" customHeight="1">
      <c r="A519" s="1" t="s">
        <v>1534</v>
      </c>
      <c r="B519" s="1">
        <v>36</v>
      </c>
      <c r="C519" s="1" t="s">
        <v>1575</v>
      </c>
      <c r="D519" s="5">
        <v>43519</v>
      </c>
      <c r="E519" s="1">
        <f t="shared" si="50"/>
        <v>2019</v>
      </c>
      <c r="F519" s="1">
        <f t="shared" si="51"/>
        <v>2</v>
      </c>
      <c r="G519" s="4">
        <f t="shared" si="52"/>
        <v>23</v>
      </c>
      <c r="H519" s="9">
        <v>0.27708333333333335</v>
      </c>
      <c r="I519" s="13">
        <v>125.752</v>
      </c>
      <c r="J519" s="13">
        <v>27.965</v>
      </c>
      <c r="K519" s="10">
        <v>5</v>
      </c>
      <c r="L519" s="10">
        <v>5</v>
      </c>
      <c r="M519" s="10">
        <v>0</v>
      </c>
      <c r="N519" s="14">
        <v>22.125999999999998</v>
      </c>
      <c r="O519" s="13">
        <v>34.672833333333294</v>
      </c>
      <c r="P519" s="41">
        <v>0.21062226823529429</v>
      </c>
      <c r="Q519" s="41">
        <v>1.5739653082352962</v>
      </c>
      <c r="R519" s="1" t="s">
        <v>285</v>
      </c>
      <c r="W519" s="42" t="str">
        <f>A519&amp;" St."&amp;B519&amp;" "&amp;K519&amp;"m"&amp;" Bt."&amp;M519</f>
        <v>YK1812 St.36 5m Bt.0</v>
      </c>
    </row>
    <row r="520" spans="1:23" ht="14" customHeight="1">
      <c r="A520" s="1" t="s">
        <v>290</v>
      </c>
      <c r="B520" s="1">
        <v>41</v>
      </c>
      <c r="C520" s="1" t="s">
        <v>1575</v>
      </c>
      <c r="D520" s="5">
        <v>43152</v>
      </c>
      <c r="E520" s="1">
        <f t="shared" si="50"/>
        <v>2018</v>
      </c>
      <c r="F520" s="1">
        <f t="shared" si="51"/>
        <v>2</v>
      </c>
      <c r="G520" s="4">
        <f t="shared" si="52"/>
        <v>21</v>
      </c>
      <c r="H520" s="9">
        <v>0.87986111111111109</v>
      </c>
      <c r="I520" s="13">
        <v>124.293666666666</v>
      </c>
      <c r="J520" s="13">
        <v>27.5</v>
      </c>
      <c r="K520" s="10">
        <v>5</v>
      </c>
      <c r="L520" s="10">
        <v>5</v>
      </c>
      <c r="M520" s="10">
        <v>0</v>
      </c>
      <c r="N520" s="14">
        <v>17.778802333333299</v>
      </c>
      <c r="O520" s="13">
        <v>34.523186666666597</v>
      </c>
      <c r="P520" s="38">
        <v>0.21162016705882336</v>
      </c>
      <c r="Q520" s="38">
        <v>1.1735711882352931</v>
      </c>
      <c r="R520" s="32" t="s">
        <v>285</v>
      </c>
      <c r="S520" s="32"/>
      <c r="T520" s="32"/>
      <c r="W520" s="8" t="s">
        <v>717</v>
      </c>
    </row>
    <row r="521" spans="1:23" ht="14" customHeight="1">
      <c r="A521" s="1" t="s">
        <v>290</v>
      </c>
      <c r="B521" s="1">
        <v>36</v>
      </c>
      <c r="C521" s="1" t="s">
        <v>1575</v>
      </c>
      <c r="D521" s="5">
        <v>43154</v>
      </c>
      <c r="E521" s="1">
        <f t="shared" si="50"/>
        <v>2018</v>
      </c>
      <c r="F521" s="1">
        <f t="shared" si="51"/>
        <v>2</v>
      </c>
      <c r="G521" s="4">
        <f t="shared" si="52"/>
        <v>23</v>
      </c>
      <c r="H521" s="9">
        <v>0.97430555555555554</v>
      </c>
      <c r="I521" s="13">
        <v>125.749</v>
      </c>
      <c r="J521" s="13">
        <v>27.969333333333299</v>
      </c>
      <c r="K521" s="10">
        <v>5</v>
      </c>
      <c r="L521" s="10">
        <v>5</v>
      </c>
      <c r="M521" s="10">
        <v>0</v>
      </c>
      <c r="N521" s="14">
        <v>16.475469</v>
      </c>
      <c r="O521" s="13">
        <v>34.399353333333302</v>
      </c>
      <c r="P521" s="38">
        <v>0.21265600000000018</v>
      </c>
      <c r="Q521" s="38">
        <v>1.0100473176470608</v>
      </c>
      <c r="R521" s="32" t="s">
        <v>285</v>
      </c>
      <c r="S521" s="32"/>
      <c r="T521" s="32"/>
      <c r="W521" s="8" t="s">
        <v>730</v>
      </c>
    </row>
    <row r="522" spans="1:23" ht="14" customHeight="1">
      <c r="A522" s="1" t="s">
        <v>1538</v>
      </c>
      <c r="B522" s="1">
        <v>63</v>
      </c>
      <c r="C522" s="1" t="s">
        <v>1575</v>
      </c>
      <c r="D522" s="5">
        <v>43580.656342592592</v>
      </c>
      <c r="E522" s="1">
        <f t="shared" si="50"/>
        <v>2019</v>
      </c>
      <c r="F522" s="1">
        <f t="shared" si="51"/>
        <v>4</v>
      </c>
      <c r="G522" s="4">
        <f t="shared" si="52"/>
        <v>25</v>
      </c>
      <c r="H522" s="9">
        <v>0.65625</v>
      </c>
      <c r="I522" s="13">
        <v>124.756</v>
      </c>
      <c r="J522" s="13">
        <v>27.753</v>
      </c>
      <c r="K522" s="10">
        <v>74.897000000000006</v>
      </c>
      <c r="L522" s="10">
        <v>75</v>
      </c>
      <c r="M522" s="10">
        <v>0</v>
      </c>
      <c r="N522" s="14">
        <v>19.481999999999999</v>
      </c>
      <c r="O522" s="13">
        <v>34.6616</v>
      </c>
      <c r="P522" s="41">
        <v>0.21299999999999999</v>
      </c>
      <c r="Q522" s="41">
        <v>1.3340000000000001</v>
      </c>
      <c r="R522" s="1" t="s">
        <v>285</v>
      </c>
      <c r="S522" s="1">
        <v>1</v>
      </c>
      <c r="W522" s="42" t="str">
        <f>A522&amp;" St."&amp;B522&amp;" "&amp;K522&amp;"m"&amp;" Bt."&amp;M522</f>
        <v>YK1901 St.63 74.897m Bt.0</v>
      </c>
    </row>
    <row r="523" spans="1:23">
      <c r="A523" s="1" t="s">
        <v>1538</v>
      </c>
      <c r="B523" s="1">
        <v>43</v>
      </c>
      <c r="C523" s="1" t="s">
        <v>1575</v>
      </c>
      <c r="D523" s="5">
        <v>43573</v>
      </c>
      <c r="E523" s="1">
        <f t="shared" si="50"/>
        <v>2019</v>
      </c>
      <c r="F523" s="1">
        <f t="shared" si="51"/>
        <v>4</v>
      </c>
      <c r="G523" s="4">
        <f t="shared" si="52"/>
        <v>18</v>
      </c>
      <c r="H523" s="9">
        <v>1.1805555555555555E-2</v>
      </c>
      <c r="I523" s="13">
        <v>127.697666666666</v>
      </c>
      <c r="J523" s="13">
        <v>29.25</v>
      </c>
      <c r="K523" s="10">
        <v>5</v>
      </c>
      <c r="L523" s="10">
        <v>5</v>
      </c>
      <c r="M523" s="10">
        <v>0</v>
      </c>
      <c r="N523" s="14">
        <v>24.920999999999999</v>
      </c>
      <c r="O523" s="13">
        <v>34.702666666666595</v>
      </c>
      <c r="P523" s="41">
        <v>0.21323347058823483</v>
      </c>
      <c r="Q523" s="41">
        <v>1.5106036176470585</v>
      </c>
      <c r="R523" s="1" t="s">
        <v>285</v>
      </c>
      <c r="V523" s="8" t="s">
        <v>1640</v>
      </c>
      <c r="W523" s="42" t="str">
        <f>A523&amp;" St."&amp;B523&amp;" "&amp;K523&amp;"m"&amp;" Bt."&amp;M523</f>
        <v>YK1901 St.43 5m Bt.0</v>
      </c>
    </row>
    <row r="524" spans="1:23">
      <c r="A524" s="1" t="s">
        <v>293</v>
      </c>
      <c r="B524" s="1">
        <v>41</v>
      </c>
      <c r="C524" s="1" t="s">
        <v>1574</v>
      </c>
      <c r="D524" s="5">
        <v>43207</v>
      </c>
      <c r="E524" s="1">
        <f t="shared" si="50"/>
        <v>2018</v>
      </c>
      <c r="F524" s="1">
        <f t="shared" si="51"/>
        <v>4</v>
      </c>
      <c r="G524" s="4">
        <f t="shared" si="52"/>
        <v>17</v>
      </c>
      <c r="H524" s="9">
        <v>0.17083333333333331</v>
      </c>
      <c r="I524" s="13">
        <v>126.751</v>
      </c>
      <c r="J524" s="13">
        <v>29.294499999999999</v>
      </c>
      <c r="K524" s="10">
        <v>5</v>
      </c>
      <c r="L524" s="10">
        <v>5</v>
      </c>
      <c r="M524" s="10">
        <v>0</v>
      </c>
      <c r="N524" s="14">
        <v>21.274999999999999</v>
      </c>
      <c r="O524" s="13">
        <v>34.458353333333299</v>
      </c>
      <c r="P524" s="38">
        <v>0.21356951176470607</v>
      </c>
      <c r="Q524" s="38">
        <v>1.409777694117647</v>
      </c>
      <c r="R524" s="32" t="s">
        <v>285</v>
      </c>
      <c r="S524" s="32"/>
      <c r="T524" s="32"/>
      <c r="W524" s="8" t="s">
        <v>787</v>
      </c>
    </row>
    <row r="525" spans="1:23" ht="14" customHeight="1">
      <c r="A525" s="1" t="s">
        <v>1533</v>
      </c>
      <c r="B525" s="1">
        <v>14</v>
      </c>
      <c r="C525" s="1" t="s">
        <v>1575</v>
      </c>
      <c r="D525" s="5">
        <v>43514</v>
      </c>
      <c r="E525" s="1">
        <f t="shared" si="50"/>
        <v>2019</v>
      </c>
      <c r="F525" s="1">
        <f t="shared" si="51"/>
        <v>2</v>
      </c>
      <c r="G525" s="4">
        <f t="shared" si="52"/>
        <v>18</v>
      </c>
      <c r="H525" s="9">
        <v>0.33055555555555555</v>
      </c>
      <c r="I525" s="13">
        <v>126.28316666666601</v>
      </c>
      <c r="J525" s="13">
        <v>29.5275</v>
      </c>
      <c r="K525" s="10">
        <v>5</v>
      </c>
      <c r="L525" s="10">
        <v>5</v>
      </c>
      <c r="M525" s="10">
        <v>0</v>
      </c>
      <c r="N525" s="14">
        <v>17.1993333333333</v>
      </c>
      <c r="O525" s="13">
        <v>34.452666666666595</v>
      </c>
      <c r="P525" s="41">
        <v>0.21374845176470636</v>
      </c>
      <c r="Q525" s="41">
        <v>1.0624108823529426</v>
      </c>
      <c r="R525" s="1" t="s">
        <v>285</v>
      </c>
      <c r="V525" s="8" t="s">
        <v>1635</v>
      </c>
      <c r="W525" s="42" t="str">
        <f>A525&amp;" St."&amp;B525&amp;" "&amp;K525&amp;"m"&amp;" Bt."&amp;M525</f>
        <v>YK1812 St.14 5m Bt.0</v>
      </c>
    </row>
    <row r="526" spans="1:23" ht="14" customHeight="1">
      <c r="A526" s="1" t="s">
        <v>290</v>
      </c>
      <c r="B526" s="1">
        <v>53</v>
      </c>
      <c r="C526" s="1" t="s">
        <v>1575</v>
      </c>
      <c r="D526" s="5">
        <v>43157</v>
      </c>
      <c r="E526" s="1">
        <f t="shared" si="50"/>
        <v>2018</v>
      </c>
      <c r="F526" s="1">
        <f t="shared" si="51"/>
        <v>2</v>
      </c>
      <c r="G526" s="4">
        <f t="shared" si="52"/>
        <v>26</v>
      </c>
      <c r="H526" s="9">
        <v>0.45</v>
      </c>
      <c r="I526" s="13">
        <v>125.2775</v>
      </c>
      <c r="J526" s="13">
        <v>26.219333333333299</v>
      </c>
      <c r="K526" s="10">
        <v>5</v>
      </c>
      <c r="L526" s="10">
        <v>5</v>
      </c>
      <c r="M526" s="10">
        <v>0</v>
      </c>
      <c r="N526" s="14">
        <v>23.4321356666666</v>
      </c>
      <c r="O526" s="13">
        <v>34.447853333333299</v>
      </c>
      <c r="P526" s="38">
        <v>0.21456378823529398</v>
      </c>
      <c r="Q526" s="38">
        <v>1.1227427917647042</v>
      </c>
      <c r="R526" s="32" t="s">
        <v>285</v>
      </c>
      <c r="S526" s="32"/>
      <c r="T526" s="32"/>
      <c r="W526" s="8" t="s">
        <v>745</v>
      </c>
    </row>
    <row r="527" spans="1:23" ht="14" customHeight="1">
      <c r="A527" s="1" t="s">
        <v>1533</v>
      </c>
      <c r="B527" s="1">
        <v>42</v>
      </c>
      <c r="C527" s="1" t="s">
        <v>1575</v>
      </c>
      <c r="D527" s="5">
        <v>43517</v>
      </c>
      <c r="E527" s="1">
        <f t="shared" si="50"/>
        <v>2019</v>
      </c>
      <c r="F527" s="1">
        <f t="shared" si="51"/>
        <v>2</v>
      </c>
      <c r="G527" s="4">
        <f t="shared" si="52"/>
        <v>21</v>
      </c>
      <c r="H527" s="9">
        <v>0.13472222222222222</v>
      </c>
      <c r="I527" s="13">
        <v>123.80133333333301</v>
      </c>
      <c r="J527" s="13">
        <v>27.5</v>
      </c>
      <c r="K527" s="10">
        <v>5</v>
      </c>
      <c r="L527" s="10">
        <v>5</v>
      </c>
      <c r="M527" s="10">
        <v>0</v>
      </c>
      <c r="N527" s="14">
        <v>21.527666666666601</v>
      </c>
      <c r="O527" s="13">
        <v>34.652166666666595</v>
      </c>
      <c r="P527" s="41">
        <v>0.21463476705882378</v>
      </c>
      <c r="Q527" s="41">
        <v>1.4665914870588228</v>
      </c>
      <c r="R527" s="1" t="s">
        <v>285</v>
      </c>
      <c r="W527" s="42" t="str">
        <f>A527&amp;" St."&amp;B527&amp;" "&amp;K527&amp;"m"&amp;" Bt."&amp;M527</f>
        <v>YK1812 St.42 5m Bt.0</v>
      </c>
    </row>
    <row r="528" spans="1:23" ht="14" customHeight="1">
      <c r="A528" s="1" t="s">
        <v>1538</v>
      </c>
      <c r="B528" s="1">
        <v>66</v>
      </c>
      <c r="C528" s="1" t="s">
        <v>1575</v>
      </c>
      <c r="D528" s="5">
        <v>43573</v>
      </c>
      <c r="E528" s="1">
        <f t="shared" si="50"/>
        <v>2019</v>
      </c>
      <c r="F528" s="1">
        <f t="shared" si="51"/>
        <v>4</v>
      </c>
      <c r="G528" s="4">
        <f t="shared" si="52"/>
        <v>18</v>
      </c>
      <c r="H528" s="9">
        <v>0.97152777777777777</v>
      </c>
      <c r="I528" s="13">
        <v>125.791</v>
      </c>
      <c r="J528" s="13">
        <v>28.063333333333301</v>
      </c>
      <c r="K528" s="10">
        <v>5</v>
      </c>
      <c r="L528" s="10">
        <v>5</v>
      </c>
      <c r="M528" s="10">
        <v>0</v>
      </c>
      <c r="N528" s="14">
        <v>22.866</v>
      </c>
      <c r="O528" s="13">
        <v>34.670833333333299</v>
      </c>
      <c r="P528" s="41">
        <v>0.215</v>
      </c>
      <c r="Q528" s="41">
        <v>1.573</v>
      </c>
      <c r="R528" s="1" t="s">
        <v>285</v>
      </c>
      <c r="W528" s="42" t="str">
        <f>A528&amp;" St."&amp;B528&amp;" "&amp;K528&amp;"m"&amp;" Bt."&amp;M528</f>
        <v>YK1901 St.66 5m Bt.0</v>
      </c>
    </row>
    <row r="529" spans="1:23" ht="14" customHeight="1">
      <c r="A529" s="1" t="s">
        <v>290</v>
      </c>
      <c r="B529" s="1">
        <v>37</v>
      </c>
      <c r="C529" s="1" t="s">
        <v>1575</v>
      </c>
      <c r="D529" s="5">
        <v>43152</v>
      </c>
      <c r="E529" s="1">
        <f t="shared" si="50"/>
        <v>2018</v>
      </c>
      <c r="F529" s="1">
        <f t="shared" si="51"/>
        <v>2</v>
      </c>
      <c r="G529" s="4">
        <f t="shared" si="52"/>
        <v>21</v>
      </c>
      <c r="H529" s="9">
        <v>0.52847222222222223</v>
      </c>
      <c r="I529" s="13">
        <v>125.286</v>
      </c>
      <c r="J529" s="13">
        <v>28.033999999999999</v>
      </c>
      <c r="K529" s="10">
        <v>5</v>
      </c>
      <c r="L529" s="10">
        <v>5</v>
      </c>
      <c r="M529" s="10">
        <v>0</v>
      </c>
      <c r="N529" s="14">
        <v>16.750469000000002</v>
      </c>
      <c r="O529" s="13">
        <v>34.366019999999999</v>
      </c>
      <c r="P529" s="38">
        <v>0.21617374823529389</v>
      </c>
      <c r="Q529" s="38">
        <v>1.0990713529411753</v>
      </c>
      <c r="R529" s="32" t="s">
        <v>285</v>
      </c>
      <c r="S529" s="32"/>
      <c r="T529" s="32"/>
      <c r="W529" s="8" t="s">
        <v>715</v>
      </c>
    </row>
    <row r="530" spans="1:23" ht="14" customHeight="1">
      <c r="A530" s="1" t="s">
        <v>1534</v>
      </c>
      <c r="B530" s="1">
        <v>56</v>
      </c>
      <c r="C530" s="1" t="s">
        <v>1575</v>
      </c>
      <c r="D530" s="5">
        <v>43521</v>
      </c>
      <c r="E530" s="1">
        <f t="shared" si="50"/>
        <v>2019</v>
      </c>
      <c r="F530" s="1">
        <f t="shared" si="51"/>
        <v>2</v>
      </c>
      <c r="G530" s="4">
        <f t="shared" si="52"/>
        <v>25</v>
      </c>
      <c r="H530" s="9">
        <v>8.1250000000000003E-2</v>
      </c>
      <c r="I530" s="13">
        <v>126.25</v>
      </c>
      <c r="J530" s="13">
        <v>26.791166666666602</v>
      </c>
      <c r="K530" s="10">
        <v>5</v>
      </c>
      <c r="L530" s="10">
        <v>5</v>
      </c>
      <c r="M530" s="10">
        <v>0</v>
      </c>
      <c r="N530" s="14">
        <v>23.760999999999999</v>
      </c>
      <c r="O530" s="13">
        <v>34.631166666666594</v>
      </c>
      <c r="P530" s="41">
        <v>0.21833396588235265</v>
      </c>
      <c r="Q530" s="41">
        <v>1.4207840976470578</v>
      </c>
      <c r="R530" s="1" t="s">
        <v>285</v>
      </c>
      <c r="W530" s="42" t="str">
        <f>A530&amp;" St."&amp;B530&amp;" "&amp;K530&amp;"m"&amp;" Bt."&amp;M530</f>
        <v>YK1812 St.56 5m Bt.0</v>
      </c>
    </row>
    <row r="531" spans="1:23" ht="14" customHeight="1">
      <c r="A531" s="1" t="s">
        <v>293</v>
      </c>
      <c r="B531" s="1">
        <v>50</v>
      </c>
      <c r="C531" s="1" t="s">
        <v>1574</v>
      </c>
      <c r="D531" s="5">
        <v>43213</v>
      </c>
      <c r="E531" s="1">
        <f t="shared" si="50"/>
        <v>2018</v>
      </c>
      <c r="F531" s="1">
        <f t="shared" si="51"/>
        <v>4</v>
      </c>
      <c r="G531" s="4">
        <f t="shared" si="52"/>
        <v>23</v>
      </c>
      <c r="H531" s="9">
        <v>0.64027777777777783</v>
      </c>
      <c r="I531" s="13">
        <v>125.251</v>
      </c>
      <c r="J531" s="13">
        <v>26.792000000000002</v>
      </c>
      <c r="K531" s="10">
        <v>5</v>
      </c>
      <c r="L531" s="10">
        <v>5</v>
      </c>
      <c r="M531" s="10">
        <v>0</v>
      </c>
      <c r="N531" s="14">
        <v>25.178333333333299</v>
      </c>
      <c r="O531" s="13">
        <v>34.288519999999998</v>
      </c>
      <c r="P531" s="38">
        <v>0.2185125741176468</v>
      </c>
      <c r="Q531" s="38">
        <v>1.0573861882352933</v>
      </c>
      <c r="R531" s="32" t="s">
        <v>285</v>
      </c>
      <c r="S531" s="32"/>
      <c r="T531" s="32"/>
      <c r="W531" s="8" t="s">
        <v>799</v>
      </c>
    </row>
    <row r="532" spans="1:23" ht="14" customHeight="1">
      <c r="A532" s="1" t="s">
        <v>1533</v>
      </c>
      <c r="B532" s="1">
        <v>11</v>
      </c>
      <c r="C532" s="1" t="s">
        <v>1575</v>
      </c>
      <c r="D532" s="5">
        <v>43513</v>
      </c>
      <c r="E532" s="1">
        <f t="shared" si="50"/>
        <v>2019</v>
      </c>
      <c r="F532" s="1">
        <f t="shared" si="51"/>
        <v>2</v>
      </c>
      <c r="G532" s="4">
        <f t="shared" si="52"/>
        <v>17</v>
      </c>
      <c r="H532" s="9">
        <v>0.82986111111111116</v>
      </c>
      <c r="I532" s="13">
        <v>127.7975</v>
      </c>
      <c r="J532" s="13">
        <v>29.75</v>
      </c>
      <c r="K532" s="10">
        <v>5</v>
      </c>
      <c r="L532" s="10">
        <v>5</v>
      </c>
      <c r="M532" s="10">
        <v>0</v>
      </c>
      <c r="N532" s="14">
        <v>22.452666666666598</v>
      </c>
      <c r="O532" s="13">
        <v>34.664333333333296</v>
      </c>
      <c r="P532" s="41">
        <v>0.21888551294117686</v>
      </c>
      <c r="Q532" s="41">
        <v>1.557206470588234</v>
      </c>
      <c r="R532" s="1" t="s">
        <v>285</v>
      </c>
      <c r="V532" s="8" t="s">
        <v>1635</v>
      </c>
      <c r="W532" s="42" t="str">
        <f>A532&amp;" St."&amp;B532&amp;" "&amp;K532&amp;"m"&amp;" Bt."&amp;M532</f>
        <v>YK1812 St.11 5m Bt.0</v>
      </c>
    </row>
    <row r="533" spans="1:23" ht="14" customHeight="1">
      <c r="A533" s="1" t="s">
        <v>290</v>
      </c>
      <c r="B533" s="1">
        <v>56</v>
      </c>
      <c r="C533" s="1" t="s">
        <v>1575</v>
      </c>
      <c r="D533" s="5">
        <v>43156</v>
      </c>
      <c r="E533" s="1">
        <f t="shared" si="50"/>
        <v>2018</v>
      </c>
      <c r="F533" s="1">
        <f t="shared" si="51"/>
        <v>2</v>
      </c>
      <c r="G533" s="4">
        <f t="shared" si="52"/>
        <v>25</v>
      </c>
      <c r="H533" s="9">
        <v>0.74930555555555556</v>
      </c>
      <c r="I533" s="13">
        <v>126.25</v>
      </c>
      <c r="J533" s="13">
        <v>26.792999999999999</v>
      </c>
      <c r="K533" s="10">
        <v>5</v>
      </c>
      <c r="L533" s="10">
        <v>5</v>
      </c>
      <c r="M533" s="10">
        <v>0</v>
      </c>
      <c r="N533" s="14">
        <v>23.400469000000001</v>
      </c>
      <c r="O533" s="13">
        <v>34.423686666666597</v>
      </c>
      <c r="P533" s="38">
        <v>0.21974207058823536</v>
      </c>
      <c r="Q533" s="38">
        <v>1.1099904894117625</v>
      </c>
      <c r="R533" s="32" t="s">
        <v>285</v>
      </c>
      <c r="S533" s="32"/>
      <c r="T533" s="32"/>
      <c r="W533" s="8" t="s">
        <v>741</v>
      </c>
    </row>
    <row r="534" spans="1:23">
      <c r="A534" s="1" t="s">
        <v>293</v>
      </c>
      <c r="B534" s="1">
        <v>49</v>
      </c>
      <c r="C534" s="1" t="s">
        <v>1574</v>
      </c>
      <c r="D534" s="5">
        <v>43212</v>
      </c>
      <c r="E534" s="1">
        <f t="shared" si="50"/>
        <v>2018</v>
      </c>
      <c r="F534" s="1">
        <f t="shared" si="51"/>
        <v>4</v>
      </c>
      <c r="G534" s="4">
        <f t="shared" si="52"/>
        <v>22</v>
      </c>
      <c r="H534" s="9">
        <v>0.94027777777777777</v>
      </c>
      <c r="I534" s="13">
        <v>126.255</v>
      </c>
      <c r="J534" s="13">
        <v>27.259</v>
      </c>
      <c r="K534" s="10">
        <v>5</v>
      </c>
      <c r="L534" s="10">
        <v>5</v>
      </c>
      <c r="M534" s="10">
        <v>0</v>
      </c>
      <c r="N534" s="14">
        <v>25.26</v>
      </c>
      <c r="O534" s="13">
        <v>34.284019999999998</v>
      </c>
      <c r="P534" s="38">
        <v>0.2209110294117651</v>
      </c>
      <c r="Q534" s="38">
        <v>1.0907340463235293</v>
      </c>
      <c r="R534" s="32" t="s">
        <v>285</v>
      </c>
      <c r="S534" s="32"/>
      <c r="T534" s="32"/>
      <c r="W534" s="8" t="s">
        <v>797</v>
      </c>
    </row>
    <row r="535" spans="1:23" ht="14" customHeight="1">
      <c r="A535" s="1" t="s">
        <v>1538</v>
      </c>
      <c r="B535" s="1">
        <v>45</v>
      </c>
      <c r="C535" s="1" t="s">
        <v>1575</v>
      </c>
      <c r="D535" s="5">
        <v>43573</v>
      </c>
      <c r="E535" s="1">
        <f t="shared" si="50"/>
        <v>2019</v>
      </c>
      <c r="F535" s="1">
        <f t="shared" si="51"/>
        <v>4</v>
      </c>
      <c r="G535" s="4">
        <f t="shared" si="52"/>
        <v>18</v>
      </c>
      <c r="H535" s="9">
        <v>0.40763888888888888</v>
      </c>
      <c r="I535" s="13">
        <v>126.807</v>
      </c>
      <c r="J535" s="13">
        <v>28.748999999999999</v>
      </c>
      <c r="K535" s="10">
        <v>5</v>
      </c>
      <c r="L535" s="10">
        <v>5</v>
      </c>
      <c r="M535" s="10">
        <v>0</v>
      </c>
      <c r="N535" s="14">
        <v>22.303857142857098</v>
      </c>
      <c r="O535" s="13">
        <v>34.6228571428571</v>
      </c>
      <c r="P535" s="41">
        <v>0.22252411764705871</v>
      </c>
      <c r="Q535" s="41">
        <v>1.4587701894117675</v>
      </c>
      <c r="R535" s="1" t="s">
        <v>285</v>
      </c>
      <c r="W535" s="42" t="str">
        <f>A535&amp;" St."&amp;B535&amp;" "&amp;K535&amp;"m"&amp;" Bt."&amp;M535</f>
        <v>YK1901 St.45 5m Bt.0</v>
      </c>
    </row>
    <row r="536" spans="1:23" ht="14" customHeight="1">
      <c r="A536" s="1" t="s">
        <v>290</v>
      </c>
      <c r="B536" s="1">
        <v>23</v>
      </c>
      <c r="C536" s="1" t="s">
        <v>1575</v>
      </c>
      <c r="D536" s="5">
        <v>43151</v>
      </c>
      <c r="E536" s="1">
        <f t="shared" si="50"/>
        <v>2018</v>
      </c>
      <c r="F536" s="1">
        <f t="shared" si="51"/>
        <v>2</v>
      </c>
      <c r="G536" s="4">
        <f t="shared" si="52"/>
        <v>20</v>
      </c>
      <c r="H536" s="9">
        <v>0.69791666666666663</v>
      </c>
      <c r="I536" s="13">
        <v>127.255</v>
      </c>
      <c r="J536" s="13">
        <v>28.756</v>
      </c>
      <c r="K536" s="10">
        <v>5</v>
      </c>
      <c r="L536" s="10">
        <v>5</v>
      </c>
      <c r="M536" s="10">
        <v>0</v>
      </c>
      <c r="N536" s="14">
        <v>21.262135666666602</v>
      </c>
      <c r="O536" s="13">
        <v>34.595019999999998</v>
      </c>
      <c r="P536" s="38">
        <v>0.22467538117647057</v>
      </c>
      <c r="Q536" s="38">
        <v>1.3298103647058799</v>
      </c>
      <c r="R536" s="32" t="s">
        <v>285</v>
      </c>
      <c r="S536" s="32"/>
      <c r="T536" s="32"/>
      <c r="W536" s="8" t="s">
        <v>710</v>
      </c>
    </row>
    <row r="537" spans="1:23" ht="14" customHeight="1">
      <c r="A537" s="1" t="s">
        <v>1538</v>
      </c>
      <c r="B537" s="1">
        <v>48</v>
      </c>
      <c r="C537" s="1" t="s">
        <v>1575</v>
      </c>
      <c r="D537" s="5">
        <v>43574</v>
      </c>
      <c r="E537" s="1">
        <f t="shared" si="50"/>
        <v>2019</v>
      </c>
      <c r="F537" s="1">
        <f t="shared" si="51"/>
        <v>4</v>
      </c>
      <c r="G537" s="4">
        <f t="shared" si="52"/>
        <v>19</v>
      </c>
      <c r="H537" s="9">
        <v>0.15902777777777777</v>
      </c>
      <c r="I537" s="13">
        <v>126.183666666666</v>
      </c>
      <c r="J537" s="13">
        <v>27.751999999999999</v>
      </c>
      <c r="K537" s="10">
        <v>5</v>
      </c>
      <c r="L537" s="10">
        <v>5</v>
      </c>
      <c r="M537" s="10">
        <v>0</v>
      </c>
      <c r="N537" s="14">
        <v>22.167666666666598</v>
      </c>
      <c r="O537" s="13">
        <v>34.656833333333296</v>
      </c>
      <c r="P537" s="41">
        <v>0.22483426352941249</v>
      </c>
      <c r="Q537" s="41">
        <v>1.6417043352941185</v>
      </c>
      <c r="R537" s="1" t="s">
        <v>285</v>
      </c>
      <c r="W537" s="42" t="str">
        <f>A537&amp;" St."&amp;B537&amp;" "&amp;K537&amp;"m"&amp;" Bt."&amp;M537</f>
        <v>YK1901 St.48 5m Bt.0</v>
      </c>
    </row>
    <row r="538" spans="1:23" ht="14" customHeight="1">
      <c r="A538" s="1" t="s">
        <v>1534</v>
      </c>
      <c r="B538" s="1">
        <v>38</v>
      </c>
      <c r="C538" s="1" t="s">
        <v>1575</v>
      </c>
      <c r="D538" s="5">
        <v>43519</v>
      </c>
      <c r="E538" s="1">
        <f t="shared" si="50"/>
        <v>2019</v>
      </c>
      <c r="F538" s="1">
        <f t="shared" si="51"/>
        <v>2</v>
      </c>
      <c r="G538" s="4">
        <f t="shared" si="52"/>
        <v>23</v>
      </c>
      <c r="H538" s="9">
        <v>5.0694444444444452E-2</v>
      </c>
      <c r="I538" s="13">
        <v>125.699</v>
      </c>
      <c r="J538" s="13">
        <v>27.498999999999999</v>
      </c>
      <c r="K538" s="10">
        <v>5</v>
      </c>
      <c r="L538" s="10">
        <v>5</v>
      </c>
      <c r="M538" s="10">
        <v>0</v>
      </c>
      <c r="N538" s="14">
        <v>21.614333333333299</v>
      </c>
      <c r="O538" s="13">
        <v>34.621166666666596</v>
      </c>
      <c r="P538" s="41">
        <v>0.2254115388235296</v>
      </c>
      <c r="Q538" s="41">
        <v>1.4441707388235301</v>
      </c>
      <c r="R538" s="1" t="s">
        <v>285</v>
      </c>
      <c r="W538" s="42" t="str">
        <f>A538&amp;" St."&amp;B538&amp;" "&amp;K538&amp;"m"&amp;" Bt."&amp;M538</f>
        <v>YK1812 St.38 5m Bt.0</v>
      </c>
    </row>
    <row r="539" spans="1:23" ht="14" customHeight="1">
      <c r="A539" s="1" t="s">
        <v>1538</v>
      </c>
      <c r="B539" s="1">
        <v>44</v>
      </c>
      <c r="C539" s="1" t="s">
        <v>1575</v>
      </c>
      <c r="D539" s="5">
        <v>43573</v>
      </c>
      <c r="E539" s="1">
        <f t="shared" si="50"/>
        <v>2019</v>
      </c>
      <c r="F539" s="1">
        <f t="shared" si="51"/>
        <v>4</v>
      </c>
      <c r="G539" s="4">
        <f t="shared" si="52"/>
        <v>18</v>
      </c>
      <c r="H539" s="9">
        <v>0.24166666666666667</v>
      </c>
      <c r="I539" s="13">
        <v>127.2796</v>
      </c>
      <c r="J539" s="13">
        <v>28.78</v>
      </c>
      <c r="K539" s="10">
        <v>5</v>
      </c>
      <c r="L539" s="10">
        <v>5</v>
      </c>
      <c r="M539" s="10">
        <v>0</v>
      </c>
      <c r="N539" s="14">
        <v>24.181000000000001</v>
      </c>
      <c r="O539" s="13">
        <v>34.699799999999996</v>
      </c>
      <c r="P539" s="41">
        <v>0.22584829411764673</v>
      </c>
      <c r="Q539" s="41">
        <v>1.5028716235294102</v>
      </c>
      <c r="R539" s="1" t="s">
        <v>285</v>
      </c>
      <c r="W539" s="42" t="str">
        <f>A539&amp;" St."&amp;B539&amp;" "&amp;K539&amp;"m"&amp;" Bt."&amp;M539</f>
        <v>YK1901 St.44 5m Bt.0</v>
      </c>
    </row>
    <row r="540" spans="1:23" ht="14" customHeight="1">
      <c r="A540" s="1" t="s">
        <v>290</v>
      </c>
      <c r="B540" s="1" t="s">
        <v>294</v>
      </c>
      <c r="C540" s="1" t="s">
        <v>1575</v>
      </c>
      <c r="D540" s="5">
        <v>43163</v>
      </c>
      <c r="E540" s="1">
        <f t="shared" si="50"/>
        <v>2018</v>
      </c>
      <c r="F540" s="1">
        <f t="shared" si="51"/>
        <v>3</v>
      </c>
      <c r="G540" s="4">
        <f t="shared" si="52"/>
        <v>4</v>
      </c>
      <c r="H540" s="9">
        <v>0.58472222222222225</v>
      </c>
      <c r="I540" s="13">
        <f>126+15.11/60</f>
        <v>126.25183333333334</v>
      </c>
      <c r="J540" s="13">
        <f>27+15.13/60</f>
        <v>27.252166666666668</v>
      </c>
      <c r="K540" s="10">
        <v>123.803</v>
      </c>
      <c r="L540" s="10">
        <v>125</v>
      </c>
      <c r="M540" s="10">
        <v>0</v>
      </c>
      <c r="N540" s="14">
        <v>22.267099999999999</v>
      </c>
      <c r="O540" s="13">
        <v>34.663147756936503</v>
      </c>
      <c r="P540" s="38">
        <v>0.22593596000000016</v>
      </c>
      <c r="Q540" s="38">
        <v>1.4379452282352929</v>
      </c>
      <c r="R540" s="32" t="s">
        <v>285</v>
      </c>
      <c r="S540" s="32">
        <v>1</v>
      </c>
      <c r="T540" s="32"/>
      <c r="V540" s="15"/>
      <c r="W540" s="8" t="s">
        <v>1207</v>
      </c>
    </row>
    <row r="541" spans="1:23" ht="14" customHeight="1">
      <c r="A541" s="1" t="s">
        <v>1534</v>
      </c>
      <c r="B541" s="1">
        <v>28</v>
      </c>
      <c r="C541" s="1" t="s">
        <v>1575</v>
      </c>
      <c r="D541" s="5">
        <v>43519</v>
      </c>
      <c r="E541" s="1">
        <f t="shared" si="50"/>
        <v>2019</v>
      </c>
      <c r="F541" s="1">
        <f t="shared" si="51"/>
        <v>2</v>
      </c>
      <c r="G541" s="4">
        <f t="shared" si="52"/>
        <v>23</v>
      </c>
      <c r="H541" s="9">
        <v>0.61041666666666672</v>
      </c>
      <c r="I541" s="13">
        <v>126.722166666666</v>
      </c>
      <c r="J541" s="13">
        <v>28.466000000000001</v>
      </c>
      <c r="K541" s="10">
        <v>5</v>
      </c>
      <c r="L541" s="10">
        <v>5</v>
      </c>
      <c r="M541" s="10">
        <v>0</v>
      </c>
      <c r="N541" s="14">
        <v>23.355999999999998</v>
      </c>
      <c r="O541" s="13">
        <v>34.577999999999996</v>
      </c>
      <c r="P541" s="41">
        <v>0.22596916705882375</v>
      </c>
      <c r="Q541" s="41">
        <v>1.5040366870588233</v>
      </c>
      <c r="R541" s="1" t="s">
        <v>285</v>
      </c>
      <c r="W541" s="42" t="str">
        <f>A541&amp;" St."&amp;B541&amp;" "&amp;K541&amp;"m"&amp;" Bt."&amp;M541</f>
        <v>YK1812 St.28 5m Bt.0</v>
      </c>
    </row>
    <row r="542" spans="1:23" ht="14" customHeight="1">
      <c r="A542" s="1" t="s">
        <v>1538</v>
      </c>
      <c r="B542" s="1">
        <v>49</v>
      </c>
      <c r="C542" s="1" t="s">
        <v>1575</v>
      </c>
      <c r="D542" s="5">
        <v>43578.956180555557</v>
      </c>
      <c r="E542" s="1">
        <f t="shared" si="50"/>
        <v>2019</v>
      </c>
      <c r="F542" s="1">
        <f t="shared" si="51"/>
        <v>4</v>
      </c>
      <c r="G542" s="4">
        <f t="shared" si="52"/>
        <v>23</v>
      </c>
      <c r="H542" s="9">
        <v>0.9555555555555556</v>
      </c>
      <c r="I542" s="13">
        <v>126.25700000000001</v>
      </c>
      <c r="J542" s="13">
        <v>27.257999999999999</v>
      </c>
      <c r="K542" s="10">
        <v>19.375</v>
      </c>
      <c r="L542" s="10">
        <v>20</v>
      </c>
      <c r="M542" s="10">
        <v>0</v>
      </c>
      <c r="N542" s="14">
        <v>25.573899999999998</v>
      </c>
      <c r="O542" s="13">
        <v>34.615400000000001</v>
      </c>
      <c r="P542" s="41">
        <v>0.22703453647058813</v>
      </c>
      <c r="Q542" s="41">
        <v>1.645116464705886</v>
      </c>
      <c r="R542" s="1" t="s">
        <v>285</v>
      </c>
      <c r="S542" s="1">
        <v>1</v>
      </c>
      <c r="W542" s="42" t="str">
        <f>A542&amp;" St."&amp;B542&amp;" "&amp;K542&amp;"m"&amp;" Bt."&amp;M542</f>
        <v>YK1901 St.49 19.375m Bt.0</v>
      </c>
    </row>
    <row r="543" spans="1:23" ht="14" customHeight="1">
      <c r="A543" s="1" t="s">
        <v>1538</v>
      </c>
      <c r="B543" s="1">
        <v>49</v>
      </c>
      <c r="C543" s="1" t="s">
        <v>1575</v>
      </c>
      <c r="D543" s="5">
        <v>43578.956180555557</v>
      </c>
      <c r="E543" s="1">
        <f t="shared" si="50"/>
        <v>2019</v>
      </c>
      <c r="F543" s="1">
        <f t="shared" si="51"/>
        <v>4</v>
      </c>
      <c r="G543" s="4">
        <f t="shared" si="52"/>
        <v>23</v>
      </c>
      <c r="H543" s="9">
        <v>0.9555555555555556</v>
      </c>
      <c r="I543" s="13">
        <v>126.25700000000001</v>
      </c>
      <c r="J543" s="13">
        <v>27.257999999999999</v>
      </c>
      <c r="K543" s="10">
        <v>123.783</v>
      </c>
      <c r="L543" s="10">
        <v>125</v>
      </c>
      <c r="M543" s="10">
        <v>0</v>
      </c>
      <c r="N543" s="14">
        <v>22.316500000000001</v>
      </c>
      <c r="O543" s="13">
        <v>34.678899999999999</v>
      </c>
      <c r="P543" s="41">
        <v>0.22886003764705887</v>
      </c>
      <c r="Q543" s="41">
        <v>1.5555654764705888</v>
      </c>
      <c r="R543" s="1" t="s">
        <v>285</v>
      </c>
      <c r="S543" s="1">
        <v>1</v>
      </c>
      <c r="W543" s="42" t="str">
        <f>A543&amp;" St."&amp;B543&amp;" "&amp;K543&amp;"m"&amp;" Bt."&amp;M543</f>
        <v>YK1901 St.49 123.783m Bt.0</v>
      </c>
    </row>
    <row r="544" spans="1:23" ht="14" customHeight="1">
      <c r="A544" s="1" t="s">
        <v>293</v>
      </c>
      <c r="B544" s="1">
        <v>36</v>
      </c>
      <c r="C544" s="1" t="s">
        <v>1574</v>
      </c>
      <c r="D544" s="5">
        <v>43206</v>
      </c>
      <c r="E544" s="1">
        <f t="shared" si="50"/>
        <v>2018</v>
      </c>
      <c r="F544" s="1">
        <f t="shared" si="51"/>
        <v>4</v>
      </c>
      <c r="G544" s="4">
        <f t="shared" si="52"/>
        <v>16</v>
      </c>
      <c r="H544" s="9">
        <v>0.3520833333333333</v>
      </c>
      <c r="I544" s="13">
        <v>128.690666666666</v>
      </c>
      <c r="J544" s="13">
        <v>30.25</v>
      </c>
      <c r="K544" s="10">
        <v>5</v>
      </c>
      <c r="L544" s="10">
        <v>5</v>
      </c>
      <c r="M544" s="10">
        <v>0</v>
      </c>
      <c r="N544" s="14">
        <v>23.523333333333301</v>
      </c>
      <c r="O544" s="13">
        <v>34.5283533333333</v>
      </c>
      <c r="P544" s="38">
        <v>0.23073309764705896</v>
      </c>
      <c r="Q544" s="38">
        <v>1.5386067011764712</v>
      </c>
      <c r="R544" s="32" t="s">
        <v>285</v>
      </c>
      <c r="S544" s="32"/>
      <c r="T544" s="32"/>
      <c r="W544" s="8" t="s">
        <v>782</v>
      </c>
    </row>
    <row r="545" spans="1:23" ht="14" customHeight="1">
      <c r="A545" s="1" t="s">
        <v>1534</v>
      </c>
      <c r="B545" s="1">
        <v>54</v>
      </c>
      <c r="C545" s="1" t="s">
        <v>1575</v>
      </c>
      <c r="D545" s="5">
        <v>43521</v>
      </c>
      <c r="E545" s="1">
        <f t="shared" si="50"/>
        <v>2019</v>
      </c>
      <c r="F545" s="1">
        <f t="shared" si="51"/>
        <v>2</v>
      </c>
      <c r="G545" s="4">
        <f t="shared" si="52"/>
        <v>25</v>
      </c>
      <c r="H545" s="9">
        <v>0.60069444444444442</v>
      </c>
      <c r="I545" s="13">
        <v>125.689666666666</v>
      </c>
      <c r="J545" s="13">
        <v>26.25</v>
      </c>
      <c r="K545" s="10">
        <v>5</v>
      </c>
      <c r="L545" s="10">
        <v>5</v>
      </c>
      <c r="M545" s="10">
        <v>0</v>
      </c>
      <c r="N545" s="14">
        <v>25.334333333333298</v>
      </c>
      <c r="O545" s="13">
        <v>34.548833333333299</v>
      </c>
      <c r="P545" s="41">
        <v>0.23248328823529452</v>
      </c>
      <c r="Q545" s="41">
        <v>1.3046181647058823</v>
      </c>
      <c r="R545" s="1" t="s">
        <v>285</v>
      </c>
      <c r="V545" s="8" t="s">
        <v>1637</v>
      </c>
      <c r="W545" s="42" t="str">
        <f>A545&amp;" St."&amp;B545&amp;" "&amp;K545&amp;"m"&amp;" Bt."&amp;M545</f>
        <v>YK1812 St.54 5m Bt.0</v>
      </c>
    </row>
    <row r="546" spans="1:23" ht="14" customHeight="1">
      <c r="A546" s="1" t="s">
        <v>1534</v>
      </c>
      <c r="B546" s="1">
        <v>32</v>
      </c>
      <c r="C546" s="1" t="s">
        <v>1575</v>
      </c>
      <c r="D546" s="5">
        <v>43520</v>
      </c>
      <c r="E546" s="1">
        <f t="shared" si="50"/>
        <v>2019</v>
      </c>
      <c r="F546" s="1">
        <f t="shared" si="51"/>
        <v>2</v>
      </c>
      <c r="G546" s="4">
        <f t="shared" si="52"/>
        <v>24</v>
      </c>
      <c r="H546" s="9">
        <v>0.24861111111111112</v>
      </c>
      <c r="I546" s="13">
        <v>127.782428571428</v>
      </c>
      <c r="J546" s="13">
        <v>27.783142857142799</v>
      </c>
      <c r="K546" s="10">
        <v>5</v>
      </c>
      <c r="L546" s="10">
        <v>5</v>
      </c>
      <c r="M546" s="10">
        <v>0</v>
      </c>
      <c r="N546" s="14">
        <v>23.275285714285697</v>
      </c>
      <c r="O546" s="13">
        <v>34.684571428571395</v>
      </c>
      <c r="P546" s="41">
        <v>0.23270115294117666</v>
      </c>
      <c r="Q546" s="41">
        <v>1.5387347188235303</v>
      </c>
      <c r="R546" s="1" t="s">
        <v>285</v>
      </c>
      <c r="W546" s="42" t="str">
        <f>A546&amp;" St."&amp;B546&amp;" "&amp;K546&amp;"m"&amp;" Bt."&amp;M546</f>
        <v>YK1812 St.32 5m Bt.0</v>
      </c>
    </row>
    <row r="547" spans="1:23" ht="14" customHeight="1">
      <c r="A547" s="1" t="s">
        <v>1533</v>
      </c>
      <c r="B547" s="1">
        <v>1</v>
      </c>
      <c r="C547" s="1" t="s">
        <v>1575</v>
      </c>
      <c r="D547" s="5">
        <v>43512</v>
      </c>
      <c r="E547" s="1">
        <f t="shared" si="50"/>
        <v>2019</v>
      </c>
      <c r="F547" s="1">
        <f t="shared" si="51"/>
        <v>2</v>
      </c>
      <c r="G547" s="4">
        <f t="shared" si="52"/>
        <v>16</v>
      </c>
      <c r="H547" s="9">
        <v>0.17847222222222223</v>
      </c>
      <c r="I547" s="13">
        <v>128.26249999999999</v>
      </c>
      <c r="J547" s="13">
        <v>30.27</v>
      </c>
      <c r="K547" s="10">
        <v>5</v>
      </c>
      <c r="L547" s="10">
        <v>5</v>
      </c>
      <c r="M547" s="10">
        <v>0</v>
      </c>
      <c r="N547" s="14">
        <v>22.239333333333299</v>
      </c>
      <c r="O547" s="13">
        <v>34.680666666666603</v>
      </c>
      <c r="P547" s="41">
        <v>0.23282896470588232</v>
      </c>
      <c r="Q547" s="41">
        <v>1.4870823529411759</v>
      </c>
      <c r="R547" s="1" t="s">
        <v>285</v>
      </c>
      <c r="V547" s="8" t="s">
        <v>1635</v>
      </c>
      <c r="W547" s="42" t="str">
        <f>A547&amp;" St."&amp;B547&amp;" "&amp;K547&amp;"m"&amp;" Bt."&amp;M547</f>
        <v>YK1812 St.1 5m Bt.0</v>
      </c>
    </row>
    <row r="548" spans="1:23" ht="14" customHeight="1">
      <c r="A548" s="1" t="s">
        <v>1534</v>
      </c>
      <c r="B548" s="1">
        <v>51</v>
      </c>
      <c r="C548" s="1" t="s">
        <v>1575</v>
      </c>
      <c r="D548" s="5">
        <v>43518</v>
      </c>
      <c r="E548" s="1">
        <f t="shared" si="50"/>
        <v>2019</v>
      </c>
      <c r="F548" s="1">
        <f t="shared" si="51"/>
        <v>2</v>
      </c>
      <c r="G548" s="4">
        <f t="shared" si="52"/>
        <v>22</v>
      </c>
      <c r="H548" s="9">
        <v>0.65069444444444446</v>
      </c>
      <c r="I548" s="13">
        <v>125.196666666666</v>
      </c>
      <c r="J548" s="13">
        <v>27</v>
      </c>
      <c r="K548" s="10">
        <v>5</v>
      </c>
      <c r="L548" s="10">
        <v>5</v>
      </c>
      <c r="M548" s="10">
        <v>0</v>
      </c>
      <c r="N548" s="14">
        <v>21.401</v>
      </c>
      <c r="O548" s="13">
        <v>34.637833333333298</v>
      </c>
      <c r="P548" s="41">
        <v>0.23293951999999996</v>
      </c>
      <c r="Q548" s="41">
        <v>1.485325679999999</v>
      </c>
      <c r="R548" s="1" t="s">
        <v>285</v>
      </c>
      <c r="W548" s="42" t="str">
        <f>A548&amp;" St."&amp;B548&amp;" "&amp;K548&amp;"m"&amp;" Bt."&amp;M548</f>
        <v>YK1812 St.51 5m Bt.0</v>
      </c>
    </row>
    <row r="549" spans="1:23" ht="14" customHeight="1">
      <c r="A549" s="1" t="s">
        <v>290</v>
      </c>
      <c r="B549" s="1" t="s">
        <v>294</v>
      </c>
      <c r="C549" s="1" t="s">
        <v>1575</v>
      </c>
      <c r="D549" s="5">
        <v>43163</v>
      </c>
      <c r="E549" s="1">
        <f t="shared" si="50"/>
        <v>2018</v>
      </c>
      <c r="F549" s="1">
        <f t="shared" si="51"/>
        <v>3</v>
      </c>
      <c r="G549" s="4">
        <f t="shared" si="52"/>
        <v>4</v>
      </c>
      <c r="H549" s="9">
        <v>0.58472222222222225</v>
      </c>
      <c r="I549" s="13">
        <f>126+15.11/60</f>
        <v>126.25183333333334</v>
      </c>
      <c r="J549" s="13">
        <f>27+15.13/60</f>
        <v>27.252166666666668</v>
      </c>
      <c r="K549" s="10">
        <v>29.608000000000001</v>
      </c>
      <c r="L549" s="10">
        <v>30</v>
      </c>
      <c r="M549" s="10">
        <v>0</v>
      </c>
      <c r="N549" s="14">
        <v>23.8429</v>
      </c>
      <c r="O549" s="13">
        <v>34.692740277409229</v>
      </c>
      <c r="P549" s="38">
        <v>0.23308804000000016</v>
      </c>
      <c r="Q549" s="38">
        <v>1.3210624800000019</v>
      </c>
      <c r="R549" s="32" t="s">
        <v>285</v>
      </c>
      <c r="S549" s="32">
        <v>1</v>
      </c>
      <c r="T549" s="32"/>
      <c r="V549" s="15"/>
      <c r="W549" s="8" t="s">
        <v>1211</v>
      </c>
    </row>
    <row r="550" spans="1:23" ht="14" customHeight="1">
      <c r="A550" s="1" t="s">
        <v>1538</v>
      </c>
      <c r="B550" s="1">
        <v>49</v>
      </c>
      <c r="C550" s="1" t="s">
        <v>1575</v>
      </c>
      <c r="D550" s="5">
        <v>43578.956180555557</v>
      </c>
      <c r="E550" s="1">
        <f t="shared" ref="E550:E571" si="53">YEAR(D550)</f>
        <v>2019</v>
      </c>
      <c r="F550" s="1">
        <f t="shared" ref="F550:F571" si="54">MONTH(D550)</f>
        <v>4</v>
      </c>
      <c r="G550" s="4">
        <f t="shared" si="52"/>
        <v>23</v>
      </c>
      <c r="H550" s="9">
        <v>0.9555555555555556</v>
      </c>
      <c r="I550" s="13">
        <v>126.25700000000001</v>
      </c>
      <c r="J550" s="13">
        <v>27.257999999999999</v>
      </c>
      <c r="K550" s="10">
        <v>0</v>
      </c>
      <c r="L550" s="10">
        <v>0</v>
      </c>
      <c r="M550" s="33">
        <v>0</v>
      </c>
      <c r="N550" s="40">
        <v>25.6</v>
      </c>
      <c r="O550" s="13">
        <v>34.667617602150763</v>
      </c>
      <c r="P550" s="41">
        <v>0.23330894117647105</v>
      </c>
      <c r="Q550" s="41">
        <v>1.624690111764707</v>
      </c>
      <c r="R550" s="1" t="s">
        <v>285</v>
      </c>
      <c r="S550" s="1">
        <v>1</v>
      </c>
      <c r="W550" s="42" t="str">
        <f>A550&amp;" St."&amp;B550&amp;" "&amp;K550&amp;"m"&amp;" Bt."&amp;M550</f>
        <v>YK1901 St.49 0m Bt.0</v>
      </c>
    </row>
    <row r="551" spans="1:23" ht="14" customHeight="1">
      <c r="A551" s="1" t="s">
        <v>1533</v>
      </c>
      <c r="B551" s="1">
        <v>13</v>
      </c>
      <c r="C551" s="1" t="s">
        <v>1575</v>
      </c>
      <c r="D551" s="5">
        <v>43514</v>
      </c>
      <c r="E551" s="1">
        <f t="shared" si="53"/>
        <v>2019</v>
      </c>
      <c r="F551" s="1">
        <f t="shared" si="54"/>
        <v>2</v>
      </c>
      <c r="G551" s="4">
        <f t="shared" si="52"/>
        <v>18</v>
      </c>
      <c r="H551" s="9">
        <v>0.14791666666666667</v>
      </c>
      <c r="I551" s="13">
        <v>126.8035</v>
      </c>
      <c r="J551" s="13">
        <v>29.9991666666666</v>
      </c>
      <c r="K551" s="10">
        <v>5</v>
      </c>
      <c r="L551" s="10">
        <v>5</v>
      </c>
      <c r="M551" s="10">
        <v>0</v>
      </c>
      <c r="N551" s="14">
        <v>17.069333333333301</v>
      </c>
      <c r="O551" s="13">
        <v>34.557833333333299</v>
      </c>
      <c r="P551" s="41">
        <v>0.23434481882352953</v>
      </c>
      <c r="Q551" s="41">
        <v>1.2505819117647068</v>
      </c>
      <c r="R551" s="1" t="s">
        <v>285</v>
      </c>
      <c r="V551" s="8" t="s">
        <v>1635</v>
      </c>
      <c r="W551" s="42" t="str">
        <f>A551&amp;" St."&amp;B551&amp;" "&amp;K551&amp;"m"&amp;" Bt."&amp;M551</f>
        <v>YK1812 St.13 5m Bt.0</v>
      </c>
    </row>
    <row r="552" spans="1:23" ht="14" customHeight="1">
      <c r="A552" s="1" t="s">
        <v>290</v>
      </c>
      <c r="B552" s="1">
        <v>18</v>
      </c>
      <c r="C552" s="1" t="s">
        <v>1575</v>
      </c>
      <c r="D552" s="5">
        <v>43150</v>
      </c>
      <c r="E552" s="1">
        <f t="shared" si="53"/>
        <v>2018</v>
      </c>
      <c r="F552" s="1">
        <f t="shared" si="54"/>
        <v>2</v>
      </c>
      <c r="G552" s="4">
        <f t="shared" si="52"/>
        <v>19</v>
      </c>
      <c r="H552" s="9">
        <v>0.8930555555555556</v>
      </c>
      <c r="I552" s="13">
        <v>128.196</v>
      </c>
      <c r="J552" s="13">
        <v>29.25</v>
      </c>
      <c r="K552" s="10">
        <v>5</v>
      </c>
      <c r="L552" s="10">
        <v>5</v>
      </c>
      <c r="M552" s="10">
        <v>0</v>
      </c>
      <c r="N552" s="14">
        <v>22.2038023333333</v>
      </c>
      <c r="O552" s="13">
        <v>34.549686666666602</v>
      </c>
      <c r="P552" s="38">
        <v>0.23486038588235369</v>
      </c>
      <c r="Q552" s="38">
        <v>1.6009680235294095</v>
      </c>
      <c r="R552" s="32" t="s">
        <v>285</v>
      </c>
      <c r="S552" s="32"/>
      <c r="T552" s="32"/>
      <c r="W552" s="8" t="s">
        <v>705</v>
      </c>
    </row>
    <row r="553" spans="1:23" ht="14" customHeight="1">
      <c r="A553" s="1" t="s">
        <v>1534</v>
      </c>
      <c r="B553" s="1">
        <v>49</v>
      </c>
      <c r="C553" s="1" t="s">
        <v>1575</v>
      </c>
      <c r="D553" s="5">
        <v>43518</v>
      </c>
      <c r="E553" s="1">
        <f t="shared" si="53"/>
        <v>2019</v>
      </c>
      <c r="F553" s="1">
        <f t="shared" si="54"/>
        <v>2</v>
      </c>
      <c r="G553" s="4">
        <f t="shared" si="52"/>
        <v>22</v>
      </c>
      <c r="H553" s="9">
        <v>0.34513888888888888</v>
      </c>
      <c r="I553" s="13">
        <v>124.72066666666601</v>
      </c>
      <c r="J553" s="13">
        <v>26.5</v>
      </c>
      <c r="K553" s="10">
        <v>5</v>
      </c>
      <c r="L553" s="10">
        <v>5</v>
      </c>
      <c r="M553" s="10">
        <v>0</v>
      </c>
      <c r="N553" s="14">
        <v>24.034333333333301</v>
      </c>
      <c r="O553" s="13">
        <v>34.518000000000001</v>
      </c>
      <c r="P553" s="41">
        <v>0.23510942117647105</v>
      </c>
      <c r="Q553" s="41">
        <v>1.361327581176468</v>
      </c>
      <c r="R553" s="1" t="s">
        <v>285</v>
      </c>
      <c r="W553" s="42" t="str">
        <f>A553&amp;" St."&amp;B553&amp;" "&amp;K553&amp;"m"&amp;" Bt."&amp;M553</f>
        <v>YK1812 St.49 5m Bt.0</v>
      </c>
    </row>
    <row r="554" spans="1:23" ht="14" customHeight="1">
      <c r="A554" s="1" t="s">
        <v>293</v>
      </c>
      <c r="B554" s="1">
        <v>44</v>
      </c>
      <c r="C554" s="1" t="s">
        <v>1574</v>
      </c>
      <c r="D554" s="5">
        <v>43207</v>
      </c>
      <c r="E554" s="1">
        <f t="shared" si="53"/>
        <v>2018</v>
      </c>
      <c r="F554" s="1">
        <f t="shared" si="54"/>
        <v>4</v>
      </c>
      <c r="G554" s="4">
        <f t="shared" si="52"/>
        <v>17</v>
      </c>
      <c r="H554" s="9">
        <v>0.67847222222222225</v>
      </c>
      <c r="I554" s="13">
        <v>127.28083333333301</v>
      </c>
      <c r="J554" s="13">
        <v>28.779166666666601</v>
      </c>
      <c r="K554" s="10">
        <v>5</v>
      </c>
      <c r="L554" s="10">
        <v>5</v>
      </c>
      <c r="M554" s="10">
        <v>0</v>
      </c>
      <c r="N554" s="14">
        <v>22.875</v>
      </c>
      <c r="O554" s="13">
        <v>34.437019999999997</v>
      </c>
      <c r="P554" s="38">
        <v>0.23515732705882342</v>
      </c>
      <c r="Q554" s="38">
        <v>1.5174371764705903</v>
      </c>
      <c r="R554" s="32" t="s">
        <v>285</v>
      </c>
      <c r="S554" s="32"/>
      <c r="T554" s="32"/>
      <c r="W554" s="8" t="s">
        <v>790</v>
      </c>
    </row>
    <row r="555" spans="1:23" ht="14" customHeight="1">
      <c r="A555" s="1" t="s">
        <v>1533</v>
      </c>
      <c r="B555" s="1">
        <v>16</v>
      </c>
      <c r="C555" s="1" t="s">
        <v>1575</v>
      </c>
      <c r="D555" s="5">
        <v>43514</v>
      </c>
      <c r="E555" s="1">
        <f t="shared" si="53"/>
        <v>2019</v>
      </c>
      <c r="F555" s="1">
        <f t="shared" si="54"/>
        <v>2</v>
      </c>
      <c r="G555" s="4">
        <f t="shared" si="52"/>
        <v>18</v>
      </c>
      <c r="H555" s="9">
        <v>0.58958333333333335</v>
      </c>
      <c r="I555" s="13">
        <v>127.193333333333</v>
      </c>
      <c r="J555" s="13">
        <v>29.499666666666599</v>
      </c>
      <c r="K555" s="10">
        <v>5</v>
      </c>
      <c r="L555" s="10">
        <v>5</v>
      </c>
      <c r="M555" s="10">
        <v>0</v>
      </c>
      <c r="N555" s="14">
        <v>22.197666666666599</v>
      </c>
      <c r="O555" s="13">
        <v>34.640833333333298</v>
      </c>
      <c r="P555" s="41">
        <v>0.23539674117647058</v>
      </c>
      <c r="Q555" s="41">
        <v>1.5300910776470573</v>
      </c>
      <c r="R555" s="1" t="s">
        <v>285</v>
      </c>
      <c r="V555" s="8" t="s">
        <v>1636</v>
      </c>
      <c r="W555" s="42" t="str">
        <f>A555&amp;" St."&amp;B555&amp;" "&amp;K555&amp;"m"&amp;" Bt."&amp;M555</f>
        <v>YK1812 St.16 5m Bt.0</v>
      </c>
    </row>
    <row r="556" spans="1:23" ht="14" customHeight="1">
      <c r="A556" s="1" t="s">
        <v>290</v>
      </c>
      <c r="B556" s="1">
        <v>67</v>
      </c>
      <c r="C556" s="1" t="s">
        <v>1575</v>
      </c>
      <c r="D556" s="5">
        <v>43165</v>
      </c>
      <c r="E556" s="1">
        <f t="shared" si="53"/>
        <v>2018</v>
      </c>
      <c r="F556" s="1">
        <f t="shared" si="54"/>
        <v>3</v>
      </c>
      <c r="G556" s="4">
        <f t="shared" si="52"/>
        <v>6</v>
      </c>
      <c r="H556" s="9">
        <v>0.63958333333333328</v>
      </c>
      <c r="I556" s="13">
        <f>124+45.13/610</f>
        <v>124.07398360655738</v>
      </c>
      <c r="J556" s="13">
        <f>27+30.14/60</f>
        <v>27.502333333333333</v>
      </c>
      <c r="K556" s="10">
        <v>9.0380000000000003</v>
      </c>
      <c r="L556" s="10">
        <v>10</v>
      </c>
      <c r="M556" s="10">
        <v>0</v>
      </c>
      <c r="N556" s="14">
        <v>19.221399999999999</v>
      </c>
      <c r="O556" s="13">
        <v>34.591700000000003</v>
      </c>
      <c r="P556" s="38">
        <v>0.23574349647058801</v>
      </c>
      <c r="Q556" s="38">
        <v>1.4881806494117633</v>
      </c>
      <c r="R556" s="32" t="s">
        <v>285</v>
      </c>
      <c r="S556" s="32">
        <v>1</v>
      </c>
      <c r="T556" s="32"/>
      <c r="W556" s="8" t="s">
        <v>1222</v>
      </c>
    </row>
    <row r="557" spans="1:23" ht="14" customHeight="1">
      <c r="A557" s="1" t="s">
        <v>1534</v>
      </c>
      <c r="B557" s="1">
        <v>48</v>
      </c>
      <c r="C557" s="1" t="s">
        <v>1575</v>
      </c>
      <c r="D557" s="5">
        <v>43518</v>
      </c>
      <c r="E557" s="1">
        <f t="shared" si="53"/>
        <v>2019</v>
      </c>
      <c r="F557" s="1">
        <f t="shared" si="54"/>
        <v>2</v>
      </c>
      <c r="G557" s="4">
        <f t="shared" si="52"/>
        <v>22</v>
      </c>
      <c r="H557" s="9">
        <v>0.18124999999999999</v>
      </c>
      <c r="I557" s="13">
        <v>124.249</v>
      </c>
      <c r="J557" s="13">
        <v>26.5446666666666</v>
      </c>
      <c r="K557" s="10">
        <v>5</v>
      </c>
      <c r="L557" s="10">
        <v>5</v>
      </c>
      <c r="M557" s="10">
        <v>0</v>
      </c>
      <c r="N557" s="14">
        <v>23.765999999999998</v>
      </c>
      <c r="O557" s="13">
        <v>34.580999999999996</v>
      </c>
      <c r="P557" s="41">
        <v>0.23697626352941192</v>
      </c>
      <c r="Q557" s="41">
        <v>1.5471044635294131</v>
      </c>
      <c r="R557" s="1" t="s">
        <v>285</v>
      </c>
      <c r="W557" s="42" t="str">
        <f t="shared" ref="W557:W562" si="55">A557&amp;" St."&amp;B557&amp;" "&amp;K557&amp;"m"&amp;" Bt."&amp;M557</f>
        <v>YK1812 St.48 5m Bt.0</v>
      </c>
    </row>
    <row r="558" spans="1:23" ht="14" customHeight="1">
      <c r="A558" s="1" t="s">
        <v>1538</v>
      </c>
      <c r="B558" s="1">
        <v>64</v>
      </c>
      <c r="C558" s="1" t="s">
        <v>1575</v>
      </c>
      <c r="D558" s="5">
        <v>43580</v>
      </c>
      <c r="E558" s="1">
        <f t="shared" si="53"/>
        <v>2019</v>
      </c>
      <c r="F558" s="1">
        <f t="shared" si="54"/>
        <v>4</v>
      </c>
      <c r="G558" s="4">
        <f t="shared" si="52"/>
        <v>25</v>
      </c>
      <c r="H558" s="9">
        <v>0.49652777777777773</v>
      </c>
      <c r="I558" s="13">
        <v>124.251</v>
      </c>
      <c r="J558" s="13">
        <v>27.695333333333298</v>
      </c>
      <c r="K558" s="10">
        <v>5</v>
      </c>
      <c r="L558" s="10">
        <v>5</v>
      </c>
      <c r="M558" s="10">
        <v>0</v>
      </c>
      <c r="N558" s="14">
        <v>23.245999999999999</v>
      </c>
      <c r="O558" s="13">
        <v>34.401333333333298</v>
      </c>
      <c r="P558" s="41">
        <v>0.23699999999999999</v>
      </c>
      <c r="Q558" s="41">
        <v>1.528</v>
      </c>
      <c r="R558" s="1" t="s">
        <v>285</v>
      </c>
      <c r="W558" s="42" t="str">
        <f t="shared" si="55"/>
        <v>YK1901 St.64 5m Bt.0</v>
      </c>
    </row>
    <row r="559" spans="1:23">
      <c r="A559" s="1" t="s">
        <v>1533</v>
      </c>
      <c r="B559" s="1">
        <v>4</v>
      </c>
      <c r="C559" s="1" t="s">
        <v>1575</v>
      </c>
      <c r="D559" s="5">
        <v>43512</v>
      </c>
      <c r="E559" s="1">
        <f t="shared" si="53"/>
        <v>2019</v>
      </c>
      <c r="F559" s="1">
        <f t="shared" si="54"/>
        <v>2</v>
      </c>
      <c r="G559" s="4">
        <f t="shared" si="52"/>
        <v>16</v>
      </c>
      <c r="H559" s="9">
        <v>0.6430555555555556</v>
      </c>
      <c r="I559" s="13">
        <v>129.69900000000001</v>
      </c>
      <c r="J559" s="13">
        <v>30.248999999999999</v>
      </c>
      <c r="K559" s="10">
        <v>5</v>
      </c>
      <c r="L559" s="10">
        <v>5</v>
      </c>
      <c r="M559" s="10">
        <v>0</v>
      </c>
      <c r="N559" s="14">
        <v>23.3026666666666</v>
      </c>
      <c r="O559" s="13">
        <v>34.679500000000004</v>
      </c>
      <c r="P559" s="41">
        <v>0.23914502352941192</v>
      </c>
      <c r="Q559" s="41">
        <v>1.4329092647058825</v>
      </c>
      <c r="R559" s="1" t="s">
        <v>285</v>
      </c>
      <c r="V559" s="8" t="s">
        <v>1635</v>
      </c>
      <c r="W559" s="42" t="str">
        <f t="shared" si="55"/>
        <v>YK1812 St.4 5m Bt.0</v>
      </c>
    </row>
    <row r="560" spans="1:23" ht="14" customHeight="1">
      <c r="A560" s="1" t="s">
        <v>1538</v>
      </c>
      <c r="B560" s="1">
        <v>57</v>
      </c>
      <c r="C560" s="1" t="s">
        <v>1575</v>
      </c>
      <c r="D560" s="5">
        <v>43580</v>
      </c>
      <c r="E560" s="1">
        <f t="shared" si="53"/>
        <v>2019</v>
      </c>
      <c r="F560" s="1">
        <f t="shared" si="54"/>
        <v>4</v>
      </c>
      <c r="G560" s="4">
        <f t="shared" si="52"/>
        <v>25</v>
      </c>
      <c r="H560" s="9">
        <v>0.35138888888888892</v>
      </c>
      <c r="I560" s="13">
        <v>124.196333333333</v>
      </c>
      <c r="J560" s="13">
        <v>27.248999999999999</v>
      </c>
      <c r="K560" s="10">
        <v>5</v>
      </c>
      <c r="L560" s="10">
        <v>5</v>
      </c>
      <c r="M560" s="10">
        <v>0</v>
      </c>
      <c r="N560" s="14">
        <v>24.306000000000001</v>
      </c>
      <c r="O560" s="13">
        <v>34.527333333333296</v>
      </c>
      <c r="P560" s="41">
        <v>0.23994088235294164</v>
      </c>
      <c r="Q560" s="41">
        <v>1.5237822388235305</v>
      </c>
      <c r="R560" s="1" t="s">
        <v>285</v>
      </c>
      <c r="W560" s="42" t="str">
        <f t="shared" si="55"/>
        <v>YK1901 St.57 5m Bt.0</v>
      </c>
    </row>
    <row r="561" spans="1:23" ht="14" customHeight="1">
      <c r="A561" s="1" t="s">
        <v>1534</v>
      </c>
      <c r="B561" s="1">
        <v>30</v>
      </c>
      <c r="C561" s="1" t="s">
        <v>1575</v>
      </c>
      <c r="D561" s="5">
        <v>43519</v>
      </c>
      <c r="E561" s="1">
        <f t="shared" si="53"/>
        <v>2019</v>
      </c>
      <c r="F561" s="1">
        <f t="shared" si="54"/>
        <v>2</v>
      </c>
      <c r="G561" s="4">
        <f t="shared" si="52"/>
        <v>23</v>
      </c>
      <c r="H561" s="9">
        <v>0.90763888888888899</v>
      </c>
      <c r="I561" s="13">
        <v>127.70383333333299</v>
      </c>
      <c r="J561" s="13">
        <v>28.248999999999999</v>
      </c>
      <c r="K561" s="10">
        <v>5</v>
      </c>
      <c r="L561" s="10">
        <v>5</v>
      </c>
      <c r="M561" s="10">
        <v>0</v>
      </c>
      <c r="N561" s="14">
        <v>23.312666666666598</v>
      </c>
      <c r="O561" s="13">
        <v>34.6561666666666</v>
      </c>
      <c r="P561" s="41">
        <v>0.24028284470588268</v>
      </c>
      <c r="Q561" s="41">
        <v>1.4838584341176464</v>
      </c>
      <c r="R561" s="1" t="s">
        <v>285</v>
      </c>
      <c r="W561" s="42" t="str">
        <f t="shared" si="55"/>
        <v>YK1812 St.30 5m Bt.0</v>
      </c>
    </row>
    <row r="562" spans="1:23" ht="14" customHeight="1">
      <c r="A562" s="1" t="s">
        <v>1538</v>
      </c>
      <c r="B562" s="1">
        <v>46</v>
      </c>
      <c r="C562" s="1" t="s">
        <v>1575</v>
      </c>
      <c r="D562" s="5">
        <v>43573</v>
      </c>
      <c r="E562" s="1">
        <f t="shared" si="53"/>
        <v>2019</v>
      </c>
      <c r="F562" s="1">
        <f t="shared" si="54"/>
        <v>4</v>
      </c>
      <c r="G562" s="4">
        <f t="shared" si="52"/>
        <v>18</v>
      </c>
      <c r="H562" s="9">
        <v>0.56805555555555554</v>
      </c>
      <c r="I562" s="13">
        <v>126.747</v>
      </c>
      <c r="J562" s="13">
        <v>28.297499999999999</v>
      </c>
      <c r="K562" s="10">
        <v>5</v>
      </c>
      <c r="L562" s="10">
        <v>5</v>
      </c>
      <c r="M562" s="10">
        <v>0</v>
      </c>
      <c r="N562" s="14">
        <v>25.124333333333301</v>
      </c>
      <c r="O562" s="13">
        <v>34.717333333333301</v>
      </c>
      <c r="P562" s="41">
        <v>0.24035706823529379</v>
      </c>
      <c r="Q562" s="41">
        <v>1.6329186823529422</v>
      </c>
      <c r="R562" s="1" t="s">
        <v>285</v>
      </c>
      <c r="W562" s="42" t="str">
        <f t="shared" si="55"/>
        <v>YK1901 St.46 5m Bt.0</v>
      </c>
    </row>
    <row r="563" spans="1:23" ht="14" customHeight="1">
      <c r="A563" s="1" t="s">
        <v>290</v>
      </c>
      <c r="B563" s="1">
        <v>67</v>
      </c>
      <c r="C563" s="1" t="s">
        <v>1575</v>
      </c>
      <c r="D563" s="5">
        <v>43165</v>
      </c>
      <c r="E563" s="1">
        <f t="shared" si="53"/>
        <v>2018</v>
      </c>
      <c r="F563" s="1">
        <f t="shared" si="54"/>
        <v>3</v>
      </c>
      <c r="G563" s="4">
        <f t="shared" si="52"/>
        <v>6</v>
      </c>
      <c r="H563" s="9">
        <v>0.63958333333333328</v>
      </c>
      <c r="I563" s="13">
        <f>124+45.13/610</f>
        <v>124.07398360655738</v>
      </c>
      <c r="J563" s="13">
        <f>27+30.14/60</f>
        <v>27.502333333333333</v>
      </c>
      <c r="K563" s="10">
        <v>74.209999999999994</v>
      </c>
      <c r="L563" s="10">
        <v>75</v>
      </c>
      <c r="M563" s="10">
        <v>0</v>
      </c>
      <c r="N563" s="14">
        <v>18.437000000000001</v>
      </c>
      <c r="O563" s="13">
        <v>34.539200000000001</v>
      </c>
      <c r="P563" s="38">
        <v>0.24072778823529406</v>
      </c>
      <c r="Q563" s="38">
        <v>1.2651655932773078</v>
      </c>
      <c r="R563" s="32" t="s">
        <v>285</v>
      </c>
      <c r="S563" s="32">
        <v>1</v>
      </c>
      <c r="T563" s="32"/>
      <c r="W563" s="8" t="s">
        <v>1217</v>
      </c>
    </row>
    <row r="564" spans="1:23" ht="14" customHeight="1">
      <c r="A564" s="1" t="s">
        <v>1533</v>
      </c>
      <c r="B564" s="1" t="s">
        <v>1536</v>
      </c>
      <c r="C564" s="1" t="s">
        <v>1575</v>
      </c>
      <c r="D564" s="5">
        <v>43532</v>
      </c>
      <c r="E564" s="1">
        <f t="shared" si="53"/>
        <v>2019</v>
      </c>
      <c r="F564" s="1">
        <f t="shared" si="54"/>
        <v>3</v>
      </c>
      <c r="G564" s="4">
        <v>6</v>
      </c>
      <c r="H564" s="9">
        <v>0.47986111111111113</v>
      </c>
      <c r="I564" s="13">
        <f>126+15.02/60</f>
        <v>126.25033333333333</v>
      </c>
      <c r="J564" s="13">
        <f>29+45.16/60</f>
        <v>29.752666666666666</v>
      </c>
      <c r="K564" s="10">
        <v>29.401</v>
      </c>
      <c r="L564" s="10">
        <v>30</v>
      </c>
      <c r="M564" s="10">
        <v>0</v>
      </c>
      <c r="N564" s="14">
        <v>17.976199999999999</v>
      </c>
      <c r="O564" s="13">
        <v>34.5732</v>
      </c>
      <c r="P564" s="41">
        <v>0.24093330352941189</v>
      </c>
      <c r="Q564" s="41">
        <v>1.4150144705882362</v>
      </c>
      <c r="R564" s="1" t="s">
        <v>285</v>
      </c>
      <c r="S564" s="1">
        <v>1</v>
      </c>
      <c r="W564" s="42" t="str">
        <f>A564&amp;" St."&amp;B564&amp;" "&amp;K564&amp;"m"&amp;" Bt."&amp;M564</f>
        <v>YK1812 St.81_2 29.401m Bt.0</v>
      </c>
    </row>
    <row r="565" spans="1:23" ht="14" customHeight="1">
      <c r="A565" s="1" t="s">
        <v>1538</v>
      </c>
      <c r="B565" s="1">
        <v>49</v>
      </c>
      <c r="C565" s="1" t="s">
        <v>1575</v>
      </c>
      <c r="D565" s="5">
        <v>43578.956180555557</v>
      </c>
      <c r="E565" s="1">
        <f t="shared" si="53"/>
        <v>2019</v>
      </c>
      <c r="F565" s="1">
        <f t="shared" si="54"/>
        <v>4</v>
      </c>
      <c r="G565" s="4">
        <f t="shared" ref="G565:G571" si="56">DAY(D565)</f>
        <v>23</v>
      </c>
      <c r="H565" s="9">
        <v>0.9555555555555556</v>
      </c>
      <c r="I565" s="13">
        <v>126.25700000000001</v>
      </c>
      <c r="J565" s="13">
        <v>27.257999999999999</v>
      </c>
      <c r="K565" s="10">
        <v>9.3800000000000008</v>
      </c>
      <c r="L565" s="10">
        <v>10</v>
      </c>
      <c r="M565" s="10">
        <v>0</v>
      </c>
      <c r="N565" s="14">
        <v>25.572099999999999</v>
      </c>
      <c r="O565" s="13">
        <v>34.615200000000002</v>
      </c>
      <c r="P565" s="41">
        <v>0.24157809882352943</v>
      </c>
      <c r="Q565" s="41">
        <v>1.6272085882352947</v>
      </c>
      <c r="R565" s="1" t="s">
        <v>285</v>
      </c>
      <c r="S565" s="1">
        <v>1</v>
      </c>
      <c r="W565" s="42" t="str">
        <f>A565&amp;" St."&amp;B565&amp;" "&amp;K565&amp;"m"&amp;" Bt."&amp;M565</f>
        <v>YK1901 St.49 9.38m Bt.0</v>
      </c>
    </row>
    <row r="566" spans="1:23" ht="14" customHeight="1">
      <c r="A566" s="1" t="s">
        <v>1533</v>
      </c>
      <c r="B566" s="1">
        <v>10</v>
      </c>
      <c r="C566" s="1" t="s">
        <v>1575</v>
      </c>
      <c r="D566" s="5">
        <v>43513</v>
      </c>
      <c r="E566" s="1">
        <f t="shared" si="53"/>
        <v>2019</v>
      </c>
      <c r="F566" s="1">
        <f t="shared" si="54"/>
        <v>2</v>
      </c>
      <c r="G566" s="4">
        <f t="shared" si="56"/>
        <v>17</v>
      </c>
      <c r="H566" s="9">
        <v>0.66249999999999998</v>
      </c>
      <c r="I566" s="13">
        <v>128.29499999999999</v>
      </c>
      <c r="J566" s="13">
        <v>29.75</v>
      </c>
      <c r="K566" s="10">
        <v>5</v>
      </c>
      <c r="L566" s="10">
        <v>5</v>
      </c>
      <c r="M566" s="10">
        <v>0</v>
      </c>
      <c r="N566" s="14">
        <v>22.392666666666599</v>
      </c>
      <c r="O566" s="13">
        <v>34.607333333333294</v>
      </c>
      <c r="P566" s="41">
        <v>0.24193612000000009</v>
      </c>
      <c r="Q566" s="41">
        <v>1.527732499999999</v>
      </c>
      <c r="R566" s="1" t="s">
        <v>285</v>
      </c>
      <c r="V566" s="8" t="s">
        <v>1635</v>
      </c>
      <c r="W566" s="42" t="str">
        <f>A566&amp;" St."&amp;B566&amp;" "&amp;K566&amp;"m"&amp;" Bt."&amp;M566</f>
        <v>YK1812 St.10 5m Bt.0</v>
      </c>
    </row>
    <row r="567" spans="1:23" ht="14" customHeight="1">
      <c r="A567" s="1" t="s">
        <v>290</v>
      </c>
      <c r="B567" s="1">
        <v>24</v>
      </c>
      <c r="C567" s="1" t="s">
        <v>1575</v>
      </c>
      <c r="D567" s="5">
        <v>43151</v>
      </c>
      <c r="E567" s="1">
        <f t="shared" si="53"/>
        <v>2018</v>
      </c>
      <c r="F567" s="1">
        <f t="shared" si="54"/>
        <v>2</v>
      </c>
      <c r="G567" s="4">
        <f t="shared" si="56"/>
        <v>20</v>
      </c>
      <c r="H567" s="9">
        <v>0.83958333333333324</v>
      </c>
      <c r="I567" s="13">
        <v>126.79600000000001</v>
      </c>
      <c r="J567" s="13">
        <v>28.977833333333301</v>
      </c>
      <c r="K567" s="10">
        <v>5</v>
      </c>
      <c r="L567" s="10">
        <v>5</v>
      </c>
      <c r="M567" s="10">
        <v>0</v>
      </c>
      <c r="N567" s="14">
        <v>19.850469</v>
      </c>
      <c r="O567" s="13">
        <v>34.683019999999999</v>
      </c>
      <c r="P567" s="38">
        <v>0.24236895058823538</v>
      </c>
      <c r="Q567" s="38">
        <v>1.5599248823529415</v>
      </c>
      <c r="R567" s="32" t="s">
        <v>285</v>
      </c>
      <c r="S567" s="32"/>
      <c r="T567" s="32"/>
      <c r="W567" s="8" t="s">
        <v>711</v>
      </c>
    </row>
    <row r="568" spans="1:23" ht="14" customHeight="1">
      <c r="A568" s="1" t="s">
        <v>1533</v>
      </c>
      <c r="B568" s="1">
        <v>19</v>
      </c>
      <c r="C568" s="1" t="s">
        <v>1575</v>
      </c>
      <c r="D568" s="5">
        <v>43515</v>
      </c>
      <c r="E568" s="1">
        <f t="shared" si="53"/>
        <v>2019</v>
      </c>
      <c r="F568" s="1">
        <f t="shared" si="54"/>
        <v>2</v>
      </c>
      <c r="G568" s="4">
        <f t="shared" si="56"/>
        <v>19</v>
      </c>
      <c r="H568" s="9">
        <v>3.5416666666666666E-2</v>
      </c>
      <c r="I568" s="13">
        <v>128.70916666666599</v>
      </c>
      <c r="J568" s="13">
        <v>29.25</v>
      </c>
      <c r="K568" s="10">
        <v>5</v>
      </c>
      <c r="L568" s="10">
        <v>5</v>
      </c>
      <c r="M568" s="10">
        <v>0</v>
      </c>
      <c r="N568" s="14">
        <v>22.616</v>
      </c>
      <c r="O568" s="13">
        <v>34.691166666666597</v>
      </c>
      <c r="P568" s="41">
        <v>0.24310608588235372</v>
      </c>
      <c r="Q568" s="41">
        <v>1.5249085082352938</v>
      </c>
      <c r="R568" s="1" t="s">
        <v>285</v>
      </c>
      <c r="V568" s="8" t="s">
        <v>1636</v>
      </c>
      <c r="W568" s="42" t="str">
        <f>A568&amp;" St."&amp;B568&amp;" "&amp;K568&amp;"m"&amp;" Bt."&amp;M568</f>
        <v>YK1812 St.19 5m Bt.0</v>
      </c>
    </row>
    <row r="569" spans="1:23" ht="14" customHeight="1">
      <c r="A569" s="1" t="s">
        <v>293</v>
      </c>
      <c r="B569" s="1">
        <v>52</v>
      </c>
      <c r="C569" s="1" t="s">
        <v>1574</v>
      </c>
      <c r="D569" s="5">
        <v>43213</v>
      </c>
      <c r="E569" s="1">
        <f t="shared" si="53"/>
        <v>2018</v>
      </c>
      <c r="F569" s="1">
        <f t="shared" si="54"/>
        <v>4</v>
      </c>
      <c r="G569" s="4">
        <f t="shared" si="56"/>
        <v>23</v>
      </c>
      <c r="H569" s="9">
        <v>0.97291666666666676</v>
      </c>
      <c r="I569" s="13">
        <v>124.2985</v>
      </c>
      <c r="J569" s="13">
        <v>26.745000000000001</v>
      </c>
      <c r="K569" s="10">
        <v>5</v>
      </c>
      <c r="L569" s="10">
        <v>5</v>
      </c>
      <c r="M569" s="10">
        <v>0</v>
      </c>
      <c r="N569" s="14">
        <v>24.723333333333301</v>
      </c>
      <c r="O569" s="13">
        <v>34.318686666666601</v>
      </c>
      <c r="P569" s="38">
        <v>0.24338767999999966</v>
      </c>
      <c r="Q569" s="38">
        <v>1.1725754600000009</v>
      </c>
      <c r="R569" s="32" t="s">
        <v>285</v>
      </c>
      <c r="S569" s="32"/>
      <c r="T569" s="32"/>
      <c r="W569" s="8" t="s">
        <v>801</v>
      </c>
    </row>
    <row r="570" spans="1:23" ht="14" customHeight="1">
      <c r="A570" s="1" t="s">
        <v>1538</v>
      </c>
      <c r="B570" s="1">
        <v>61</v>
      </c>
      <c r="C570" s="1" t="s">
        <v>1575</v>
      </c>
      <c r="D570" s="5">
        <v>43574</v>
      </c>
      <c r="E570" s="1">
        <f t="shared" si="53"/>
        <v>2019</v>
      </c>
      <c r="F570" s="1">
        <f t="shared" si="54"/>
        <v>4</v>
      </c>
      <c r="G570" s="4">
        <f t="shared" si="56"/>
        <v>19</v>
      </c>
      <c r="H570" s="9">
        <v>2.8472222222222222E-2</v>
      </c>
      <c r="I570" s="13">
        <v>125.76033333333299</v>
      </c>
      <c r="J570" s="13">
        <v>27.786666666666601</v>
      </c>
      <c r="K570" s="10">
        <v>5</v>
      </c>
      <c r="L570" s="10">
        <v>5</v>
      </c>
      <c r="M570" s="10">
        <v>0</v>
      </c>
      <c r="N570" s="14">
        <v>23.062666666666598</v>
      </c>
      <c r="O570" s="13">
        <v>34.682499999999997</v>
      </c>
      <c r="P570" s="41">
        <v>0.24356735294117637</v>
      </c>
      <c r="Q570" s="41">
        <v>1.6251997235294127</v>
      </c>
      <c r="R570" s="1" t="s">
        <v>285</v>
      </c>
      <c r="W570" s="42" t="str">
        <f>A570&amp;" St."&amp;B570&amp;" "&amp;K570&amp;"m"&amp;" Bt."&amp;M570</f>
        <v>YK1901 St.61 5m Bt.0</v>
      </c>
    </row>
    <row r="571" spans="1:23" ht="14" customHeight="1">
      <c r="A571" s="1" t="s">
        <v>1538</v>
      </c>
      <c r="B571" s="1">
        <v>63</v>
      </c>
      <c r="C571" s="1" t="s">
        <v>1575</v>
      </c>
      <c r="D571" s="5">
        <v>43580.656342592592</v>
      </c>
      <c r="E571" s="1">
        <f t="shared" si="53"/>
        <v>2019</v>
      </c>
      <c r="F571" s="1">
        <f t="shared" si="54"/>
        <v>4</v>
      </c>
      <c r="G571" s="4">
        <f t="shared" si="56"/>
        <v>25</v>
      </c>
      <c r="H571" s="9">
        <v>0.65625</v>
      </c>
      <c r="I571" s="13">
        <v>124.756</v>
      </c>
      <c r="J571" s="13">
        <v>27.753</v>
      </c>
      <c r="K571" s="10">
        <v>92.978999999999999</v>
      </c>
      <c r="L571" s="10">
        <v>93</v>
      </c>
      <c r="M571" s="10">
        <v>0</v>
      </c>
      <c r="N571" s="14">
        <v>19.2592</v>
      </c>
      <c r="O571" s="13">
        <v>34.664999999999999</v>
      </c>
      <c r="P571" s="41">
        <v>0.24399999999999999</v>
      </c>
      <c r="Q571" s="41">
        <v>1.4359999999999999</v>
      </c>
      <c r="R571" s="1" t="s">
        <v>285</v>
      </c>
      <c r="S571" s="1">
        <v>1</v>
      </c>
      <c r="W571" s="42" t="str">
        <f>A571&amp;" St."&amp;B571&amp;" "&amp;K571&amp;"m"&amp;" Bt."&amp;M571</f>
        <v>YK1901 St.63 92.979m Bt.0</v>
      </c>
    </row>
    <row r="572" spans="1:23" ht="14" customHeight="1">
      <c r="A572" s="1" t="s">
        <v>1533</v>
      </c>
      <c r="B572" s="1" t="s">
        <v>1535</v>
      </c>
      <c r="C572" s="1" t="s">
        <v>1575</v>
      </c>
      <c r="D572" s="5">
        <v>43526</v>
      </c>
      <c r="E572" s="1">
        <v>2019</v>
      </c>
      <c r="F572" s="1">
        <v>3</v>
      </c>
      <c r="G572" s="4">
        <v>2</v>
      </c>
      <c r="H572" s="9">
        <v>0.50138888888888888</v>
      </c>
      <c r="I572" s="13">
        <f>126+1509/6000</f>
        <v>126.25149999999999</v>
      </c>
      <c r="J572" s="13">
        <f>27+1505/6000</f>
        <v>27.250833333333333</v>
      </c>
      <c r="K572" s="10">
        <v>99.444000000000003</v>
      </c>
      <c r="L572" s="10">
        <v>100</v>
      </c>
      <c r="M572" s="10">
        <v>0</v>
      </c>
      <c r="N572" s="14">
        <v>23.961500000000001</v>
      </c>
      <c r="O572" s="13">
        <v>34.674799999999998</v>
      </c>
      <c r="P572" s="41">
        <v>0.24576903294117569</v>
      </c>
      <c r="Q572" s="41">
        <v>1.693845058823527</v>
      </c>
      <c r="R572" s="1" t="s">
        <v>285</v>
      </c>
      <c r="S572" s="1">
        <v>1</v>
      </c>
      <c r="W572" s="42" t="str">
        <f>A572&amp;" St."&amp;B572&amp;" "&amp;K572&amp;"m"&amp;" Bt."&amp;M572</f>
        <v>YK1812 St.60_2 99.444m Bt.0</v>
      </c>
    </row>
    <row r="573" spans="1:23" ht="14" customHeight="1">
      <c r="A573" s="1" t="s">
        <v>1534</v>
      </c>
      <c r="B573" s="1">
        <v>47</v>
      </c>
      <c r="C573" s="1" t="s">
        <v>1575</v>
      </c>
      <c r="D573" s="5">
        <v>43518</v>
      </c>
      <c r="E573" s="1">
        <f t="shared" ref="E573:E600" si="57">YEAR(D573)</f>
        <v>2019</v>
      </c>
      <c r="F573" s="1">
        <f t="shared" ref="F573:F600" si="58">MONTH(D573)</f>
        <v>2</v>
      </c>
      <c r="G573" s="4">
        <f>DAY(D573)</f>
        <v>22</v>
      </c>
      <c r="H573" s="9">
        <v>3.125E-2</v>
      </c>
      <c r="I573" s="13">
        <v>124.206</v>
      </c>
      <c r="J573" s="13">
        <v>26.995999999999999</v>
      </c>
      <c r="K573" s="10">
        <v>5</v>
      </c>
      <c r="L573" s="10">
        <v>5</v>
      </c>
      <c r="M573" s="10">
        <v>0</v>
      </c>
      <c r="N573" s="14">
        <v>20.612666666666598</v>
      </c>
      <c r="O573" s="13">
        <v>34.649166666666595</v>
      </c>
      <c r="P573" s="41">
        <v>0.24599529411764731</v>
      </c>
      <c r="Q573" s="41">
        <v>1.6545942141176493</v>
      </c>
      <c r="R573" s="1" t="s">
        <v>285</v>
      </c>
      <c r="W573" s="42" t="str">
        <f>A573&amp;" St."&amp;B573&amp;" "&amp;K573&amp;"m"&amp;" Bt."&amp;M573</f>
        <v>YK1812 St.47 5m Bt.0</v>
      </c>
    </row>
    <row r="574" spans="1:23" ht="14" customHeight="1">
      <c r="A574" s="1" t="s">
        <v>293</v>
      </c>
      <c r="B574" s="1">
        <v>45</v>
      </c>
      <c r="C574" s="1" t="s">
        <v>1574</v>
      </c>
      <c r="D574" s="5">
        <v>43207</v>
      </c>
      <c r="E574" s="1">
        <f t="shared" si="57"/>
        <v>2018</v>
      </c>
      <c r="F574" s="1">
        <f t="shared" si="58"/>
        <v>4</v>
      </c>
      <c r="G574" s="4">
        <f>DAY(D574)</f>
        <v>17</v>
      </c>
      <c r="H574" s="9">
        <v>0.83819444444444446</v>
      </c>
      <c r="I574" s="13">
        <v>126.78966666666599</v>
      </c>
      <c r="J574" s="13">
        <v>28.75</v>
      </c>
      <c r="K574" s="10">
        <v>5</v>
      </c>
      <c r="L574" s="10">
        <v>5</v>
      </c>
      <c r="M574" s="10">
        <v>0</v>
      </c>
      <c r="N574" s="14">
        <v>23.81</v>
      </c>
      <c r="O574" s="13">
        <v>34.516019999999997</v>
      </c>
      <c r="P574" s="38">
        <v>0.24681789882352967</v>
      </c>
      <c r="Q574" s="38">
        <v>1.4778100705882355</v>
      </c>
      <c r="R574" s="32" t="s">
        <v>285</v>
      </c>
      <c r="S574" s="32"/>
      <c r="T574" s="32"/>
      <c r="W574" s="8" t="s">
        <v>791</v>
      </c>
    </row>
    <row r="575" spans="1:23" ht="14" customHeight="1">
      <c r="A575" s="1" t="s">
        <v>290</v>
      </c>
      <c r="B575" s="1">
        <v>26</v>
      </c>
      <c r="C575" s="1" t="s">
        <v>1575</v>
      </c>
      <c r="D575" s="5">
        <v>43152</v>
      </c>
      <c r="E575" s="1">
        <f t="shared" si="57"/>
        <v>2018</v>
      </c>
      <c r="F575" s="1">
        <f t="shared" si="58"/>
        <v>2</v>
      </c>
      <c r="G575" s="4">
        <f>DAY(D575)</f>
        <v>21</v>
      </c>
      <c r="H575" s="9">
        <v>0.3444444444444445</v>
      </c>
      <c r="I575" s="13">
        <v>125.786714285714</v>
      </c>
      <c r="J575" s="13">
        <v>28.504714285714201</v>
      </c>
      <c r="K575" s="10">
        <v>5</v>
      </c>
      <c r="L575" s="10">
        <v>5</v>
      </c>
      <c r="M575" s="10">
        <v>0</v>
      </c>
      <c r="N575" s="14">
        <v>16.5461832857142</v>
      </c>
      <c r="O575" s="13">
        <v>34.582305714285702</v>
      </c>
      <c r="P575" s="38">
        <v>0.24706785882352977</v>
      </c>
      <c r="Q575" s="38">
        <v>1.6087134852941158</v>
      </c>
      <c r="R575" s="32" t="s">
        <v>285</v>
      </c>
      <c r="S575" s="32"/>
      <c r="T575" s="32"/>
      <c r="W575" s="8" t="s">
        <v>714</v>
      </c>
    </row>
    <row r="576" spans="1:23" ht="14" customHeight="1">
      <c r="A576" s="1" t="s">
        <v>290</v>
      </c>
      <c r="B576" s="1">
        <v>59</v>
      </c>
      <c r="C576" s="1" t="s">
        <v>1575</v>
      </c>
      <c r="D576" s="5">
        <v>43156</v>
      </c>
      <c r="E576" s="1">
        <f t="shared" si="57"/>
        <v>2018</v>
      </c>
      <c r="F576" s="1">
        <f t="shared" si="58"/>
        <v>2</v>
      </c>
      <c r="G576" s="4">
        <f>DAY(D576)</f>
        <v>25</v>
      </c>
      <c r="H576" s="9">
        <v>0.90416666666666667</v>
      </c>
      <c r="I576" s="13">
        <v>126.716166666666</v>
      </c>
      <c r="J576" s="13">
        <v>26.748999999999999</v>
      </c>
      <c r="K576" s="10">
        <v>5</v>
      </c>
      <c r="L576" s="10">
        <v>5</v>
      </c>
      <c r="M576" s="10">
        <v>0</v>
      </c>
      <c r="N576" s="14">
        <v>22.310469000000001</v>
      </c>
      <c r="O576" s="13">
        <v>34.6116866666666</v>
      </c>
      <c r="P576" s="38">
        <v>0.24763719999999978</v>
      </c>
      <c r="Q576" s="38">
        <v>1.3783351999999969</v>
      </c>
      <c r="R576" s="32" t="s">
        <v>285</v>
      </c>
      <c r="S576" s="32"/>
      <c r="T576" s="32"/>
      <c r="W576" s="8" t="s">
        <v>742</v>
      </c>
    </row>
    <row r="577" spans="1:23" ht="14" customHeight="1">
      <c r="A577" s="1" t="s">
        <v>1533</v>
      </c>
      <c r="B577" s="1" t="s">
        <v>1536</v>
      </c>
      <c r="C577" s="1" t="s">
        <v>1575</v>
      </c>
      <c r="D577" s="5">
        <v>43532</v>
      </c>
      <c r="E577" s="1">
        <f t="shared" si="57"/>
        <v>2019</v>
      </c>
      <c r="F577" s="1">
        <f t="shared" si="58"/>
        <v>3</v>
      </c>
      <c r="G577" s="4">
        <v>6</v>
      </c>
      <c r="H577" s="9">
        <v>0.47986111111111113</v>
      </c>
      <c r="I577" s="13">
        <f>126+15.02/60</f>
        <v>126.25033333333333</v>
      </c>
      <c r="J577" s="13">
        <f>29+45.16/60</f>
        <v>29.752666666666666</v>
      </c>
      <c r="K577" s="10">
        <v>73.47</v>
      </c>
      <c r="L577" s="10">
        <v>75</v>
      </c>
      <c r="M577" s="10">
        <v>0</v>
      </c>
      <c r="N577" s="14">
        <v>17.164000000000001</v>
      </c>
      <c r="O577" s="13">
        <v>34.476700000000001</v>
      </c>
      <c r="P577" s="41">
        <v>0.24880294117647006</v>
      </c>
      <c r="Q577" s="41">
        <v>1.158875655462186</v>
      </c>
      <c r="R577" s="1" t="s">
        <v>285</v>
      </c>
      <c r="S577" s="1">
        <v>1</v>
      </c>
      <c r="V577" s="8" t="s">
        <v>1637</v>
      </c>
      <c r="W577" s="42" t="str">
        <f>A577&amp;" St."&amp;B577&amp;" "&amp;K577&amp;"m"&amp;" Bt."&amp;M577</f>
        <v>YK1812 St.81_2 73.47m Bt.0</v>
      </c>
    </row>
    <row r="578" spans="1:23" ht="14" customHeight="1">
      <c r="A578" s="1" t="s">
        <v>290</v>
      </c>
      <c r="B578" s="1">
        <v>14</v>
      </c>
      <c r="C578" s="1" t="s">
        <v>1575</v>
      </c>
      <c r="D578" s="5">
        <v>43150</v>
      </c>
      <c r="E578" s="1">
        <f t="shared" si="57"/>
        <v>2018</v>
      </c>
      <c r="F578" s="1">
        <f t="shared" si="58"/>
        <v>2</v>
      </c>
      <c r="G578" s="4">
        <f t="shared" ref="G578:G598" si="59">DAY(D578)</f>
        <v>19</v>
      </c>
      <c r="H578" s="9">
        <v>0.30902777777777779</v>
      </c>
      <c r="I578" s="13">
        <v>126.288</v>
      </c>
      <c r="J578" s="13">
        <v>29.5371666666666</v>
      </c>
      <c r="K578" s="10">
        <v>5</v>
      </c>
      <c r="L578" s="10">
        <v>5</v>
      </c>
      <c r="M578" s="10">
        <v>0</v>
      </c>
      <c r="N578" s="14">
        <v>15.837135666666599</v>
      </c>
      <c r="O578" s="13">
        <v>34.574186666666598</v>
      </c>
      <c r="P578" s="38">
        <v>0.249</v>
      </c>
      <c r="Q578" s="38">
        <v>1.605</v>
      </c>
      <c r="R578" s="32" t="s">
        <v>285</v>
      </c>
      <c r="S578" s="32"/>
      <c r="T578" s="32"/>
      <c r="W578" s="8" t="s">
        <v>701</v>
      </c>
    </row>
    <row r="579" spans="1:23" ht="14" customHeight="1">
      <c r="A579" s="1" t="s">
        <v>1538</v>
      </c>
      <c r="B579" s="1">
        <v>47</v>
      </c>
      <c r="C579" s="1" t="s">
        <v>1575</v>
      </c>
      <c r="D579" s="5">
        <v>43573</v>
      </c>
      <c r="E579" s="1">
        <f t="shared" si="57"/>
        <v>2019</v>
      </c>
      <c r="F579" s="1">
        <f t="shared" si="58"/>
        <v>4</v>
      </c>
      <c r="G579" s="4">
        <f t="shared" si="59"/>
        <v>18</v>
      </c>
      <c r="H579" s="9">
        <v>0.73125000000000007</v>
      </c>
      <c r="I579" s="13">
        <v>126.30500000000001</v>
      </c>
      <c r="J579" s="13">
        <v>28.250333333333302</v>
      </c>
      <c r="K579" s="10">
        <v>5</v>
      </c>
      <c r="L579" s="10">
        <v>5</v>
      </c>
      <c r="M579" s="10">
        <v>0</v>
      </c>
      <c r="N579" s="14">
        <v>24.049333333333298</v>
      </c>
      <c r="O579" s="13">
        <v>34.723999999999997</v>
      </c>
      <c r="P579" s="41">
        <v>0.24965382588235352</v>
      </c>
      <c r="Q579" s="41">
        <v>1.797223158823531</v>
      </c>
      <c r="R579" s="1" t="s">
        <v>285</v>
      </c>
      <c r="W579" s="42" t="str">
        <f>A579&amp;" St."&amp;B579&amp;" "&amp;K579&amp;"m"&amp;" Bt."&amp;M579</f>
        <v>YK1901 St.47 5m Bt.0</v>
      </c>
    </row>
    <row r="580" spans="1:23" ht="14" customHeight="1">
      <c r="A580" s="1" t="s">
        <v>290</v>
      </c>
      <c r="B580" s="1">
        <v>50</v>
      </c>
      <c r="C580" s="1" t="s">
        <v>1575</v>
      </c>
      <c r="D580" s="5">
        <v>43154</v>
      </c>
      <c r="E580" s="1">
        <f t="shared" si="57"/>
        <v>2018</v>
      </c>
      <c r="F580" s="1">
        <f t="shared" si="58"/>
        <v>2</v>
      </c>
      <c r="G580" s="4">
        <f t="shared" si="59"/>
        <v>23</v>
      </c>
      <c r="H580" s="9">
        <v>0.38750000000000001</v>
      </c>
      <c r="I580" s="13">
        <v>124.73866666666601</v>
      </c>
      <c r="J580" s="13">
        <v>26.973666666666599</v>
      </c>
      <c r="K580" s="10">
        <v>5</v>
      </c>
      <c r="L580" s="10">
        <v>5</v>
      </c>
      <c r="M580" s="10">
        <v>0</v>
      </c>
      <c r="N580" s="14">
        <v>19.205469000000001</v>
      </c>
      <c r="O580" s="13">
        <v>34.603686666666597</v>
      </c>
      <c r="P580" s="38">
        <v>0.24999936000000011</v>
      </c>
      <c r="Q580" s="38">
        <v>1.5677972941176463</v>
      </c>
      <c r="R580" s="32" t="s">
        <v>285</v>
      </c>
      <c r="S580" s="32"/>
      <c r="T580" s="32"/>
      <c r="W580" s="8" t="s">
        <v>726</v>
      </c>
    </row>
    <row r="581" spans="1:23" ht="14" customHeight="1">
      <c r="A581" s="1" t="s">
        <v>1538</v>
      </c>
      <c r="B581" s="1">
        <v>37</v>
      </c>
      <c r="C581" s="1" t="s">
        <v>1575</v>
      </c>
      <c r="D581" s="5">
        <v>43572</v>
      </c>
      <c r="E581" s="1">
        <f t="shared" si="57"/>
        <v>2019</v>
      </c>
      <c r="F581" s="1">
        <f t="shared" si="58"/>
        <v>4</v>
      </c>
      <c r="G581" s="4">
        <f t="shared" si="59"/>
        <v>17</v>
      </c>
      <c r="H581" s="9">
        <v>0.11458333333333333</v>
      </c>
      <c r="I581" s="13">
        <v>128.27283333333301</v>
      </c>
      <c r="J581" s="13">
        <v>29.780166666666599</v>
      </c>
      <c r="K581" s="10">
        <v>5</v>
      </c>
      <c r="L581" s="10">
        <v>5</v>
      </c>
      <c r="M581" s="10">
        <v>0</v>
      </c>
      <c r="N581" s="14">
        <v>24.635999999999999</v>
      </c>
      <c r="O581" s="13">
        <v>34.705666666666595</v>
      </c>
      <c r="P581" s="41">
        <v>0.25029315647058814</v>
      </c>
      <c r="Q581" s="41">
        <v>1.6329259764705863</v>
      </c>
      <c r="R581" s="1" t="s">
        <v>285</v>
      </c>
      <c r="W581" s="42" t="str">
        <f>A581&amp;" St."&amp;B581&amp;" "&amp;K581&amp;"m"&amp;" Bt."&amp;M581</f>
        <v>YK1901 St.37 5m Bt.0</v>
      </c>
    </row>
    <row r="582" spans="1:23" ht="14" customHeight="1">
      <c r="A582" s="1" t="s">
        <v>293</v>
      </c>
      <c r="B582" s="1">
        <v>49</v>
      </c>
      <c r="C582" s="1" t="s">
        <v>1575</v>
      </c>
      <c r="D582" s="5">
        <v>43212</v>
      </c>
      <c r="E582" s="1">
        <f t="shared" si="57"/>
        <v>2018</v>
      </c>
      <c r="F582" s="1">
        <f t="shared" si="58"/>
        <v>4</v>
      </c>
      <c r="G582" s="4">
        <f t="shared" si="59"/>
        <v>22</v>
      </c>
      <c r="H582" s="9">
        <v>0.9375</v>
      </c>
      <c r="I582" s="13">
        <f>126+15.23/60</f>
        <v>126.25383333333333</v>
      </c>
      <c r="J582" s="13">
        <f>27+15.43/60</f>
        <v>27.257166666666667</v>
      </c>
      <c r="K582" s="10">
        <v>150.226</v>
      </c>
      <c r="L582" s="10">
        <v>150</v>
      </c>
      <c r="M582" s="10">
        <v>0</v>
      </c>
      <c r="N582" s="14">
        <v>18.811399999999999</v>
      </c>
      <c r="O582" s="13">
        <v>34.691299999999998</v>
      </c>
      <c r="P582" s="38">
        <v>0.25167403294117596</v>
      </c>
      <c r="Q582" s="38">
        <v>1.3499102070588229</v>
      </c>
      <c r="R582" s="32" t="s">
        <v>285</v>
      </c>
      <c r="S582" s="32">
        <v>1</v>
      </c>
      <c r="T582" s="32"/>
      <c r="W582" s="8" t="s">
        <v>1194</v>
      </c>
    </row>
    <row r="583" spans="1:23" ht="14" customHeight="1">
      <c r="A583" s="1" t="s">
        <v>293</v>
      </c>
      <c r="B583" s="1">
        <v>59</v>
      </c>
      <c r="C583" s="1" t="s">
        <v>1574</v>
      </c>
      <c r="D583" s="5">
        <v>43213</v>
      </c>
      <c r="E583" s="1">
        <f t="shared" si="57"/>
        <v>2018</v>
      </c>
      <c r="F583" s="1">
        <f t="shared" si="58"/>
        <v>4</v>
      </c>
      <c r="G583" s="4">
        <f t="shared" si="59"/>
        <v>23</v>
      </c>
      <c r="H583" s="9">
        <v>0.45347222222222222</v>
      </c>
      <c r="I583" s="13">
        <v>125.2985</v>
      </c>
      <c r="J583" s="13">
        <v>27.257999999999999</v>
      </c>
      <c r="K583" s="10">
        <v>5</v>
      </c>
      <c r="L583" s="10">
        <v>5</v>
      </c>
      <c r="M583" s="10">
        <v>0</v>
      </c>
      <c r="N583" s="14">
        <v>23.398333333333301</v>
      </c>
      <c r="O583" s="13">
        <v>34.491353333333301</v>
      </c>
      <c r="P583" s="38">
        <v>0.25210604235294065</v>
      </c>
      <c r="Q583" s="38">
        <v>1.4037795247058842</v>
      </c>
      <c r="R583" s="32" t="s">
        <v>285</v>
      </c>
      <c r="S583" s="32"/>
      <c r="T583" s="32"/>
      <c r="W583" s="8" t="s">
        <v>798</v>
      </c>
    </row>
    <row r="584" spans="1:23" ht="14" customHeight="1">
      <c r="A584" s="1" t="s">
        <v>1533</v>
      </c>
      <c r="B584" s="1">
        <v>9</v>
      </c>
      <c r="C584" s="1" t="s">
        <v>1575</v>
      </c>
      <c r="D584" s="5">
        <v>43513</v>
      </c>
      <c r="E584" s="1">
        <f t="shared" si="57"/>
        <v>2019</v>
      </c>
      <c r="F584" s="1">
        <f t="shared" si="58"/>
        <v>2</v>
      </c>
      <c r="G584" s="4">
        <f t="shared" si="59"/>
        <v>17</v>
      </c>
      <c r="H584" s="9">
        <v>0.4777777777777778</v>
      </c>
      <c r="I584" s="13">
        <v>128.78550000000001</v>
      </c>
      <c r="J584" s="13">
        <v>29.7506666666666</v>
      </c>
      <c r="K584" s="10">
        <v>5</v>
      </c>
      <c r="L584" s="10">
        <v>5</v>
      </c>
      <c r="M584" s="10">
        <v>0</v>
      </c>
      <c r="N584" s="14">
        <v>23.2276666666666</v>
      </c>
      <c r="O584" s="13">
        <v>34.648166666666597</v>
      </c>
      <c r="P584" s="41">
        <v>0.25230648705882341</v>
      </c>
      <c r="Q584" s="41">
        <v>1.6471735294117646</v>
      </c>
      <c r="R584" s="1" t="s">
        <v>285</v>
      </c>
      <c r="V584" s="8" t="s">
        <v>1635</v>
      </c>
      <c r="W584" s="42" t="str">
        <f>A584&amp;" St."&amp;B584&amp;" "&amp;K584&amp;"m"&amp;" Bt."&amp;M584</f>
        <v>YK1812 St.9 5m Bt.0</v>
      </c>
    </row>
    <row r="585" spans="1:23" ht="14" customHeight="1">
      <c r="A585" s="1" t="s">
        <v>290</v>
      </c>
      <c r="B585" s="1">
        <v>67</v>
      </c>
      <c r="C585" s="1" t="s">
        <v>1575</v>
      </c>
      <c r="D585" s="5">
        <v>43165</v>
      </c>
      <c r="E585" s="1">
        <f t="shared" si="57"/>
        <v>2018</v>
      </c>
      <c r="F585" s="1">
        <f t="shared" si="58"/>
        <v>3</v>
      </c>
      <c r="G585" s="4">
        <f t="shared" si="59"/>
        <v>6</v>
      </c>
      <c r="H585" s="9">
        <v>0.63958333333333328</v>
      </c>
      <c r="I585" s="13">
        <f>124+45.13/610</f>
        <v>124.07398360655738</v>
      </c>
      <c r="J585" s="13">
        <f>27+30.14/60</f>
        <v>27.502333333333333</v>
      </c>
      <c r="K585" s="10">
        <v>29.521000000000001</v>
      </c>
      <c r="L585" s="10">
        <v>30</v>
      </c>
      <c r="M585" s="10">
        <v>0</v>
      </c>
      <c r="N585" s="14">
        <v>19.234300000000001</v>
      </c>
      <c r="O585" s="13">
        <v>34.5914</v>
      </c>
      <c r="P585" s="38">
        <v>0.2532004011764708</v>
      </c>
      <c r="Q585" s="38">
        <v>1.5374776235294103</v>
      </c>
      <c r="R585" s="32" t="s">
        <v>285</v>
      </c>
      <c r="S585" s="32">
        <v>1</v>
      </c>
      <c r="T585" s="32"/>
      <c r="W585" s="8" t="s">
        <v>1220</v>
      </c>
    </row>
    <row r="586" spans="1:23" ht="14" customHeight="1">
      <c r="A586" s="1" t="s">
        <v>293</v>
      </c>
      <c r="B586" s="1">
        <v>46</v>
      </c>
      <c r="C586" s="1" t="s">
        <v>1574</v>
      </c>
      <c r="D586" s="5">
        <v>43208</v>
      </c>
      <c r="E586" s="1">
        <f t="shared" si="57"/>
        <v>2018</v>
      </c>
      <c r="F586" s="1">
        <f t="shared" si="58"/>
        <v>4</v>
      </c>
      <c r="G586" s="4">
        <f t="shared" si="59"/>
        <v>18</v>
      </c>
      <c r="H586" s="9">
        <v>3.472222222222222E-3</v>
      </c>
      <c r="I586" s="13">
        <v>126.75</v>
      </c>
      <c r="J586" s="13">
        <v>28.291333333333299</v>
      </c>
      <c r="K586" s="10">
        <v>5</v>
      </c>
      <c r="L586" s="10">
        <v>5</v>
      </c>
      <c r="M586" s="10">
        <v>0</v>
      </c>
      <c r="N586" s="14">
        <v>24.483333333333299</v>
      </c>
      <c r="O586" s="13">
        <v>34.499020000000002</v>
      </c>
      <c r="P586" s="38">
        <v>0.2532290447058827</v>
      </c>
      <c r="Q586" s="38">
        <v>1.4725070694117637</v>
      </c>
      <c r="R586" s="32" t="s">
        <v>285</v>
      </c>
      <c r="S586" s="32"/>
      <c r="T586" s="32"/>
      <c r="W586" s="8" t="s">
        <v>792</v>
      </c>
    </row>
    <row r="587" spans="1:23" ht="14" customHeight="1">
      <c r="A587" s="1" t="s">
        <v>293</v>
      </c>
      <c r="B587" s="1">
        <v>34</v>
      </c>
      <c r="C587" s="1" t="s">
        <v>1574</v>
      </c>
      <c r="D587" s="5">
        <v>43206</v>
      </c>
      <c r="E587" s="1">
        <f t="shared" si="57"/>
        <v>2018</v>
      </c>
      <c r="F587" s="1">
        <f t="shared" si="58"/>
        <v>4</v>
      </c>
      <c r="G587" s="4">
        <f t="shared" si="59"/>
        <v>16</v>
      </c>
      <c r="H587" s="9">
        <v>5.9027777777777783E-2</v>
      </c>
      <c r="I587" s="13">
        <v>127.699666666666</v>
      </c>
      <c r="J587" s="13">
        <v>30.247</v>
      </c>
      <c r="K587" s="10">
        <v>5</v>
      </c>
      <c r="L587" s="10">
        <v>5</v>
      </c>
      <c r="M587" s="10">
        <v>0</v>
      </c>
      <c r="N587" s="14">
        <v>20.4583333333333</v>
      </c>
      <c r="O587" s="13">
        <v>34.424019999999999</v>
      </c>
      <c r="P587" s="38">
        <v>0.2537754541176469</v>
      </c>
      <c r="Q587" s="38">
        <v>1.4489489129411801</v>
      </c>
      <c r="R587" s="32" t="s">
        <v>285</v>
      </c>
      <c r="S587" s="32"/>
      <c r="T587" s="32"/>
      <c r="W587" s="8" t="s">
        <v>780</v>
      </c>
    </row>
    <row r="588" spans="1:23">
      <c r="A588" s="1" t="s">
        <v>1538</v>
      </c>
      <c r="B588" s="1">
        <v>49</v>
      </c>
      <c r="C588" s="1" t="s">
        <v>1575</v>
      </c>
      <c r="D588" s="5">
        <v>43578.956180555557</v>
      </c>
      <c r="E588" s="1">
        <f t="shared" si="57"/>
        <v>2019</v>
      </c>
      <c r="F588" s="1">
        <f t="shared" si="58"/>
        <v>4</v>
      </c>
      <c r="G588" s="4">
        <f t="shared" si="59"/>
        <v>23</v>
      </c>
      <c r="H588" s="9">
        <v>0.9555555555555556</v>
      </c>
      <c r="I588" s="13">
        <v>126.25700000000001</v>
      </c>
      <c r="J588" s="13">
        <v>27.257999999999999</v>
      </c>
      <c r="K588" s="10">
        <v>74.275999999999996</v>
      </c>
      <c r="L588" s="10">
        <v>75</v>
      </c>
      <c r="M588" s="10">
        <v>0</v>
      </c>
      <c r="N588" s="14">
        <v>24.8506</v>
      </c>
      <c r="O588" s="13">
        <v>34.733199999999997</v>
      </c>
      <c r="P588" s="41">
        <v>0.2550698823529407</v>
      </c>
      <c r="Q588" s="41">
        <v>1.7476312235294138</v>
      </c>
      <c r="R588" s="1" t="s">
        <v>285</v>
      </c>
      <c r="S588" s="1">
        <v>1</v>
      </c>
      <c r="W588" s="42" t="str">
        <f>A588&amp;" St."&amp;B588&amp;" "&amp;K588&amp;"m"&amp;" Bt."&amp;M588</f>
        <v>YK1901 St.49 74.276m Bt.0</v>
      </c>
    </row>
    <row r="589" spans="1:23" ht="14" customHeight="1">
      <c r="A589" s="1" t="s">
        <v>1538</v>
      </c>
      <c r="B589" s="1">
        <v>49</v>
      </c>
      <c r="C589" s="1" t="s">
        <v>1575</v>
      </c>
      <c r="D589" s="5">
        <v>43578.956180555557</v>
      </c>
      <c r="E589" s="1">
        <f t="shared" si="57"/>
        <v>2019</v>
      </c>
      <c r="F589" s="1">
        <f t="shared" si="58"/>
        <v>4</v>
      </c>
      <c r="G589" s="4">
        <f t="shared" si="59"/>
        <v>23</v>
      </c>
      <c r="H589" s="9">
        <v>0.9555555555555556</v>
      </c>
      <c r="I589" s="13">
        <v>126.25700000000001</v>
      </c>
      <c r="J589" s="13">
        <v>27.257999999999999</v>
      </c>
      <c r="K589" s="10">
        <v>98.87</v>
      </c>
      <c r="L589" s="10">
        <v>100</v>
      </c>
      <c r="M589" s="10">
        <v>0</v>
      </c>
      <c r="N589" s="14">
        <v>24.215199999999999</v>
      </c>
      <c r="O589" s="13">
        <v>34.777500000000003</v>
      </c>
      <c r="P589" s="41">
        <v>0.25511823999999983</v>
      </c>
      <c r="Q589" s="41">
        <v>1.6546564999999998</v>
      </c>
      <c r="R589" s="1" t="s">
        <v>285</v>
      </c>
      <c r="S589" s="1">
        <v>1</v>
      </c>
      <c r="W589" s="42" t="str">
        <f>A589&amp;" St."&amp;B589&amp;" "&amp;K589&amp;"m"&amp;" Bt."&amp;M589</f>
        <v>YK1901 St.49 98.87m Bt.0</v>
      </c>
    </row>
    <row r="590" spans="1:23" ht="14" customHeight="1">
      <c r="A590" s="1" t="s">
        <v>290</v>
      </c>
      <c r="B590" s="1">
        <v>67</v>
      </c>
      <c r="C590" s="1" t="s">
        <v>1575</v>
      </c>
      <c r="D590" s="5">
        <v>43165</v>
      </c>
      <c r="E590" s="1">
        <f t="shared" si="57"/>
        <v>2018</v>
      </c>
      <c r="F590" s="1">
        <f t="shared" si="58"/>
        <v>3</v>
      </c>
      <c r="G590" s="4">
        <f t="shared" si="59"/>
        <v>6</v>
      </c>
      <c r="H590" s="9">
        <v>0.63958333333333328</v>
      </c>
      <c r="I590" s="13">
        <f>124+45.13/610</f>
        <v>124.07398360655738</v>
      </c>
      <c r="J590" s="13">
        <f>27+30.14/60</f>
        <v>27.502333333333333</v>
      </c>
      <c r="K590" s="10">
        <v>39.707000000000001</v>
      </c>
      <c r="L590" s="10">
        <v>40</v>
      </c>
      <c r="M590" s="10">
        <v>0</v>
      </c>
      <c r="N590" s="14">
        <v>19.201000000000001</v>
      </c>
      <c r="O590" s="13">
        <v>34.590699999999998</v>
      </c>
      <c r="P590" s="38">
        <v>0.25576724352941183</v>
      </c>
      <c r="Q590" s="38">
        <v>1.4888139905882358</v>
      </c>
      <c r="R590" s="32" t="s">
        <v>285</v>
      </c>
      <c r="S590" s="32">
        <v>1</v>
      </c>
      <c r="T590" s="32"/>
      <c r="W590" s="8" t="s">
        <v>1219</v>
      </c>
    </row>
    <row r="591" spans="1:23" ht="14" customHeight="1">
      <c r="A591" s="1" t="s">
        <v>1534</v>
      </c>
      <c r="B591" s="1">
        <v>31</v>
      </c>
      <c r="C591" s="1" t="s">
        <v>1575</v>
      </c>
      <c r="D591" s="5">
        <v>43520</v>
      </c>
      <c r="E591" s="1">
        <f t="shared" si="57"/>
        <v>2019</v>
      </c>
      <c r="F591" s="1">
        <f t="shared" si="58"/>
        <v>2</v>
      </c>
      <c r="G591" s="4">
        <f t="shared" si="59"/>
        <v>24</v>
      </c>
      <c r="H591" s="9">
        <v>5.5555555555555552E-2</v>
      </c>
      <c r="I591" s="13">
        <v>128.199166666666</v>
      </c>
      <c r="J591" s="13">
        <v>28.25</v>
      </c>
      <c r="K591" s="10">
        <v>5</v>
      </c>
      <c r="L591" s="10">
        <v>5</v>
      </c>
      <c r="M591" s="10">
        <v>0</v>
      </c>
      <c r="N591" s="14">
        <v>22.139333333333298</v>
      </c>
      <c r="O591" s="13">
        <v>34.745333333333299</v>
      </c>
      <c r="P591" s="41">
        <v>0.2558859188235294</v>
      </c>
      <c r="Q591" s="41">
        <v>1.6240428164705882</v>
      </c>
      <c r="R591" s="1" t="s">
        <v>285</v>
      </c>
      <c r="W591" s="42" t="str">
        <f>A591&amp;" St."&amp;B591&amp;" "&amp;K591&amp;"m"&amp;" Bt."&amp;M591</f>
        <v>YK1812 St.31 5m Bt.0</v>
      </c>
    </row>
    <row r="592" spans="1:23" ht="14" customHeight="1">
      <c r="A592" s="1" t="s">
        <v>290</v>
      </c>
      <c r="B592" s="1">
        <v>10</v>
      </c>
      <c r="C592" s="1" t="s">
        <v>1575</v>
      </c>
      <c r="D592" s="5">
        <v>43149</v>
      </c>
      <c r="E592" s="1">
        <f t="shared" si="57"/>
        <v>2018</v>
      </c>
      <c r="F592" s="1">
        <f t="shared" si="58"/>
        <v>2</v>
      </c>
      <c r="G592" s="4">
        <f t="shared" si="59"/>
        <v>18</v>
      </c>
      <c r="H592" s="9">
        <v>0.65972222222222221</v>
      </c>
      <c r="I592" s="13">
        <v>128.29499999999999</v>
      </c>
      <c r="J592" s="13">
        <v>29.75</v>
      </c>
      <c r="K592" s="10">
        <v>5</v>
      </c>
      <c r="L592" s="10">
        <v>5</v>
      </c>
      <c r="M592" s="10">
        <v>0</v>
      </c>
      <c r="N592" s="14">
        <v>21.810469000000001</v>
      </c>
      <c r="O592" s="13">
        <v>34.603020000000001</v>
      </c>
      <c r="P592" s="38">
        <v>0.25600000000000001</v>
      </c>
      <c r="Q592" s="38">
        <v>1.8260000000000001</v>
      </c>
      <c r="R592" s="32" t="s">
        <v>285</v>
      </c>
      <c r="S592" s="32"/>
      <c r="T592" s="32"/>
      <c r="W592" s="8" t="s">
        <v>697</v>
      </c>
    </row>
    <row r="593" spans="1:23" ht="14" customHeight="1">
      <c r="A593" s="1" t="s">
        <v>1533</v>
      </c>
      <c r="B593" s="1">
        <v>12</v>
      </c>
      <c r="C593" s="1" t="s">
        <v>1575</v>
      </c>
      <c r="D593" s="5">
        <v>43514</v>
      </c>
      <c r="E593" s="1">
        <f t="shared" si="57"/>
        <v>2019</v>
      </c>
      <c r="F593" s="1">
        <f t="shared" si="58"/>
        <v>2</v>
      </c>
      <c r="G593" s="4">
        <f t="shared" si="59"/>
        <v>18</v>
      </c>
      <c r="H593" s="9">
        <v>6.9444444444444447E-4</v>
      </c>
      <c r="I593" s="13">
        <v>127.292</v>
      </c>
      <c r="J593" s="13">
        <v>29.979333333333301</v>
      </c>
      <c r="K593" s="10">
        <v>5</v>
      </c>
      <c r="L593" s="10">
        <v>5</v>
      </c>
      <c r="M593" s="10">
        <v>0</v>
      </c>
      <c r="N593" s="14">
        <v>18.952666666666598</v>
      </c>
      <c r="O593" s="13">
        <v>34.672499999999999</v>
      </c>
      <c r="P593" s="41">
        <v>0.2573954258823532</v>
      </c>
      <c r="Q593" s="41">
        <v>1.5017554411764706</v>
      </c>
      <c r="R593" s="1" t="s">
        <v>285</v>
      </c>
      <c r="V593" s="8" t="s">
        <v>1635</v>
      </c>
      <c r="W593" s="42" t="str">
        <f>A593&amp;" St."&amp;B593&amp;" "&amp;K593&amp;"m"&amp;" Bt."&amp;M593</f>
        <v>YK1812 St.12 5m Bt.0</v>
      </c>
    </row>
    <row r="594" spans="1:23" ht="14" customHeight="1">
      <c r="A594" s="1" t="s">
        <v>1538</v>
      </c>
      <c r="B594" s="1">
        <v>49</v>
      </c>
      <c r="C594" s="1" t="s">
        <v>1575</v>
      </c>
      <c r="D594" s="5">
        <v>43578.956180555557</v>
      </c>
      <c r="E594" s="1">
        <f t="shared" si="57"/>
        <v>2019</v>
      </c>
      <c r="F594" s="1">
        <f t="shared" si="58"/>
        <v>4</v>
      </c>
      <c r="G594" s="4">
        <f t="shared" si="59"/>
        <v>23</v>
      </c>
      <c r="H594" s="9">
        <v>0.9555555555555556</v>
      </c>
      <c r="I594" s="13">
        <v>126.25700000000001</v>
      </c>
      <c r="J594" s="13">
        <v>27.257999999999999</v>
      </c>
      <c r="K594" s="10">
        <v>29.504999999999999</v>
      </c>
      <c r="L594" s="10">
        <v>30</v>
      </c>
      <c r="M594" s="10">
        <v>0</v>
      </c>
      <c r="N594" s="14">
        <v>25.561599999999999</v>
      </c>
      <c r="O594" s="13">
        <v>34.626199999999997</v>
      </c>
      <c r="P594" s="41">
        <v>0.25770537411764671</v>
      </c>
      <c r="Q594" s="41">
        <v>1.5945612411764714</v>
      </c>
      <c r="R594" s="1" t="s">
        <v>285</v>
      </c>
      <c r="S594" s="1">
        <v>1</v>
      </c>
      <c r="W594" s="42" t="str">
        <f>A594&amp;" St."&amp;B594&amp;" "&amp;K594&amp;"m"&amp;" Bt."&amp;M594</f>
        <v>YK1901 St.49 29.505m Bt.0</v>
      </c>
    </row>
    <row r="595" spans="1:23" ht="14" customHeight="1">
      <c r="A595" s="1" t="s">
        <v>290</v>
      </c>
      <c r="B595" s="1">
        <v>20</v>
      </c>
      <c r="C595" s="1" t="s">
        <v>1575</v>
      </c>
      <c r="D595" s="5">
        <v>43151</v>
      </c>
      <c r="E595" s="1">
        <f t="shared" si="57"/>
        <v>2018</v>
      </c>
      <c r="F595" s="1">
        <f t="shared" si="58"/>
        <v>2</v>
      </c>
      <c r="G595" s="4">
        <f t="shared" si="59"/>
        <v>20</v>
      </c>
      <c r="H595" s="9">
        <v>0.1986111111111111</v>
      </c>
      <c r="I595" s="13">
        <v>128.74799999999999</v>
      </c>
      <c r="J595" s="13">
        <v>28.7893333333333</v>
      </c>
      <c r="K595" s="10">
        <v>5</v>
      </c>
      <c r="L595" s="10">
        <v>5</v>
      </c>
      <c r="M595" s="10">
        <v>0</v>
      </c>
      <c r="N595" s="14">
        <v>20.6971356666666</v>
      </c>
      <c r="O595" s="13">
        <v>34.769019999999998</v>
      </c>
      <c r="P595" s="38">
        <v>0.25810060470588314</v>
      </c>
      <c r="Q595" s="38">
        <v>1.7995224588235281</v>
      </c>
      <c r="R595" s="32" t="s">
        <v>285</v>
      </c>
      <c r="S595" s="32"/>
      <c r="T595" s="32"/>
      <c r="W595" s="8" t="s">
        <v>707</v>
      </c>
    </row>
    <row r="596" spans="1:23" ht="14" customHeight="1">
      <c r="A596" s="1" t="s">
        <v>293</v>
      </c>
      <c r="B596" s="1">
        <v>37</v>
      </c>
      <c r="C596" s="1" t="s">
        <v>1574</v>
      </c>
      <c r="D596" s="5">
        <v>43206</v>
      </c>
      <c r="E596" s="1">
        <f t="shared" si="57"/>
        <v>2018</v>
      </c>
      <c r="F596" s="1">
        <f t="shared" si="58"/>
        <v>4</v>
      </c>
      <c r="G596" s="4">
        <f t="shared" si="59"/>
        <v>16</v>
      </c>
      <c r="H596" s="9">
        <v>0.57013888888888886</v>
      </c>
      <c r="I596" s="13">
        <v>128.28483333333301</v>
      </c>
      <c r="J596" s="13">
        <v>29.781333333333301</v>
      </c>
      <c r="K596" s="10">
        <v>5</v>
      </c>
      <c r="L596" s="10">
        <v>5</v>
      </c>
      <c r="M596" s="10">
        <v>0</v>
      </c>
      <c r="N596" s="14">
        <v>20.691666666666599</v>
      </c>
      <c r="O596" s="13">
        <v>34.411686666666597</v>
      </c>
      <c r="P596" s="38">
        <v>0.25826028941176493</v>
      </c>
      <c r="Q596" s="38">
        <v>1.5401146352941204</v>
      </c>
      <c r="R596" s="32" t="s">
        <v>285</v>
      </c>
      <c r="S596" s="32"/>
      <c r="T596" s="32"/>
      <c r="W596" s="8" t="s">
        <v>783</v>
      </c>
    </row>
    <row r="597" spans="1:23" ht="14" customHeight="1">
      <c r="A597" s="1" t="s">
        <v>290</v>
      </c>
      <c r="B597" s="1">
        <v>8</v>
      </c>
      <c r="C597" s="1" t="s">
        <v>1575</v>
      </c>
      <c r="D597" s="5">
        <v>43149</v>
      </c>
      <c r="E597" s="1">
        <f t="shared" si="57"/>
        <v>2018</v>
      </c>
      <c r="F597" s="1">
        <f t="shared" si="58"/>
        <v>2</v>
      </c>
      <c r="G597" s="4">
        <f t="shared" si="59"/>
        <v>18</v>
      </c>
      <c r="H597" s="9">
        <v>0.33055555555555555</v>
      </c>
      <c r="I597" s="13">
        <v>129.249</v>
      </c>
      <c r="J597" s="13">
        <v>29.712499999999999</v>
      </c>
      <c r="K597" s="10">
        <v>5</v>
      </c>
      <c r="L597" s="10">
        <v>5</v>
      </c>
      <c r="M597" s="10">
        <v>0</v>
      </c>
      <c r="N597" s="14">
        <v>21.415469000000002</v>
      </c>
      <c r="O597" s="13">
        <v>34.702353333333299</v>
      </c>
      <c r="P597" s="38">
        <v>0.25900000000000001</v>
      </c>
      <c r="Q597" s="38">
        <v>1.9319999999999999</v>
      </c>
      <c r="R597" s="32" t="s">
        <v>285</v>
      </c>
      <c r="S597" s="32"/>
      <c r="T597" s="32"/>
      <c r="W597" s="8" t="s">
        <v>695</v>
      </c>
    </row>
    <row r="598" spans="1:23" ht="14" customHeight="1">
      <c r="A598" s="1" t="s">
        <v>290</v>
      </c>
      <c r="B598" s="1">
        <v>67</v>
      </c>
      <c r="C598" s="1" t="s">
        <v>1575</v>
      </c>
      <c r="D598" s="5">
        <v>43165</v>
      </c>
      <c r="E598" s="1">
        <f t="shared" si="57"/>
        <v>2018</v>
      </c>
      <c r="F598" s="1">
        <f t="shared" si="58"/>
        <v>3</v>
      </c>
      <c r="G598" s="4">
        <f t="shared" si="59"/>
        <v>6</v>
      </c>
      <c r="H598" s="9">
        <v>0.63958333333333328</v>
      </c>
      <c r="I598" s="13">
        <f>124+45.13/610</f>
        <v>124.07398360655738</v>
      </c>
      <c r="J598" s="13">
        <f>27+30.14/60</f>
        <v>27.502333333333333</v>
      </c>
      <c r="K598" s="10">
        <v>49.530999999999999</v>
      </c>
      <c r="L598" s="10">
        <v>50</v>
      </c>
      <c r="M598" s="10">
        <v>0</v>
      </c>
      <c r="N598" s="14">
        <v>18.9772</v>
      </c>
      <c r="O598" s="13">
        <v>34.586599999999997</v>
      </c>
      <c r="P598" s="38">
        <v>0.25914216588235295</v>
      </c>
      <c r="Q598" s="38">
        <v>1.377311397647059</v>
      </c>
      <c r="R598" s="32" t="s">
        <v>285</v>
      </c>
      <c r="S598" s="32">
        <v>1</v>
      </c>
      <c r="T598" s="32"/>
      <c r="W598" s="8" t="s">
        <v>1218</v>
      </c>
    </row>
    <row r="599" spans="1:23" ht="14" customHeight="1">
      <c r="A599" s="1" t="s">
        <v>1533</v>
      </c>
      <c r="B599" s="1" t="s">
        <v>1536</v>
      </c>
      <c r="C599" s="1" t="s">
        <v>1575</v>
      </c>
      <c r="D599" s="5">
        <v>43532</v>
      </c>
      <c r="E599" s="1">
        <f t="shared" si="57"/>
        <v>2019</v>
      </c>
      <c r="F599" s="1">
        <f t="shared" si="58"/>
        <v>3</v>
      </c>
      <c r="G599" s="4">
        <v>6</v>
      </c>
      <c r="H599" s="9">
        <v>0.47986111111111113</v>
      </c>
      <c r="I599" s="13">
        <f>126+15.02/60</f>
        <v>126.25033333333333</v>
      </c>
      <c r="J599" s="13">
        <f>29+45.16/60</f>
        <v>29.752666666666666</v>
      </c>
      <c r="K599" s="10">
        <v>86.090999999999994</v>
      </c>
      <c r="L599" s="10">
        <v>86</v>
      </c>
      <c r="M599" s="10">
        <v>0</v>
      </c>
      <c r="N599" s="14">
        <v>17.157900000000001</v>
      </c>
      <c r="O599" s="13">
        <v>34.4758</v>
      </c>
      <c r="P599" s="41">
        <v>0.25917352941176475</v>
      </c>
      <c r="Q599" s="41">
        <v>1.1382073294117649</v>
      </c>
      <c r="R599" s="1" t="s">
        <v>285</v>
      </c>
      <c r="S599" s="1">
        <v>1</v>
      </c>
      <c r="V599" s="8" t="s">
        <v>1637</v>
      </c>
      <c r="W599" s="42" t="str">
        <f>A599&amp;" St."&amp;B599&amp;" "&amp;K599&amp;"m"&amp;" Bt."&amp;M599</f>
        <v>YK1812 St.81_2 86.091m Bt.0</v>
      </c>
    </row>
    <row r="600" spans="1:23" ht="14" customHeight="1">
      <c r="A600" s="1" t="s">
        <v>1538</v>
      </c>
      <c r="B600" s="1">
        <v>36</v>
      </c>
      <c r="C600" s="1" t="s">
        <v>1575</v>
      </c>
      <c r="D600" s="5">
        <v>43571</v>
      </c>
      <c r="E600" s="1">
        <f t="shared" si="57"/>
        <v>2019</v>
      </c>
      <c r="F600" s="1">
        <f t="shared" si="58"/>
        <v>4</v>
      </c>
      <c r="G600" s="4">
        <f>DAY(D600)</f>
        <v>16</v>
      </c>
      <c r="H600" s="9">
        <v>0.89722222222222225</v>
      </c>
      <c r="I600" s="13">
        <v>128.71383333333301</v>
      </c>
      <c r="J600" s="13">
        <v>30.248999999999999</v>
      </c>
      <c r="K600" s="10">
        <v>5</v>
      </c>
      <c r="L600" s="10">
        <v>5</v>
      </c>
      <c r="M600" s="10">
        <v>0</v>
      </c>
      <c r="N600" s="14">
        <v>21.017666666666599</v>
      </c>
      <c r="O600" s="13">
        <v>34.620666666666594</v>
      </c>
      <c r="P600" s="41">
        <v>0.25961222235294112</v>
      </c>
      <c r="Q600" s="41">
        <v>1.544749882352944</v>
      </c>
      <c r="R600" s="1" t="s">
        <v>285</v>
      </c>
      <c r="W600" s="42" t="str">
        <f>A600&amp;" St."&amp;B600&amp;" "&amp;K600&amp;"m"&amp;" Bt."&amp;M600</f>
        <v>YK1901 St.36 5m Bt.0</v>
      </c>
    </row>
    <row r="601" spans="1:23" ht="14" customHeight="1">
      <c r="A601" s="1" t="s">
        <v>1533</v>
      </c>
      <c r="B601" s="1" t="s">
        <v>1535</v>
      </c>
      <c r="C601" s="1" t="s">
        <v>1575</v>
      </c>
      <c r="D601" s="5">
        <v>43526</v>
      </c>
      <c r="E601" s="1">
        <v>2019</v>
      </c>
      <c r="F601" s="1">
        <v>3</v>
      </c>
      <c r="G601" s="4">
        <v>2</v>
      </c>
      <c r="H601" s="9">
        <v>0.50138888888888888</v>
      </c>
      <c r="I601" s="13">
        <f>126+1509/6000</f>
        <v>126.25149999999999</v>
      </c>
      <c r="J601" s="13">
        <f>27+1505/6000</f>
        <v>27.250833333333333</v>
      </c>
      <c r="K601" s="10">
        <v>124.11799999999999</v>
      </c>
      <c r="L601" s="10">
        <v>125</v>
      </c>
      <c r="M601" s="10">
        <v>0</v>
      </c>
      <c r="N601" s="14">
        <v>21.897200000000002</v>
      </c>
      <c r="O601" s="13">
        <v>34.674300000000002</v>
      </c>
      <c r="P601" s="41">
        <v>0.26047209882352895</v>
      </c>
      <c r="Q601" s="41">
        <v>1.5571551764705873</v>
      </c>
      <c r="R601" s="1" t="s">
        <v>285</v>
      </c>
      <c r="S601" s="1">
        <v>1</v>
      </c>
      <c r="W601" s="42" t="str">
        <f>A601&amp;" St."&amp;B601&amp;" "&amp;K601&amp;"m"&amp;" Bt."&amp;M601</f>
        <v>YK1812 St.60_2 124.118m Bt.0</v>
      </c>
    </row>
    <row r="602" spans="1:23" ht="14" customHeight="1">
      <c r="A602" s="1" t="s">
        <v>293</v>
      </c>
      <c r="B602" s="1">
        <v>61</v>
      </c>
      <c r="C602" s="1" t="s">
        <v>1574</v>
      </c>
      <c r="D602" s="5">
        <v>43208</v>
      </c>
      <c r="E602" s="1">
        <f>YEAR(D602)</f>
        <v>2018</v>
      </c>
      <c r="F602" s="1">
        <f>MONTH(D602)</f>
        <v>4</v>
      </c>
      <c r="G602" s="4">
        <f>DAY(D602)</f>
        <v>18</v>
      </c>
      <c r="H602" s="9">
        <v>0.47500000000000003</v>
      </c>
      <c r="I602" s="13">
        <v>125.796833333333</v>
      </c>
      <c r="J602" s="13">
        <v>27.7596666666666</v>
      </c>
      <c r="K602" s="10">
        <v>5</v>
      </c>
      <c r="L602" s="10">
        <v>5</v>
      </c>
      <c r="M602" s="10">
        <v>0</v>
      </c>
      <c r="N602" s="14">
        <v>22.4516666666666</v>
      </c>
      <c r="O602" s="13">
        <v>34.491686666666602</v>
      </c>
      <c r="P602" s="38">
        <v>0.26223872352941191</v>
      </c>
      <c r="Q602" s="38">
        <v>1.5257313845588243</v>
      </c>
      <c r="R602" s="32" t="s">
        <v>285</v>
      </c>
      <c r="S602" s="32"/>
      <c r="T602" s="32"/>
      <c r="W602" s="8" t="s">
        <v>795</v>
      </c>
    </row>
    <row r="603" spans="1:23" ht="14" customHeight="1">
      <c r="A603" s="1" t="s">
        <v>1538</v>
      </c>
      <c r="B603" s="1">
        <v>35</v>
      </c>
      <c r="C603" s="1" t="s">
        <v>1575</v>
      </c>
      <c r="D603" s="5">
        <v>43571</v>
      </c>
      <c r="E603" s="1">
        <f>YEAR(D603)</f>
        <v>2019</v>
      </c>
      <c r="F603" s="1">
        <f>MONTH(D603)</f>
        <v>4</v>
      </c>
      <c r="G603" s="4">
        <f>DAY(D603)</f>
        <v>16</v>
      </c>
      <c r="H603" s="9">
        <v>0.74722222222222223</v>
      </c>
      <c r="I603" s="13">
        <v>128.19083333333299</v>
      </c>
      <c r="J603" s="13">
        <v>30.251999999999999</v>
      </c>
      <c r="K603" s="10">
        <v>5</v>
      </c>
      <c r="L603" s="10">
        <v>5</v>
      </c>
      <c r="M603" s="10">
        <v>0</v>
      </c>
      <c r="N603" s="14">
        <v>22.529333333333298</v>
      </c>
      <c r="O603" s="13">
        <v>34.672833333333294</v>
      </c>
      <c r="P603" s="41">
        <v>0.26272668823529388</v>
      </c>
      <c r="Q603" s="41">
        <v>1.6049713882352972</v>
      </c>
      <c r="R603" s="1" t="s">
        <v>285</v>
      </c>
      <c r="W603" s="42" t="str">
        <f>A603&amp;" St."&amp;B603&amp;" "&amp;K603&amp;"m"&amp;" Bt."&amp;M603</f>
        <v>YK1901 St.35 5m Bt.0</v>
      </c>
    </row>
    <row r="604" spans="1:23" ht="14" customHeight="1">
      <c r="A604" s="1" t="s">
        <v>1533</v>
      </c>
      <c r="B604" s="1" t="s">
        <v>1536</v>
      </c>
      <c r="C604" s="1" t="s">
        <v>1575</v>
      </c>
      <c r="D604" s="5">
        <v>43532</v>
      </c>
      <c r="E604" s="1">
        <f>YEAR(D604)</f>
        <v>2019</v>
      </c>
      <c r="F604" s="1">
        <f>MONTH(D604)</f>
        <v>3</v>
      </c>
      <c r="G604" s="4">
        <v>6</v>
      </c>
      <c r="H604" s="9">
        <v>0.47986111111111113</v>
      </c>
      <c r="I604" s="13">
        <f>126+15.02/60</f>
        <v>126.25033333333333</v>
      </c>
      <c r="J604" s="13">
        <f>29+45.16/60</f>
        <v>29.752666666666666</v>
      </c>
      <c r="K604" s="10">
        <v>49.771000000000001</v>
      </c>
      <c r="L604" s="10">
        <v>50</v>
      </c>
      <c r="M604" s="10">
        <v>0</v>
      </c>
      <c r="N604" s="14">
        <v>17.264199999999999</v>
      </c>
      <c r="O604" s="13">
        <v>34.490900000000003</v>
      </c>
      <c r="P604" s="41">
        <v>0.26319806274509805</v>
      </c>
      <c r="Q604" s="41">
        <v>1.1252705882352938</v>
      </c>
      <c r="R604" s="1" t="s">
        <v>285</v>
      </c>
      <c r="S604" s="1">
        <v>1</v>
      </c>
      <c r="W604" s="42" t="str">
        <f>A604&amp;" St."&amp;B604&amp;" "&amp;K604&amp;"m"&amp;" Bt."&amp;M604</f>
        <v>YK1812 St.81_2 49.771m Bt.0</v>
      </c>
    </row>
    <row r="605" spans="1:23" ht="14" customHeight="1">
      <c r="A605" s="1" t="s">
        <v>1533</v>
      </c>
      <c r="B605" s="1">
        <v>27</v>
      </c>
      <c r="C605" s="1" t="s">
        <v>1575</v>
      </c>
      <c r="D605" s="5">
        <v>43516</v>
      </c>
      <c r="E605" s="1">
        <f>YEAR(D605)</f>
        <v>2019</v>
      </c>
      <c r="F605" s="1">
        <f>MONTH(D605)</f>
        <v>2</v>
      </c>
      <c r="G605" s="4">
        <f>DAY(D605)</f>
        <v>20</v>
      </c>
      <c r="H605" s="9">
        <v>0.30902777777777779</v>
      </c>
      <c r="I605" s="13">
        <v>126.251</v>
      </c>
      <c r="J605" s="13">
        <v>28.548999999999999</v>
      </c>
      <c r="K605" s="10">
        <v>5</v>
      </c>
      <c r="L605" s="10">
        <v>5</v>
      </c>
      <c r="M605" s="10">
        <v>0</v>
      </c>
      <c r="N605" s="14">
        <v>18.675999999999998</v>
      </c>
      <c r="O605" s="13">
        <v>34.650666666666595</v>
      </c>
      <c r="P605" s="41">
        <v>0.26321532823529425</v>
      </c>
      <c r="Q605" s="41">
        <v>1.6434597835294102</v>
      </c>
      <c r="R605" s="1" t="s">
        <v>285</v>
      </c>
      <c r="V605" s="8" t="s">
        <v>1636</v>
      </c>
      <c r="W605" s="42" t="str">
        <f>A605&amp;" St."&amp;B605&amp;" "&amp;K605&amp;"m"&amp;" Bt."&amp;M605</f>
        <v>YK1812 St.27 5m Bt.0</v>
      </c>
    </row>
    <row r="606" spans="1:23" ht="14" customHeight="1">
      <c r="A606" s="1" t="s">
        <v>1533</v>
      </c>
      <c r="B606" s="1" t="s">
        <v>1535</v>
      </c>
      <c r="C606" s="1" t="s">
        <v>1575</v>
      </c>
      <c r="D606" s="5">
        <v>43526</v>
      </c>
      <c r="E606" s="1">
        <v>2019</v>
      </c>
      <c r="F606" s="1">
        <v>3</v>
      </c>
      <c r="G606" s="4">
        <v>2</v>
      </c>
      <c r="H606" s="9">
        <v>0.50138888888888888</v>
      </c>
      <c r="I606" s="13">
        <f>126+1509/6000</f>
        <v>126.25149999999999</v>
      </c>
      <c r="J606" s="13">
        <f>27+1505/6000</f>
        <v>27.250833333333333</v>
      </c>
      <c r="K606" s="10">
        <v>198.47399999999999</v>
      </c>
      <c r="L606" s="10">
        <v>200</v>
      </c>
      <c r="M606" s="10">
        <v>0</v>
      </c>
      <c r="N606" s="14">
        <v>18.589600000000001</v>
      </c>
      <c r="O606" s="13">
        <v>34.851799999999997</v>
      </c>
      <c r="P606" s="41">
        <v>0.26333068823529393</v>
      </c>
      <c r="Q606" s="41">
        <v>1.8091567647058842</v>
      </c>
      <c r="R606" s="1" t="s">
        <v>285</v>
      </c>
      <c r="S606" s="1">
        <v>1</v>
      </c>
      <c r="W606" s="42" t="str">
        <f>A606&amp;" St."&amp;B606&amp;" "&amp;K606&amp;"m"&amp;" Bt."&amp;M606</f>
        <v>YK1812 St.60_2 198.474m Bt.0</v>
      </c>
    </row>
    <row r="607" spans="1:23">
      <c r="A607" s="1" t="s">
        <v>290</v>
      </c>
      <c r="B607" s="1">
        <v>22</v>
      </c>
      <c r="C607" s="1" t="s">
        <v>1575</v>
      </c>
      <c r="D607" s="5">
        <v>43151</v>
      </c>
      <c r="E607" s="1">
        <f t="shared" ref="E607:E636" si="60">YEAR(D607)</f>
        <v>2018</v>
      </c>
      <c r="F607" s="1">
        <f t="shared" ref="F607:F636" si="61">MONTH(D607)</f>
        <v>2</v>
      </c>
      <c r="G607" s="4">
        <f>DAY(D607)</f>
        <v>20</v>
      </c>
      <c r="H607" s="9">
        <v>0.50138888888888888</v>
      </c>
      <c r="I607" s="13">
        <v>127.801</v>
      </c>
      <c r="J607" s="13">
        <v>28.751000000000001</v>
      </c>
      <c r="K607" s="10">
        <v>5</v>
      </c>
      <c r="L607" s="10">
        <v>5</v>
      </c>
      <c r="M607" s="10">
        <v>0</v>
      </c>
      <c r="N607" s="14">
        <v>22.6488023333333</v>
      </c>
      <c r="O607" s="13">
        <v>34.494520000000001</v>
      </c>
      <c r="P607" s="38">
        <v>0.26507630352941258</v>
      </c>
      <c r="Q607" s="38">
        <v>1.4479900941176478</v>
      </c>
      <c r="R607" s="32" t="s">
        <v>285</v>
      </c>
      <c r="S607" s="32"/>
      <c r="T607" s="32"/>
      <c r="W607" s="8" t="s">
        <v>709</v>
      </c>
    </row>
    <row r="608" spans="1:23" ht="14" customHeight="1">
      <c r="A608" s="1" t="s">
        <v>1533</v>
      </c>
      <c r="B608" s="1" t="s">
        <v>1536</v>
      </c>
      <c r="C608" s="1" t="s">
        <v>1575</v>
      </c>
      <c r="D608" s="5">
        <v>43532</v>
      </c>
      <c r="E608" s="1">
        <f t="shared" si="60"/>
        <v>2019</v>
      </c>
      <c r="F608" s="1">
        <f t="shared" si="61"/>
        <v>3</v>
      </c>
      <c r="G608" s="4">
        <v>6</v>
      </c>
      <c r="H608" s="9">
        <v>0.47986111111111113</v>
      </c>
      <c r="I608" s="13">
        <f>126+15.02/60</f>
        <v>126.25033333333333</v>
      </c>
      <c r="J608" s="13">
        <f>29+45.16/60</f>
        <v>29.752666666666666</v>
      </c>
      <c r="K608" s="10">
        <v>9.9499999999999993</v>
      </c>
      <c r="L608" s="10">
        <v>10</v>
      </c>
      <c r="M608" s="10">
        <v>0</v>
      </c>
      <c r="N608" s="14">
        <v>18.1236</v>
      </c>
      <c r="O608" s="13">
        <v>34.566400000000002</v>
      </c>
      <c r="P608" s="41">
        <v>0.26563837176470573</v>
      </c>
      <c r="Q608" s="41">
        <v>1.3935722352941191</v>
      </c>
      <c r="R608" s="1" t="s">
        <v>285</v>
      </c>
      <c r="S608" s="1">
        <v>1</v>
      </c>
      <c r="W608" s="42" t="str">
        <f>A608&amp;" St."&amp;B608&amp;" "&amp;K608&amp;"m"&amp;" Bt."&amp;M608</f>
        <v>YK1812 St.81_2 9.95m Bt.0</v>
      </c>
    </row>
    <row r="609" spans="1:23" ht="14" customHeight="1">
      <c r="A609" s="1" t="s">
        <v>1533</v>
      </c>
      <c r="B609" s="1" t="s">
        <v>1536</v>
      </c>
      <c r="C609" s="1" t="s">
        <v>1575</v>
      </c>
      <c r="D609" s="5">
        <v>43532</v>
      </c>
      <c r="E609" s="1">
        <f t="shared" si="60"/>
        <v>2019</v>
      </c>
      <c r="F609" s="1">
        <f t="shared" si="61"/>
        <v>3</v>
      </c>
      <c r="G609" s="4">
        <v>6</v>
      </c>
      <c r="H609" s="9">
        <v>0.47986111111111113</v>
      </c>
      <c r="I609" s="13">
        <f>126+15.02/60</f>
        <v>126.25033333333333</v>
      </c>
      <c r="J609" s="13">
        <f>29+45.16/60</f>
        <v>29.752666666666666</v>
      </c>
      <c r="K609" s="10">
        <v>20.395</v>
      </c>
      <c r="L609" s="10">
        <v>20</v>
      </c>
      <c r="M609" s="10">
        <v>0</v>
      </c>
      <c r="N609" s="14">
        <v>18.0351</v>
      </c>
      <c r="O609" s="13">
        <v>34.570399999999999</v>
      </c>
      <c r="P609" s="41">
        <v>0.26618927764705891</v>
      </c>
      <c r="Q609" s="41">
        <v>1.5342803529411775</v>
      </c>
      <c r="R609" s="1" t="s">
        <v>285</v>
      </c>
      <c r="S609" s="1">
        <v>1</v>
      </c>
      <c r="W609" s="42" t="str">
        <f>A609&amp;" St."&amp;B609&amp;" "&amp;K609&amp;"m"&amp;" Bt."&amp;M609</f>
        <v>YK1812 St.81_2 20.395m Bt.0</v>
      </c>
    </row>
    <row r="610" spans="1:23" ht="14" customHeight="1">
      <c r="A610" s="1" t="s">
        <v>1538</v>
      </c>
      <c r="B610" s="1">
        <v>49</v>
      </c>
      <c r="C610" s="1" t="s">
        <v>1575</v>
      </c>
      <c r="D610" s="5">
        <v>43578.956180555557</v>
      </c>
      <c r="E610" s="1">
        <f t="shared" si="60"/>
        <v>2019</v>
      </c>
      <c r="F610" s="1">
        <f t="shared" si="61"/>
        <v>4</v>
      </c>
      <c r="G610" s="4">
        <f t="shared" ref="G610:G636" si="62">DAY(D610)</f>
        <v>23</v>
      </c>
      <c r="H610" s="9">
        <v>0.9555555555555556</v>
      </c>
      <c r="I610" s="13">
        <v>126.25700000000001</v>
      </c>
      <c r="J610" s="13">
        <v>27.257999999999999</v>
      </c>
      <c r="K610" s="10">
        <v>198.684</v>
      </c>
      <c r="L610" s="10">
        <v>200</v>
      </c>
      <c r="M610" s="10">
        <v>0</v>
      </c>
      <c r="N610" s="14">
        <v>20.613399999999999</v>
      </c>
      <c r="O610" s="13">
        <v>34.7532</v>
      </c>
      <c r="P610" s="41">
        <v>0.26636139294117678</v>
      </c>
      <c r="Q610" s="41">
        <v>1.6405089294117641</v>
      </c>
      <c r="R610" s="1" t="s">
        <v>285</v>
      </c>
      <c r="S610" s="1">
        <v>1</v>
      </c>
      <c r="W610" s="42" t="str">
        <f>A610&amp;" St."&amp;B610&amp;" "&amp;K610&amp;"m"&amp;" Bt."&amp;M610</f>
        <v>YK1901 St.49 198.684m Bt.0</v>
      </c>
    </row>
    <row r="611" spans="1:23" ht="14" customHeight="1">
      <c r="A611" s="1" t="s">
        <v>290</v>
      </c>
      <c r="B611" s="1">
        <v>46</v>
      </c>
      <c r="C611" s="1" t="s">
        <v>1575</v>
      </c>
      <c r="D611" s="5">
        <v>43153</v>
      </c>
      <c r="E611" s="1">
        <f t="shared" si="60"/>
        <v>2018</v>
      </c>
      <c r="F611" s="1">
        <f t="shared" si="61"/>
        <v>2</v>
      </c>
      <c r="G611" s="4">
        <f t="shared" si="62"/>
        <v>22</v>
      </c>
      <c r="H611" s="9">
        <v>0.74236111111111114</v>
      </c>
      <c r="I611" s="13">
        <v>123.7385</v>
      </c>
      <c r="J611" s="13">
        <v>26.965166666666601</v>
      </c>
      <c r="K611" s="10">
        <v>5</v>
      </c>
      <c r="L611" s="10">
        <v>5</v>
      </c>
      <c r="M611" s="10">
        <v>0</v>
      </c>
      <c r="N611" s="14">
        <v>20.622135666666601</v>
      </c>
      <c r="O611" s="13">
        <v>34.531686666666602</v>
      </c>
      <c r="P611" s="38">
        <v>0.26671936000000041</v>
      </c>
      <c r="Q611" s="38">
        <v>1.5314420729411786</v>
      </c>
      <c r="R611" s="32" t="s">
        <v>285</v>
      </c>
      <c r="S611" s="32"/>
      <c r="T611" s="32"/>
      <c r="W611" s="8" t="s">
        <v>722</v>
      </c>
    </row>
    <row r="612" spans="1:23" ht="14" customHeight="1">
      <c r="A612" s="1" t="s">
        <v>290</v>
      </c>
      <c r="B612" s="1">
        <v>67</v>
      </c>
      <c r="C612" s="1" t="s">
        <v>1575</v>
      </c>
      <c r="D612" s="5">
        <v>43165</v>
      </c>
      <c r="E612" s="1">
        <f t="shared" si="60"/>
        <v>2018</v>
      </c>
      <c r="F612" s="1">
        <f t="shared" si="61"/>
        <v>3</v>
      </c>
      <c r="G612" s="4">
        <f t="shared" si="62"/>
        <v>6</v>
      </c>
      <c r="H612" s="9">
        <v>0.63958333333333328</v>
      </c>
      <c r="I612" s="13">
        <f>124+45.13/610</f>
        <v>124.07398360655738</v>
      </c>
      <c r="J612" s="13">
        <f>27+30.14/60</f>
        <v>27.502333333333333</v>
      </c>
      <c r="K612" s="10">
        <v>20.747</v>
      </c>
      <c r="L612" s="10">
        <v>20</v>
      </c>
      <c r="M612" s="10">
        <v>0</v>
      </c>
      <c r="N612" s="14">
        <v>19.229399999999998</v>
      </c>
      <c r="O612" s="13">
        <v>34.591299999999997</v>
      </c>
      <c r="P612" s="38">
        <v>0.26841131882352975</v>
      </c>
      <c r="Q612" s="38">
        <v>1.5640203764705856</v>
      </c>
      <c r="R612" s="32" t="s">
        <v>285</v>
      </c>
      <c r="S612" s="32">
        <v>1</v>
      </c>
      <c r="T612" s="32"/>
      <c r="W612" s="8" t="s">
        <v>1221</v>
      </c>
    </row>
    <row r="613" spans="1:23" ht="14" customHeight="1">
      <c r="A613" s="1" t="s">
        <v>1533</v>
      </c>
      <c r="B613" s="1">
        <v>20</v>
      </c>
      <c r="C613" s="1" t="s">
        <v>1575</v>
      </c>
      <c r="D613" s="5">
        <v>43515</v>
      </c>
      <c r="E613" s="1">
        <f t="shared" si="60"/>
        <v>2019</v>
      </c>
      <c r="F613" s="1">
        <f t="shared" si="61"/>
        <v>2</v>
      </c>
      <c r="G613" s="4">
        <f t="shared" si="62"/>
        <v>19</v>
      </c>
      <c r="H613" s="9">
        <v>0.25486111111111109</v>
      </c>
      <c r="I613" s="13">
        <v>128.75</v>
      </c>
      <c r="J613" s="13">
        <v>28.783000000000001</v>
      </c>
      <c r="K613" s="10">
        <v>5</v>
      </c>
      <c r="L613" s="10">
        <v>5</v>
      </c>
      <c r="M613" s="10">
        <v>0</v>
      </c>
      <c r="N613" s="14">
        <v>23.169333333333299</v>
      </c>
      <c r="O613" s="13">
        <v>34.680499999999995</v>
      </c>
      <c r="P613" s="41">
        <v>0.26845611911764733</v>
      </c>
      <c r="Q613" s="41">
        <v>1.5900781617647031</v>
      </c>
      <c r="R613" s="1" t="s">
        <v>285</v>
      </c>
      <c r="V613" s="8" t="s">
        <v>1636</v>
      </c>
      <c r="W613" s="42" t="str">
        <f>A613&amp;" St."&amp;B613&amp;" "&amp;K613&amp;"m"&amp;" Bt."&amp;M613</f>
        <v>YK1812 St.20 5m Bt.0</v>
      </c>
    </row>
    <row r="614" spans="1:23" ht="14" customHeight="1">
      <c r="A614" s="1" t="s">
        <v>1538</v>
      </c>
      <c r="B614" s="1">
        <v>49</v>
      </c>
      <c r="C614" s="1" t="s">
        <v>1575</v>
      </c>
      <c r="D614" s="5">
        <v>43578.956180555557</v>
      </c>
      <c r="E614" s="1">
        <f t="shared" si="60"/>
        <v>2019</v>
      </c>
      <c r="F614" s="1">
        <f t="shared" si="61"/>
        <v>4</v>
      </c>
      <c r="G614" s="4">
        <f t="shared" si="62"/>
        <v>23</v>
      </c>
      <c r="H614" s="9">
        <v>0.9555555555555556</v>
      </c>
      <c r="I614" s="13">
        <v>126.25700000000001</v>
      </c>
      <c r="J614" s="13">
        <v>27.257999999999999</v>
      </c>
      <c r="K614" s="10">
        <v>149.107</v>
      </c>
      <c r="L614" s="10">
        <v>150</v>
      </c>
      <c r="M614" s="10">
        <v>0</v>
      </c>
      <c r="N614" s="14">
        <v>21.819099999999999</v>
      </c>
      <c r="O614" s="13">
        <v>34.673099999999998</v>
      </c>
      <c r="P614" s="41">
        <v>0.26857375529411742</v>
      </c>
      <c r="Q614" s="41">
        <v>1.703296752941176</v>
      </c>
      <c r="R614" s="1" t="s">
        <v>285</v>
      </c>
      <c r="S614" s="1">
        <v>1</v>
      </c>
      <c r="W614" s="42" t="str">
        <f>A614&amp;" St."&amp;B614&amp;" "&amp;K614&amp;"m"&amp;" Bt."&amp;M614</f>
        <v>YK1901 St.49 149.107m Bt.0</v>
      </c>
    </row>
    <row r="615" spans="1:23" ht="14" customHeight="1">
      <c r="A615" s="1" t="s">
        <v>293</v>
      </c>
      <c r="B615" s="1">
        <v>49</v>
      </c>
      <c r="C615" s="1" t="s">
        <v>1575</v>
      </c>
      <c r="D615" s="5">
        <v>43212</v>
      </c>
      <c r="E615" s="1">
        <f t="shared" si="60"/>
        <v>2018</v>
      </c>
      <c r="F615" s="1">
        <f t="shared" si="61"/>
        <v>4</v>
      </c>
      <c r="G615" s="4">
        <f t="shared" si="62"/>
        <v>22</v>
      </c>
      <c r="H615" s="9">
        <v>0.9375</v>
      </c>
      <c r="I615" s="13">
        <f>126+15.23/60</f>
        <v>126.25383333333333</v>
      </c>
      <c r="J615" s="13">
        <f>27+15.43/60</f>
        <v>27.257166666666667</v>
      </c>
      <c r="K615" s="10">
        <v>75.289000000000001</v>
      </c>
      <c r="L615" s="10">
        <v>75</v>
      </c>
      <c r="M615" s="10">
        <v>0</v>
      </c>
      <c r="N615" s="14">
        <v>23.590399999999999</v>
      </c>
      <c r="O615" s="13">
        <v>34.711599999999997</v>
      </c>
      <c r="P615" s="38">
        <v>0.26903640470588286</v>
      </c>
      <c r="Q615" s="38">
        <v>1.7763694752941177</v>
      </c>
      <c r="R615" s="32" t="s">
        <v>285</v>
      </c>
      <c r="S615" s="32">
        <v>1</v>
      </c>
      <c r="T615" s="32"/>
      <c r="W615" s="8" t="s">
        <v>1197</v>
      </c>
    </row>
    <row r="616" spans="1:23" ht="14" customHeight="1">
      <c r="A616" s="1" t="s">
        <v>1533</v>
      </c>
      <c r="B616" s="1">
        <v>5</v>
      </c>
      <c r="C616" s="1" t="s">
        <v>1575</v>
      </c>
      <c r="D616" s="5">
        <v>43512</v>
      </c>
      <c r="E616" s="1">
        <f t="shared" si="60"/>
        <v>2019</v>
      </c>
      <c r="F616" s="1">
        <f t="shared" si="61"/>
        <v>2</v>
      </c>
      <c r="G616" s="4">
        <f t="shared" si="62"/>
        <v>16</v>
      </c>
      <c r="H616" s="9">
        <v>0.80972222222222223</v>
      </c>
      <c r="I616" s="13">
        <v>129.749</v>
      </c>
      <c r="J616" s="13">
        <v>29.753499999999999</v>
      </c>
      <c r="K616" s="10">
        <v>5</v>
      </c>
      <c r="L616" s="10">
        <v>5</v>
      </c>
      <c r="M616" s="10">
        <v>0</v>
      </c>
      <c r="N616" s="14">
        <v>23.417666666666598</v>
      </c>
      <c r="O616" s="13">
        <v>34.678833333333301</v>
      </c>
      <c r="P616" s="41">
        <v>0.26926961647058834</v>
      </c>
      <c r="Q616" s="41">
        <v>1.6223582352941186</v>
      </c>
      <c r="R616" s="1" t="s">
        <v>285</v>
      </c>
      <c r="V616" s="8" t="s">
        <v>1635</v>
      </c>
      <c r="W616" s="42" t="str">
        <f>A616&amp;" St."&amp;B616&amp;" "&amp;K616&amp;"m"&amp;" Bt."&amp;M616</f>
        <v>YK1812 St.5 5m Bt.0</v>
      </c>
    </row>
    <row r="617" spans="1:23" ht="14" customHeight="1">
      <c r="A617" s="1" t="s">
        <v>1533</v>
      </c>
      <c r="B617" s="1">
        <v>17</v>
      </c>
      <c r="C617" s="1" t="s">
        <v>1575</v>
      </c>
      <c r="D617" s="5">
        <v>43514</v>
      </c>
      <c r="E617" s="1">
        <f t="shared" si="60"/>
        <v>2019</v>
      </c>
      <c r="F617" s="1">
        <f t="shared" si="61"/>
        <v>2</v>
      </c>
      <c r="G617" s="4">
        <f t="shared" si="62"/>
        <v>18</v>
      </c>
      <c r="H617" s="9">
        <v>0.75486111111111109</v>
      </c>
      <c r="I617" s="13">
        <v>127.70316666666599</v>
      </c>
      <c r="J617" s="13">
        <v>29.273499999999999</v>
      </c>
      <c r="K617" s="10">
        <v>5</v>
      </c>
      <c r="L617" s="10">
        <v>5</v>
      </c>
      <c r="M617" s="10">
        <v>0</v>
      </c>
      <c r="N617" s="14">
        <v>23.561</v>
      </c>
      <c r="O617" s="13">
        <v>34.694166666666597</v>
      </c>
      <c r="P617" s="41">
        <v>0.2706119694117648</v>
      </c>
      <c r="Q617" s="41">
        <v>1.5007656011764698</v>
      </c>
      <c r="R617" s="1" t="s">
        <v>285</v>
      </c>
      <c r="V617" s="8" t="s">
        <v>1636</v>
      </c>
      <c r="W617" s="42" t="str">
        <f>A617&amp;" St."&amp;B617&amp;" "&amp;K617&amp;"m"&amp;" Bt."&amp;M617</f>
        <v>YK1812 St.17 5m Bt.0</v>
      </c>
    </row>
    <row r="618" spans="1:23" ht="14" customHeight="1">
      <c r="A618" s="1" t="s">
        <v>293</v>
      </c>
      <c r="B618" s="1">
        <v>63</v>
      </c>
      <c r="C618" s="1" t="s">
        <v>1575</v>
      </c>
      <c r="D618" s="5">
        <v>43215</v>
      </c>
      <c r="E618" s="1">
        <f t="shared" si="60"/>
        <v>2018</v>
      </c>
      <c r="F618" s="1">
        <f t="shared" si="61"/>
        <v>4</v>
      </c>
      <c r="G618" s="4">
        <f t="shared" si="62"/>
        <v>25</v>
      </c>
      <c r="H618" s="9">
        <v>0.59097222222222223</v>
      </c>
      <c r="I618" s="13">
        <f>124+44.96/60</f>
        <v>124.74933333333334</v>
      </c>
      <c r="J618" s="13">
        <f>27+44.99/60</f>
        <v>27.749833333333335</v>
      </c>
      <c r="K618" s="10">
        <v>75.091999999999999</v>
      </c>
      <c r="L618" s="10">
        <v>75</v>
      </c>
      <c r="M618" s="10">
        <v>0</v>
      </c>
      <c r="N618" s="14">
        <v>18.681699999999999</v>
      </c>
      <c r="O618" s="13">
        <v>34.424700000000001</v>
      </c>
      <c r="P618" s="38">
        <v>0.27128148970588239</v>
      </c>
      <c r="Q618" s="38">
        <v>1.0295353088235295</v>
      </c>
      <c r="R618" s="32" t="s">
        <v>285</v>
      </c>
      <c r="S618" s="32">
        <v>1</v>
      </c>
      <c r="T618" s="32"/>
      <c r="W618" s="8" t="s">
        <v>1185</v>
      </c>
    </row>
    <row r="619" spans="1:23" ht="14" customHeight="1">
      <c r="A619" s="1" t="s">
        <v>293</v>
      </c>
      <c r="B619" s="1">
        <v>42</v>
      </c>
      <c r="C619" s="1" t="s">
        <v>1574</v>
      </c>
      <c r="D619" s="5">
        <v>43207</v>
      </c>
      <c r="E619" s="1">
        <f t="shared" si="60"/>
        <v>2018</v>
      </c>
      <c r="F619" s="1">
        <f t="shared" si="61"/>
        <v>4</v>
      </c>
      <c r="G619" s="4">
        <f t="shared" si="62"/>
        <v>17</v>
      </c>
      <c r="H619" s="9">
        <v>0.30763888888888891</v>
      </c>
      <c r="I619" s="13">
        <v>127.196666666666</v>
      </c>
      <c r="J619" s="13">
        <v>29.251000000000001</v>
      </c>
      <c r="K619" s="10">
        <v>5</v>
      </c>
      <c r="L619" s="10">
        <v>5</v>
      </c>
      <c r="M619" s="10">
        <v>0</v>
      </c>
      <c r="N619" s="14">
        <v>23.015000000000001</v>
      </c>
      <c r="O619" s="13">
        <v>34.477519999999998</v>
      </c>
      <c r="P619" s="38">
        <v>0.27200570352941189</v>
      </c>
      <c r="Q619" s="38">
        <v>1.6737947482352933</v>
      </c>
      <c r="R619" s="32" t="s">
        <v>285</v>
      </c>
      <c r="S619" s="32"/>
      <c r="T619" s="32"/>
      <c r="W619" s="8" t="s">
        <v>788</v>
      </c>
    </row>
    <row r="620" spans="1:23" ht="14" customHeight="1">
      <c r="A620" s="1" t="s">
        <v>1533</v>
      </c>
      <c r="B620" s="1">
        <v>23</v>
      </c>
      <c r="C620" s="1" t="s">
        <v>1575</v>
      </c>
      <c r="D620" s="5">
        <v>43515</v>
      </c>
      <c r="E620" s="1">
        <f t="shared" si="60"/>
        <v>2019</v>
      </c>
      <c r="F620" s="1">
        <f t="shared" si="61"/>
        <v>2</v>
      </c>
      <c r="G620" s="4">
        <f t="shared" si="62"/>
        <v>19</v>
      </c>
      <c r="H620" s="9">
        <v>0.81874999999999998</v>
      </c>
      <c r="I620" s="13">
        <v>127.29816666666601</v>
      </c>
      <c r="J620" s="13">
        <v>28.75</v>
      </c>
      <c r="K620" s="10">
        <v>5</v>
      </c>
      <c r="L620" s="10">
        <v>5</v>
      </c>
      <c r="M620" s="10">
        <v>0</v>
      </c>
      <c r="N620" s="14">
        <v>23.771000000000001</v>
      </c>
      <c r="O620" s="13">
        <v>34.671333333333294</v>
      </c>
      <c r="P620" s="41">
        <v>0.27268062352941191</v>
      </c>
      <c r="Q620" s="41">
        <v>1.599870672941174</v>
      </c>
      <c r="R620" s="1" t="s">
        <v>285</v>
      </c>
      <c r="V620" s="8" t="s">
        <v>1636</v>
      </c>
      <c r="W620" s="42" t="str">
        <f>A620&amp;" St."&amp;B620&amp;" "&amp;K620&amp;"m"&amp;" Bt."&amp;M620</f>
        <v>YK1812 St.23 5m Bt.0</v>
      </c>
    </row>
    <row r="621" spans="1:23" ht="14" customHeight="1">
      <c r="A621" s="1" t="s">
        <v>1533</v>
      </c>
      <c r="B621" s="1">
        <v>40</v>
      </c>
      <c r="C621" s="1" t="s">
        <v>1575</v>
      </c>
      <c r="D621" s="5">
        <v>43516</v>
      </c>
      <c r="E621" s="1">
        <f t="shared" si="60"/>
        <v>2019</v>
      </c>
      <c r="F621" s="1">
        <f t="shared" si="61"/>
        <v>2</v>
      </c>
      <c r="G621" s="4">
        <f t="shared" si="62"/>
        <v>20</v>
      </c>
      <c r="H621" s="9">
        <v>0.8354166666666667</v>
      </c>
      <c r="I621" s="13">
        <v>124.788666666666</v>
      </c>
      <c r="J621" s="13">
        <v>27.538166666666601</v>
      </c>
      <c r="K621" s="10">
        <v>5</v>
      </c>
      <c r="L621" s="10">
        <v>5</v>
      </c>
      <c r="M621" s="10">
        <v>0</v>
      </c>
      <c r="N621" s="14">
        <v>19.890999999999998</v>
      </c>
      <c r="O621" s="13">
        <v>34.661499999999997</v>
      </c>
      <c r="P621" s="41">
        <v>0.27337819294117693</v>
      </c>
      <c r="Q621" s="41">
        <v>1.5570566341176466</v>
      </c>
      <c r="R621" s="1" t="s">
        <v>285</v>
      </c>
      <c r="V621" s="8" t="s">
        <v>1636</v>
      </c>
      <c r="W621" s="42" t="str">
        <f>A621&amp;" St."&amp;B621&amp;" "&amp;K621&amp;"m"&amp;" Bt."&amp;M621</f>
        <v>YK1812 St.40 5m Bt.0</v>
      </c>
    </row>
    <row r="622" spans="1:23" ht="14" customHeight="1">
      <c r="A622" s="1" t="s">
        <v>290</v>
      </c>
      <c r="B622" s="1">
        <v>45</v>
      </c>
      <c r="C622" s="1" t="s">
        <v>1575</v>
      </c>
      <c r="D622" s="5">
        <v>43153</v>
      </c>
      <c r="E622" s="1">
        <f t="shared" si="60"/>
        <v>2018</v>
      </c>
      <c r="F622" s="1">
        <f t="shared" si="61"/>
        <v>2</v>
      </c>
      <c r="G622" s="4">
        <f t="shared" si="62"/>
        <v>22</v>
      </c>
      <c r="H622" s="9">
        <v>0.5541666666666667</v>
      </c>
      <c r="I622" s="13">
        <v>123.7025</v>
      </c>
      <c r="J622" s="13">
        <v>26.501000000000001</v>
      </c>
      <c r="K622" s="10">
        <v>5</v>
      </c>
      <c r="L622" s="10">
        <v>5</v>
      </c>
      <c r="M622" s="10">
        <v>0</v>
      </c>
      <c r="N622" s="14">
        <v>21.538802333333301</v>
      </c>
      <c r="O622" s="13">
        <v>34.5551866666666</v>
      </c>
      <c r="P622" s="38">
        <v>0.27383296000000024</v>
      </c>
      <c r="Q622" s="38">
        <v>1.3685025670588242</v>
      </c>
      <c r="R622" s="32" t="s">
        <v>285</v>
      </c>
      <c r="S622" s="32"/>
      <c r="T622" s="32"/>
      <c r="W622" s="8" t="s">
        <v>721</v>
      </c>
    </row>
    <row r="623" spans="1:23" ht="14" customHeight="1">
      <c r="A623" s="1" t="s">
        <v>1538</v>
      </c>
      <c r="B623" s="1">
        <v>49</v>
      </c>
      <c r="C623" s="1" t="s">
        <v>1575</v>
      </c>
      <c r="D623" s="5">
        <v>43578.956180555557</v>
      </c>
      <c r="E623" s="1">
        <f t="shared" si="60"/>
        <v>2019</v>
      </c>
      <c r="F623" s="1">
        <f t="shared" si="61"/>
        <v>4</v>
      </c>
      <c r="G623" s="4">
        <f t="shared" si="62"/>
        <v>23</v>
      </c>
      <c r="H623" s="9">
        <v>0.9555555555555556</v>
      </c>
      <c r="I623" s="13">
        <v>126.25700000000001</v>
      </c>
      <c r="J623" s="13">
        <v>27.257999999999999</v>
      </c>
      <c r="K623" s="10">
        <v>49.412999999999997</v>
      </c>
      <c r="L623" s="10">
        <v>50</v>
      </c>
      <c r="M623" s="10">
        <v>0</v>
      </c>
      <c r="N623" s="14">
        <v>25.300799999999999</v>
      </c>
      <c r="O623" s="13">
        <v>34.688600000000001</v>
      </c>
      <c r="P623" s="41">
        <v>0.27392936470588269</v>
      </c>
      <c r="Q623" s="41">
        <v>1.7555696470588238</v>
      </c>
      <c r="R623" s="1" t="s">
        <v>285</v>
      </c>
      <c r="S623" s="1">
        <v>1</v>
      </c>
      <c r="W623" s="42" t="str">
        <f>A623&amp;" St."&amp;B623&amp;" "&amp;K623&amp;"m"&amp;" Bt."&amp;M623</f>
        <v>YK1901 St.49 49.413m Bt.0</v>
      </c>
    </row>
    <row r="624" spans="1:23" ht="14" customHeight="1">
      <c r="A624" s="1" t="s">
        <v>293</v>
      </c>
      <c r="B624" s="1">
        <v>49</v>
      </c>
      <c r="C624" s="1" t="s">
        <v>1575</v>
      </c>
      <c r="D624" s="5">
        <v>43212</v>
      </c>
      <c r="E624" s="1">
        <f t="shared" si="60"/>
        <v>2018</v>
      </c>
      <c r="F624" s="1">
        <f t="shared" si="61"/>
        <v>4</v>
      </c>
      <c r="G624" s="4">
        <f t="shared" si="62"/>
        <v>22</v>
      </c>
      <c r="H624" s="9">
        <v>0.9375</v>
      </c>
      <c r="I624" s="13">
        <f>126+15.23/60</f>
        <v>126.25383333333333</v>
      </c>
      <c r="J624" s="13">
        <f>27+15.43/60</f>
        <v>27.257166666666667</v>
      </c>
      <c r="K624" s="10">
        <v>202.43100000000001</v>
      </c>
      <c r="L624" s="10">
        <v>200</v>
      </c>
      <c r="M624" s="10">
        <v>0</v>
      </c>
      <c r="N624" s="14">
        <v>17.605599999999999</v>
      </c>
      <c r="O624" s="13">
        <v>34.691099999999999</v>
      </c>
      <c r="P624" s="38">
        <v>0.27398851764705823</v>
      </c>
      <c r="Q624" s="38">
        <v>1.5192764823529412</v>
      </c>
      <c r="R624" s="32" t="s">
        <v>285</v>
      </c>
      <c r="S624" s="32">
        <v>1</v>
      </c>
      <c r="T624" s="32"/>
      <c r="W624" s="8" t="s">
        <v>1193</v>
      </c>
    </row>
    <row r="625" spans="1:23" ht="14" customHeight="1">
      <c r="A625" s="1" t="s">
        <v>293</v>
      </c>
      <c r="B625" s="1">
        <v>62</v>
      </c>
      <c r="C625" s="1" t="s">
        <v>1574</v>
      </c>
      <c r="D625" s="5">
        <v>43215</v>
      </c>
      <c r="E625" s="1">
        <f t="shared" si="60"/>
        <v>2018</v>
      </c>
      <c r="F625" s="1">
        <f t="shared" si="61"/>
        <v>4</v>
      </c>
      <c r="G625" s="4">
        <f t="shared" si="62"/>
        <v>25</v>
      </c>
      <c r="H625" s="9">
        <v>0.81944444444444453</v>
      </c>
      <c r="I625" s="13">
        <v>125.238</v>
      </c>
      <c r="J625" s="13">
        <v>27.75</v>
      </c>
      <c r="K625" s="10">
        <v>5</v>
      </c>
      <c r="L625" s="10">
        <v>5</v>
      </c>
      <c r="M625" s="10">
        <v>0</v>
      </c>
      <c r="N625" s="14">
        <v>21.733333333333299</v>
      </c>
      <c r="O625" s="13">
        <v>34.371020000000001</v>
      </c>
      <c r="P625" s="38">
        <v>0.2741402941176474</v>
      </c>
      <c r="Q625" s="38">
        <v>1.2050084705882362</v>
      </c>
      <c r="R625" s="32" t="s">
        <v>285</v>
      </c>
      <c r="S625" s="32"/>
      <c r="T625" s="32"/>
      <c r="W625" s="8" t="s">
        <v>809</v>
      </c>
    </row>
    <row r="626" spans="1:23" ht="14" customHeight="1">
      <c r="A626" s="1" t="s">
        <v>1533</v>
      </c>
      <c r="B626" s="1">
        <v>18</v>
      </c>
      <c r="C626" s="1" t="s">
        <v>1575</v>
      </c>
      <c r="D626" s="5">
        <v>43514</v>
      </c>
      <c r="E626" s="1">
        <f t="shared" si="60"/>
        <v>2019</v>
      </c>
      <c r="F626" s="1">
        <f t="shared" si="61"/>
        <v>2</v>
      </c>
      <c r="G626" s="4">
        <f t="shared" si="62"/>
        <v>18</v>
      </c>
      <c r="H626" s="9">
        <v>0.89583333333333337</v>
      </c>
      <c r="I626" s="13">
        <v>128.200666666666</v>
      </c>
      <c r="J626" s="13">
        <v>29.248999999999999</v>
      </c>
      <c r="K626" s="10">
        <v>5</v>
      </c>
      <c r="L626" s="10">
        <v>5</v>
      </c>
      <c r="M626" s="10">
        <v>0</v>
      </c>
      <c r="N626" s="14">
        <v>23.847666666666598</v>
      </c>
      <c r="O626" s="13">
        <v>34.686999999999998</v>
      </c>
      <c r="P626" s="41">
        <v>0.27454481764705907</v>
      </c>
      <c r="Q626" s="41">
        <v>1.5038890247058827</v>
      </c>
      <c r="R626" s="1" t="s">
        <v>285</v>
      </c>
      <c r="V626" s="8" t="s">
        <v>1636</v>
      </c>
      <c r="W626" s="42" t="str">
        <f>A626&amp;" St."&amp;B626&amp;" "&amp;K626&amp;"m"&amp;" Bt."&amp;M626</f>
        <v>YK1812 St.18 5m Bt.0</v>
      </c>
    </row>
    <row r="627" spans="1:23" ht="14" customHeight="1">
      <c r="A627" s="1" t="s">
        <v>290</v>
      </c>
      <c r="B627" s="1">
        <v>13</v>
      </c>
      <c r="C627" s="1" t="s">
        <v>1575</v>
      </c>
      <c r="D627" s="5">
        <v>43150</v>
      </c>
      <c r="E627" s="1">
        <f t="shared" si="60"/>
        <v>2018</v>
      </c>
      <c r="F627" s="1">
        <f t="shared" si="61"/>
        <v>2</v>
      </c>
      <c r="G627" s="4">
        <f t="shared" si="62"/>
        <v>19</v>
      </c>
      <c r="H627" s="9">
        <v>0.12708333333333333</v>
      </c>
      <c r="I627" s="13">
        <v>126.799166666666</v>
      </c>
      <c r="J627" s="13">
        <v>29.998999999999999</v>
      </c>
      <c r="K627" s="10">
        <v>5</v>
      </c>
      <c r="L627" s="10">
        <v>5</v>
      </c>
      <c r="M627" s="10">
        <v>0</v>
      </c>
      <c r="N627" s="14">
        <v>15.610468999999998</v>
      </c>
      <c r="O627" s="13">
        <v>34.59102</v>
      </c>
      <c r="P627" s="38">
        <v>0.27600000000000002</v>
      </c>
      <c r="Q627" s="38">
        <v>1.679</v>
      </c>
      <c r="R627" s="32" t="s">
        <v>285</v>
      </c>
      <c r="S627" s="32"/>
      <c r="T627" s="32"/>
      <c r="W627" s="8" t="s">
        <v>700</v>
      </c>
    </row>
    <row r="628" spans="1:23" ht="14" customHeight="1">
      <c r="A628" s="1" t="s">
        <v>1533</v>
      </c>
      <c r="B628" s="1">
        <v>6</v>
      </c>
      <c r="C628" s="1" t="s">
        <v>1575</v>
      </c>
      <c r="D628" s="5">
        <v>43512</v>
      </c>
      <c r="E628" s="1">
        <f t="shared" si="60"/>
        <v>2019</v>
      </c>
      <c r="F628" s="1">
        <f t="shared" si="61"/>
        <v>2</v>
      </c>
      <c r="G628" s="4">
        <f t="shared" si="62"/>
        <v>16</v>
      </c>
      <c r="H628" s="9">
        <v>0.95972222222222225</v>
      </c>
      <c r="I628" s="13">
        <v>129.75299999999999</v>
      </c>
      <c r="J628" s="13">
        <v>29.2983333333333</v>
      </c>
      <c r="K628" s="10">
        <v>5</v>
      </c>
      <c r="L628" s="10">
        <v>5</v>
      </c>
      <c r="M628" s="10">
        <v>0</v>
      </c>
      <c r="N628" s="14">
        <v>23.412666666666599</v>
      </c>
      <c r="O628" s="13">
        <v>34.661166666666603</v>
      </c>
      <c r="P628" s="41">
        <v>0.27669248941176461</v>
      </c>
      <c r="Q628" s="41">
        <v>1.6508447058823528</v>
      </c>
      <c r="R628" s="1" t="s">
        <v>285</v>
      </c>
      <c r="V628" s="8" t="s">
        <v>1635</v>
      </c>
      <c r="W628" s="42" t="str">
        <f>A628&amp;" St."&amp;B628&amp;" "&amp;K628&amp;"m"&amp;" Bt."&amp;M628</f>
        <v>YK1812 St.6 5m Bt.0</v>
      </c>
    </row>
    <row r="629" spans="1:23" ht="14" customHeight="1">
      <c r="A629" s="1" t="s">
        <v>290</v>
      </c>
      <c r="B629" s="1">
        <v>27</v>
      </c>
      <c r="C629" s="1" t="s">
        <v>1575</v>
      </c>
      <c r="D629" s="5">
        <v>43152</v>
      </c>
      <c r="E629" s="1">
        <f t="shared" si="60"/>
        <v>2018</v>
      </c>
      <c r="F629" s="1">
        <f t="shared" si="61"/>
        <v>2</v>
      </c>
      <c r="G629" s="4">
        <f t="shared" si="62"/>
        <v>21</v>
      </c>
      <c r="H629" s="9">
        <v>0.11875000000000001</v>
      </c>
      <c r="I629" s="13">
        <v>126.255</v>
      </c>
      <c r="J629" s="13">
        <v>28.548666666666598</v>
      </c>
      <c r="K629" s="10">
        <v>5</v>
      </c>
      <c r="L629" s="10">
        <v>5</v>
      </c>
      <c r="M629" s="10">
        <v>0</v>
      </c>
      <c r="N629" s="14">
        <v>17.9738023333333</v>
      </c>
      <c r="O629" s="13">
        <v>34.679186666666602</v>
      </c>
      <c r="P629" s="38">
        <v>0.28002076941176512</v>
      </c>
      <c r="Q629" s="38">
        <v>1.5675807176470578</v>
      </c>
      <c r="R629" s="32" t="s">
        <v>285</v>
      </c>
      <c r="S629" s="32"/>
      <c r="T629" s="32"/>
      <c r="W629" s="8" t="s">
        <v>713</v>
      </c>
    </row>
    <row r="630" spans="1:23" ht="14" customHeight="1">
      <c r="A630" s="1" t="s">
        <v>1538</v>
      </c>
      <c r="B630" s="1">
        <v>34</v>
      </c>
      <c r="C630" s="1" t="s">
        <v>1575</v>
      </c>
      <c r="D630" s="5">
        <v>43571</v>
      </c>
      <c r="E630" s="1">
        <f t="shared" si="60"/>
        <v>2019</v>
      </c>
      <c r="F630" s="1">
        <f t="shared" si="61"/>
        <v>4</v>
      </c>
      <c r="G630" s="4">
        <f t="shared" si="62"/>
        <v>16</v>
      </c>
      <c r="H630" s="9">
        <v>0.60416666666666663</v>
      </c>
      <c r="I630" s="13">
        <v>127.689666666666</v>
      </c>
      <c r="J630" s="13">
        <v>30.251000000000001</v>
      </c>
      <c r="K630" s="10">
        <v>5</v>
      </c>
      <c r="L630" s="10">
        <v>5</v>
      </c>
      <c r="M630" s="10">
        <v>0</v>
      </c>
      <c r="N630" s="14">
        <v>21.604333333333301</v>
      </c>
      <c r="O630" s="13">
        <v>34.660333333333298</v>
      </c>
      <c r="P630" s="41">
        <v>0.28031855411764628</v>
      </c>
      <c r="Q630" s="41">
        <v>1.6732944941176484</v>
      </c>
      <c r="R630" s="1" t="s">
        <v>285</v>
      </c>
      <c r="W630" s="42" t="str">
        <f>A630&amp;" St."&amp;B630&amp;" "&amp;K630&amp;"m"&amp;" Bt."&amp;M630</f>
        <v>YK1901 St.34 5m Bt.0</v>
      </c>
    </row>
    <row r="631" spans="1:23" ht="14" customHeight="1">
      <c r="A631" s="1" t="s">
        <v>290</v>
      </c>
      <c r="B631" s="1">
        <v>25</v>
      </c>
      <c r="C631" s="1" t="s">
        <v>1575</v>
      </c>
      <c r="D631" s="5">
        <v>43151</v>
      </c>
      <c r="E631" s="1">
        <f t="shared" si="60"/>
        <v>2018</v>
      </c>
      <c r="F631" s="1">
        <f t="shared" si="61"/>
        <v>2</v>
      </c>
      <c r="G631" s="4">
        <f t="shared" si="62"/>
        <v>20</v>
      </c>
      <c r="H631" s="9">
        <v>0.96805555555555556</v>
      </c>
      <c r="I631" s="13">
        <v>126.291</v>
      </c>
      <c r="J631" s="13">
        <v>29.001000000000001</v>
      </c>
      <c r="K631" s="10">
        <v>5</v>
      </c>
      <c r="L631" s="10">
        <v>5</v>
      </c>
      <c r="M631" s="10">
        <v>0</v>
      </c>
      <c r="N631" s="14">
        <v>19.410469000000003</v>
      </c>
      <c r="O631" s="13">
        <v>34.689019999999999</v>
      </c>
      <c r="P631" s="38">
        <v>0.28044463999999958</v>
      </c>
      <c r="Q631" s="38">
        <v>1.615851799999998</v>
      </c>
      <c r="R631" s="32" t="s">
        <v>285</v>
      </c>
      <c r="S631" s="32"/>
      <c r="T631" s="32"/>
      <c r="W631" s="8" t="s">
        <v>712</v>
      </c>
    </row>
    <row r="632" spans="1:23" ht="14" customHeight="1">
      <c r="A632" s="1" t="s">
        <v>1533</v>
      </c>
      <c r="B632" s="1">
        <v>22</v>
      </c>
      <c r="C632" s="1" t="s">
        <v>1575</v>
      </c>
      <c r="D632" s="5">
        <v>43515</v>
      </c>
      <c r="E632" s="1">
        <f t="shared" si="60"/>
        <v>2019</v>
      </c>
      <c r="F632" s="1">
        <f t="shared" si="61"/>
        <v>2</v>
      </c>
      <c r="G632" s="4">
        <f t="shared" si="62"/>
        <v>19</v>
      </c>
      <c r="H632" s="9">
        <v>0.64236111111111105</v>
      </c>
      <c r="I632" s="13">
        <v>127.7895</v>
      </c>
      <c r="J632" s="13">
        <v>28.751000000000001</v>
      </c>
      <c r="K632" s="10">
        <v>5</v>
      </c>
      <c r="L632" s="10">
        <v>5</v>
      </c>
      <c r="M632" s="10">
        <v>0</v>
      </c>
      <c r="N632" s="14">
        <v>24.151</v>
      </c>
      <c r="O632" s="13">
        <v>34.665499999999994</v>
      </c>
      <c r="P632" s="41">
        <v>0.28148443058823558</v>
      </c>
      <c r="Q632" s="41">
        <v>1.6569946188235267</v>
      </c>
      <c r="R632" s="1" t="s">
        <v>285</v>
      </c>
      <c r="V632" s="8" t="s">
        <v>1636</v>
      </c>
      <c r="W632" s="42" t="str">
        <f>A632&amp;" St."&amp;B632&amp;" "&amp;K632&amp;"m"&amp;" Bt."&amp;M632</f>
        <v>YK1812 St.22 5m Bt.0</v>
      </c>
    </row>
    <row r="633" spans="1:23" ht="14" customHeight="1">
      <c r="A633" s="1" t="s">
        <v>293</v>
      </c>
      <c r="B633" s="1">
        <v>43</v>
      </c>
      <c r="C633" s="1" t="s">
        <v>1574</v>
      </c>
      <c r="D633" s="5">
        <v>43207</v>
      </c>
      <c r="E633" s="1">
        <f t="shared" si="60"/>
        <v>2018</v>
      </c>
      <c r="F633" s="1">
        <f t="shared" si="61"/>
        <v>4</v>
      </c>
      <c r="G633" s="4">
        <f t="shared" si="62"/>
        <v>17</v>
      </c>
      <c r="H633" s="9">
        <v>0.44791666666666669</v>
      </c>
      <c r="I633" s="13">
        <v>127.6815</v>
      </c>
      <c r="J633" s="13">
        <v>29.248000000000001</v>
      </c>
      <c r="K633" s="10">
        <v>5</v>
      </c>
      <c r="L633" s="10">
        <v>5</v>
      </c>
      <c r="M633" s="10">
        <v>0</v>
      </c>
      <c r="N633" s="14">
        <v>24.731666666666602</v>
      </c>
      <c r="O633" s="13">
        <v>34.423353333333303</v>
      </c>
      <c r="P633" s="38">
        <v>0.28428445529411772</v>
      </c>
      <c r="Q633" s="38">
        <v>1.6472831623529434</v>
      </c>
      <c r="R633" s="32" t="s">
        <v>285</v>
      </c>
      <c r="S633" s="32"/>
      <c r="T633" s="32"/>
      <c r="W633" s="8" t="s">
        <v>789</v>
      </c>
    </row>
    <row r="634" spans="1:23" ht="14" customHeight="1">
      <c r="A634" s="1" t="s">
        <v>1533</v>
      </c>
      <c r="B634" s="1">
        <v>15</v>
      </c>
      <c r="C634" s="1" t="s">
        <v>1575</v>
      </c>
      <c r="D634" s="5">
        <v>43514</v>
      </c>
      <c r="E634" s="1">
        <f t="shared" si="60"/>
        <v>2019</v>
      </c>
      <c r="F634" s="1">
        <f t="shared" si="61"/>
        <v>2</v>
      </c>
      <c r="G634" s="4">
        <f t="shared" si="62"/>
        <v>18</v>
      </c>
      <c r="H634" s="9">
        <v>0.45763888888888887</v>
      </c>
      <c r="I634" s="13">
        <v>126.696333333333</v>
      </c>
      <c r="J634" s="13">
        <v>29.5</v>
      </c>
      <c r="K634" s="10">
        <v>5</v>
      </c>
      <c r="L634" s="10">
        <v>5</v>
      </c>
      <c r="M634" s="10">
        <v>0</v>
      </c>
      <c r="N634" s="14">
        <v>21.581</v>
      </c>
      <c r="O634" s="13">
        <v>34.699833333333295</v>
      </c>
      <c r="P634" s="41">
        <v>0.28651546470588229</v>
      </c>
      <c r="Q634" s="41">
        <v>1.65759068627451</v>
      </c>
      <c r="R634" s="1" t="s">
        <v>285</v>
      </c>
      <c r="V634" s="8" t="s">
        <v>1635</v>
      </c>
      <c r="W634" s="42" t="str">
        <f>A634&amp;" St."&amp;B634&amp;" "&amp;K634&amp;"m"&amp;" Bt."&amp;M634</f>
        <v>YK1812 St.15 5m Bt.0</v>
      </c>
    </row>
    <row r="635" spans="1:23" ht="14" customHeight="1">
      <c r="A635" s="1" t="s">
        <v>290</v>
      </c>
      <c r="B635" s="1">
        <v>43</v>
      </c>
      <c r="C635" s="1" t="s">
        <v>1575</v>
      </c>
      <c r="D635" s="5">
        <v>43153</v>
      </c>
      <c r="E635" s="1">
        <f t="shared" si="60"/>
        <v>2018</v>
      </c>
      <c r="F635" s="1">
        <f t="shared" si="61"/>
        <v>2</v>
      </c>
      <c r="G635" s="4">
        <f t="shared" si="62"/>
        <v>22</v>
      </c>
      <c r="H635" s="9">
        <v>0.22013888888888888</v>
      </c>
      <c r="I635" s="13">
        <v>123.28400000000001</v>
      </c>
      <c r="J635" s="13">
        <v>27.035</v>
      </c>
      <c r="K635" s="10">
        <v>5</v>
      </c>
      <c r="L635" s="10">
        <v>5</v>
      </c>
      <c r="M635" s="10">
        <v>0</v>
      </c>
      <c r="N635" s="14">
        <v>20.8138023333333</v>
      </c>
      <c r="O635" s="13">
        <v>34.639853333333299</v>
      </c>
      <c r="P635" s="38">
        <v>0.28723328000000037</v>
      </c>
      <c r="Q635" s="38">
        <v>1.6102991952941181</v>
      </c>
      <c r="R635" s="32" t="s">
        <v>285</v>
      </c>
      <c r="S635" s="32"/>
      <c r="T635" s="32"/>
      <c r="W635" s="8" t="s">
        <v>719</v>
      </c>
    </row>
    <row r="636" spans="1:23">
      <c r="A636" s="1" t="s">
        <v>290</v>
      </c>
      <c r="B636" s="1">
        <v>35</v>
      </c>
      <c r="C636" s="1" t="s">
        <v>1575</v>
      </c>
      <c r="D636" s="5">
        <v>43154</v>
      </c>
      <c r="E636" s="1">
        <f t="shared" si="60"/>
        <v>2018</v>
      </c>
      <c r="F636" s="1">
        <f t="shared" si="61"/>
        <v>2</v>
      </c>
      <c r="G636" s="4">
        <f t="shared" si="62"/>
        <v>23</v>
      </c>
      <c r="H636" s="9">
        <v>0.10486111111111111</v>
      </c>
      <c r="I636" s="13">
        <v>124.258166666666</v>
      </c>
      <c r="J636" s="13">
        <v>26.509</v>
      </c>
      <c r="K636" s="10">
        <v>5</v>
      </c>
      <c r="L636" s="10">
        <v>5</v>
      </c>
      <c r="M636" s="10">
        <v>0</v>
      </c>
      <c r="N636" s="14">
        <v>20.4738023333333</v>
      </c>
      <c r="O636" s="13">
        <v>34.625353333333301</v>
      </c>
      <c r="P636" s="38">
        <v>0.28740352000000002</v>
      </c>
      <c r="Q636" s="38">
        <v>1.6327981435294099</v>
      </c>
      <c r="R636" s="32" t="s">
        <v>285</v>
      </c>
      <c r="S636" s="32"/>
      <c r="T636" s="32"/>
      <c r="W636" s="8" t="s">
        <v>731</v>
      </c>
    </row>
    <row r="637" spans="1:23" ht="14" customHeight="1">
      <c r="A637" s="1" t="s">
        <v>1533</v>
      </c>
      <c r="B637" s="1" t="s">
        <v>1535</v>
      </c>
      <c r="C637" s="1" t="s">
        <v>1575</v>
      </c>
      <c r="D637" s="5">
        <v>43526</v>
      </c>
      <c r="E637" s="1">
        <v>2019</v>
      </c>
      <c r="F637" s="1">
        <v>3</v>
      </c>
      <c r="G637" s="4">
        <v>2</v>
      </c>
      <c r="H637" s="9">
        <v>0.50138888888888888</v>
      </c>
      <c r="I637" s="13">
        <f>126+1509/6000</f>
        <v>126.25149999999999</v>
      </c>
      <c r="J637" s="13">
        <f>27+1505/6000</f>
        <v>27.250833333333333</v>
      </c>
      <c r="K637" s="10">
        <v>148.69900000000001</v>
      </c>
      <c r="L637" s="10">
        <v>150</v>
      </c>
      <c r="M637" s="10">
        <v>0</v>
      </c>
      <c r="N637" s="14">
        <v>20.651199999999999</v>
      </c>
      <c r="O637" s="13">
        <v>34.853000000000002</v>
      </c>
      <c r="P637" s="41">
        <v>0.28807860470588231</v>
      </c>
      <c r="Q637" s="41">
        <v>1.9122972941176481</v>
      </c>
      <c r="R637" s="1" t="s">
        <v>285</v>
      </c>
      <c r="S637" s="1">
        <v>1</v>
      </c>
      <c r="W637" s="42" t="str">
        <f>A637&amp;" St."&amp;B637&amp;" "&amp;K637&amp;"m"&amp;" Bt."&amp;M637</f>
        <v>YK1812 St.60_2 148.699m Bt.0</v>
      </c>
    </row>
    <row r="638" spans="1:23" ht="14" customHeight="1">
      <c r="A638" s="1" t="s">
        <v>290</v>
      </c>
      <c r="B638" s="1">
        <v>51</v>
      </c>
      <c r="C638" s="1" t="s">
        <v>1575</v>
      </c>
      <c r="D638" s="5">
        <v>43154</v>
      </c>
      <c r="E638" s="1">
        <f t="shared" ref="E638:E683" si="63">YEAR(D638)</f>
        <v>2018</v>
      </c>
      <c r="F638" s="1">
        <f t="shared" ref="F638:F683" si="64">MONTH(D638)</f>
        <v>2</v>
      </c>
      <c r="G638" s="4">
        <f t="shared" ref="G638:G683" si="65">DAY(D638)</f>
        <v>23</v>
      </c>
      <c r="H638" s="9">
        <v>0.5395833333333333</v>
      </c>
      <c r="I638" s="13">
        <v>125.195833333333</v>
      </c>
      <c r="J638" s="13">
        <v>26.998999999999999</v>
      </c>
      <c r="K638" s="10">
        <v>5</v>
      </c>
      <c r="L638" s="10">
        <v>5</v>
      </c>
      <c r="M638" s="10">
        <v>0</v>
      </c>
      <c r="N638" s="14">
        <v>20.480468999999999</v>
      </c>
      <c r="O638" s="13">
        <v>34.580853333333302</v>
      </c>
      <c r="P638" s="38">
        <v>0.2885708800000002</v>
      </c>
      <c r="Q638" s="38">
        <v>1.7265729199999971</v>
      </c>
      <c r="R638" s="32" t="s">
        <v>285</v>
      </c>
      <c r="S638" s="32"/>
      <c r="T638" s="32"/>
      <c r="W638" s="8" t="s">
        <v>727</v>
      </c>
    </row>
    <row r="639" spans="1:23" ht="14" customHeight="1">
      <c r="A639" s="1" t="s">
        <v>1533</v>
      </c>
      <c r="B639" s="1">
        <v>24</v>
      </c>
      <c r="C639" s="1" t="s">
        <v>1575</v>
      </c>
      <c r="D639" s="5">
        <v>43515</v>
      </c>
      <c r="E639" s="1">
        <f t="shared" si="63"/>
        <v>2019</v>
      </c>
      <c r="F639" s="1">
        <f t="shared" si="64"/>
        <v>2</v>
      </c>
      <c r="G639" s="4">
        <f t="shared" si="65"/>
        <v>19</v>
      </c>
      <c r="H639" s="9">
        <v>0.99097222222222225</v>
      </c>
      <c r="I639" s="13">
        <v>126.785</v>
      </c>
      <c r="J639" s="13">
        <v>28.981000000000002</v>
      </c>
      <c r="K639" s="10">
        <v>5</v>
      </c>
      <c r="L639" s="10">
        <v>5</v>
      </c>
      <c r="M639" s="10">
        <v>0</v>
      </c>
      <c r="N639" s="14">
        <v>20.419333333333299</v>
      </c>
      <c r="O639" s="13">
        <v>34.651499999999999</v>
      </c>
      <c r="P639" s="41">
        <v>0.28944333676470579</v>
      </c>
      <c r="Q639" s="41">
        <v>1.7358379264705892</v>
      </c>
      <c r="R639" s="1" t="s">
        <v>285</v>
      </c>
      <c r="V639" s="8" t="s">
        <v>1636</v>
      </c>
      <c r="W639" s="42" t="str">
        <f>A639&amp;" St."&amp;B639&amp;" "&amp;K639&amp;"m"&amp;" Bt."&amp;M639</f>
        <v>YK1812 St.24 5m Bt.0</v>
      </c>
    </row>
    <row r="640" spans="1:23" ht="14" customHeight="1">
      <c r="A640" s="1" t="s">
        <v>290</v>
      </c>
      <c r="B640" s="1">
        <v>1</v>
      </c>
      <c r="C640" s="1" t="s">
        <v>1575</v>
      </c>
      <c r="D640" s="5">
        <v>43148</v>
      </c>
      <c r="E640" s="1">
        <f t="shared" si="63"/>
        <v>2018</v>
      </c>
      <c r="F640" s="1">
        <f t="shared" si="64"/>
        <v>2</v>
      </c>
      <c r="G640" s="4">
        <f t="shared" si="65"/>
        <v>17</v>
      </c>
      <c r="H640" s="9">
        <v>0.19375000000000001</v>
      </c>
      <c r="I640" s="13">
        <v>128.27283333333301</v>
      </c>
      <c r="J640" s="13">
        <v>30.295000000000002</v>
      </c>
      <c r="K640" s="10">
        <v>5</v>
      </c>
      <c r="L640" s="10">
        <v>5</v>
      </c>
      <c r="M640" s="10">
        <v>0</v>
      </c>
      <c r="N640" s="14">
        <v>21.0221356666666</v>
      </c>
      <c r="O640" s="13">
        <v>34.732686666666602</v>
      </c>
      <c r="P640" s="38">
        <v>0.29199999999999998</v>
      </c>
      <c r="Q640" s="38">
        <v>1.835</v>
      </c>
      <c r="R640" s="32" t="s">
        <v>285</v>
      </c>
      <c r="S640" s="32"/>
      <c r="T640" s="32"/>
      <c r="V640" s="8" t="s">
        <v>1620</v>
      </c>
      <c r="W640" s="8" t="s">
        <v>688</v>
      </c>
    </row>
    <row r="641" spans="1:23" ht="14" customHeight="1">
      <c r="A641" s="1" t="s">
        <v>293</v>
      </c>
      <c r="B641" s="1">
        <v>47</v>
      </c>
      <c r="C641" s="1" t="s">
        <v>1574</v>
      </c>
      <c r="D641" s="5">
        <v>43208</v>
      </c>
      <c r="E641" s="1">
        <f t="shared" si="63"/>
        <v>2018</v>
      </c>
      <c r="F641" s="1">
        <f t="shared" si="64"/>
        <v>4</v>
      </c>
      <c r="G641" s="4">
        <f t="shared" si="65"/>
        <v>18</v>
      </c>
      <c r="H641" s="9">
        <v>0.15555555555555556</v>
      </c>
      <c r="I641" s="13">
        <v>126.294</v>
      </c>
      <c r="J641" s="13">
        <v>28.245000000000001</v>
      </c>
      <c r="K641" s="10">
        <v>5</v>
      </c>
      <c r="L641" s="10">
        <v>5</v>
      </c>
      <c r="M641" s="10">
        <v>0</v>
      </c>
      <c r="N641" s="14">
        <v>21.8666666666666</v>
      </c>
      <c r="O641" s="13">
        <v>34.475020000000001</v>
      </c>
      <c r="P641" s="38">
        <v>0.29358467764705898</v>
      </c>
      <c r="Q641" s="38">
        <v>1.6203334952941191</v>
      </c>
      <c r="R641" s="32" t="s">
        <v>285</v>
      </c>
      <c r="S641" s="32"/>
      <c r="T641" s="32"/>
      <c r="W641" s="8" t="s">
        <v>793</v>
      </c>
    </row>
    <row r="642" spans="1:23" ht="14" customHeight="1">
      <c r="A642" s="1" t="s">
        <v>290</v>
      </c>
      <c r="B642" s="1">
        <v>67</v>
      </c>
      <c r="C642" s="1" t="s">
        <v>1575</v>
      </c>
      <c r="D642" s="5">
        <v>43165</v>
      </c>
      <c r="E642" s="1">
        <f t="shared" si="63"/>
        <v>2018</v>
      </c>
      <c r="F642" s="1">
        <f t="shared" si="64"/>
        <v>3</v>
      </c>
      <c r="G642" s="4">
        <f t="shared" si="65"/>
        <v>6</v>
      </c>
      <c r="H642" s="9">
        <v>0.63958333333333328</v>
      </c>
      <c r="I642" s="13">
        <f>124+45.13/610</f>
        <v>124.07398360655738</v>
      </c>
      <c r="J642" s="13">
        <f>27+30.14/60</f>
        <v>27.502333333333333</v>
      </c>
      <c r="K642" s="10">
        <v>0</v>
      </c>
      <c r="L642" s="10">
        <v>0</v>
      </c>
      <c r="M642" s="33">
        <v>0</v>
      </c>
      <c r="N642" s="14">
        <v>19.3</v>
      </c>
      <c r="O642" s="13">
        <v>34.596634986241845</v>
      </c>
      <c r="P642" s="38">
        <v>0.2937850399999995</v>
      </c>
      <c r="Q642" s="38">
        <v>1.6524683952941182</v>
      </c>
      <c r="R642" s="32" t="s">
        <v>285</v>
      </c>
      <c r="S642" s="32">
        <v>1</v>
      </c>
      <c r="T642" s="32"/>
      <c r="W642" s="8" t="s">
        <v>1215</v>
      </c>
    </row>
    <row r="643" spans="1:23" ht="14" customHeight="1">
      <c r="A643" s="1" t="s">
        <v>290</v>
      </c>
      <c r="B643" s="1">
        <v>9</v>
      </c>
      <c r="C643" s="1" t="s">
        <v>1575</v>
      </c>
      <c r="D643" s="5">
        <v>43149</v>
      </c>
      <c r="E643" s="1">
        <f t="shared" si="63"/>
        <v>2018</v>
      </c>
      <c r="F643" s="1">
        <f t="shared" si="64"/>
        <v>2</v>
      </c>
      <c r="G643" s="4">
        <f t="shared" si="65"/>
        <v>18</v>
      </c>
      <c r="H643" s="9">
        <v>0.4916666666666667</v>
      </c>
      <c r="I643" s="13">
        <v>128.791</v>
      </c>
      <c r="J643" s="13">
        <v>29.75</v>
      </c>
      <c r="K643" s="10">
        <v>5</v>
      </c>
      <c r="L643" s="10">
        <v>5</v>
      </c>
      <c r="M643" s="10">
        <v>0</v>
      </c>
      <c r="N643" s="14">
        <v>21.358802333333301</v>
      </c>
      <c r="O643" s="13">
        <v>34.652186666666601</v>
      </c>
      <c r="P643" s="38">
        <v>0.29399999999999998</v>
      </c>
      <c r="Q643" s="38">
        <v>2.1179999999999999</v>
      </c>
      <c r="R643" s="32" t="s">
        <v>285</v>
      </c>
      <c r="S643" s="32"/>
      <c r="T643" s="32"/>
      <c r="W643" s="8" t="s">
        <v>696</v>
      </c>
    </row>
    <row r="644" spans="1:23" ht="14" customHeight="1">
      <c r="A644" s="1" t="s">
        <v>1533</v>
      </c>
      <c r="B644" s="1">
        <v>26</v>
      </c>
      <c r="C644" s="1" t="s">
        <v>1575</v>
      </c>
      <c r="D644" s="5">
        <v>43516</v>
      </c>
      <c r="E644" s="1">
        <f t="shared" si="63"/>
        <v>2019</v>
      </c>
      <c r="F644" s="1">
        <f t="shared" si="64"/>
        <v>2</v>
      </c>
      <c r="G644" s="4">
        <f t="shared" si="65"/>
        <v>20</v>
      </c>
      <c r="H644" s="9">
        <v>0.49513888888888885</v>
      </c>
      <c r="I644" s="13">
        <v>125.752</v>
      </c>
      <c r="J644" s="13">
        <v>28.501000000000001</v>
      </c>
      <c r="K644" s="10">
        <v>5</v>
      </c>
      <c r="L644" s="10">
        <v>5</v>
      </c>
      <c r="M644" s="10">
        <v>0</v>
      </c>
      <c r="N644" s="14">
        <v>18.541</v>
      </c>
      <c r="O644" s="13">
        <v>34.637833333333298</v>
      </c>
      <c r="P644" s="41">
        <v>0.29500585147058889</v>
      </c>
      <c r="Q644" s="41">
        <v>1.6940765970588227</v>
      </c>
      <c r="R644" s="1" t="s">
        <v>285</v>
      </c>
      <c r="V644" s="8" t="s">
        <v>1636</v>
      </c>
      <c r="W644" s="42" t="str">
        <f>A644&amp;" St."&amp;B644&amp;" "&amp;K644&amp;"m"&amp;" Bt."&amp;M644</f>
        <v>YK1812 St.26 5m Bt.0</v>
      </c>
    </row>
    <row r="645" spans="1:23" ht="14" customHeight="1">
      <c r="A645" s="1" t="s">
        <v>290</v>
      </c>
      <c r="B645" s="1">
        <v>48</v>
      </c>
      <c r="C645" s="1" t="s">
        <v>1575</v>
      </c>
      <c r="D645" s="5">
        <v>43154</v>
      </c>
      <c r="E645" s="1">
        <f t="shared" si="63"/>
        <v>2018</v>
      </c>
      <c r="F645" s="1">
        <f t="shared" si="64"/>
        <v>2</v>
      </c>
      <c r="G645" s="4">
        <f t="shared" si="65"/>
        <v>23</v>
      </c>
      <c r="H645" s="9">
        <v>5.6944444444444443E-2</v>
      </c>
      <c r="I645" s="13">
        <v>124.249</v>
      </c>
      <c r="J645" s="13">
        <v>26.5371666666666</v>
      </c>
      <c r="K645" s="10">
        <v>5</v>
      </c>
      <c r="L645" s="10">
        <v>5</v>
      </c>
      <c r="M645" s="10">
        <v>0</v>
      </c>
      <c r="N645" s="14">
        <v>20.470469000000001</v>
      </c>
      <c r="O645" s="13">
        <v>34.630519999999997</v>
      </c>
      <c r="P645" s="38">
        <v>0.29528319999999941</v>
      </c>
      <c r="Q645" s="38">
        <v>1.6275145647058835</v>
      </c>
      <c r="R645" s="32" t="s">
        <v>285</v>
      </c>
      <c r="S645" s="32"/>
      <c r="T645" s="32"/>
      <c r="W645" s="8" t="s">
        <v>724</v>
      </c>
    </row>
    <row r="646" spans="1:23" ht="14" customHeight="1">
      <c r="A646" s="1" t="s">
        <v>290</v>
      </c>
      <c r="B646" s="1">
        <v>32</v>
      </c>
      <c r="C646" s="1" t="s">
        <v>1575</v>
      </c>
      <c r="D646" s="5">
        <v>43155</v>
      </c>
      <c r="E646" s="1">
        <f t="shared" si="63"/>
        <v>2018</v>
      </c>
      <c r="F646" s="1">
        <f t="shared" si="64"/>
        <v>2</v>
      </c>
      <c r="G646" s="4">
        <f t="shared" si="65"/>
        <v>24</v>
      </c>
      <c r="H646" s="9">
        <v>0.8881944444444444</v>
      </c>
      <c r="I646" s="13">
        <v>127.787333333333</v>
      </c>
      <c r="J646" s="13">
        <v>27.7871666666666</v>
      </c>
      <c r="K646" s="10">
        <v>5</v>
      </c>
      <c r="L646" s="10">
        <v>5</v>
      </c>
      <c r="M646" s="10">
        <v>0</v>
      </c>
      <c r="N646" s="14">
        <v>22.180469000000002</v>
      </c>
      <c r="O646" s="13">
        <v>34.561353333333301</v>
      </c>
      <c r="P646" s="38">
        <v>0.2953522352941178</v>
      </c>
      <c r="Q646" s="38">
        <v>1.6283361247058803</v>
      </c>
      <c r="R646" s="32" t="s">
        <v>285</v>
      </c>
      <c r="S646" s="32"/>
      <c r="T646" s="32"/>
      <c r="W646" s="8" t="s">
        <v>736</v>
      </c>
    </row>
    <row r="647" spans="1:23" ht="14" customHeight="1">
      <c r="A647" s="1" t="s">
        <v>1538</v>
      </c>
      <c r="B647" s="1">
        <v>38</v>
      </c>
      <c r="C647" s="1" t="s">
        <v>1575</v>
      </c>
      <c r="D647" s="5">
        <v>43572</v>
      </c>
      <c r="E647" s="1">
        <f t="shared" si="63"/>
        <v>2019</v>
      </c>
      <c r="F647" s="1">
        <f t="shared" si="64"/>
        <v>4</v>
      </c>
      <c r="G647" s="4">
        <f t="shared" si="65"/>
        <v>17</v>
      </c>
      <c r="H647" s="9">
        <v>0.28680555555555554</v>
      </c>
      <c r="I647" s="13">
        <v>127.782666666666</v>
      </c>
      <c r="J647" s="13">
        <v>29.748999999999999</v>
      </c>
      <c r="K647" s="10">
        <v>5</v>
      </c>
      <c r="L647" s="10">
        <v>5</v>
      </c>
      <c r="M647" s="10">
        <v>0</v>
      </c>
      <c r="N647" s="14">
        <v>22.659333333333301</v>
      </c>
      <c r="O647" s="13">
        <v>34.653499999999994</v>
      </c>
      <c r="P647" s="41">
        <v>0.29619503058823504</v>
      </c>
      <c r="Q647" s="41">
        <v>1.7859148705882362</v>
      </c>
      <c r="R647" s="1" t="s">
        <v>285</v>
      </c>
      <c r="W647" s="42" t="str">
        <f>A647&amp;" St."&amp;B647&amp;" "&amp;K647&amp;"m"&amp;" Bt."&amp;M647</f>
        <v>YK1901 St.38 5m Bt.0</v>
      </c>
    </row>
    <row r="648" spans="1:23" ht="14" customHeight="1">
      <c r="A648" s="1" t="s">
        <v>1533</v>
      </c>
      <c r="B648" s="1">
        <v>2</v>
      </c>
      <c r="C648" s="1" t="s">
        <v>1575</v>
      </c>
      <c r="D648" s="5">
        <v>43512</v>
      </c>
      <c r="E648" s="1">
        <f t="shared" si="63"/>
        <v>2019</v>
      </c>
      <c r="F648" s="1">
        <f t="shared" si="64"/>
        <v>2</v>
      </c>
      <c r="G648" s="4">
        <f t="shared" si="65"/>
        <v>16</v>
      </c>
      <c r="H648" s="9">
        <v>0.33333333333333331</v>
      </c>
      <c r="I648" s="13">
        <v>128.69016666666599</v>
      </c>
      <c r="J648" s="13">
        <v>30.251999999999999</v>
      </c>
      <c r="K648" s="10">
        <v>5</v>
      </c>
      <c r="L648" s="10">
        <v>5</v>
      </c>
      <c r="M648" s="10">
        <v>0</v>
      </c>
      <c r="N648" s="14">
        <v>22.920999999999999</v>
      </c>
      <c r="O648" s="13">
        <v>34.687333333333299</v>
      </c>
      <c r="P648" s="41">
        <v>0.29669935764705846</v>
      </c>
      <c r="Q648" s="41">
        <v>1.6135288235294105</v>
      </c>
      <c r="R648" s="1" t="s">
        <v>285</v>
      </c>
      <c r="V648" s="8" t="s">
        <v>1635</v>
      </c>
      <c r="W648" s="42" t="str">
        <f>A648&amp;" St."&amp;B648&amp;" "&amp;K648&amp;"m"&amp;" Bt."&amp;M648</f>
        <v>YK1812 St.2 5m Bt.0</v>
      </c>
    </row>
    <row r="649" spans="1:23">
      <c r="A649" s="1" t="s">
        <v>290</v>
      </c>
      <c r="B649" s="1">
        <v>38</v>
      </c>
      <c r="C649" s="1" t="s">
        <v>1575</v>
      </c>
      <c r="D649" s="5">
        <v>43154</v>
      </c>
      <c r="E649" s="1">
        <f t="shared" si="63"/>
        <v>2018</v>
      </c>
      <c r="F649" s="1">
        <f t="shared" si="64"/>
        <v>2</v>
      </c>
      <c r="G649" s="4">
        <f t="shared" si="65"/>
        <v>23</v>
      </c>
      <c r="H649" s="9">
        <v>0.82638888888888884</v>
      </c>
      <c r="I649" s="13">
        <v>125.703</v>
      </c>
      <c r="J649" s="13">
        <v>27.501000000000001</v>
      </c>
      <c r="K649" s="10">
        <v>5</v>
      </c>
      <c r="L649" s="10">
        <v>5</v>
      </c>
      <c r="M649" s="10">
        <v>0</v>
      </c>
      <c r="N649" s="14">
        <v>22.1488023333333</v>
      </c>
      <c r="O649" s="13">
        <v>34.567853333333296</v>
      </c>
      <c r="P649" s="38">
        <v>0.29977024000000019</v>
      </c>
      <c r="Q649" s="38">
        <v>1.7126000117647049</v>
      </c>
      <c r="R649" s="32" t="s">
        <v>285</v>
      </c>
      <c r="S649" s="32"/>
      <c r="T649" s="32"/>
      <c r="W649" s="8" t="s">
        <v>729</v>
      </c>
    </row>
    <row r="650" spans="1:23" ht="14" customHeight="1">
      <c r="A650" s="1" t="s">
        <v>290</v>
      </c>
      <c r="B650" s="1">
        <v>3</v>
      </c>
      <c r="C650" s="1" t="s">
        <v>1575</v>
      </c>
      <c r="D650" s="5">
        <v>43148</v>
      </c>
      <c r="E650" s="1">
        <f t="shared" si="63"/>
        <v>2018</v>
      </c>
      <c r="F650" s="1">
        <f t="shared" si="64"/>
        <v>2</v>
      </c>
      <c r="G650" s="4">
        <f t="shared" si="65"/>
        <v>17</v>
      </c>
      <c r="H650" s="9">
        <v>0.54097222222222219</v>
      </c>
      <c r="I650" s="13">
        <v>129.196666666666</v>
      </c>
      <c r="J650" s="13">
        <v>30.245999999999999</v>
      </c>
      <c r="K650" s="10">
        <v>5</v>
      </c>
      <c r="L650" s="10">
        <v>5</v>
      </c>
      <c r="M650" s="10">
        <v>0</v>
      </c>
      <c r="N650" s="14">
        <v>21.0438023333333</v>
      </c>
      <c r="O650" s="13">
        <v>34.710686666666597</v>
      </c>
      <c r="P650" s="38">
        <v>0.3</v>
      </c>
      <c r="Q650" s="38">
        <v>1.877</v>
      </c>
      <c r="R650" s="32" t="s">
        <v>285</v>
      </c>
      <c r="S650" s="32"/>
      <c r="T650" s="32"/>
      <c r="W650" s="8" t="s">
        <v>690</v>
      </c>
    </row>
    <row r="651" spans="1:23" ht="14" customHeight="1">
      <c r="A651" s="1" t="s">
        <v>290</v>
      </c>
      <c r="B651" s="1">
        <v>42</v>
      </c>
      <c r="C651" s="1" t="s">
        <v>1575</v>
      </c>
      <c r="D651" s="5">
        <v>43152</v>
      </c>
      <c r="E651" s="1">
        <f t="shared" si="63"/>
        <v>2018</v>
      </c>
      <c r="F651" s="1">
        <f t="shared" si="64"/>
        <v>2</v>
      </c>
      <c r="G651" s="4">
        <f t="shared" si="65"/>
        <v>21</v>
      </c>
      <c r="H651" s="9">
        <v>2.6388888888888889E-2</v>
      </c>
      <c r="I651" s="13">
        <v>126.234166666666</v>
      </c>
      <c r="J651" s="13">
        <v>28.986000000000001</v>
      </c>
      <c r="K651" s="10">
        <v>5</v>
      </c>
      <c r="L651" s="10">
        <v>5</v>
      </c>
      <c r="M651" s="10">
        <v>0</v>
      </c>
      <c r="N651" s="14">
        <v>19.153802333333299</v>
      </c>
      <c r="O651" s="13">
        <v>34.678353333333298</v>
      </c>
      <c r="P651" s="38">
        <v>0.30013504000000002</v>
      </c>
      <c r="Q651" s="38">
        <v>1.7263396494117647</v>
      </c>
      <c r="R651" s="32" t="s">
        <v>285</v>
      </c>
      <c r="S651" s="32"/>
      <c r="T651" s="32"/>
      <c r="W651" s="8" t="s">
        <v>718</v>
      </c>
    </row>
    <row r="652" spans="1:23" ht="14" customHeight="1">
      <c r="A652" s="1" t="s">
        <v>1533</v>
      </c>
      <c r="B652" s="1">
        <v>7</v>
      </c>
      <c r="C652" s="1" t="s">
        <v>1575</v>
      </c>
      <c r="D652" s="5">
        <v>43513</v>
      </c>
      <c r="E652" s="1">
        <f t="shared" si="63"/>
        <v>2019</v>
      </c>
      <c r="F652" s="1">
        <f t="shared" si="64"/>
        <v>2</v>
      </c>
      <c r="G652" s="4">
        <f t="shared" si="65"/>
        <v>17</v>
      </c>
      <c r="H652" s="9">
        <v>0.12361111111111112</v>
      </c>
      <c r="I652" s="13">
        <v>129.29366666666601</v>
      </c>
      <c r="J652" s="13">
        <v>29.250166666666601</v>
      </c>
      <c r="K652" s="10">
        <v>5</v>
      </c>
      <c r="L652" s="10">
        <v>5</v>
      </c>
      <c r="M652" s="10">
        <v>0</v>
      </c>
      <c r="N652" s="14">
        <v>22.741</v>
      </c>
      <c r="O652" s="13">
        <v>34.691500000000005</v>
      </c>
      <c r="P652" s="41">
        <v>0.30047696235294152</v>
      </c>
      <c r="Q652" s="41">
        <v>1.6986861764705896</v>
      </c>
      <c r="R652" s="1" t="s">
        <v>285</v>
      </c>
      <c r="V652" s="8" t="s">
        <v>1635</v>
      </c>
      <c r="W652" s="42" t="str">
        <f>A652&amp;" St."&amp;B652&amp;" "&amp;K652&amp;"m"&amp;" Bt."&amp;M652</f>
        <v>YK1812 St.7 5m Bt.0</v>
      </c>
    </row>
    <row r="653" spans="1:23" ht="14" customHeight="1">
      <c r="A653" s="1" t="s">
        <v>290</v>
      </c>
      <c r="B653" s="1">
        <v>11</v>
      </c>
      <c r="C653" s="1" t="s">
        <v>1575</v>
      </c>
      <c r="D653" s="5">
        <v>43149</v>
      </c>
      <c r="E653" s="1">
        <f t="shared" si="63"/>
        <v>2018</v>
      </c>
      <c r="F653" s="1">
        <f t="shared" si="64"/>
        <v>2</v>
      </c>
      <c r="G653" s="4">
        <f t="shared" si="65"/>
        <v>18</v>
      </c>
      <c r="H653" s="9">
        <v>0.82777777777777783</v>
      </c>
      <c r="I653" s="13">
        <v>127.800166666666</v>
      </c>
      <c r="J653" s="13">
        <v>29.75</v>
      </c>
      <c r="K653" s="10">
        <v>5</v>
      </c>
      <c r="L653" s="10">
        <v>5</v>
      </c>
      <c r="M653" s="10">
        <v>0</v>
      </c>
      <c r="N653" s="14">
        <v>21.018802333333301</v>
      </c>
      <c r="O653" s="13">
        <v>34.654686666666599</v>
      </c>
      <c r="P653" s="38">
        <v>0.30499999999999999</v>
      </c>
      <c r="Q653" s="38">
        <v>2.0230000000000001</v>
      </c>
      <c r="R653" s="32" t="s">
        <v>285</v>
      </c>
      <c r="S653" s="32"/>
      <c r="T653" s="32"/>
      <c r="W653" s="8" t="s">
        <v>698</v>
      </c>
    </row>
    <row r="654" spans="1:23" ht="14" customHeight="1">
      <c r="A654" s="1" t="s">
        <v>290</v>
      </c>
      <c r="B654" s="1">
        <v>34</v>
      </c>
      <c r="C654" s="1" t="s">
        <v>1575</v>
      </c>
      <c r="D654" s="5">
        <v>43156</v>
      </c>
      <c r="E654" s="1">
        <f t="shared" si="63"/>
        <v>2018</v>
      </c>
      <c r="F654" s="1">
        <f t="shared" si="64"/>
        <v>2</v>
      </c>
      <c r="G654" s="4">
        <f t="shared" si="65"/>
        <v>25</v>
      </c>
      <c r="H654" s="9">
        <v>0.19930555555555554</v>
      </c>
      <c r="I654" s="13">
        <v>126.797333333333</v>
      </c>
      <c r="J654" s="13">
        <v>27.751000000000001</v>
      </c>
      <c r="K654" s="10">
        <v>5</v>
      </c>
      <c r="L654" s="10">
        <v>5</v>
      </c>
      <c r="M654" s="10">
        <v>0</v>
      </c>
      <c r="N654" s="14">
        <v>22.477135666666602</v>
      </c>
      <c r="O654" s="13">
        <v>34.595186666666599</v>
      </c>
      <c r="P654" s="38">
        <v>0.30579329411764711</v>
      </c>
      <c r="Q654" s="38">
        <v>1.4134766858823529</v>
      </c>
      <c r="R654" s="32" t="s">
        <v>285</v>
      </c>
      <c r="S654" s="32"/>
      <c r="T654" s="32"/>
      <c r="W654" s="8" t="s">
        <v>738</v>
      </c>
    </row>
    <row r="655" spans="1:23" ht="14" customHeight="1">
      <c r="A655" s="1" t="s">
        <v>1533</v>
      </c>
      <c r="B655" s="1">
        <v>8</v>
      </c>
      <c r="C655" s="1" t="s">
        <v>1575</v>
      </c>
      <c r="D655" s="5">
        <v>43513</v>
      </c>
      <c r="E655" s="1">
        <f t="shared" si="63"/>
        <v>2019</v>
      </c>
      <c r="F655" s="1">
        <f t="shared" si="64"/>
        <v>2</v>
      </c>
      <c r="G655" s="4">
        <f t="shared" si="65"/>
        <v>17</v>
      </c>
      <c r="H655" s="9">
        <v>0.30069444444444443</v>
      </c>
      <c r="I655" s="13">
        <v>129.25</v>
      </c>
      <c r="J655" s="13">
        <v>29.708500000000001</v>
      </c>
      <c r="K655" s="10">
        <v>5</v>
      </c>
      <c r="L655" s="10">
        <v>5</v>
      </c>
      <c r="M655" s="10">
        <v>0</v>
      </c>
      <c r="N655" s="14">
        <v>23.840999999999998</v>
      </c>
      <c r="O655" s="13">
        <v>34.6546666666666</v>
      </c>
      <c r="P655" s="41">
        <v>0.30685317411764723</v>
      </c>
      <c r="Q655" s="41">
        <v>1.6635195588235305</v>
      </c>
      <c r="R655" s="1" t="s">
        <v>285</v>
      </c>
      <c r="V655" s="8" t="s">
        <v>1635</v>
      </c>
      <c r="W655" s="42" t="str">
        <f>A655&amp;" St."&amp;B655&amp;" "&amp;K655&amp;"m"&amp;" Bt."&amp;M655</f>
        <v>YK1812 St.8 5m Bt.0</v>
      </c>
    </row>
    <row r="656" spans="1:23" ht="14" customHeight="1">
      <c r="A656" s="1" t="s">
        <v>290</v>
      </c>
      <c r="B656" s="1">
        <v>39</v>
      </c>
      <c r="C656" s="1" t="s">
        <v>1575</v>
      </c>
      <c r="D656" s="5">
        <v>43154</v>
      </c>
      <c r="E656" s="1">
        <f t="shared" si="63"/>
        <v>2018</v>
      </c>
      <c r="F656" s="1">
        <f t="shared" si="64"/>
        <v>2</v>
      </c>
      <c r="G656" s="4">
        <f t="shared" si="65"/>
        <v>23</v>
      </c>
      <c r="H656" s="9">
        <v>0.69444444444444453</v>
      </c>
      <c r="I656" s="13">
        <v>125.25</v>
      </c>
      <c r="J656" s="13">
        <v>27.460999999999999</v>
      </c>
      <c r="K656" s="10">
        <v>5</v>
      </c>
      <c r="L656" s="10">
        <v>5</v>
      </c>
      <c r="M656" s="10">
        <v>0</v>
      </c>
      <c r="N656" s="14">
        <v>18.340469000000002</v>
      </c>
      <c r="O656" s="13">
        <v>34.639020000000002</v>
      </c>
      <c r="P656" s="38">
        <v>0.31039807999999991</v>
      </c>
      <c r="Q656" s="38">
        <v>1.755276865882351</v>
      </c>
      <c r="R656" s="32" t="s">
        <v>285</v>
      </c>
      <c r="S656" s="32"/>
      <c r="T656" s="32"/>
      <c r="W656" s="8" t="s">
        <v>728</v>
      </c>
    </row>
    <row r="657" spans="1:23" ht="14" customHeight="1">
      <c r="A657" s="1" t="s">
        <v>290</v>
      </c>
      <c r="B657" s="1">
        <v>6</v>
      </c>
      <c r="C657" s="1" t="s">
        <v>1575</v>
      </c>
      <c r="D657" s="5">
        <v>43148</v>
      </c>
      <c r="E657" s="1">
        <f t="shared" si="63"/>
        <v>2018</v>
      </c>
      <c r="F657" s="1">
        <f t="shared" si="64"/>
        <v>2</v>
      </c>
      <c r="G657" s="4">
        <f t="shared" si="65"/>
        <v>17</v>
      </c>
      <c r="H657" s="9">
        <v>1.3194444444444444E-2</v>
      </c>
      <c r="I657" s="13">
        <v>128.72649999999999</v>
      </c>
      <c r="J657" s="13">
        <v>31.059000000000001</v>
      </c>
      <c r="K657" s="10">
        <v>5</v>
      </c>
      <c r="L657" s="10">
        <v>5</v>
      </c>
      <c r="M657" s="10">
        <v>0</v>
      </c>
      <c r="N657" s="14">
        <v>20.233802333333301</v>
      </c>
      <c r="O657" s="13">
        <v>34.661353333333302</v>
      </c>
      <c r="P657" s="38">
        <v>0.312</v>
      </c>
      <c r="Q657" s="38">
        <v>2.0350000000000001</v>
      </c>
      <c r="R657" s="32" t="s">
        <v>285</v>
      </c>
      <c r="S657" s="32"/>
      <c r="T657" s="32"/>
      <c r="W657" s="8" t="s">
        <v>693</v>
      </c>
    </row>
    <row r="658" spans="1:23" ht="14" customHeight="1">
      <c r="A658" s="1" t="s">
        <v>1533</v>
      </c>
      <c r="B658" s="1">
        <v>37</v>
      </c>
      <c r="C658" s="1" t="s">
        <v>1575</v>
      </c>
      <c r="D658" s="5">
        <v>43516</v>
      </c>
      <c r="E658" s="1">
        <f t="shared" si="63"/>
        <v>2019</v>
      </c>
      <c r="F658" s="1">
        <f t="shared" si="64"/>
        <v>2</v>
      </c>
      <c r="G658" s="4">
        <f t="shared" si="65"/>
        <v>20</v>
      </c>
      <c r="H658" s="9">
        <v>0.64652777777777781</v>
      </c>
      <c r="I658" s="13">
        <v>125.283333333333</v>
      </c>
      <c r="J658" s="13">
        <v>28.031833333333299</v>
      </c>
      <c r="K658" s="10">
        <v>5</v>
      </c>
      <c r="L658" s="10">
        <v>5</v>
      </c>
      <c r="M658" s="10">
        <v>0</v>
      </c>
      <c r="N658" s="14">
        <v>19.244333333333298</v>
      </c>
      <c r="O658" s="13">
        <v>34.617999999999995</v>
      </c>
      <c r="P658" s="41">
        <v>0.3148354647058822</v>
      </c>
      <c r="Q658" s="41">
        <v>1.6160777705882374</v>
      </c>
      <c r="R658" s="1" t="s">
        <v>285</v>
      </c>
      <c r="V658" s="8" t="s">
        <v>1636</v>
      </c>
      <c r="W658" s="42" t="str">
        <f>A658&amp;" St."&amp;B658&amp;" "&amp;K658&amp;"m"&amp;" Bt."&amp;M658</f>
        <v>YK1812 St.37 5m Bt.0</v>
      </c>
    </row>
    <row r="659" spans="1:23" ht="14" customHeight="1">
      <c r="A659" s="1" t="s">
        <v>1533</v>
      </c>
      <c r="B659" s="1">
        <v>41</v>
      </c>
      <c r="C659" s="1" t="s">
        <v>1575</v>
      </c>
      <c r="D659" s="5">
        <v>43516</v>
      </c>
      <c r="E659" s="1">
        <f t="shared" si="63"/>
        <v>2019</v>
      </c>
      <c r="F659" s="1">
        <f t="shared" si="64"/>
        <v>2</v>
      </c>
      <c r="G659" s="4">
        <f t="shared" si="65"/>
        <v>20</v>
      </c>
      <c r="H659" s="9">
        <v>0.97916666666666663</v>
      </c>
      <c r="I659" s="13">
        <v>124.29900000000001</v>
      </c>
      <c r="J659" s="13">
        <v>27.5</v>
      </c>
      <c r="K659" s="10">
        <v>5</v>
      </c>
      <c r="L659" s="10">
        <v>5</v>
      </c>
      <c r="M659" s="10">
        <v>0</v>
      </c>
      <c r="N659" s="14">
        <v>20.181000000000001</v>
      </c>
      <c r="O659" s="13">
        <v>34.705166666666599</v>
      </c>
      <c r="P659" s="41">
        <v>0.31574952117647115</v>
      </c>
      <c r="Q659" s="41">
        <v>1.7041351776470588</v>
      </c>
      <c r="R659" s="1" t="s">
        <v>285</v>
      </c>
      <c r="V659" s="8" t="s">
        <v>1636</v>
      </c>
      <c r="W659" s="42" t="str">
        <f>A659&amp;" St."&amp;B659&amp;" "&amp;K659&amp;"m"&amp;" Bt."&amp;M659</f>
        <v>YK1812 St.41 5m Bt.0</v>
      </c>
    </row>
    <row r="660" spans="1:23" ht="14" customHeight="1">
      <c r="A660" s="1" t="s">
        <v>290</v>
      </c>
      <c r="B660" s="1">
        <v>31</v>
      </c>
      <c r="C660" s="1" t="s">
        <v>1575</v>
      </c>
      <c r="D660" s="5">
        <v>43155</v>
      </c>
      <c r="E660" s="1">
        <f t="shared" si="63"/>
        <v>2018</v>
      </c>
      <c r="F660" s="1">
        <f t="shared" si="64"/>
        <v>2</v>
      </c>
      <c r="G660" s="4">
        <f t="shared" si="65"/>
        <v>24</v>
      </c>
      <c r="H660" s="9">
        <v>0.70347222222222217</v>
      </c>
      <c r="I660" s="13">
        <v>128.198833333333</v>
      </c>
      <c r="J660" s="13">
        <v>28.25</v>
      </c>
      <c r="K660" s="10">
        <v>5</v>
      </c>
      <c r="L660" s="10">
        <v>5</v>
      </c>
      <c r="M660" s="10">
        <v>0</v>
      </c>
      <c r="N660" s="14">
        <v>21.048802333333303</v>
      </c>
      <c r="O660" s="13">
        <v>34.806519999999999</v>
      </c>
      <c r="P660" s="38">
        <v>0.31732070588235306</v>
      </c>
      <c r="Q660" s="38">
        <v>1.8512747341176468</v>
      </c>
      <c r="R660" s="32" t="s">
        <v>285</v>
      </c>
      <c r="S660" s="32"/>
      <c r="T660" s="32"/>
      <c r="W660" s="8" t="s">
        <v>735</v>
      </c>
    </row>
    <row r="661" spans="1:23" ht="14" customHeight="1">
      <c r="A661" s="1" t="s">
        <v>290</v>
      </c>
      <c r="B661" s="1">
        <v>12</v>
      </c>
      <c r="C661" s="1" t="s">
        <v>1575</v>
      </c>
      <c r="D661" s="5">
        <v>43149</v>
      </c>
      <c r="E661" s="1">
        <f t="shared" si="63"/>
        <v>2018</v>
      </c>
      <c r="F661" s="1">
        <f t="shared" si="64"/>
        <v>2</v>
      </c>
      <c r="G661" s="4">
        <f t="shared" si="65"/>
        <v>18</v>
      </c>
      <c r="H661" s="9">
        <v>0.98333333333333339</v>
      </c>
      <c r="I661" s="13">
        <v>127.287166666666</v>
      </c>
      <c r="J661" s="13">
        <v>29.982333333333301</v>
      </c>
      <c r="K661" s="10">
        <v>5</v>
      </c>
      <c r="L661" s="10">
        <v>5</v>
      </c>
      <c r="M661" s="10">
        <v>0</v>
      </c>
      <c r="N661" s="14">
        <v>17.800469</v>
      </c>
      <c r="O661" s="13">
        <v>34.729853333333303</v>
      </c>
      <c r="P661" s="38">
        <v>0.318</v>
      </c>
      <c r="Q661" s="38">
        <v>1.94</v>
      </c>
      <c r="R661" s="32" t="s">
        <v>285</v>
      </c>
      <c r="S661" s="32"/>
      <c r="T661" s="32"/>
      <c r="W661" s="8" t="s">
        <v>699</v>
      </c>
    </row>
    <row r="662" spans="1:23" ht="14" customHeight="1">
      <c r="A662" s="1" t="s">
        <v>290</v>
      </c>
      <c r="B662" s="1">
        <v>19</v>
      </c>
      <c r="C662" s="1" t="s">
        <v>1575</v>
      </c>
      <c r="D662" s="5">
        <v>43151</v>
      </c>
      <c r="E662" s="1">
        <f t="shared" si="63"/>
        <v>2018</v>
      </c>
      <c r="F662" s="1">
        <f t="shared" si="64"/>
        <v>2</v>
      </c>
      <c r="G662" s="4">
        <f t="shared" si="65"/>
        <v>20</v>
      </c>
      <c r="H662" s="9">
        <v>3.7499999999999999E-2</v>
      </c>
      <c r="I662" s="13">
        <v>128.69300000000001</v>
      </c>
      <c r="J662" s="13">
        <v>29.248999999999999</v>
      </c>
      <c r="K662" s="10">
        <v>5</v>
      </c>
      <c r="L662" s="10">
        <v>5</v>
      </c>
      <c r="M662" s="10">
        <v>0</v>
      </c>
      <c r="N662" s="14">
        <v>20.740469000000001</v>
      </c>
      <c r="O662" s="13">
        <v>34.805520000000001</v>
      </c>
      <c r="P662" s="38">
        <v>0.31802379529411806</v>
      </c>
      <c r="Q662" s="38">
        <v>2.0709345411764719</v>
      </c>
      <c r="R662" s="32" t="s">
        <v>285</v>
      </c>
      <c r="S662" s="32"/>
      <c r="T662" s="32"/>
      <c r="W662" s="8" t="s">
        <v>706</v>
      </c>
    </row>
    <row r="663" spans="1:23" ht="14" customHeight="1">
      <c r="A663" s="1" t="s">
        <v>290</v>
      </c>
      <c r="B663" s="1">
        <v>16</v>
      </c>
      <c r="C663" s="1" t="s">
        <v>1575</v>
      </c>
      <c r="D663" s="5">
        <v>43150</v>
      </c>
      <c r="E663" s="1">
        <f t="shared" si="63"/>
        <v>2018</v>
      </c>
      <c r="F663" s="1">
        <f t="shared" si="64"/>
        <v>2</v>
      </c>
      <c r="G663" s="4">
        <f t="shared" si="65"/>
        <v>19</v>
      </c>
      <c r="H663" s="9">
        <v>0.57986111111111105</v>
      </c>
      <c r="I663" s="13">
        <v>127.195666666666</v>
      </c>
      <c r="J663" s="13">
        <v>29.498999999999999</v>
      </c>
      <c r="K663" s="10">
        <v>5</v>
      </c>
      <c r="L663" s="10">
        <v>5</v>
      </c>
      <c r="M663" s="10">
        <v>0</v>
      </c>
      <c r="N663" s="14">
        <v>20.280469</v>
      </c>
      <c r="O663" s="13">
        <v>34.6623533333333</v>
      </c>
      <c r="P663" s="38">
        <v>0.31867776705882389</v>
      </c>
      <c r="Q663" s="38">
        <v>1.8646201882352909</v>
      </c>
      <c r="R663" s="32" t="s">
        <v>285</v>
      </c>
      <c r="S663" s="32"/>
      <c r="T663" s="32"/>
      <c r="W663" s="8" t="s">
        <v>703</v>
      </c>
    </row>
    <row r="664" spans="1:23">
      <c r="A664" s="1" t="s">
        <v>1533</v>
      </c>
      <c r="B664" s="1">
        <v>3</v>
      </c>
      <c r="C664" s="1" t="s">
        <v>1575</v>
      </c>
      <c r="D664" s="5">
        <v>43512</v>
      </c>
      <c r="E664" s="1">
        <f t="shared" si="63"/>
        <v>2019</v>
      </c>
      <c r="F664" s="1">
        <f t="shared" si="64"/>
        <v>2</v>
      </c>
      <c r="G664" s="4">
        <f t="shared" si="65"/>
        <v>16</v>
      </c>
      <c r="H664" s="9">
        <v>0.49374999999999997</v>
      </c>
      <c r="I664" s="13">
        <v>129.19200000000001</v>
      </c>
      <c r="J664" s="13">
        <v>30.249333333333301</v>
      </c>
      <c r="K664" s="10">
        <v>5</v>
      </c>
      <c r="L664" s="10">
        <v>5</v>
      </c>
      <c r="M664" s="10">
        <v>0</v>
      </c>
      <c r="N664" s="14">
        <v>24.0126666666666</v>
      </c>
      <c r="O664" s="13">
        <v>34.655166666666602</v>
      </c>
      <c r="P664" s="41">
        <v>0.31905219058823509</v>
      </c>
      <c r="Q664" s="41">
        <v>1.6963277941176482</v>
      </c>
      <c r="R664" s="1" t="s">
        <v>285</v>
      </c>
      <c r="V664" s="8" t="s">
        <v>1635</v>
      </c>
      <c r="W664" s="42" t="str">
        <f>A664&amp;" St."&amp;B664&amp;" "&amp;K664&amp;"m"&amp;" Bt."&amp;M664</f>
        <v>YK1812 St.3 5m Bt.0</v>
      </c>
    </row>
    <row r="665" spans="1:23" ht="14" customHeight="1">
      <c r="A665" s="1" t="s">
        <v>1533</v>
      </c>
      <c r="B665" s="1">
        <v>25</v>
      </c>
      <c r="C665" s="1" t="s">
        <v>1575</v>
      </c>
      <c r="D665" s="5">
        <v>43516</v>
      </c>
      <c r="E665" s="1">
        <f t="shared" si="63"/>
        <v>2019</v>
      </c>
      <c r="F665" s="1">
        <f t="shared" si="64"/>
        <v>2</v>
      </c>
      <c r="G665" s="4">
        <f t="shared" si="65"/>
        <v>20</v>
      </c>
      <c r="H665" s="9">
        <v>0.15</v>
      </c>
      <c r="I665" s="13">
        <v>126.288666666666</v>
      </c>
      <c r="J665" s="13">
        <v>29</v>
      </c>
      <c r="K665" s="10">
        <v>5</v>
      </c>
      <c r="L665" s="10">
        <v>5</v>
      </c>
      <c r="M665" s="10">
        <v>0</v>
      </c>
      <c r="N665" s="14">
        <v>20.422666666666601</v>
      </c>
      <c r="O665" s="13">
        <v>34.674166666666601</v>
      </c>
      <c r="P665" s="41">
        <v>0.32021155999999973</v>
      </c>
      <c r="Q665" s="41">
        <v>1.7618722399999989</v>
      </c>
      <c r="R665" s="1" t="s">
        <v>285</v>
      </c>
      <c r="V665" s="8" t="s">
        <v>1636</v>
      </c>
      <c r="W665" s="42" t="str">
        <f>A665&amp;" St."&amp;B665&amp;" "&amp;K665&amp;"m"&amp;" Bt."&amp;M665</f>
        <v>YK1812 St.25 5m Bt.0</v>
      </c>
    </row>
    <row r="666" spans="1:23" ht="14" customHeight="1">
      <c r="A666" s="1" t="s">
        <v>290</v>
      </c>
      <c r="B666" s="1">
        <v>21</v>
      </c>
      <c r="C666" s="1" t="s">
        <v>1575</v>
      </c>
      <c r="D666" s="5">
        <v>43151</v>
      </c>
      <c r="E666" s="1">
        <f t="shared" si="63"/>
        <v>2018</v>
      </c>
      <c r="F666" s="1">
        <f t="shared" si="64"/>
        <v>2</v>
      </c>
      <c r="G666" s="4">
        <f t="shared" si="65"/>
        <v>20</v>
      </c>
      <c r="H666" s="9">
        <v>0.34930555555555554</v>
      </c>
      <c r="I666" s="13">
        <v>128.29</v>
      </c>
      <c r="J666" s="13">
        <v>28.75</v>
      </c>
      <c r="K666" s="10">
        <v>5</v>
      </c>
      <c r="L666" s="10">
        <v>5</v>
      </c>
      <c r="M666" s="10">
        <v>0</v>
      </c>
      <c r="N666" s="14">
        <v>21.660469000000003</v>
      </c>
      <c r="O666" s="13">
        <v>34.725186666666602</v>
      </c>
      <c r="P666" s="38">
        <v>0.32149953411764742</v>
      </c>
      <c r="Q666" s="38">
        <v>1.9690841764705844</v>
      </c>
      <c r="R666" s="32" t="s">
        <v>285</v>
      </c>
      <c r="S666" s="32"/>
      <c r="T666" s="32"/>
      <c r="W666" s="8" t="s">
        <v>708</v>
      </c>
    </row>
    <row r="667" spans="1:23" ht="14" customHeight="1">
      <c r="A667" s="1" t="s">
        <v>293</v>
      </c>
      <c r="B667" s="1">
        <v>49</v>
      </c>
      <c r="C667" s="1" t="s">
        <v>1575</v>
      </c>
      <c r="D667" s="5">
        <v>43212</v>
      </c>
      <c r="E667" s="1">
        <f t="shared" si="63"/>
        <v>2018</v>
      </c>
      <c r="F667" s="1">
        <f t="shared" si="64"/>
        <v>4</v>
      </c>
      <c r="G667" s="4">
        <f t="shared" si="65"/>
        <v>22</v>
      </c>
      <c r="H667" s="9">
        <v>0.9375</v>
      </c>
      <c r="I667" s="13">
        <f>126+15.23/60</f>
        <v>126.25383333333333</v>
      </c>
      <c r="J667" s="13">
        <f>27+15.43/60</f>
        <v>27.257166666666667</v>
      </c>
      <c r="K667" s="10">
        <v>123.42100000000001</v>
      </c>
      <c r="L667" s="10">
        <v>125</v>
      </c>
      <c r="M667" s="10">
        <v>0</v>
      </c>
      <c r="N667" s="14">
        <v>20.0474</v>
      </c>
      <c r="O667" s="13">
        <v>34.765900000000002</v>
      </c>
      <c r="P667" s="38">
        <v>0.32455282823529386</v>
      </c>
      <c r="Q667" s="38">
        <v>1.8039869317647064</v>
      </c>
      <c r="R667" s="32" t="s">
        <v>285</v>
      </c>
      <c r="S667" s="32">
        <v>1</v>
      </c>
      <c r="T667" s="32"/>
      <c r="W667" s="8" t="s">
        <v>1195</v>
      </c>
    </row>
    <row r="668" spans="1:23" ht="14" customHeight="1">
      <c r="A668" s="1" t="s">
        <v>293</v>
      </c>
      <c r="B668" s="1">
        <v>49</v>
      </c>
      <c r="C668" s="1" t="s">
        <v>1575</v>
      </c>
      <c r="D668" s="5">
        <v>43212</v>
      </c>
      <c r="E668" s="1">
        <f t="shared" si="63"/>
        <v>2018</v>
      </c>
      <c r="F668" s="1">
        <f t="shared" si="64"/>
        <v>4</v>
      </c>
      <c r="G668" s="4">
        <f t="shared" si="65"/>
        <v>22</v>
      </c>
      <c r="H668" s="9">
        <v>0.9375</v>
      </c>
      <c r="I668" s="13">
        <f>126+15.23/60</f>
        <v>126.25383333333333</v>
      </c>
      <c r="J668" s="13">
        <f>27+15.43/60</f>
        <v>27.257166666666667</v>
      </c>
      <c r="K668" s="10">
        <v>100.996</v>
      </c>
      <c r="L668" s="10">
        <v>100</v>
      </c>
      <c r="M668" s="10">
        <v>0</v>
      </c>
      <c r="N668" s="14">
        <v>21.297699999999999</v>
      </c>
      <c r="O668" s="13">
        <v>34.944800000000001</v>
      </c>
      <c r="P668" s="38">
        <v>0.32478064941176532</v>
      </c>
      <c r="Q668" s="38">
        <v>2.1921675505882359</v>
      </c>
      <c r="R668" s="32" t="s">
        <v>285</v>
      </c>
      <c r="S668" s="32">
        <v>1</v>
      </c>
      <c r="T668" s="32"/>
      <c r="W668" s="8" t="s">
        <v>1196</v>
      </c>
    </row>
    <row r="669" spans="1:23" ht="14" customHeight="1">
      <c r="A669" s="1" t="s">
        <v>290</v>
      </c>
      <c r="B669" s="1">
        <v>30</v>
      </c>
      <c r="C669" s="1" t="s">
        <v>1575</v>
      </c>
      <c r="D669" s="5">
        <v>43155</v>
      </c>
      <c r="E669" s="1">
        <f t="shared" si="63"/>
        <v>2018</v>
      </c>
      <c r="F669" s="1">
        <f t="shared" si="64"/>
        <v>2</v>
      </c>
      <c r="G669" s="4">
        <f t="shared" si="65"/>
        <v>24</v>
      </c>
      <c r="H669" s="9">
        <v>0.56874999999999998</v>
      </c>
      <c r="I669" s="13">
        <v>127.708333333333</v>
      </c>
      <c r="J669" s="13">
        <v>28.251000000000001</v>
      </c>
      <c r="K669" s="10">
        <v>5</v>
      </c>
      <c r="L669" s="10">
        <v>5</v>
      </c>
      <c r="M669" s="10">
        <v>0</v>
      </c>
      <c r="N669" s="14">
        <v>21.910469000000003</v>
      </c>
      <c r="O669" s="13">
        <v>34.630186666666603</v>
      </c>
      <c r="P669" s="38">
        <v>0.32574597647058834</v>
      </c>
      <c r="Q669" s="38">
        <v>1.5771990435294114</v>
      </c>
      <c r="R669" s="32" t="s">
        <v>285</v>
      </c>
      <c r="S669" s="32"/>
      <c r="T669" s="32"/>
      <c r="W669" s="8" t="s">
        <v>734</v>
      </c>
    </row>
    <row r="670" spans="1:23" ht="14" customHeight="1">
      <c r="A670" s="1" t="s">
        <v>290</v>
      </c>
      <c r="B670" s="1">
        <v>47</v>
      </c>
      <c r="C670" s="1" t="s">
        <v>1575</v>
      </c>
      <c r="D670" s="5">
        <v>43153</v>
      </c>
      <c r="E670" s="1">
        <f t="shared" si="63"/>
        <v>2018</v>
      </c>
      <c r="F670" s="1">
        <f t="shared" si="64"/>
        <v>2</v>
      </c>
      <c r="G670" s="4">
        <f t="shared" si="65"/>
        <v>22</v>
      </c>
      <c r="H670" s="9">
        <v>0.90763888888888899</v>
      </c>
      <c r="I670" s="13">
        <v>124.2055</v>
      </c>
      <c r="J670" s="13">
        <v>27.001000000000001</v>
      </c>
      <c r="K670" s="10">
        <v>5</v>
      </c>
      <c r="L670" s="10">
        <v>5</v>
      </c>
      <c r="M670" s="10">
        <v>0</v>
      </c>
      <c r="N670" s="14">
        <v>18.470469000000001</v>
      </c>
      <c r="O670" s="13">
        <v>34.597186666666602</v>
      </c>
      <c r="P670" s="38">
        <v>0.32875359999999998</v>
      </c>
      <c r="Q670" s="38">
        <v>1.4853944588235315</v>
      </c>
      <c r="R670" s="32" t="s">
        <v>285</v>
      </c>
      <c r="S670" s="32"/>
      <c r="T670" s="32"/>
      <c r="W670" s="8" t="s">
        <v>723</v>
      </c>
    </row>
    <row r="671" spans="1:23" ht="14" customHeight="1">
      <c r="A671" s="1" t="s">
        <v>290</v>
      </c>
      <c r="B671" s="1">
        <v>4</v>
      </c>
      <c r="C671" s="1" t="s">
        <v>1575</v>
      </c>
      <c r="D671" s="5">
        <v>43148</v>
      </c>
      <c r="E671" s="1">
        <f t="shared" si="63"/>
        <v>2018</v>
      </c>
      <c r="F671" s="1">
        <f t="shared" si="64"/>
        <v>2</v>
      </c>
      <c r="G671" s="4">
        <f t="shared" si="65"/>
        <v>17</v>
      </c>
      <c r="H671" s="9">
        <v>0.69305555555555554</v>
      </c>
      <c r="I671" s="13">
        <v>129.69366666666599</v>
      </c>
      <c r="J671" s="13">
        <v>30.247</v>
      </c>
      <c r="K671" s="10">
        <v>5</v>
      </c>
      <c r="L671" s="10">
        <v>5</v>
      </c>
      <c r="M671" s="10">
        <v>0</v>
      </c>
      <c r="N671" s="14">
        <v>18.138802333333302</v>
      </c>
      <c r="O671" s="13">
        <v>34.7456866666666</v>
      </c>
      <c r="P671" s="38">
        <v>0.32900000000000001</v>
      </c>
      <c r="Q671" s="38">
        <v>1.9430000000000001</v>
      </c>
      <c r="R671" s="32" t="s">
        <v>285</v>
      </c>
      <c r="S671" s="32"/>
      <c r="T671" s="32"/>
      <c r="W671" s="8" t="s">
        <v>691</v>
      </c>
    </row>
    <row r="672" spans="1:23" ht="14" customHeight="1">
      <c r="A672" s="1" t="s">
        <v>290</v>
      </c>
      <c r="B672" s="1">
        <v>2</v>
      </c>
      <c r="C672" s="1" t="s">
        <v>1575</v>
      </c>
      <c r="D672" s="5">
        <v>43148</v>
      </c>
      <c r="E672" s="1">
        <f t="shared" si="63"/>
        <v>2018</v>
      </c>
      <c r="F672" s="1">
        <f t="shared" si="64"/>
        <v>2</v>
      </c>
      <c r="G672" s="4">
        <f t="shared" si="65"/>
        <v>17</v>
      </c>
      <c r="H672" s="9">
        <v>0.3666666666666667</v>
      </c>
      <c r="I672" s="13">
        <v>128.69616666666599</v>
      </c>
      <c r="J672" s="13">
        <v>30.25</v>
      </c>
      <c r="K672" s="10">
        <v>5</v>
      </c>
      <c r="L672" s="10">
        <v>5</v>
      </c>
      <c r="M672" s="10">
        <v>0</v>
      </c>
      <c r="N672" s="14">
        <v>20.407135666666601</v>
      </c>
      <c r="O672" s="13">
        <v>34.692353333333301</v>
      </c>
      <c r="P672" s="38">
        <v>0.33300000000000002</v>
      </c>
      <c r="Q672" s="38">
        <v>1.8819999999999999</v>
      </c>
      <c r="R672" s="32" t="s">
        <v>285</v>
      </c>
      <c r="S672" s="32"/>
      <c r="T672" s="32"/>
      <c r="W672" s="8" t="s">
        <v>689</v>
      </c>
    </row>
    <row r="673" spans="1:23" ht="14" customHeight="1">
      <c r="A673" s="1" t="s">
        <v>290</v>
      </c>
      <c r="B673" s="1">
        <v>58</v>
      </c>
      <c r="C673" s="1" t="s">
        <v>1575</v>
      </c>
      <c r="D673" s="5">
        <v>43156</v>
      </c>
      <c r="E673" s="1">
        <f t="shared" si="63"/>
        <v>2018</v>
      </c>
      <c r="F673" s="1">
        <f t="shared" si="64"/>
        <v>2</v>
      </c>
      <c r="G673" s="4">
        <f t="shared" si="65"/>
        <v>25</v>
      </c>
      <c r="H673" s="9">
        <v>0.4069444444444445</v>
      </c>
      <c r="I673" s="13">
        <v>126.75</v>
      </c>
      <c r="J673" s="13">
        <v>27.287500000000001</v>
      </c>
      <c r="K673" s="10">
        <v>5</v>
      </c>
      <c r="L673" s="10">
        <v>5</v>
      </c>
      <c r="M673" s="10">
        <v>0</v>
      </c>
      <c r="N673" s="14">
        <v>22.480468999999999</v>
      </c>
      <c r="O673" s="13">
        <v>34.607686666666602</v>
      </c>
      <c r="P673" s="38">
        <v>0.33491962352941229</v>
      </c>
      <c r="Q673" s="38">
        <v>1.8418935964705874</v>
      </c>
      <c r="R673" s="32" t="s">
        <v>285</v>
      </c>
      <c r="S673" s="32"/>
      <c r="T673" s="32"/>
      <c r="W673" s="8" t="s">
        <v>739</v>
      </c>
    </row>
    <row r="674" spans="1:23" ht="14" customHeight="1">
      <c r="A674" s="1" t="s">
        <v>290</v>
      </c>
      <c r="B674" s="1">
        <v>40</v>
      </c>
      <c r="C674" s="1" t="s">
        <v>1575</v>
      </c>
      <c r="D674" s="5">
        <v>43152</v>
      </c>
      <c r="E674" s="1">
        <f t="shared" si="63"/>
        <v>2018</v>
      </c>
      <c r="F674" s="1">
        <f t="shared" si="64"/>
        <v>2</v>
      </c>
      <c r="G674" s="4">
        <f t="shared" si="65"/>
        <v>21</v>
      </c>
      <c r="H674" s="9">
        <v>0.72222222222222221</v>
      </c>
      <c r="I674" s="13">
        <v>124.7855</v>
      </c>
      <c r="J674" s="13">
        <v>27.536833333333298</v>
      </c>
      <c r="K674" s="10">
        <v>5</v>
      </c>
      <c r="L674" s="10">
        <v>5</v>
      </c>
      <c r="M674" s="10">
        <v>0</v>
      </c>
      <c r="N674" s="14">
        <v>17.520469000000002</v>
      </c>
      <c r="O674" s="13">
        <v>34.6623533333333</v>
      </c>
      <c r="P674" s="38">
        <v>0.33516027764705947</v>
      </c>
      <c r="Q674" s="38">
        <v>1.585748870588235</v>
      </c>
      <c r="R674" s="32" t="s">
        <v>285</v>
      </c>
      <c r="S674" s="32"/>
      <c r="T674" s="32"/>
      <c r="W674" s="8" t="s">
        <v>716</v>
      </c>
    </row>
    <row r="675" spans="1:23" ht="14" customHeight="1">
      <c r="A675" s="1" t="s">
        <v>290</v>
      </c>
      <c r="B675" s="1">
        <v>15</v>
      </c>
      <c r="C675" s="1" t="s">
        <v>1575</v>
      </c>
      <c r="D675" s="5">
        <v>43150</v>
      </c>
      <c r="E675" s="1">
        <f t="shared" si="63"/>
        <v>2018</v>
      </c>
      <c r="F675" s="1">
        <f t="shared" si="64"/>
        <v>2</v>
      </c>
      <c r="G675" s="4">
        <f t="shared" si="65"/>
        <v>19</v>
      </c>
      <c r="H675" s="9">
        <v>0.44791666666666669</v>
      </c>
      <c r="I675" s="13">
        <v>126.698333333333</v>
      </c>
      <c r="J675" s="13">
        <v>29.501999999999999</v>
      </c>
      <c r="K675" s="10">
        <v>5</v>
      </c>
      <c r="L675" s="10">
        <v>5</v>
      </c>
      <c r="M675" s="10">
        <v>0</v>
      </c>
      <c r="N675" s="14">
        <v>16.935469000000001</v>
      </c>
      <c r="O675" s="13">
        <v>34.657186666666597</v>
      </c>
      <c r="P675" s="38">
        <v>0.33600000000000002</v>
      </c>
      <c r="Q675" s="38">
        <v>1.879</v>
      </c>
      <c r="R675" s="32" t="s">
        <v>285</v>
      </c>
      <c r="S675" s="32"/>
      <c r="T675" s="32"/>
      <c r="W675" s="8" t="s">
        <v>702</v>
      </c>
    </row>
    <row r="676" spans="1:23" ht="14" customHeight="1">
      <c r="A676" s="1" t="s">
        <v>1533</v>
      </c>
      <c r="B676" s="1">
        <v>21</v>
      </c>
      <c r="C676" s="1" t="s">
        <v>1575</v>
      </c>
      <c r="D676" s="5">
        <v>43515</v>
      </c>
      <c r="E676" s="1">
        <f t="shared" si="63"/>
        <v>2019</v>
      </c>
      <c r="F676" s="1">
        <f t="shared" si="64"/>
        <v>2</v>
      </c>
      <c r="G676" s="4">
        <f t="shared" si="65"/>
        <v>19</v>
      </c>
      <c r="H676" s="9">
        <v>0.42152777777777778</v>
      </c>
      <c r="I676" s="13">
        <v>128.2895</v>
      </c>
      <c r="J676" s="13">
        <v>28.751999999999999</v>
      </c>
      <c r="K676" s="10">
        <v>5</v>
      </c>
      <c r="L676" s="10">
        <v>5</v>
      </c>
      <c r="M676" s="10">
        <v>0</v>
      </c>
      <c r="N676" s="14">
        <v>22.951000000000001</v>
      </c>
      <c r="O676" s="13">
        <v>34.684666666666594</v>
      </c>
      <c r="P676" s="41">
        <v>0.33909404235294094</v>
      </c>
      <c r="Q676" s="41">
        <v>1.8208355352941172</v>
      </c>
      <c r="R676" s="1" t="s">
        <v>285</v>
      </c>
      <c r="V676" s="8" t="s">
        <v>1636</v>
      </c>
      <c r="W676" s="42" t="str">
        <f>A676&amp;" St."&amp;B676&amp;" "&amp;K676&amp;"m"&amp;" Bt."&amp;M676</f>
        <v>YK1812 St.21 5m Bt.0</v>
      </c>
    </row>
    <row r="677" spans="1:23" ht="14" customHeight="1">
      <c r="A677" s="1" t="s">
        <v>290</v>
      </c>
      <c r="B677" s="1">
        <v>28</v>
      </c>
      <c r="C677" s="1" t="s">
        <v>1575</v>
      </c>
      <c r="D677" s="5">
        <v>43155</v>
      </c>
      <c r="E677" s="1">
        <f t="shared" si="63"/>
        <v>2018</v>
      </c>
      <c r="F677" s="1">
        <f t="shared" si="64"/>
        <v>2</v>
      </c>
      <c r="G677" s="4">
        <f t="shared" si="65"/>
        <v>24</v>
      </c>
      <c r="H677" s="9">
        <v>0.28680555555555554</v>
      </c>
      <c r="I677" s="13">
        <v>126.71599999999999</v>
      </c>
      <c r="J677" s="13">
        <v>28.463000000000001</v>
      </c>
      <c r="K677" s="10">
        <v>5</v>
      </c>
      <c r="L677" s="10">
        <v>5</v>
      </c>
      <c r="M677" s="10">
        <v>0</v>
      </c>
      <c r="N677" s="14">
        <v>20.428802333333302</v>
      </c>
      <c r="O677" s="13">
        <v>34.654020000000003</v>
      </c>
      <c r="P677" s="38">
        <v>0.34127232000000096</v>
      </c>
      <c r="Q677" s="38">
        <v>1.742796889411764</v>
      </c>
      <c r="R677" s="32" t="s">
        <v>285</v>
      </c>
      <c r="S677" s="32"/>
      <c r="T677" s="32"/>
      <c r="W677" s="8" t="s">
        <v>732</v>
      </c>
    </row>
    <row r="678" spans="1:23" ht="14" customHeight="1">
      <c r="A678" s="1" t="s">
        <v>290</v>
      </c>
      <c r="B678" s="1">
        <v>5</v>
      </c>
      <c r="C678" s="1" t="s">
        <v>1575</v>
      </c>
      <c r="D678" s="5">
        <v>43148</v>
      </c>
      <c r="E678" s="1">
        <f t="shared" si="63"/>
        <v>2018</v>
      </c>
      <c r="F678" s="1">
        <f t="shared" si="64"/>
        <v>2</v>
      </c>
      <c r="G678" s="4">
        <f t="shared" si="65"/>
        <v>17</v>
      </c>
      <c r="H678" s="9">
        <v>0.86249999999999993</v>
      </c>
      <c r="I678" s="13">
        <v>129.75</v>
      </c>
      <c r="J678" s="13">
        <v>29.781500000000001</v>
      </c>
      <c r="K678" s="10">
        <v>5</v>
      </c>
      <c r="L678" s="10">
        <v>5</v>
      </c>
      <c r="M678" s="10">
        <v>0</v>
      </c>
      <c r="N678" s="14">
        <v>20.915469000000002</v>
      </c>
      <c r="O678" s="13">
        <v>34.785353333333298</v>
      </c>
      <c r="P678" s="38">
        <v>0.34399999999999997</v>
      </c>
      <c r="Q678" s="38">
        <v>2.056</v>
      </c>
      <c r="R678" s="32" t="s">
        <v>285</v>
      </c>
      <c r="S678" s="32"/>
      <c r="T678" s="32"/>
      <c r="W678" s="8" t="s">
        <v>692</v>
      </c>
    </row>
    <row r="679" spans="1:23">
      <c r="A679" s="1" t="s">
        <v>290</v>
      </c>
      <c r="B679" s="1">
        <v>52</v>
      </c>
      <c r="C679" s="1" t="s">
        <v>1575</v>
      </c>
      <c r="D679" s="5">
        <v>43157</v>
      </c>
      <c r="E679" s="1">
        <f t="shared" si="63"/>
        <v>2018</v>
      </c>
      <c r="F679" s="1">
        <f t="shared" si="64"/>
        <v>2</v>
      </c>
      <c r="G679" s="4">
        <f t="shared" si="65"/>
        <v>26</v>
      </c>
      <c r="H679" s="9">
        <v>0.66041666666666665</v>
      </c>
      <c r="I679" s="13">
        <v>125.73033333333299</v>
      </c>
      <c r="J679" s="13">
        <v>26.719833333333298</v>
      </c>
      <c r="K679" s="10">
        <v>5</v>
      </c>
      <c r="L679" s="10">
        <v>5</v>
      </c>
      <c r="M679" s="10">
        <v>0</v>
      </c>
      <c r="N679" s="14">
        <v>22.725469</v>
      </c>
      <c r="O679" s="13">
        <v>34.5551866666666</v>
      </c>
      <c r="P679" s="38">
        <v>0.34505891764705865</v>
      </c>
      <c r="Q679" s="38">
        <v>1.4061066223529401</v>
      </c>
      <c r="R679" s="32" t="s">
        <v>285</v>
      </c>
      <c r="S679" s="32"/>
      <c r="T679" s="32"/>
      <c r="W679" s="8" t="s">
        <v>746</v>
      </c>
    </row>
    <row r="680" spans="1:23" ht="14" customHeight="1">
      <c r="A680" s="1" t="s">
        <v>290</v>
      </c>
      <c r="B680" s="1">
        <v>7</v>
      </c>
      <c r="C680" s="1" t="s">
        <v>1575</v>
      </c>
      <c r="D680" s="5">
        <v>43149</v>
      </c>
      <c r="E680" s="1">
        <f t="shared" si="63"/>
        <v>2018</v>
      </c>
      <c r="F680" s="1">
        <f t="shared" si="64"/>
        <v>2</v>
      </c>
      <c r="G680" s="4">
        <f t="shared" si="65"/>
        <v>18</v>
      </c>
      <c r="H680" s="9">
        <v>0.16458333333333333</v>
      </c>
      <c r="I680" s="13">
        <v>129.28583333333299</v>
      </c>
      <c r="J680" s="13">
        <v>29.25</v>
      </c>
      <c r="K680" s="10">
        <v>5</v>
      </c>
      <c r="L680" s="10">
        <v>5</v>
      </c>
      <c r="M680" s="10">
        <v>0</v>
      </c>
      <c r="N680" s="14">
        <v>20.788802333333301</v>
      </c>
      <c r="O680" s="13">
        <v>34.772186666666599</v>
      </c>
      <c r="P680" s="38">
        <v>0.35</v>
      </c>
      <c r="Q680" s="38">
        <v>2.2389999999999999</v>
      </c>
      <c r="R680" s="32" t="s">
        <v>285</v>
      </c>
      <c r="S680" s="32"/>
      <c r="T680" s="32"/>
      <c r="W680" s="8" t="s">
        <v>694</v>
      </c>
    </row>
    <row r="681" spans="1:23" ht="14" customHeight="1">
      <c r="A681" s="1" t="s">
        <v>290</v>
      </c>
      <c r="B681" s="1">
        <v>54</v>
      </c>
      <c r="C681" s="1" t="s">
        <v>1575</v>
      </c>
      <c r="D681" s="5">
        <v>43157</v>
      </c>
      <c r="E681" s="1">
        <f t="shared" si="63"/>
        <v>2018</v>
      </c>
      <c r="F681" s="1">
        <f t="shared" si="64"/>
        <v>2</v>
      </c>
      <c r="G681" s="4">
        <f t="shared" si="65"/>
        <v>26</v>
      </c>
      <c r="H681" s="9">
        <v>0.2388888888888889</v>
      </c>
      <c r="I681" s="13">
        <v>125.7885</v>
      </c>
      <c r="J681" s="13">
        <v>26.25</v>
      </c>
      <c r="K681" s="10">
        <v>5</v>
      </c>
      <c r="L681" s="10">
        <v>5</v>
      </c>
      <c r="M681" s="10">
        <v>0</v>
      </c>
      <c r="N681" s="14">
        <v>22.132135666666603</v>
      </c>
      <c r="O681" s="13">
        <v>34.674853333333303</v>
      </c>
      <c r="P681" s="38">
        <v>0.35493265882352976</v>
      </c>
      <c r="Q681" s="38">
        <v>1.66661628117647</v>
      </c>
      <c r="R681" s="32" t="s">
        <v>285</v>
      </c>
      <c r="S681" s="32"/>
      <c r="T681" s="32"/>
      <c r="W681" s="8" t="s">
        <v>744</v>
      </c>
    </row>
    <row r="682" spans="1:23" ht="14" customHeight="1">
      <c r="A682" s="1" t="s">
        <v>290</v>
      </c>
      <c r="B682" s="1">
        <v>33</v>
      </c>
      <c r="C682" s="1" t="s">
        <v>1575</v>
      </c>
      <c r="D682" s="5">
        <v>43156</v>
      </c>
      <c r="E682" s="1">
        <f t="shared" si="63"/>
        <v>2018</v>
      </c>
      <c r="F682" s="1">
        <f t="shared" si="64"/>
        <v>2</v>
      </c>
      <c r="G682" s="4">
        <f t="shared" si="65"/>
        <v>25</v>
      </c>
      <c r="H682" s="9">
        <v>3.6111111111111115E-2</v>
      </c>
      <c r="I682" s="13">
        <v>127.29600000000001</v>
      </c>
      <c r="J682" s="13">
        <v>27.751000000000001</v>
      </c>
      <c r="K682" s="10">
        <v>5</v>
      </c>
      <c r="L682" s="10">
        <v>5</v>
      </c>
      <c r="M682" s="10">
        <v>0</v>
      </c>
      <c r="N682" s="14">
        <v>21.245469</v>
      </c>
      <c r="O682" s="13">
        <v>34.817520000000002</v>
      </c>
      <c r="P682" s="38">
        <v>0.35546376470588292</v>
      </c>
      <c r="Q682" s="38">
        <v>2.0575435152941157</v>
      </c>
      <c r="R682" s="32" t="s">
        <v>285</v>
      </c>
      <c r="S682" s="32"/>
      <c r="T682" s="32"/>
      <c r="W682" s="8" t="s">
        <v>737</v>
      </c>
    </row>
    <row r="683" spans="1:23">
      <c r="A683" s="1" t="s">
        <v>290</v>
      </c>
      <c r="B683" s="1">
        <v>49</v>
      </c>
      <c r="C683" s="1" t="s">
        <v>1575</v>
      </c>
      <c r="D683" s="5">
        <v>43154</v>
      </c>
      <c r="E683" s="1">
        <f t="shared" si="63"/>
        <v>2018</v>
      </c>
      <c r="F683" s="1">
        <f t="shared" si="64"/>
        <v>2</v>
      </c>
      <c r="G683" s="4">
        <f t="shared" si="65"/>
        <v>23</v>
      </c>
      <c r="H683" s="9">
        <v>0.19444444444444445</v>
      </c>
      <c r="I683" s="13">
        <v>124.700666666666</v>
      </c>
      <c r="J683" s="13">
        <v>26.5</v>
      </c>
      <c r="K683" s="10">
        <v>5</v>
      </c>
      <c r="L683" s="10">
        <v>5</v>
      </c>
      <c r="M683" s="10">
        <v>0</v>
      </c>
      <c r="N683" s="14">
        <v>20.080469000000001</v>
      </c>
      <c r="O683" s="13">
        <v>34.617019999999997</v>
      </c>
      <c r="P683" s="38">
        <v>0.35737216000000038</v>
      </c>
      <c r="Q683" s="38">
        <v>1.8499963882352937</v>
      </c>
      <c r="R683" s="32" t="s">
        <v>285</v>
      </c>
      <c r="S683" s="32"/>
      <c r="T683" s="32"/>
      <c r="W683" s="8" t="s">
        <v>725</v>
      </c>
    </row>
    <row r="684" spans="1:23" ht="14" customHeight="1">
      <c r="A684" s="1" t="s">
        <v>1533</v>
      </c>
      <c r="B684" s="1" t="s">
        <v>1535</v>
      </c>
      <c r="C684" s="1" t="s">
        <v>1575</v>
      </c>
      <c r="D684" s="5">
        <v>43526</v>
      </c>
      <c r="E684" s="1">
        <v>2019</v>
      </c>
      <c r="F684" s="1">
        <v>3</v>
      </c>
      <c r="G684" s="4">
        <v>2</v>
      </c>
      <c r="H684" s="9">
        <v>0.50138888888888888</v>
      </c>
      <c r="I684" s="13">
        <f>126+1509/6000</f>
        <v>126.25149999999999</v>
      </c>
      <c r="J684" s="13">
        <f>27+1505/6000</f>
        <v>27.250833333333333</v>
      </c>
      <c r="K684" s="10">
        <v>74.302000000000007</v>
      </c>
      <c r="L684" s="10">
        <v>75</v>
      </c>
      <c r="M684" s="10">
        <v>0</v>
      </c>
      <c r="N684" s="14">
        <v>24.586300000000001</v>
      </c>
      <c r="O684" s="13">
        <v>34.602499999999999</v>
      </c>
      <c r="P684" s="41">
        <v>0.36280592705882375</v>
      </c>
      <c r="Q684" s="41">
        <v>1.5095769411764728</v>
      </c>
      <c r="R684" s="1" t="s">
        <v>285</v>
      </c>
      <c r="S684" s="1">
        <v>1</v>
      </c>
      <c r="W684" s="42" t="str">
        <f>A684&amp;" St."&amp;B684&amp;" "&amp;K684&amp;"m"&amp;" Bt."&amp;M684</f>
        <v>YK1812 St.60_2 74.302m Bt.0</v>
      </c>
    </row>
    <row r="685" spans="1:23" ht="14" customHeight="1">
      <c r="A685" s="1" t="s">
        <v>290</v>
      </c>
      <c r="B685" s="1" t="s">
        <v>294</v>
      </c>
      <c r="C685" s="1" t="s">
        <v>1575</v>
      </c>
      <c r="D685" s="5">
        <v>43163</v>
      </c>
      <c r="E685" s="1">
        <f>YEAR(D685)</f>
        <v>2018</v>
      </c>
      <c r="F685" s="1">
        <f>MONTH(D685)</f>
        <v>3</v>
      </c>
      <c r="G685" s="4">
        <f>DAY(D685)</f>
        <v>4</v>
      </c>
      <c r="H685" s="9">
        <v>0.58472222222222225</v>
      </c>
      <c r="I685" s="13">
        <f>126+15.11/60</f>
        <v>126.25183333333334</v>
      </c>
      <c r="J685" s="13">
        <f>27+15.13/60</f>
        <v>27.252166666666668</v>
      </c>
      <c r="K685" s="10">
        <v>198.61199999999999</v>
      </c>
      <c r="L685" s="10">
        <v>200</v>
      </c>
      <c r="M685" s="10">
        <v>0</v>
      </c>
      <c r="N685" s="14">
        <v>19.902899999999999</v>
      </c>
      <c r="O685" s="13">
        <v>34.650874602854145</v>
      </c>
      <c r="P685" s="38">
        <v>0.37806716000000007</v>
      </c>
      <c r="Q685" s="38">
        <v>2.1584033905882354</v>
      </c>
      <c r="R685" s="32" t="s">
        <v>285</v>
      </c>
      <c r="S685" s="32">
        <v>1</v>
      </c>
      <c r="T685" s="32"/>
      <c r="V685" s="15"/>
      <c r="W685" s="8" t="s">
        <v>1205</v>
      </c>
    </row>
    <row r="686" spans="1:23" ht="14" customHeight="1">
      <c r="A686" s="1" t="s">
        <v>293</v>
      </c>
      <c r="B686" s="1">
        <v>65</v>
      </c>
      <c r="C686" s="1" t="s">
        <v>1574</v>
      </c>
      <c r="D686" s="5">
        <v>43215</v>
      </c>
      <c r="E686" s="1">
        <f>YEAR(D686)</f>
        <v>2018</v>
      </c>
      <c r="F686" s="1">
        <f>MONTH(D686)</f>
        <v>4</v>
      </c>
      <c r="G686" s="4">
        <f>DAY(D686)</f>
        <v>25</v>
      </c>
      <c r="H686" s="9">
        <v>0.98125000000000007</v>
      </c>
      <c r="I686" s="13">
        <v>125.28016666666601</v>
      </c>
      <c r="J686" s="13">
        <v>28.215</v>
      </c>
      <c r="K686" s="10">
        <v>5</v>
      </c>
      <c r="L686" s="10">
        <v>5</v>
      </c>
      <c r="M686" s="10">
        <v>0</v>
      </c>
      <c r="N686" s="14">
        <v>20.984999999999999</v>
      </c>
      <c r="O686" s="13">
        <v>34.368853333333298</v>
      </c>
      <c r="P686" s="38">
        <v>0.37964214470588264</v>
      </c>
      <c r="Q686" s="38">
        <v>1.545160823529411</v>
      </c>
      <c r="R686" s="32" t="s">
        <v>285</v>
      </c>
      <c r="S686" s="32"/>
      <c r="T686" s="32"/>
      <c r="W686" s="8" t="s">
        <v>810</v>
      </c>
    </row>
    <row r="687" spans="1:23" ht="14" customHeight="1">
      <c r="A687" s="1" t="s">
        <v>293</v>
      </c>
      <c r="B687" s="1">
        <v>55</v>
      </c>
      <c r="C687" s="1" t="s">
        <v>1574</v>
      </c>
      <c r="D687" s="5">
        <v>43214</v>
      </c>
      <c r="E687" s="1">
        <f>YEAR(D687)</f>
        <v>2018</v>
      </c>
      <c r="F687" s="1">
        <f>MONTH(D687)</f>
        <v>4</v>
      </c>
      <c r="G687" s="4">
        <f>DAY(D687)</f>
        <v>24</v>
      </c>
      <c r="H687" s="9">
        <v>0.52638888888888891</v>
      </c>
      <c r="I687" s="13">
        <v>123.2345</v>
      </c>
      <c r="J687" s="13">
        <v>27.2201666666666</v>
      </c>
      <c r="K687" s="10">
        <v>5</v>
      </c>
      <c r="L687" s="10">
        <v>5</v>
      </c>
      <c r="M687" s="10">
        <v>0</v>
      </c>
      <c r="N687" s="14">
        <v>22.726666666666599</v>
      </c>
      <c r="O687" s="13">
        <v>34.374853333333299</v>
      </c>
      <c r="P687" s="38">
        <v>0.38424598588235259</v>
      </c>
      <c r="Q687" s="38">
        <v>1.3695959717647046</v>
      </c>
      <c r="R687" s="32" t="s">
        <v>285</v>
      </c>
      <c r="S687" s="32"/>
      <c r="T687" s="32"/>
      <c r="W687" s="8" t="s">
        <v>803</v>
      </c>
    </row>
    <row r="688" spans="1:23" ht="14" customHeight="1">
      <c r="A688" s="1" t="s">
        <v>293</v>
      </c>
      <c r="B688" s="1">
        <v>58</v>
      </c>
      <c r="C688" s="1" t="s">
        <v>1574</v>
      </c>
      <c r="D688" s="5">
        <v>43215</v>
      </c>
      <c r="E688" s="1">
        <f>YEAR(D688)</f>
        <v>2018</v>
      </c>
      <c r="F688" s="1">
        <f>MONTH(D688)</f>
        <v>4</v>
      </c>
      <c r="G688" s="4">
        <f>DAY(D688)</f>
        <v>25</v>
      </c>
      <c r="H688" s="9">
        <v>0.17708333333333334</v>
      </c>
      <c r="I688" s="13">
        <v>124.702666666666</v>
      </c>
      <c r="J688" s="13">
        <v>27.24</v>
      </c>
      <c r="K688" s="10">
        <v>5</v>
      </c>
      <c r="L688" s="10">
        <v>5</v>
      </c>
      <c r="M688" s="10">
        <v>0</v>
      </c>
      <c r="N688" s="14">
        <v>20.781666666666599</v>
      </c>
      <c r="O688" s="13">
        <v>34.185519999999997</v>
      </c>
      <c r="P688" s="38">
        <v>0.40534152470588225</v>
      </c>
      <c r="Q688" s="38">
        <v>1.123241849411766</v>
      </c>
      <c r="R688" s="32" t="s">
        <v>285</v>
      </c>
      <c r="S688" s="32"/>
      <c r="T688" s="32"/>
      <c r="W688" s="8" t="s">
        <v>806</v>
      </c>
    </row>
    <row r="689" spans="1:23" ht="14" customHeight="1">
      <c r="A689" s="1" t="s">
        <v>293</v>
      </c>
      <c r="B689" s="1">
        <v>66</v>
      </c>
      <c r="C689" s="1" t="s">
        <v>1574</v>
      </c>
      <c r="D689" s="5">
        <v>43216</v>
      </c>
      <c r="E689" s="1">
        <f>YEAR(D689)</f>
        <v>2018</v>
      </c>
      <c r="F689" s="1">
        <f>MONTH(D689)</f>
        <v>4</v>
      </c>
      <c r="G689" s="4">
        <f>DAY(D689)</f>
        <v>26</v>
      </c>
      <c r="H689" s="9">
        <v>0.10902777777777778</v>
      </c>
      <c r="I689" s="13">
        <v>125.59633333333301</v>
      </c>
      <c r="J689" s="13">
        <v>28.254999999999999</v>
      </c>
      <c r="K689" s="10">
        <v>5</v>
      </c>
      <c r="L689" s="10">
        <v>5</v>
      </c>
      <c r="M689" s="10">
        <v>0</v>
      </c>
      <c r="N689" s="14">
        <v>21.8666666666666</v>
      </c>
      <c r="O689" s="13">
        <v>34.45552</v>
      </c>
      <c r="P689" s="38">
        <v>0.44725103529411814</v>
      </c>
      <c r="Q689" s="38">
        <v>1.7124591764705919</v>
      </c>
      <c r="R689" s="32" t="s">
        <v>285</v>
      </c>
      <c r="S689" s="32"/>
      <c r="T689" s="32"/>
      <c r="W689" s="8" t="s">
        <v>811</v>
      </c>
    </row>
    <row r="690" spans="1:23" ht="14" customHeight="1">
      <c r="A690" s="25" t="s">
        <v>1359</v>
      </c>
      <c r="B690" s="25" t="s">
        <v>1334</v>
      </c>
      <c r="C690" s="25" t="s">
        <v>1579</v>
      </c>
      <c r="D690" s="43">
        <v>43305</v>
      </c>
      <c r="E690" s="25">
        <v>2018</v>
      </c>
      <c r="F690" s="25">
        <v>7</v>
      </c>
      <c r="G690" s="37">
        <v>24</v>
      </c>
      <c r="H690" s="35">
        <v>0.71082175925925928</v>
      </c>
      <c r="I690" s="44">
        <v>133.51533333333333</v>
      </c>
      <c r="J690" s="44">
        <v>37.768333333333331</v>
      </c>
      <c r="K690" s="34">
        <v>400</v>
      </c>
      <c r="L690" s="34">
        <v>400</v>
      </c>
      <c r="M690" s="34">
        <v>0</v>
      </c>
      <c r="N690" s="45">
        <v>0.76329999999999998</v>
      </c>
      <c r="O690" s="44">
        <v>34.061999999999998</v>
      </c>
      <c r="P690" s="26">
        <v>-8.9285469411764851E-2</v>
      </c>
      <c r="Q690" s="26">
        <v>-0.9518300235294106</v>
      </c>
      <c r="R690" s="32" t="s">
        <v>1360</v>
      </c>
      <c r="S690" s="32">
        <v>1</v>
      </c>
      <c r="T690" s="32"/>
      <c r="U690" s="22"/>
      <c r="V690" s="36"/>
      <c r="W690" s="22" t="s">
        <v>872</v>
      </c>
    </row>
    <row r="691" spans="1:23" ht="14" customHeight="1">
      <c r="A691" s="25" t="s">
        <v>1359</v>
      </c>
      <c r="B691" s="25" t="s">
        <v>1334</v>
      </c>
      <c r="C691" s="25" t="s">
        <v>1579</v>
      </c>
      <c r="D691" s="43">
        <v>43305</v>
      </c>
      <c r="E691" s="25">
        <v>2018</v>
      </c>
      <c r="F691" s="25">
        <v>7</v>
      </c>
      <c r="G691" s="37">
        <v>24</v>
      </c>
      <c r="H691" s="35">
        <v>0.71480324074074064</v>
      </c>
      <c r="I691" s="44">
        <v>133.51533333333333</v>
      </c>
      <c r="J691" s="44">
        <v>37.768333333333331</v>
      </c>
      <c r="K691" s="34">
        <v>150</v>
      </c>
      <c r="L691" s="34">
        <v>150</v>
      </c>
      <c r="M691" s="34">
        <v>0</v>
      </c>
      <c r="N691" s="45">
        <v>3.6358000000000001</v>
      </c>
      <c r="O691" s="44">
        <v>34.04</v>
      </c>
      <c r="P691" s="26">
        <v>-6.538193999999975E-2</v>
      </c>
      <c r="Q691" s="26">
        <v>-0.77670420000000107</v>
      </c>
      <c r="R691" s="32" t="s">
        <v>1360</v>
      </c>
      <c r="S691" s="32">
        <v>1</v>
      </c>
      <c r="T691" s="32"/>
      <c r="U691" s="22"/>
      <c r="V691" s="36"/>
      <c r="W691" s="22" t="s">
        <v>875</v>
      </c>
    </row>
    <row r="692" spans="1:23" ht="14" customHeight="1">
      <c r="A692" s="25" t="s">
        <v>1359</v>
      </c>
      <c r="B692" s="25" t="s">
        <v>1334</v>
      </c>
      <c r="C692" s="25" t="s">
        <v>1579</v>
      </c>
      <c r="D692" s="43">
        <v>43305</v>
      </c>
      <c r="E692" s="25">
        <v>2018</v>
      </c>
      <c r="F692" s="25">
        <v>7</v>
      </c>
      <c r="G692" s="37">
        <v>24</v>
      </c>
      <c r="H692" s="35">
        <v>0.71596064814814808</v>
      </c>
      <c r="I692" s="44">
        <v>133.51533333333333</v>
      </c>
      <c r="J692" s="44">
        <v>37.768333333333331</v>
      </c>
      <c r="K692" s="34">
        <v>100</v>
      </c>
      <c r="L692" s="34">
        <v>100</v>
      </c>
      <c r="M692" s="34">
        <v>0</v>
      </c>
      <c r="N692" s="45">
        <v>6.7186000000000003</v>
      </c>
      <c r="O692" s="44">
        <v>34.151600000000002</v>
      </c>
      <c r="P692" s="26">
        <v>-4.5494203529412136E-2</v>
      </c>
      <c r="Q692" s="26">
        <v>-0.15807985882353037</v>
      </c>
      <c r="R692" s="32" t="s">
        <v>1360</v>
      </c>
      <c r="S692" s="32">
        <v>1</v>
      </c>
      <c r="T692" s="32"/>
      <c r="U692" s="22"/>
      <c r="V692" s="36"/>
      <c r="W692" s="22" t="s">
        <v>877</v>
      </c>
    </row>
    <row r="693" spans="1:23" ht="14" customHeight="1">
      <c r="A693" s="25" t="s">
        <v>1359</v>
      </c>
      <c r="B693" s="25" t="s">
        <v>1334</v>
      </c>
      <c r="C693" s="25" t="s">
        <v>1579</v>
      </c>
      <c r="D693" s="43">
        <v>43305</v>
      </c>
      <c r="E693" s="25">
        <v>2018</v>
      </c>
      <c r="F693" s="25">
        <v>7</v>
      </c>
      <c r="G693" s="37">
        <v>24</v>
      </c>
      <c r="H693" s="35">
        <v>0.7123032407407407</v>
      </c>
      <c r="I693" s="44">
        <v>133.51533333333333</v>
      </c>
      <c r="J693" s="44">
        <v>37.768333333333331</v>
      </c>
      <c r="K693" s="34">
        <v>300</v>
      </c>
      <c r="L693" s="34">
        <v>300</v>
      </c>
      <c r="M693" s="34">
        <v>0</v>
      </c>
      <c r="N693" s="45">
        <v>0.95569999999999999</v>
      </c>
      <c r="O693" s="44">
        <v>34.052700000000002</v>
      </c>
      <c r="P693" s="26">
        <v>-4.2805056470588188E-2</v>
      </c>
      <c r="Q693" s="26">
        <v>-0.77444674117647061</v>
      </c>
      <c r="R693" s="32" t="s">
        <v>1360</v>
      </c>
      <c r="S693" s="32">
        <v>1</v>
      </c>
      <c r="T693" s="32"/>
      <c r="U693" s="22"/>
      <c r="V693" s="36"/>
      <c r="W693" s="22" t="s">
        <v>873</v>
      </c>
    </row>
    <row r="694" spans="1:23" ht="14" customHeight="1">
      <c r="A694" s="25" t="s">
        <v>1698</v>
      </c>
      <c r="B694" s="25">
        <v>22</v>
      </c>
      <c r="C694" s="1" t="s">
        <v>1579</v>
      </c>
      <c r="D694" s="43" t="s">
        <v>1699</v>
      </c>
      <c r="E694" s="25">
        <f>YEAR(D694)</f>
        <v>2018</v>
      </c>
      <c r="F694" s="25">
        <f>MONTH(D694)</f>
        <v>11</v>
      </c>
      <c r="G694" s="25">
        <f>DAY(D694)</f>
        <v>6</v>
      </c>
      <c r="H694" s="35" t="s">
        <v>292</v>
      </c>
      <c r="I694" s="44">
        <v>133.6653</v>
      </c>
      <c r="J694" s="44">
        <v>36.998350000000002</v>
      </c>
      <c r="K694" s="34">
        <v>0</v>
      </c>
      <c r="L694" s="34">
        <v>0</v>
      </c>
      <c r="M694" s="33">
        <v>0</v>
      </c>
      <c r="N694" s="45">
        <v>19.407</v>
      </c>
      <c r="O694" s="44">
        <v>34.003999999999998</v>
      </c>
      <c r="P694" s="26">
        <v>-4.1221722352940748E-2</v>
      </c>
      <c r="Q694" s="26">
        <v>-0.51888047058823439</v>
      </c>
      <c r="R694" s="25" t="s">
        <v>1677</v>
      </c>
      <c r="S694" s="25"/>
      <c r="T694" s="25"/>
      <c r="U694" s="22"/>
      <c r="V694" s="23"/>
      <c r="W694" s="36" t="s">
        <v>1702</v>
      </c>
    </row>
    <row r="695" spans="1:23" ht="14" customHeight="1">
      <c r="A695" s="1" t="s">
        <v>1417</v>
      </c>
      <c r="B695" s="1">
        <v>13</v>
      </c>
      <c r="C695" s="1" t="s">
        <v>1579</v>
      </c>
      <c r="D695" s="5">
        <v>43449</v>
      </c>
      <c r="E695" s="1">
        <v>2018</v>
      </c>
      <c r="F695" s="1">
        <v>12</v>
      </c>
      <c r="G695" s="4">
        <v>15</v>
      </c>
      <c r="H695" s="9">
        <v>0.83180555555555558</v>
      </c>
      <c r="I695" s="13">
        <v>133.23266666666666</v>
      </c>
      <c r="J695" s="13">
        <v>37.049666666666667</v>
      </c>
      <c r="K695" s="10">
        <v>0</v>
      </c>
      <c r="L695" s="10">
        <v>0</v>
      </c>
      <c r="M695" s="33">
        <v>0</v>
      </c>
      <c r="N695" s="14">
        <v>16.399999999999999</v>
      </c>
      <c r="O695" s="13">
        <v>34.026735138298704</v>
      </c>
      <c r="P695" s="38">
        <v>-2.6019365882352652E-2</v>
      </c>
      <c r="Q695" s="38">
        <v>-0.10469803529411692</v>
      </c>
      <c r="R695" s="1" t="s">
        <v>1410</v>
      </c>
      <c r="W695" s="42" t="str">
        <f>A695&amp;" St."&amp;B695&amp;" "&amp;K695&amp;"m"&amp;" Bt."&amp;M695</f>
        <v>YK1810 St.13 0m Bt.0</v>
      </c>
    </row>
    <row r="696" spans="1:23" ht="14" customHeight="1">
      <c r="A696" s="25" t="s">
        <v>1359</v>
      </c>
      <c r="B696" s="25" t="s">
        <v>1334</v>
      </c>
      <c r="C696" s="25" t="s">
        <v>1579</v>
      </c>
      <c r="D696" s="43">
        <v>43305</v>
      </c>
      <c r="E696" s="25">
        <v>2018</v>
      </c>
      <c r="F696" s="25">
        <v>7</v>
      </c>
      <c r="G696" s="37">
        <v>24</v>
      </c>
      <c r="H696" s="35">
        <v>0.71538194444444436</v>
      </c>
      <c r="I696" s="44">
        <v>133.51533333333333</v>
      </c>
      <c r="J696" s="44">
        <v>37.768333333333331</v>
      </c>
      <c r="K696" s="34">
        <v>125</v>
      </c>
      <c r="L696" s="34">
        <v>125</v>
      </c>
      <c r="M696" s="34">
        <v>0</v>
      </c>
      <c r="N696" s="45">
        <v>4.8628</v>
      </c>
      <c r="O696" s="44">
        <v>34.083599999999997</v>
      </c>
      <c r="P696" s="26">
        <v>-2.3132451764706019E-2</v>
      </c>
      <c r="Q696" s="26">
        <v>-0.47375552941176302</v>
      </c>
      <c r="R696" s="32" t="s">
        <v>1360</v>
      </c>
      <c r="S696" s="32">
        <v>1</v>
      </c>
      <c r="T696" s="32"/>
      <c r="U696" s="22"/>
      <c r="V696" s="36"/>
      <c r="W696" s="22" t="s">
        <v>876</v>
      </c>
    </row>
    <row r="697" spans="1:23" ht="14" customHeight="1">
      <c r="A697" s="25" t="s">
        <v>1649</v>
      </c>
      <c r="B697" s="25">
        <v>19</v>
      </c>
      <c r="C697" s="1" t="s">
        <v>1579</v>
      </c>
      <c r="D697" s="31">
        <v>43682</v>
      </c>
      <c r="E697" s="25">
        <f>YEAR(D697)</f>
        <v>2019</v>
      </c>
      <c r="F697" s="25">
        <f>MONTH(D697)</f>
        <v>8</v>
      </c>
      <c r="G697" s="25">
        <f>DAY(D697)</f>
        <v>5</v>
      </c>
      <c r="H697" s="35">
        <v>0.71597222222222223</v>
      </c>
      <c r="I697" s="44">
        <v>131.66318333333334</v>
      </c>
      <c r="J697" s="44">
        <v>36.001683333333297</v>
      </c>
      <c r="K697" s="34">
        <v>0</v>
      </c>
      <c r="L697" s="34">
        <v>0</v>
      </c>
      <c r="M697" s="33">
        <v>0</v>
      </c>
      <c r="N697" s="45">
        <v>27.02</v>
      </c>
      <c r="O697" s="63">
        <v>34.18</v>
      </c>
      <c r="P697" s="26">
        <v>-1.9774025882353552E-2</v>
      </c>
      <c r="Q697" s="26">
        <v>5.2162585882353341E-2</v>
      </c>
      <c r="R697" s="32" t="s">
        <v>288</v>
      </c>
      <c r="S697" s="32"/>
      <c r="T697" s="32"/>
      <c r="U697" s="22"/>
      <c r="V697" s="23"/>
      <c r="W697" s="22" t="s">
        <v>1650</v>
      </c>
    </row>
    <row r="698" spans="1:23" ht="14" customHeight="1">
      <c r="A698" s="25" t="s">
        <v>1359</v>
      </c>
      <c r="B698" s="25" t="s">
        <v>1334</v>
      </c>
      <c r="C698" s="25" t="s">
        <v>1579</v>
      </c>
      <c r="D698" s="43">
        <v>43305</v>
      </c>
      <c r="E698" s="25">
        <v>2018</v>
      </c>
      <c r="F698" s="25">
        <v>7</v>
      </c>
      <c r="G698" s="37">
        <v>24</v>
      </c>
      <c r="H698" s="35">
        <v>0.70928240740740733</v>
      </c>
      <c r="I698" s="44">
        <v>133.51533333333333</v>
      </c>
      <c r="J698" s="44">
        <v>37.768333333333331</v>
      </c>
      <c r="K698" s="34">
        <v>500</v>
      </c>
      <c r="L698" s="34">
        <v>500</v>
      </c>
      <c r="M698" s="34">
        <v>0</v>
      </c>
      <c r="N698" s="45">
        <v>0.62409999999999999</v>
      </c>
      <c r="O698" s="44">
        <v>34.068100000000001</v>
      </c>
      <c r="P698" s="26">
        <v>-1.0236497647059029E-2</v>
      </c>
      <c r="Q698" s="26">
        <v>-0.59649909411765023</v>
      </c>
      <c r="R698" s="32" t="s">
        <v>1360</v>
      </c>
      <c r="S698" s="32">
        <v>1</v>
      </c>
      <c r="T698" s="32"/>
      <c r="U698" s="22"/>
      <c r="V698" s="36"/>
      <c r="W698" s="22" t="s">
        <v>871</v>
      </c>
    </row>
    <row r="699" spans="1:23" ht="14" customHeight="1">
      <c r="A699" s="25" t="s">
        <v>1359</v>
      </c>
      <c r="B699" s="25" t="s">
        <v>1334</v>
      </c>
      <c r="C699" s="25" t="s">
        <v>1579</v>
      </c>
      <c r="D699" s="43">
        <v>43305</v>
      </c>
      <c r="E699" s="25">
        <v>2018</v>
      </c>
      <c r="F699" s="25">
        <v>7</v>
      </c>
      <c r="G699" s="37">
        <v>24</v>
      </c>
      <c r="H699" s="35">
        <v>0.71379629629629626</v>
      </c>
      <c r="I699" s="44">
        <v>133.51533333333333</v>
      </c>
      <c r="J699" s="44">
        <v>37.768333333333331</v>
      </c>
      <c r="K699" s="34">
        <v>200</v>
      </c>
      <c r="L699" s="34">
        <v>200</v>
      </c>
      <c r="M699" s="34">
        <v>0</v>
      </c>
      <c r="N699" s="45">
        <v>1.9191</v>
      </c>
      <c r="O699" s="44">
        <v>34.023000000000003</v>
      </c>
      <c r="P699" s="26">
        <v>1.1635231764705711E-2</v>
      </c>
      <c r="Q699" s="26">
        <v>0.24219292941176462</v>
      </c>
      <c r="R699" s="32" t="s">
        <v>1360</v>
      </c>
      <c r="S699" s="32">
        <v>1</v>
      </c>
      <c r="T699" s="32"/>
      <c r="U699" s="22"/>
      <c r="V699" s="36"/>
      <c r="W699" s="22" t="s">
        <v>874</v>
      </c>
    </row>
    <row r="700" spans="1:23" ht="14" customHeight="1">
      <c r="A700" s="1" t="s">
        <v>1417</v>
      </c>
      <c r="B700" s="1">
        <v>12</v>
      </c>
      <c r="C700" s="1" t="s">
        <v>1579</v>
      </c>
      <c r="D700" s="5">
        <v>43449</v>
      </c>
      <c r="E700" s="1">
        <v>2018</v>
      </c>
      <c r="F700" s="1">
        <v>12</v>
      </c>
      <c r="G700" s="4">
        <v>15</v>
      </c>
      <c r="H700" s="9">
        <v>0.67637731481481478</v>
      </c>
      <c r="I700" s="13">
        <v>132.68583333333333</v>
      </c>
      <c r="J700" s="13">
        <v>37.001666666666665</v>
      </c>
      <c r="K700" s="10">
        <v>0</v>
      </c>
      <c r="L700" s="10">
        <v>0</v>
      </c>
      <c r="M700" s="33">
        <v>0</v>
      </c>
      <c r="N700" s="14">
        <v>15.4</v>
      </c>
      <c r="O700" s="13">
        <v>34.035173186905247</v>
      </c>
      <c r="P700" s="38">
        <v>2.4487271764705554E-2</v>
      </c>
      <c r="Q700" s="38">
        <v>-9.5330189411765076E-2</v>
      </c>
      <c r="R700" s="1" t="s">
        <v>1410</v>
      </c>
      <c r="W700" s="42" t="str">
        <f>A700&amp;" St."&amp;B700&amp;" "&amp;K700&amp;"m"&amp;" Bt."&amp;M700</f>
        <v>YK1810 St.12 0m Bt.0</v>
      </c>
    </row>
    <row r="701" spans="1:23" ht="14" customHeight="1">
      <c r="A701" s="1" t="s">
        <v>1417</v>
      </c>
      <c r="B701" s="1">
        <v>22</v>
      </c>
      <c r="C701" s="1" t="s">
        <v>1579</v>
      </c>
      <c r="D701" s="5">
        <v>43444</v>
      </c>
      <c r="E701" s="1">
        <v>2018</v>
      </c>
      <c r="F701" s="1">
        <v>12</v>
      </c>
      <c r="G701" s="4">
        <v>10</v>
      </c>
      <c r="H701" s="9">
        <v>0.84112268518518529</v>
      </c>
      <c r="I701" s="13">
        <v>132.74866666666668</v>
      </c>
      <c r="J701" s="13">
        <v>35.99883333333333</v>
      </c>
      <c r="K701" s="10">
        <v>0</v>
      </c>
      <c r="L701" s="10">
        <v>0</v>
      </c>
      <c r="M701" s="33">
        <v>0</v>
      </c>
      <c r="N701" s="14">
        <v>17.8</v>
      </c>
      <c r="O701" s="13">
        <v>34.125646718138157</v>
      </c>
      <c r="P701" s="38">
        <v>2.745330588235273E-2</v>
      </c>
      <c r="Q701" s="38">
        <v>2.9028835294116817E-2</v>
      </c>
      <c r="R701" s="1" t="s">
        <v>1410</v>
      </c>
      <c r="W701" s="42" t="str">
        <f>A701&amp;" St."&amp;B701&amp;" "&amp;K701&amp;"m"&amp;" Bt."&amp;M701</f>
        <v>YK1810 St.22 0m Bt.0</v>
      </c>
    </row>
    <row r="702" spans="1:23" ht="14" customHeight="1">
      <c r="A702" s="1" t="s">
        <v>1417</v>
      </c>
      <c r="B702" s="1">
        <v>5</v>
      </c>
      <c r="C702" s="1" t="s">
        <v>1579</v>
      </c>
      <c r="D702" s="5">
        <v>43447</v>
      </c>
      <c r="E702" s="1">
        <v>2018</v>
      </c>
      <c r="F702" s="1">
        <v>12</v>
      </c>
      <c r="G702" s="4">
        <v>13</v>
      </c>
      <c r="H702" s="9">
        <v>0.67708333333333337</v>
      </c>
      <c r="I702" s="13">
        <v>132.21133333333333</v>
      </c>
      <c r="J702" s="13">
        <v>37.523666666666664</v>
      </c>
      <c r="K702" s="10">
        <v>0</v>
      </c>
      <c r="L702" s="10">
        <v>0</v>
      </c>
      <c r="M702" s="33">
        <v>0</v>
      </c>
      <c r="N702" s="14">
        <v>14.9</v>
      </c>
      <c r="O702" s="13">
        <v>34.016102402005082</v>
      </c>
      <c r="P702" s="38">
        <v>2.956796470588241E-2</v>
      </c>
      <c r="Q702" s="38">
        <v>0.13525970588235481</v>
      </c>
      <c r="R702" s="1" t="s">
        <v>1410</v>
      </c>
      <c r="U702" s="8" t="s">
        <v>1431</v>
      </c>
      <c r="W702" s="42" t="str">
        <f>A702&amp;" St."&amp;B702&amp;" "&amp;K702&amp;"m"&amp;" Bt."&amp;M702</f>
        <v>YK1810 St.5 0m Bt.0</v>
      </c>
    </row>
    <row r="703" spans="1:23" ht="14" customHeight="1">
      <c r="A703" s="1" t="s">
        <v>1417</v>
      </c>
      <c r="B703" s="1" t="s">
        <v>112</v>
      </c>
      <c r="C703" s="1" t="s">
        <v>1579</v>
      </c>
      <c r="D703" s="5">
        <v>43452</v>
      </c>
      <c r="E703" s="1">
        <v>2018</v>
      </c>
      <c r="F703" s="1">
        <v>12</v>
      </c>
      <c r="G703" s="4">
        <v>18</v>
      </c>
      <c r="H703" s="9">
        <v>0.4513888888888889</v>
      </c>
      <c r="I703" s="13">
        <v>132.0025</v>
      </c>
      <c r="J703" s="13">
        <v>35.500666666666667</v>
      </c>
      <c r="K703" s="10">
        <v>0</v>
      </c>
      <c r="L703" s="10">
        <v>0</v>
      </c>
      <c r="M703" s="33">
        <v>0</v>
      </c>
      <c r="N703" s="14">
        <v>17.5</v>
      </c>
      <c r="O703" s="13">
        <v>34.243397753245169</v>
      </c>
      <c r="P703" s="38">
        <v>2.9689839705882459E-2</v>
      </c>
      <c r="Q703" s="38">
        <v>0.36588531323529416</v>
      </c>
      <c r="R703" s="1" t="s">
        <v>1410</v>
      </c>
      <c r="W703" s="42" t="str">
        <f>A703&amp;" St."&amp;B703&amp;" "&amp;K703&amp;"m"&amp;" Bt."&amp;M703</f>
        <v>YK1810 St.N5 0m Bt.0</v>
      </c>
    </row>
    <row r="704" spans="1:23" ht="14" customHeight="1">
      <c r="A704" s="1" t="s">
        <v>1417</v>
      </c>
      <c r="B704" s="1">
        <v>8</v>
      </c>
      <c r="C704" s="1" t="s">
        <v>1579</v>
      </c>
      <c r="D704" s="5">
        <v>43447</v>
      </c>
      <c r="E704" s="1">
        <v>2018</v>
      </c>
      <c r="F704" s="1">
        <v>12</v>
      </c>
      <c r="G704" s="4">
        <v>13</v>
      </c>
      <c r="H704" s="9">
        <v>0.83611111111111114</v>
      </c>
      <c r="I704" s="13">
        <v>132.20083333333332</v>
      </c>
      <c r="J704" s="13">
        <v>37.180666666666667</v>
      </c>
      <c r="K704" s="10">
        <v>0</v>
      </c>
      <c r="L704" s="10">
        <v>0</v>
      </c>
      <c r="M704" s="33">
        <v>0</v>
      </c>
      <c r="N704" s="14">
        <v>14.9</v>
      </c>
      <c r="O704" s="13">
        <v>34.043976880135723</v>
      </c>
      <c r="P704" s="38">
        <v>2.9759870588235149E-2</v>
      </c>
      <c r="Q704" s="38">
        <v>4.8498588235295514E-2</v>
      </c>
      <c r="R704" s="1" t="s">
        <v>1410</v>
      </c>
      <c r="W704" s="42" t="str">
        <f>A704&amp;" St."&amp;B704&amp;" "&amp;K704&amp;"m"&amp;" Bt."&amp;M704</f>
        <v>YK1810 St.8 0m Bt.0</v>
      </c>
    </row>
    <row r="705" spans="1:23" ht="14" customHeight="1">
      <c r="A705" s="25" t="s">
        <v>1359</v>
      </c>
      <c r="B705" s="25" t="s">
        <v>1334</v>
      </c>
      <c r="C705" s="25" t="s">
        <v>1579</v>
      </c>
      <c r="D705" s="43">
        <v>43305</v>
      </c>
      <c r="E705" s="25">
        <v>2018</v>
      </c>
      <c r="F705" s="25">
        <v>7</v>
      </c>
      <c r="G705" s="37">
        <v>24</v>
      </c>
      <c r="H705" s="35">
        <v>0.71734953703703708</v>
      </c>
      <c r="I705" s="44">
        <v>133.51533333333333</v>
      </c>
      <c r="J705" s="44">
        <v>37.768333333333331</v>
      </c>
      <c r="K705" s="34">
        <v>50</v>
      </c>
      <c r="L705" s="34">
        <v>50</v>
      </c>
      <c r="M705" s="34">
        <v>0</v>
      </c>
      <c r="N705" s="45">
        <v>10.5472</v>
      </c>
      <c r="O705" s="44">
        <v>34.311199999999999</v>
      </c>
      <c r="P705" s="26">
        <v>3.0052901176470304E-2</v>
      </c>
      <c r="Q705" s="26">
        <v>0.4040043529411772</v>
      </c>
      <c r="R705" s="32" t="s">
        <v>1360</v>
      </c>
      <c r="S705" s="32">
        <v>1</v>
      </c>
      <c r="T705" s="32"/>
      <c r="U705" s="22"/>
      <c r="V705" s="36"/>
      <c r="W705" s="22" t="s">
        <v>880</v>
      </c>
    </row>
    <row r="706" spans="1:23" ht="14" customHeight="1">
      <c r="A706" s="1" t="s">
        <v>1417</v>
      </c>
      <c r="B706" s="1">
        <v>9</v>
      </c>
      <c r="C706" s="1" t="s">
        <v>1579</v>
      </c>
      <c r="D706" s="5">
        <v>43448</v>
      </c>
      <c r="E706" s="1">
        <v>2018</v>
      </c>
      <c r="F706" s="1">
        <v>12</v>
      </c>
      <c r="G706" s="4">
        <v>14</v>
      </c>
      <c r="H706" s="9">
        <v>0.78472222222222221</v>
      </c>
      <c r="I706" s="13">
        <v>132.74883333333332</v>
      </c>
      <c r="J706" s="13">
        <v>37.299833333333332</v>
      </c>
      <c r="K706" s="10">
        <v>0</v>
      </c>
      <c r="L706" s="10">
        <v>0</v>
      </c>
      <c r="M706" s="33">
        <v>0</v>
      </c>
      <c r="N706" s="14">
        <v>16</v>
      </c>
      <c r="O706" s="13">
        <v>34.070130880154693</v>
      </c>
      <c r="P706" s="38">
        <v>3.4785405882352904E-2</v>
      </c>
      <c r="Q706" s="38">
        <v>0.10395988235294418</v>
      </c>
      <c r="R706" s="1" t="s">
        <v>1410</v>
      </c>
      <c r="W706" s="42" t="str">
        <f>A706&amp;" St."&amp;B706&amp;" "&amp;K706&amp;"m"&amp;" Bt."&amp;M706</f>
        <v>YK1810 St.9 0m Bt.0</v>
      </c>
    </row>
    <row r="707" spans="1:23" ht="14" customHeight="1">
      <c r="A707" s="25" t="s">
        <v>1359</v>
      </c>
      <c r="B707" s="25" t="s">
        <v>1334</v>
      </c>
      <c r="C707" s="25" t="s">
        <v>1579</v>
      </c>
      <c r="D707" s="43">
        <v>43305</v>
      </c>
      <c r="E707" s="25">
        <v>2018</v>
      </c>
      <c r="F707" s="25">
        <v>7</v>
      </c>
      <c r="G707" s="37">
        <v>24</v>
      </c>
      <c r="H707" s="35">
        <v>0.71701388888888884</v>
      </c>
      <c r="I707" s="44">
        <v>133.51533333333333</v>
      </c>
      <c r="J707" s="44">
        <v>37.768333333333331</v>
      </c>
      <c r="K707" s="34">
        <v>60</v>
      </c>
      <c r="L707" s="34">
        <v>60</v>
      </c>
      <c r="M707" s="34">
        <v>0</v>
      </c>
      <c r="N707" s="45">
        <v>9.3872</v>
      </c>
      <c r="O707" s="44">
        <v>34.278799999999997</v>
      </c>
      <c r="P707" s="26">
        <v>3.5398327941176255E-2</v>
      </c>
      <c r="Q707" s="26">
        <v>0.30302338235294179</v>
      </c>
      <c r="R707" s="32" t="s">
        <v>1360</v>
      </c>
      <c r="S707" s="32">
        <v>1</v>
      </c>
      <c r="T707" s="32"/>
      <c r="U707" s="22"/>
      <c r="V707" s="36"/>
      <c r="W707" s="22" t="s">
        <v>879</v>
      </c>
    </row>
    <row r="708" spans="1:23">
      <c r="A708" s="1" t="s">
        <v>1417</v>
      </c>
      <c r="B708" s="1">
        <v>11</v>
      </c>
      <c r="C708" s="1" t="s">
        <v>1579</v>
      </c>
      <c r="D708" s="5">
        <v>43448</v>
      </c>
      <c r="E708" s="1">
        <v>2018</v>
      </c>
      <c r="F708" s="1">
        <v>12</v>
      </c>
      <c r="G708" s="4">
        <v>14</v>
      </c>
      <c r="H708" s="9">
        <v>1.1805555555555555E-2</v>
      </c>
      <c r="I708" s="13">
        <v>132.22333333333333</v>
      </c>
      <c r="J708" s="13">
        <v>37.051333333333332</v>
      </c>
      <c r="K708" s="10">
        <v>0</v>
      </c>
      <c r="L708" s="10">
        <v>0</v>
      </c>
      <c r="M708" s="33">
        <v>0</v>
      </c>
      <c r="N708" s="14">
        <v>15.4</v>
      </c>
      <c r="O708" s="13">
        <v>34.021692865191724</v>
      </c>
      <c r="P708" s="38">
        <v>3.7496076470588058E-2</v>
      </c>
      <c r="Q708" s="38">
        <v>0.10121347058823638</v>
      </c>
      <c r="R708" s="1" t="s">
        <v>1410</v>
      </c>
      <c r="W708" s="42" t="str">
        <f>A708&amp;" St."&amp;B708&amp;" "&amp;K708&amp;"m"&amp;" Bt."&amp;M708</f>
        <v>YK1810 St.11 0m Bt.0</v>
      </c>
    </row>
    <row r="709" spans="1:23" ht="14" customHeight="1">
      <c r="A709" s="25" t="s">
        <v>1705</v>
      </c>
      <c r="B709" s="25">
        <v>22</v>
      </c>
      <c r="C709" s="1" t="s">
        <v>1579</v>
      </c>
      <c r="D709" s="43" t="s">
        <v>1706</v>
      </c>
      <c r="E709" s="25">
        <f>YEAR(D709)</f>
        <v>2019</v>
      </c>
      <c r="F709" s="25">
        <f>MONTH(D709)</f>
        <v>2</v>
      </c>
      <c r="G709" s="25">
        <f>DAY(D709)</f>
        <v>26</v>
      </c>
      <c r="H709" s="35" t="s">
        <v>292</v>
      </c>
      <c r="I709" s="44">
        <v>133.66821666666667</v>
      </c>
      <c r="J709" s="44">
        <v>37.002749999999999</v>
      </c>
      <c r="K709" s="34">
        <v>0</v>
      </c>
      <c r="L709" s="34">
        <v>0</v>
      </c>
      <c r="M709" s="33">
        <v>0</v>
      </c>
      <c r="N709" s="45">
        <v>11.705</v>
      </c>
      <c r="O709" s="44">
        <v>34.265999999999998</v>
      </c>
      <c r="P709" s="26">
        <v>3.8866808823529553E-2</v>
      </c>
      <c r="Q709" s="26">
        <v>0.5069492705882368</v>
      </c>
      <c r="R709" s="25" t="s">
        <v>1677</v>
      </c>
      <c r="S709" s="25"/>
      <c r="T709" s="25"/>
      <c r="U709" s="22"/>
      <c r="V709" s="23"/>
      <c r="W709" s="36" t="s">
        <v>1709</v>
      </c>
    </row>
    <row r="710" spans="1:23" ht="14" customHeight="1">
      <c r="A710" s="32" t="s">
        <v>180</v>
      </c>
      <c r="B710" s="32">
        <v>15</v>
      </c>
      <c r="C710" s="32" t="s">
        <v>1579</v>
      </c>
      <c r="D710" s="31">
        <v>42944</v>
      </c>
      <c r="E710" s="25">
        <f>YEAR(D710)</f>
        <v>2017</v>
      </c>
      <c r="F710" s="25">
        <f>MONTH(D710)</f>
        <v>7</v>
      </c>
      <c r="G710" s="37">
        <f>DAY(D710)</f>
        <v>28</v>
      </c>
      <c r="H710" s="35" t="s">
        <v>292</v>
      </c>
      <c r="I710" s="28">
        <v>133.95416</v>
      </c>
      <c r="J710" s="28">
        <v>37.010669999999998</v>
      </c>
      <c r="K710" s="33">
        <v>10</v>
      </c>
      <c r="L710" s="33">
        <v>10</v>
      </c>
      <c r="M710" s="33" t="s">
        <v>292</v>
      </c>
      <c r="N710" s="27">
        <v>25.341100000000001</v>
      </c>
      <c r="O710" s="30">
        <v>34.301099999999998</v>
      </c>
      <c r="P710" s="26">
        <v>3.8926250588235511E-2</v>
      </c>
      <c r="Q710" s="26">
        <v>0.49221221294117612</v>
      </c>
      <c r="R710" s="32" t="s">
        <v>284</v>
      </c>
      <c r="S710" s="32"/>
      <c r="T710" s="32"/>
      <c r="U710" s="22"/>
      <c r="V710" s="36"/>
      <c r="W710" s="22"/>
    </row>
    <row r="711" spans="1:23" ht="14" customHeight="1">
      <c r="A711" s="1" t="s">
        <v>1417</v>
      </c>
      <c r="B711" s="1">
        <v>10</v>
      </c>
      <c r="C711" s="1" t="s">
        <v>1579</v>
      </c>
      <c r="D711" s="5">
        <v>43445</v>
      </c>
      <c r="E711" s="1">
        <v>2018</v>
      </c>
      <c r="F711" s="1">
        <v>12</v>
      </c>
      <c r="G711" s="4">
        <v>11</v>
      </c>
      <c r="H711" s="9">
        <v>0.83680555555555547</v>
      </c>
      <c r="I711" s="13">
        <v>133.27066666666667</v>
      </c>
      <c r="J711" s="13">
        <v>37.204833333333333</v>
      </c>
      <c r="K711" s="10">
        <v>0</v>
      </c>
      <c r="L711" s="10">
        <v>0</v>
      </c>
      <c r="M711" s="33">
        <v>0</v>
      </c>
      <c r="N711" s="14">
        <v>17.399999999999999</v>
      </c>
      <c r="O711" s="13">
        <v>34.089426556202319</v>
      </c>
      <c r="P711" s="38">
        <v>4.2869441176470957E-2</v>
      </c>
      <c r="Q711" s="38">
        <v>5.2647176470587809E-2</v>
      </c>
      <c r="R711" s="1" t="s">
        <v>1410</v>
      </c>
      <c r="U711" s="8" t="s">
        <v>1431</v>
      </c>
      <c r="W711" s="42" t="str">
        <f>A711&amp;" St."&amp;B711&amp;" "&amp;K711&amp;"m"&amp;" Bt."&amp;M711</f>
        <v>YK1810 St.10 0m Bt.0</v>
      </c>
    </row>
    <row r="712" spans="1:23" ht="14" customHeight="1">
      <c r="A712" s="32" t="s">
        <v>180</v>
      </c>
      <c r="B712" s="32">
        <v>11</v>
      </c>
      <c r="C712" s="32" t="s">
        <v>1579</v>
      </c>
      <c r="D712" s="31">
        <v>42943</v>
      </c>
      <c r="E712" s="25">
        <f>YEAR(D712)</f>
        <v>2017</v>
      </c>
      <c r="F712" s="25">
        <f>MONTH(D712)</f>
        <v>7</v>
      </c>
      <c r="G712" s="37">
        <f>DAY(D712)</f>
        <v>27</v>
      </c>
      <c r="H712" s="35" t="s">
        <v>292</v>
      </c>
      <c r="I712" s="28">
        <v>133.44717</v>
      </c>
      <c r="J712" s="28">
        <v>37.747500000000002</v>
      </c>
      <c r="K712" s="33">
        <v>10</v>
      </c>
      <c r="L712" s="33">
        <v>10</v>
      </c>
      <c r="M712" s="33" t="s">
        <v>292</v>
      </c>
      <c r="N712" s="27">
        <v>25.480599999999999</v>
      </c>
      <c r="O712" s="30">
        <v>34.251300000000001</v>
      </c>
      <c r="P712" s="26">
        <v>4.3548851764706242E-2</v>
      </c>
      <c r="Q712" s="26">
        <v>0.39817253882353221</v>
      </c>
      <c r="R712" s="32" t="s">
        <v>284</v>
      </c>
      <c r="S712" s="32"/>
      <c r="T712" s="32"/>
      <c r="U712" s="22"/>
      <c r="V712" s="36"/>
      <c r="W712" s="22"/>
    </row>
    <row r="713" spans="1:23" ht="14" customHeight="1">
      <c r="A713" s="1" t="s">
        <v>1417</v>
      </c>
      <c r="B713" s="1">
        <v>6</v>
      </c>
      <c r="C713" s="1" t="s">
        <v>1579</v>
      </c>
      <c r="D713" s="5">
        <v>43448</v>
      </c>
      <c r="E713" s="1">
        <v>2018</v>
      </c>
      <c r="F713" s="1">
        <v>12</v>
      </c>
      <c r="G713" s="4">
        <v>14</v>
      </c>
      <c r="H713" s="9">
        <v>0.67499999999999993</v>
      </c>
      <c r="I713" s="13">
        <v>132.74966666666666</v>
      </c>
      <c r="J713" s="13">
        <v>37.549500000000002</v>
      </c>
      <c r="K713" s="10">
        <v>0</v>
      </c>
      <c r="L713" s="10">
        <v>0</v>
      </c>
      <c r="M713" s="33">
        <v>0</v>
      </c>
      <c r="N713" s="14">
        <v>13.4</v>
      </c>
      <c r="O713" s="13">
        <v>34.072691354577117</v>
      </c>
      <c r="P713" s="38">
        <v>4.9274299999999993E-2</v>
      </c>
      <c r="Q713" s="38">
        <v>6.7792999999998216E-2</v>
      </c>
      <c r="R713" s="1" t="s">
        <v>1410</v>
      </c>
      <c r="U713" s="8" t="s">
        <v>1431</v>
      </c>
      <c r="W713" s="42" t="str">
        <f>A713&amp;" St."&amp;B713&amp;" "&amp;K713&amp;"m"&amp;" Bt."&amp;M713</f>
        <v>YK1810 St.6 0m Bt.0</v>
      </c>
    </row>
    <row r="714" spans="1:23" ht="14" customHeight="1">
      <c r="A714" s="25" t="s">
        <v>1705</v>
      </c>
      <c r="B714" s="25">
        <v>16</v>
      </c>
      <c r="C714" s="1" t="s">
        <v>1579</v>
      </c>
      <c r="D714" s="43" t="s">
        <v>1706</v>
      </c>
      <c r="E714" s="25">
        <f>YEAR(D714)</f>
        <v>2019</v>
      </c>
      <c r="F714" s="25">
        <f>MONTH(D714)</f>
        <v>2</v>
      </c>
      <c r="G714" s="25">
        <f>DAY(D714)</f>
        <v>26</v>
      </c>
      <c r="H714" s="35" t="s">
        <v>292</v>
      </c>
      <c r="I714" s="44">
        <v>133.65876666666668</v>
      </c>
      <c r="J714" s="44">
        <v>38.999183333333335</v>
      </c>
      <c r="K714" s="34">
        <v>0</v>
      </c>
      <c r="L714" s="34">
        <v>0</v>
      </c>
      <c r="M714" s="33">
        <v>0</v>
      </c>
      <c r="N714" s="45">
        <v>7.766</v>
      </c>
      <c r="O714" s="44">
        <v>34.32</v>
      </c>
      <c r="P714" s="26">
        <v>5.2045170588235656E-2</v>
      </c>
      <c r="Q714" s="26">
        <v>0.13779514470588161</v>
      </c>
      <c r="R714" s="25" t="s">
        <v>1677</v>
      </c>
      <c r="S714" s="25"/>
      <c r="T714" s="25"/>
      <c r="U714" s="22"/>
      <c r="V714" s="23"/>
      <c r="W714" s="36" t="s">
        <v>1707</v>
      </c>
    </row>
    <row r="715" spans="1:23" ht="14" customHeight="1">
      <c r="A715" s="32" t="s">
        <v>146</v>
      </c>
      <c r="B715" s="32" t="s">
        <v>68</v>
      </c>
      <c r="C715" s="32" t="s">
        <v>1579</v>
      </c>
      <c r="D715" s="31">
        <v>42759</v>
      </c>
      <c r="E715" s="1">
        <f>YEAR(D715)</f>
        <v>2017</v>
      </c>
      <c r="F715" s="1">
        <f>MONTH(D715)</f>
        <v>1</v>
      </c>
      <c r="G715" s="4">
        <f>DAY(D715)</f>
        <v>24</v>
      </c>
      <c r="H715" s="6">
        <v>0.72916666666666663</v>
      </c>
      <c r="I715" s="28">
        <v>132.75085000000001</v>
      </c>
      <c r="J715" s="28">
        <v>38.747933333333336</v>
      </c>
      <c r="K715" s="33">
        <v>0</v>
      </c>
      <c r="L715" s="33">
        <v>0</v>
      </c>
      <c r="M715" s="33">
        <v>0</v>
      </c>
      <c r="N715" s="27">
        <v>11.5</v>
      </c>
      <c r="O715" s="30">
        <v>34.051499999999997</v>
      </c>
      <c r="P715" s="38">
        <v>5.329166117647044E-2</v>
      </c>
      <c r="Q715" s="38">
        <v>0.44188371764705892</v>
      </c>
      <c r="R715" s="32" t="s">
        <v>285</v>
      </c>
      <c r="S715" s="32"/>
      <c r="T715" s="32"/>
      <c r="W715" s="8" t="s">
        <v>548</v>
      </c>
    </row>
    <row r="716" spans="1:23" ht="14" customHeight="1">
      <c r="A716" s="25" t="s">
        <v>1675</v>
      </c>
      <c r="B716" s="25">
        <v>19</v>
      </c>
      <c r="C716" s="1" t="s">
        <v>1579</v>
      </c>
      <c r="D716" s="43" t="s">
        <v>1676</v>
      </c>
      <c r="E716" s="25">
        <f>YEAR(D716)</f>
        <v>2018</v>
      </c>
      <c r="F716" s="25">
        <f>MONTH(D716)</f>
        <v>2</v>
      </c>
      <c r="G716" s="25">
        <f>DAY(D716)</f>
        <v>27</v>
      </c>
      <c r="H716" s="35" t="s">
        <v>292</v>
      </c>
      <c r="I716" s="44">
        <v>133.67535000000001</v>
      </c>
      <c r="J716" s="44">
        <v>38.001683333333332</v>
      </c>
      <c r="K716" s="34">
        <v>0</v>
      </c>
      <c r="L716" s="34">
        <v>0</v>
      </c>
      <c r="M716" s="33">
        <v>0</v>
      </c>
      <c r="N716" s="45">
        <v>7.2030000000000003</v>
      </c>
      <c r="O716" s="44">
        <v>34.621000000000002</v>
      </c>
      <c r="P716" s="26">
        <v>5.8269167058823346E-2</v>
      </c>
      <c r="Q716" s="26">
        <v>0.36094701176470601</v>
      </c>
      <c r="R716" s="25" t="s">
        <v>1677</v>
      </c>
      <c r="S716" s="25"/>
      <c r="T716" s="25"/>
      <c r="U716" s="22"/>
      <c r="V716" s="23"/>
      <c r="W716" s="36" t="s">
        <v>1678</v>
      </c>
    </row>
    <row r="717" spans="1:23" ht="14" customHeight="1">
      <c r="A717" s="1" t="s">
        <v>1417</v>
      </c>
      <c r="B717" s="1">
        <v>21</v>
      </c>
      <c r="C717" s="1" t="s">
        <v>1579</v>
      </c>
      <c r="D717" s="5">
        <v>43444</v>
      </c>
      <c r="E717" s="1">
        <v>2018</v>
      </c>
      <c r="F717" s="1">
        <v>12</v>
      </c>
      <c r="G717" s="4">
        <v>10</v>
      </c>
      <c r="H717" s="9">
        <v>0.76909722222222221</v>
      </c>
      <c r="I717" s="13">
        <v>132.75083333333333</v>
      </c>
      <c r="J717" s="13">
        <v>36.249833333333335</v>
      </c>
      <c r="K717" s="10">
        <v>0</v>
      </c>
      <c r="L717" s="10">
        <v>0</v>
      </c>
      <c r="M717" s="33">
        <v>0</v>
      </c>
      <c r="N717" s="14">
        <v>18.600000000000001</v>
      </c>
      <c r="O717" s="13">
        <v>34.199373648675461</v>
      </c>
      <c r="P717" s="38">
        <v>5.9995623529411901E-2</v>
      </c>
      <c r="Q717" s="38">
        <v>0.14022412117647143</v>
      </c>
      <c r="R717" s="1" t="s">
        <v>1410</v>
      </c>
      <c r="W717" s="42" t="str">
        <f>A717&amp;" St."&amp;B717&amp;" "&amp;K717&amp;"m"&amp;" Bt."&amp;M717</f>
        <v>YK1810 St.21 0m Bt.0</v>
      </c>
    </row>
    <row r="718" spans="1:23" ht="14" customHeight="1">
      <c r="A718" s="25" t="s">
        <v>1359</v>
      </c>
      <c r="B718" s="25" t="s">
        <v>1334</v>
      </c>
      <c r="C718" s="25" t="s">
        <v>1579</v>
      </c>
      <c r="D718" s="43">
        <v>43305</v>
      </c>
      <c r="E718" s="25">
        <v>2018</v>
      </c>
      <c r="F718" s="25">
        <v>7</v>
      </c>
      <c r="G718" s="37">
        <v>24</v>
      </c>
      <c r="H718" s="35">
        <v>0.71646990740740746</v>
      </c>
      <c r="I718" s="44">
        <v>133.51533333333333</v>
      </c>
      <c r="J718" s="44">
        <v>37.768333333333331</v>
      </c>
      <c r="K718" s="34">
        <v>80</v>
      </c>
      <c r="L718" s="34">
        <v>80</v>
      </c>
      <c r="M718" s="34">
        <v>0</v>
      </c>
      <c r="N718" s="45">
        <v>7.4617000000000004</v>
      </c>
      <c r="O718" s="44">
        <v>34.1982</v>
      </c>
      <c r="P718" s="26">
        <v>6.1976064705882017E-2</v>
      </c>
      <c r="Q718" s="26">
        <v>0.23532841176470498</v>
      </c>
      <c r="R718" s="32" t="s">
        <v>1360</v>
      </c>
      <c r="S718" s="32">
        <v>1</v>
      </c>
      <c r="T718" s="32"/>
      <c r="U718" s="22"/>
      <c r="V718" s="36"/>
      <c r="W718" s="22" t="s">
        <v>878</v>
      </c>
    </row>
    <row r="719" spans="1:23" ht="14" customHeight="1">
      <c r="A719" s="1" t="s">
        <v>1594</v>
      </c>
      <c r="B719" s="32">
        <v>54</v>
      </c>
      <c r="C719" s="1" t="s">
        <v>1579</v>
      </c>
      <c r="D719" s="31">
        <v>43608</v>
      </c>
      <c r="E719" s="25">
        <f>YEAR(D719)</f>
        <v>2019</v>
      </c>
      <c r="F719" s="25">
        <v>5</v>
      </c>
      <c r="G719" s="37">
        <v>23</v>
      </c>
      <c r="H719" s="35">
        <v>0.34027777777777773</v>
      </c>
      <c r="I719" s="28">
        <v>132.33600000000001</v>
      </c>
      <c r="J719" s="28">
        <v>38.336716666666668</v>
      </c>
      <c r="K719" s="33">
        <v>0</v>
      </c>
      <c r="L719" s="33">
        <v>0</v>
      </c>
      <c r="M719" s="33">
        <v>0</v>
      </c>
      <c r="N719" s="27">
        <v>14.574999999999999</v>
      </c>
      <c r="O719" s="30">
        <v>34.337699999999998</v>
      </c>
      <c r="P719" s="26">
        <v>6.3E-2</v>
      </c>
      <c r="Q719" s="26">
        <v>0.19800000000000001</v>
      </c>
      <c r="R719" s="32" t="s">
        <v>288</v>
      </c>
      <c r="S719" s="32"/>
      <c r="T719" s="32"/>
      <c r="U719" s="59"/>
      <c r="V719" s="36" t="s">
        <v>1532</v>
      </c>
      <c r="W719" s="22"/>
    </row>
    <row r="720" spans="1:23" ht="14" customHeight="1">
      <c r="A720" s="25" t="s">
        <v>1732</v>
      </c>
      <c r="B720" s="25">
        <v>23</v>
      </c>
      <c r="C720" s="1" t="s">
        <v>1579</v>
      </c>
      <c r="D720" s="43" t="s">
        <v>1733</v>
      </c>
      <c r="E720" s="25">
        <f>YEAR(D720)</f>
        <v>2020</v>
      </c>
      <c r="F720" s="25">
        <f>MONTH(D720)</f>
        <v>2</v>
      </c>
      <c r="G720" s="25">
        <f>DAY(D720)</f>
        <v>26</v>
      </c>
      <c r="H720" s="35" t="s">
        <v>292</v>
      </c>
      <c r="I720" s="44">
        <v>133.65485000000001</v>
      </c>
      <c r="J720" s="44">
        <v>36.005850000000002</v>
      </c>
      <c r="K720" s="34">
        <v>0</v>
      </c>
      <c r="L720" s="34">
        <v>0</v>
      </c>
      <c r="M720" s="33">
        <v>0</v>
      </c>
      <c r="N720" s="45">
        <v>12.782999999999999</v>
      </c>
      <c r="O720" s="44">
        <v>34.146999999999998</v>
      </c>
      <c r="P720" s="26">
        <v>7.2543160000000384E-2</v>
      </c>
      <c r="Q720" s="26">
        <v>0.3785568588235293</v>
      </c>
      <c r="R720" s="25" t="s">
        <v>1677</v>
      </c>
      <c r="S720" s="25"/>
      <c r="T720" s="25"/>
      <c r="U720" s="22"/>
      <c r="V720" s="23"/>
      <c r="W720" s="36" t="s">
        <v>1734</v>
      </c>
    </row>
    <row r="721" spans="1:23" ht="14" customHeight="1">
      <c r="A721" s="25" t="s">
        <v>1359</v>
      </c>
      <c r="B721" s="25" t="s">
        <v>1362</v>
      </c>
      <c r="C721" s="25" t="s">
        <v>1579</v>
      </c>
      <c r="D721" s="43">
        <v>43305</v>
      </c>
      <c r="E721" s="25">
        <v>2018</v>
      </c>
      <c r="F721" s="25">
        <v>7</v>
      </c>
      <c r="G721" s="37">
        <v>24</v>
      </c>
      <c r="H721" s="35">
        <v>0.8825115740740741</v>
      </c>
      <c r="I721" s="44">
        <v>133.501</v>
      </c>
      <c r="J721" s="44">
        <v>37.488333333333337</v>
      </c>
      <c r="K721" s="34">
        <v>10</v>
      </c>
      <c r="L721" s="34">
        <v>10</v>
      </c>
      <c r="M721" s="34">
        <v>0</v>
      </c>
      <c r="N721" s="45">
        <v>20.877300000000002</v>
      </c>
      <c r="O721" s="44">
        <v>34.220999999999997</v>
      </c>
      <c r="P721" s="26">
        <v>7.429833411764708E-2</v>
      </c>
      <c r="Q721" s="26">
        <v>0.54026963529411809</v>
      </c>
      <c r="R721" s="32" t="s">
        <v>1360</v>
      </c>
      <c r="S721" s="32"/>
      <c r="T721" s="32"/>
      <c r="U721" s="22"/>
      <c r="V721" s="36"/>
      <c r="W721" s="22" t="s">
        <v>870</v>
      </c>
    </row>
    <row r="722" spans="1:23" ht="14" customHeight="1">
      <c r="A722" s="1" t="s">
        <v>1417</v>
      </c>
      <c r="B722" s="1" t="s">
        <v>117</v>
      </c>
      <c r="C722" s="1" t="s">
        <v>1579</v>
      </c>
      <c r="D722" s="5">
        <v>43452</v>
      </c>
      <c r="E722" s="1">
        <v>2018</v>
      </c>
      <c r="F722" s="1">
        <v>12</v>
      </c>
      <c r="G722" s="4">
        <v>18</v>
      </c>
      <c r="H722" s="9">
        <v>0.68680555555555556</v>
      </c>
      <c r="I722" s="13">
        <v>131.00033333333334</v>
      </c>
      <c r="J722" s="13">
        <v>35.000166666666665</v>
      </c>
      <c r="K722" s="10">
        <v>0</v>
      </c>
      <c r="L722" s="10">
        <v>0</v>
      </c>
      <c r="M722" s="33">
        <v>0</v>
      </c>
      <c r="N722" s="14">
        <v>18.100000000000001</v>
      </c>
      <c r="O722" s="13">
        <v>34.29340292642263</v>
      </c>
      <c r="P722" s="38">
        <v>7.5486247058823785E-2</v>
      </c>
      <c r="Q722" s="38">
        <v>0.41044062235294199</v>
      </c>
      <c r="R722" s="1" t="s">
        <v>1410</v>
      </c>
      <c r="W722" s="42" t="str">
        <f>A722&amp;" St."&amp;B722&amp;" "&amp;K722&amp;"m"&amp;" Bt."&amp;M722</f>
        <v>YK1810 St.N6 0m Bt.0</v>
      </c>
    </row>
    <row r="723" spans="1:23" ht="14" customHeight="1">
      <c r="A723" s="32" t="s">
        <v>1585</v>
      </c>
      <c r="B723" s="32">
        <v>15</v>
      </c>
      <c r="C723" s="1" t="s">
        <v>1579</v>
      </c>
      <c r="D723" s="31">
        <v>43249</v>
      </c>
      <c r="E723" s="25">
        <f t="shared" ref="E723:E732" si="66">YEAR(D723)</f>
        <v>2018</v>
      </c>
      <c r="F723" s="25">
        <f>MONTH(D723)</f>
        <v>5</v>
      </c>
      <c r="G723" s="37">
        <f>DAY(D723)</f>
        <v>29</v>
      </c>
      <c r="H723" s="35">
        <v>0.63263888888888886</v>
      </c>
      <c r="I723" s="28">
        <v>132.32646666666668</v>
      </c>
      <c r="J723" s="28">
        <v>37.004083333333334</v>
      </c>
      <c r="K723" s="33">
        <v>0</v>
      </c>
      <c r="L723" s="33">
        <v>0</v>
      </c>
      <c r="M723" s="33">
        <v>0</v>
      </c>
      <c r="N723" s="27">
        <v>17.859000000000002</v>
      </c>
      <c r="O723" s="30">
        <v>34.372999999999998</v>
      </c>
      <c r="P723" s="26">
        <v>8.5684611764706098E-2</v>
      </c>
      <c r="Q723" s="26">
        <v>0.68985434823529523</v>
      </c>
      <c r="R723" s="32" t="s">
        <v>288</v>
      </c>
      <c r="S723" s="32"/>
      <c r="T723" s="32"/>
      <c r="U723" s="59"/>
      <c r="V723" s="36" t="s">
        <v>1290</v>
      </c>
      <c r="W723" s="22" t="s">
        <v>1295</v>
      </c>
    </row>
    <row r="724" spans="1:23" ht="14" customHeight="1">
      <c r="A724" s="32" t="s">
        <v>1591</v>
      </c>
      <c r="B724" s="32">
        <v>52</v>
      </c>
      <c r="C724" s="1" t="s">
        <v>1579</v>
      </c>
      <c r="D724" s="31">
        <v>43158</v>
      </c>
      <c r="E724" s="25">
        <f t="shared" si="66"/>
        <v>2018</v>
      </c>
      <c r="F724" s="25">
        <f>MONTH(D724)</f>
        <v>2</v>
      </c>
      <c r="G724" s="37">
        <f>DAY(D724)</f>
        <v>27</v>
      </c>
      <c r="H724" s="35" t="s">
        <v>292</v>
      </c>
      <c r="I724" s="28">
        <v>132.32796666666667</v>
      </c>
      <c r="J724" s="28">
        <v>37.671733333333336</v>
      </c>
      <c r="K724" s="33">
        <v>0</v>
      </c>
      <c r="L724" s="33">
        <v>0</v>
      </c>
      <c r="M724" s="33">
        <v>0</v>
      </c>
      <c r="N724" s="27">
        <v>7.8</v>
      </c>
      <c r="O724" s="30">
        <v>34.232100000000003</v>
      </c>
      <c r="P724" s="26">
        <v>9.1101923529411932E-2</v>
      </c>
      <c r="Q724" s="26">
        <v>0.23005072705882412</v>
      </c>
      <c r="R724" s="32" t="s">
        <v>288</v>
      </c>
      <c r="S724" s="32"/>
      <c r="T724" s="32"/>
      <c r="U724" s="59" t="s">
        <v>7</v>
      </c>
      <c r="V724" s="36"/>
      <c r="W724" s="22"/>
    </row>
    <row r="725" spans="1:23" ht="14" customHeight="1">
      <c r="A725" s="1" t="s">
        <v>1594</v>
      </c>
      <c r="B725" s="32">
        <v>53</v>
      </c>
      <c r="C725" s="1" t="s">
        <v>1579</v>
      </c>
      <c r="D725" s="31">
        <v>43608</v>
      </c>
      <c r="E725" s="25">
        <f t="shared" si="66"/>
        <v>2019</v>
      </c>
      <c r="F725" s="25">
        <v>5</v>
      </c>
      <c r="G725" s="37">
        <v>23</v>
      </c>
      <c r="H725" s="35">
        <v>0.41944444444444445</v>
      </c>
      <c r="I725" s="28">
        <v>132.33286666666666</v>
      </c>
      <c r="J725" s="28">
        <v>38.006966666666663</v>
      </c>
      <c r="K725" s="33">
        <v>0</v>
      </c>
      <c r="L725" s="33">
        <v>0</v>
      </c>
      <c r="M725" s="33">
        <v>0</v>
      </c>
      <c r="N725" s="27">
        <v>16.548999999999999</v>
      </c>
      <c r="O725" s="30">
        <v>34.4542</v>
      </c>
      <c r="P725" s="26">
        <v>0.10199999999999999</v>
      </c>
      <c r="Q725" s="26">
        <v>0.68600000000000005</v>
      </c>
      <c r="R725" s="32" t="s">
        <v>288</v>
      </c>
      <c r="S725" s="32"/>
      <c r="T725" s="32"/>
      <c r="U725" s="59"/>
      <c r="V725" s="36" t="s">
        <v>1532</v>
      </c>
      <c r="W725" s="22"/>
    </row>
    <row r="726" spans="1:23" ht="14" customHeight="1">
      <c r="A726" s="32" t="s">
        <v>146</v>
      </c>
      <c r="B726" s="32" t="s">
        <v>258</v>
      </c>
      <c r="C726" s="32" t="s">
        <v>1579</v>
      </c>
      <c r="D726" s="31">
        <v>42759</v>
      </c>
      <c r="E726" s="1">
        <f t="shared" si="66"/>
        <v>2017</v>
      </c>
      <c r="F726" s="1">
        <f>MONTH(D726)</f>
        <v>1</v>
      </c>
      <c r="G726" s="4">
        <f>DAY(D726)</f>
        <v>24</v>
      </c>
      <c r="H726" s="6">
        <v>0.48472222222222222</v>
      </c>
      <c r="I726" s="28">
        <v>132.77600000000001</v>
      </c>
      <c r="J726" s="28">
        <v>38.46</v>
      </c>
      <c r="K726" s="33">
        <v>4.5</v>
      </c>
      <c r="L726" s="33">
        <v>5</v>
      </c>
      <c r="M726" s="10">
        <v>0</v>
      </c>
      <c r="N726" s="27">
        <v>11.583</v>
      </c>
      <c r="O726" s="30">
        <v>34.001596666666593</v>
      </c>
      <c r="P726" s="38">
        <v>0.10367960470588211</v>
      </c>
      <c r="Q726" s="38">
        <v>0.59365887058823752</v>
      </c>
      <c r="R726" s="32" t="s">
        <v>285</v>
      </c>
      <c r="S726" s="32"/>
      <c r="T726" s="32"/>
      <c r="W726" s="8" t="s">
        <v>547</v>
      </c>
    </row>
    <row r="727" spans="1:23" ht="14" customHeight="1">
      <c r="A727" s="1" t="s">
        <v>1594</v>
      </c>
      <c r="B727" s="32">
        <v>52</v>
      </c>
      <c r="C727" s="1" t="s">
        <v>1579</v>
      </c>
      <c r="D727" s="31">
        <v>43608</v>
      </c>
      <c r="E727" s="25">
        <f t="shared" si="66"/>
        <v>2019</v>
      </c>
      <c r="F727" s="25">
        <v>5</v>
      </c>
      <c r="G727" s="37">
        <v>23</v>
      </c>
      <c r="H727" s="35">
        <v>0.50069444444444444</v>
      </c>
      <c r="I727" s="28">
        <v>132.33523333333332</v>
      </c>
      <c r="J727" s="28">
        <v>37.673083333333331</v>
      </c>
      <c r="K727" s="33">
        <v>0</v>
      </c>
      <c r="L727" s="33">
        <v>0</v>
      </c>
      <c r="M727" s="33">
        <v>0</v>
      </c>
      <c r="N727" s="27">
        <v>16.399000000000001</v>
      </c>
      <c r="O727" s="30">
        <v>34.3506</v>
      </c>
      <c r="P727" s="26">
        <v>0.105</v>
      </c>
      <c r="Q727" s="26">
        <v>0.56100000000000005</v>
      </c>
      <c r="R727" s="32" t="s">
        <v>288</v>
      </c>
      <c r="S727" s="32"/>
      <c r="T727" s="32"/>
      <c r="U727" s="59"/>
      <c r="V727" s="36" t="s">
        <v>1532</v>
      </c>
      <c r="W727" s="22"/>
    </row>
    <row r="728" spans="1:23" ht="14" customHeight="1">
      <c r="A728" s="25" t="s">
        <v>1712</v>
      </c>
      <c r="B728" s="25">
        <v>19</v>
      </c>
      <c r="C728" s="1" t="s">
        <v>1579</v>
      </c>
      <c r="D728" s="43" t="s">
        <v>1713</v>
      </c>
      <c r="E728" s="25">
        <f t="shared" si="66"/>
        <v>2019</v>
      </c>
      <c r="F728" s="25">
        <f>MONTH(D728)</f>
        <v>5</v>
      </c>
      <c r="G728" s="25">
        <f>DAY(D728)</f>
        <v>30</v>
      </c>
      <c r="H728" s="35" t="s">
        <v>292</v>
      </c>
      <c r="I728" s="44">
        <v>133.68006666666668</v>
      </c>
      <c r="J728" s="44">
        <v>38.01101666666667</v>
      </c>
      <c r="K728" s="34">
        <v>0</v>
      </c>
      <c r="L728" s="34">
        <v>0</v>
      </c>
      <c r="M728" s="33">
        <v>0</v>
      </c>
      <c r="N728" s="45">
        <v>17.475999999999999</v>
      </c>
      <c r="O728" s="44">
        <v>34.481999999999999</v>
      </c>
      <c r="P728" s="26">
        <v>0.10624930117647091</v>
      </c>
      <c r="Q728" s="26">
        <v>1.035332129411767</v>
      </c>
      <c r="R728" s="25" t="s">
        <v>1677</v>
      </c>
      <c r="S728" s="25"/>
      <c r="T728" s="25"/>
      <c r="U728" s="22"/>
      <c r="V728" s="23"/>
      <c r="W728" s="36" t="s">
        <v>1715</v>
      </c>
    </row>
    <row r="729" spans="1:23" ht="14" customHeight="1">
      <c r="A729" s="25" t="s">
        <v>1683</v>
      </c>
      <c r="B729" s="25">
        <v>16</v>
      </c>
      <c r="C729" s="1" t="s">
        <v>1579</v>
      </c>
      <c r="D729" s="43" t="s">
        <v>1684</v>
      </c>
      <c r="E729" s="25">
        <f t="shared" si="66"/>
        <v>2018</v>
      </c>
      <c r="F729" s="25">
        <f>MONTH(D729)</f>
        <v>5</v>
      </c>
      <c r="G729" s="25">
        <f>DAY(D729)</f>
        <v>29</v>
      </c>
      <c r="H729" s="35" t="s">
        <v>292</v>
      </c>
      <c r="I729" s="44">
        <v>133.66403333333332</v>
      </c>
      <c r="J729" s="44">
        <v>39.00385</v>
      </c>
      <c r="K729" s="34">
        <v>0</v>
      </c>
      <c r="L729" s="34">
        <v>0</v>
      </c>
      <c r="M729" s="33">
        <v>0</v>
      </c>
      <c r="N729" s="45">
        <v>15.43</v>
      </c>
      <c r="O729" s="44">
        <v>34.469000000000001</v>
      </c>
      <c r="P729" s="26">
        <v>0.1067361352941183</v>
      </c>
      <c r="Q729" s="26">
        <v>0.37941345882352806</v>
      </c>
      <c r="R729" s="25" t="s">
        <v>1677</v>
      </c>
      <c r="S729" s="25"/>
      <c r="T729" s="25"/>
      <c r="U729" s="22"/>
      <c r="V729" s="23"/>
      <c r="W729" s="36" t="s">
        <v>1685</v>
      </c>
    </row>
    <row r="730" spans="1:23" ht="14" customHeight="1">
      <c r="A730" s="32" t="s">
        <v>146</v>
      </c>
      <c r="B730" s="32" t="s">
        <v>204</v>
      </c>
      <c r="C730" s="32" t="s">
        <v>1579</v>
      </c>
      <c r="D730" s="31">
        <v>42759</v>
      </c>
      <c r="E730" s="1">
        <f t="shared" si="66"/>
        <v>2017</v>
      </c>
      <c r="F730" s="1">
        <f>MONTH(D730)</f>
        <v>1</v>
      </c>
      <c r="G730" s="4">
        <f>DAY(D730)</f>
        <v>24</v>
      </c>
      <c r="H730" s="6">
        <v>0.86249999999999993</v>
      </c>
      <c r="I730" s="28">
        <v>132.74965</v>
      </c>
      <c r="J730" s="28">
        <v>38.50116666666667</v>
      </c>
      <c r="K730" s="33">
        <v>0</v>
      </c>
      <c r="L730" s="33">
        <v>0</v>
      </c>
      <c r="M730" s="33">
        <v>0</v>
      </c>
      <c r="N730" s="27">
        <v>11.7</v>
      </c>
      <c r="O730" s="30">
        <v>34.030999999999999</v>
      </c>
      <c r="P730" s="38">
        <v>0.11044308705882333</v>
      </c>
      <c r="Q730" s="38">
        <v>0.45934990588235358</v>
      </c>
      <c r="R730" s="32" t="s">
        <v>285</v>
      </c>
      <c r="S730" s="32"/>
      <c r="T730" s="32"/>
      <c r="W730" s="8" t="s">
        <v>549</v>
      </c>
    </row>
    <row r="731" spans="1:23" ht="14" customHeight="1">
      <c r="A731" s="32" t="s">
        <v>146</v>
      </c>
      <c r="B731" s="32" t="s">
        <v>206</v>
      </c>
      <c r="C731" s="32" t="s">
        <v>1579</v>
      </c>
      <c r="D731" s="31">
        <v>42760</v>
      </c>
      <c r="E731" s="1">
        <f t="shared" si="66"/>
        <v>2017</v>
      </c>
      <c r="F731" s="1">
        <f>MONTH(D731)</f>
        <v>1</v>
      </c>
      <c r="G731" s="4">
        <f>DAY(D731)</f>
        <v>25</v>
      </c>
      <c r="H731" s="6">
        <v>0.84722222222222221</v>
      </c>
      <c r="I731" s="28">
        <v>132.24793333333332</v>
      </c>
      <c r="J731" s="28">
        <v>36.749183333333335</v>
      </c>
      <c r="K731" s="33">
        <v>0</v>
      </c>
      <c r="L731" s="33">
        <v>0</v>
      </c>
      <c r="M731" s="33">
        <v>0</v>
      </c>
      <c r="N731" s="27">
        <v>12</v>
      </c>
      <c r="O731" s="30">
        <v>34.148000000000003</v>
      </c>
      <c r="P731" s="38">
        <v>0.11717033647058828</v>
      </c>
      <c r="Q731" s="38">
        <v>0.56558324705882335</v>
      </c>
      <c r="R731" s="32" t="s">
        <v>285</v>
      </c>
      <c r="S731" s="32"/>
      <c r="T731" s="32"/>
      <c r="W731" s="8" t="s">
        <v>552</v>
      </c>
    </row>
    <row r="732" spans="1:23" ht="14" customHeight="1">
      <c r="A732" s="25" t="s">
        <v>1675</v>
      </c>
      <c r="B732" s="25">
        <v>22</v>
      </c>
      <c r="C732" s="1" t="s">
        <v>1579</v>
      </c>
      <c r="D732" s="43" t="s">
        <v>1676</v>
      </c>
      <c r="E732" s="25">
        <f t="shared" si="66"/>
        <v>2018</v>
      </c>
      <c r="F732" s="25">
        <f>MONTH(D732)</f>
        <v>2</v>
      </c>
      <c r="G732" s="25">
        <f>DAY(D732)</f>
        <v>27</v>
      </c>
      <c r="H732" s="35" t="s">
        <v>292</v>
      </c>
      <c r="I732" s="44">
        <v>133.67228333333333</v>
      </c>
      <c r="J732" s="44">
        <v>36.997283333333336</v>
      </c>
      <c r="K732" s="34">
        <v>0</v>
      </c>
      <c r="L732" s="34">
        <v>0</v>
      </c>
      <c r="M732" s="33">
        <v>0</v>
      </c>
      <c r="N732" s="45">
        <v>10.032999999999999</v>
      </c>
      <c r="O732" s="44">
        <v>34.423000000000002</v>
      </c>
      <c r="P732" s="26">
        <v>0.12806949647058818</v>
      </c>
      <c r="Q732" s="26">
        <v>0.62436681411764816</v>
      </c>
      <c r="R732" s="25" t="s">
        <v>1677</v>
      </c>
      <c r="S732" s="25"/>
      <c r="T732" s="25"/>
      <c r="U732" s="22"/>
      <c r="V732" s="23"/>
      <c r="W732" s="36" t="s">
        <v>1679</v>
      </c>
    </row>
    <row r="733" spans="1:23" ht="14" customHeight="1">
      <c r="A733" s="25" t="s">
        <v>1359</v>
      </c>
      <c r="B733" s="25" t="s">
        <v>1334</v>
      </c>
      <c r="C733" s="25" t="s">
        <v>1579</v>
      </c>
      <c r="D733" s="43">
        <v>43305</v>
      </c>
      <c r="E733" s="25">
        <v>2018</v>
      </c>
      <c r="F733" s="25">
        <v>7</v>
      </c>
      <c r="G733" s="37">
        <v>24</v>
      </c>
      <c r="H733" s="35">
        <v>0.71924768518518523</v>
      </c>
      <c r="I733" s="44">
        <v>133.51533333333333</v>
      </c>
      <c r="J733" s="44">
        <v>37.768333333333331</v>
      </c>
      <c r="K733" s="34">
        <v>10</v>
      </c>
      <c r="L733" s="34">
        <v>10</v>
      </c>
      <c r="M733" s="34">
        <v>0</v>
      </c>
      <c r="N733" s="45">
        <v>20.058399999999999</v>
      </c>
      <c r="O733" s="44">
        <v>34.189799999999998</v>
      </c>
      <c r="P733" s="26">
        <v>0.13712227176470604</v>
      </c>
      <c r="Q733" s="26">
        <v>0.46363761411764948</v>
      </c>
      <c r="R733" s="32" t="s">
        <v>1360</v>
      </c>
      <c r="S733" s="32">
        <v>1</v>
      </c>
      <c r="T733" s="32"/>
      <c r="U733" s="61"/>
      <c r="V733" s="36"/>
      <c r="W733" s="62" t="s">
        <v>884</v>
      </c>
    </row>
    <row r="734" spans="1:23" ht="14" customHeight="1">
      <c r="A734" s="32" t="s">
        <v>1585</v>
      </c>
      <c r="B734" s="32">
        <v>51</v>
      </c>
      <c r="C734" s="1" t="s">
        <v>1579</v>
      </c>
      <c r="D734" s="31">
        <v>43249</v>
      </c>
      <c r="E734" s="25">
        <f>YEAR(D734)</f>
        <v>2018</v>
      </c>
      <c r="F734" s="25">
        <f>MONTH(D734)</f>
        <v>5</v>
      </c>
      <c r="G734" s="37">
        <f>DAY(D734)</f>
        <v>29</v>
      </c>
      <c r="H734" s="35">
        <v>0.55694444444444446</v>
      </c>
      <c r="I734" s="28">
        <v>132.32608333333334</v>
      </c>
      <c r="J734" s="28">
        <v>37.33721666666667</v>
      </c>
      <c r="K734" s="33">
        <v>0</v>
      </c>
      <c r="L734" s="33">
        <v>0</v>
      </c>
      <c r="M734" s="33">
        <v>0</v>
      </c>
      <c r="N734" s="27">
        <v>17.989000000000001</v>
      </c>
      <c r="O734" s="30">
        <v>34.435600000000001</v>
      </c>
      <c r="P734" s="26">
        <v>0.13727824000000055</v>
      </c>
      <c r="Q734" s="26">
        <v>0.98115755999999799</v>
      </c>
      <c r="R734" s="32" t="s">
        <v>288</v>
      </c>
      <c r="S734" s="32"/>
      <c r="T734" s="32"/>
      <c r="U734" s="59"/>
      <c r="V734" s="36"/>
      <c r="W734" s="22" t="s">
        <v>1294</v>
      </c>
    </row>
    <row r="735" spans="1:23" ht="14" customHeight="1">
      <c r="A735" s="1" t="s">
        <v>1593</v>
      </c>
      <c r="B735" s="32">
        <v>15</v>
      </c>
      <c r="C735" s="1" t="s">
        <v>1579</v>
      </c>
      <c r="D735" s="31">
        <v>43522</v>
      </c>
      <c r="E735" s="25">
        <f>YEAR(D735)</f>
        <v>2019</v>
      </c>
      <c r="F735" s="25">
        <f>MONTH(D735)</f>
        <v>2</v>
      </c>
      <c r="G735" s="37">
        <f>DAY(D735)</f>
        <v>26</v>
      </c>
      <c r="H735" s="35">
        <v>0.67847222222222225</v>
      </c>
      <c r="I735" s="28">
        <v>132.32855000000001</v>
      </c>
      <c r="J735" s="28">
        <v>37.00365</v>
      </c>
      <c r="K735" s="33">
        <v>0</v>
      </c>
      <c r="L735" s="33">
        <v>0</v>
      </c>
      <c r="M735" s="33">
        <v>0</v>
      </c>
      <c r="N735" s="27">
        <v>11.907</v>
      </c>
      <c r="O735" s="30">
        <v>34.328400000000002</v>
      </c>
      <c r="P735" s="26">
        <v>0.13734211764705928</v>
      </c>
      <c r="Q735" s="26">
        <v>0.8113380705882367</v>
      </c>
      <c r="R735" s="32" t="s">
        <v>288</v>
      </c>
      <c r="S735" s="32"/>
      <c r="T735" s="32"/>
      <c r="U735" s="59"/>
      <c r="V735" s="36" t="s">
        <v>1290</v>
      </c>
      <c r="W735" s="22" t="s">
        <v>1306</v>
      </c>
    </row>
    <row r="736" spans="1:23" ht="14" customHeight="1">
      <c r="A736" s="32" t="s">
        <v>177</v>
      </c>
      <c r="B736" s="32">
        <v>9</v>
      </c>
      <c r="C736" s="1" t="s">
        <v>1579</v>
      </c>
      <c r="D736" s="31">
        <v>42929</v>
      </c>
      <c r="E736" s="25">
        <f>YEAR(D736)</f>
        <v>2017</v>
      </c>
      <c r="F736" s="25">
        <f>MONTH(D736)</f>
        <v>7</v>
      </c>
      <c r="G736" s="37">
        <f>DAY(D736)</f>
        <v>13</v>
      </c>
      <c r="H736" s="35" t="s">
        <v>292</v>
      </c>
      <c r="I736" s="28">
        <v>133.46446666666668</v>
      </c>
      <c r="J736" s="28">
        <v>37.242683333333332</v>
      </c>
      <c r="K736" s="33">
        <v>0</v>
      </c>
      <c r="L736" s="33">
        <v>0</v>
      </c>
      <c r="M736" s="33">
        <v>0</v>
      </c>
      <c r="N736" s="27">
        <v>23.8</v>
      </c>
      <c r="O736" s="30">
        <v>34.270299999999999</v>
      </c>
      <c r="P736" s="26">
        <v>0.13761957647058809</v>
      </c>
      <c r="Q736" s="26">
        <v>0.27652159411764821</v>
      </c>
      <c r="R736" s="32" t="s">
        <v>288</v>
      </c>
      <c r="S736" s="32"/>
      <c r="T736" s="32"/>
      <c r="U736" s="59" t="s">
        <v>5</v>
      </c>
      <c r="V736" s="36"/>
      <c r="W736" s="22"/>
    </row>
    <row r="737" spans="1:23" ht="14" customHeight="1">
      <c r="A737" s="25" t="s">
        <v>1683</v>
      </c>
      <c r="B737" s="25">
        <v>25</v>
      </c>
      <c r="C737" s="1" t="s">
        <v>1579</v>
      </c>
      <c r="D737" s="43" t="s">
        <v>1688</v>
      </c>
      <c r="E737" s="25">
        <f>YEAR(D737)</f>
        <v>2018</v>
      </c>
      <c r="F737" s="25">
        <f>MONTH(D737)</f>
        <v>5</v>
      </c>
      <c r="G737" s="25">
        <f>DAY(D737)</f>
        <v>30</v>
      </c>
      <c r="H737" s="35" t="s">
        <v>292</v>
      </c>
      <c r="I737" s="44">
        <v>133.66553333333334</v>
      </c>
      <c r="J737" s="44">
        <v>36.002083333333331</v>
      </c>
      <c r="K737" s="34">
        <v>0</v>
      </c>
      <c r="L737" s="34">
        <v>0</v>
      </c>
      <c r="M737" s="33">
        <v>0</v>
      </c>
      <c r="N737" s="45">
        <v>20.056999999999999</v>
      </c>
      <c r="O737" s="44">
        <v>34.593000000000004</v>
      </c>
      <c r="P737" s="26">
        <v>0.14068465210084025</v>
      </c>
      <c r="Q737" s="26">
        <v>0.93421156302520814</v>
      </c>
      <c r="R737" s="25" t="s">
        <v>1677</v>
      </c>
      <c r="S737" s="25"/>
      <c r="T737" s="25"/>
      <c r="U737" s="22"/>
      <c r="V737" s="23"/>
      <c r="W737" s="36" t="s">
        <v>1689</v>
      </c>
    </row>
    <row r="738" spans="1:23" ht="14" customHeight="1">
      <c r="A738" s="25" t="s">
        <v>1359</v>
      </c>
      <c r="B738" s="25" t="s">
        <v>1334</v>
      </c>
      <c r="C738" s="25" t="s">
        <v>1579</v>
      </c>
      <c r="D738" s="43">
        <v>43305</v>
      </c>
      <c r="E738" s="25">
        <v>2018</v>
      </c>
      <c r="F738" s="25">
        <v>7</v>
      </c>
      <c r="G738" s="37">
        <v>24</v>
      </c>
      <c r="H738" s="35">
        <v>0.71771990740740732</v>
      </c>
      <c r="I738" s="44">
        <v>133.51533333333333</v>
      </c>
      <c r="J738" s="44">
        <v>37.768333333333331</v>
      </c>
      <c r="K738" s="34">
        <v>40</v>
      </c>
      <c r="L738" s="34">
        <v>40</v>
      </c>
      <c r="M738" s="34">
        <v>0</v>
      </c>
      <c r="N738" s="45">
        <v>11.5586</v>
      </c>
      <c r="O738" s="44">
        <v>34.313299999999998</v>
      </c>
      <c r="P738" s="26">
        <v>0.14125886235294116</v>
      </c>
      <c r="Q738" s="26">
        <v>0.75447569882352994</v>
      </c>
      <c r="R738" s="32" t="s">
        <v>1360</v>
      </c>
      <c r="S738" s="32">
        <v>1</v>
      </c>
      <c r="T738" s="32"/>
      <c r="U738" s="61"/>
      <c r="V738" s="36"/>
      <c r="W738" s="62" t="s">
        <v>881</v>
      </c>
    </row>
    <row r="739" spans="1:23" ht="14" customHeight="1">
      <c r="A739" s="25" t="s">
        <v>1359</v>
      </c>
      <c r="B739" s="25" t="s">
        <v>1334</v>
      </c>
      <c r="C739" s="25" t="s">
        <v>1579</v>
      </c>
      <c r="D739" s="43">
        <v>43305</v>
      </c>
      <c r="E739" s="25">
        <v>2018</v>
      </c>
      <c r="F739" s="25">
        <v>7</v>
      </c>
      <c r="G739" s="37">
        <v>24</v>
      </c>
      <c r="H739" s="35">
        <v>0.71805555555555556</v>
      </c>
      <c r="I739" s="44">
        <v>133.51533333333333</v>
      </c>
      <c r="J739" s="44">
        <v>37.768333333333331</v>
      </c>
      <c r="K739" s="34">
        <v>30</v>
      </c>
      <c r="L739" s="34">
        <v>30</v>
      </c>
      <c r="M739" s="34">
        <v>0</v>
      </c>
      <c r="N739" s="45">
        <v>13.511699999999999</v>
      </c>
      <c r="O739" s="44">
        <v>34.335599999999999</v>
      </c>
      <c r="P739" s="26">
        <v>0.1433755388235296</v>
      </c>
      <c r="Q739" s="26">
        <v>0.77447639058823547</v>
      </c>
      <c r="R739" s="32" t="s">
        <v>1360</v>
      </c>
      <c r="S739" s="32">
        <v>1</v>
      </c>
      <c r="T739" s="32"/>
      <c r="U739" s="61"/>
      <c r="V739" s="36"/>
      <c r="W739" s="62" t="s">
        <v>882</v>
      </c>
    </row>
    <row r="740" spans="1:23" ht="14" customHeight="1">
      <c r="A740" s="32" t="s">
        <v>146</v>
      </c>
      <c r="B740" s="32" t="s">
        <v>202</v>
      </c>
      <c r="C740" s="32" t="s">
        <v>1579</v>
      </c>
      <c r="D740" s="31">
        <v>42758</v>
      </c>
      <c r="E740" s="1">
        <f t="shared" ref="E740:E753" si="67">YEAR(D740)</f>
        <v>2017</v>
      </c>
      <c r="F740" s="1">
        <f t="shared" ref="F740:F751" si="68">MONTH(D740)</f>
        <v>1</v>
      </c>
      <c r="G740" s="4">
        <f t="shared" ref="G740:G751" si="69">DAY(D740)</f>
        <v>23</v>
      </c>
      <c r="H740" s="6">
        <v>0.73055555555555562</v>
      </c>
      <c r="I740" s="28">
        <v>132.74914999999999</v>
      </c>
      <c r="J740" s="28">
        <v>37.996683333333337</v>
      </c>
      <c r="K740" s="33">
        <v>0</v>
      </c>
      <c r="L740" s="33">
        <v>0</v>
      </c>
      <c r="M740" s="33">
        <v>0</v>
      </c>
      <c r="N740" s="27">
        <v>12.1</v>
      </c>
      <c r="O740" s="30">
        <v>34.055999999999997</v>
      </c>
      <c r="P740" s="38">
        <v>0.14614461176470561</v>
      </c>
      <c r="Q740" s="38">
        <v>0.5362914764705895</v>
      </c>
      <c r="R740" s="32" t="s">
        <v>285</v>
      </c>
      <c r="S740" s="32"/>
      <c r="T740" s="32"/>
      <c r="W740" s="8" t="s">
        <v>545</v>
      </c>
    </row>
    <row r="741" spans="1:23" ht="14" customHeight="1">
      <c r="A741" s="25" t="s">
        <v>1712</v>
      </c>
      <c r="B741" s="25">
        <v>16</v>
      </c>
      <c r="C741" s="1" t="s">
        <v>1579</v>
      </c>
      <c r="D741" s="43" t="s">
        <v>1713</v>
      </c>
      <c r="E741" s="25">
        <f t="shared" si="67"/>
        <v>2019</v>
      </c>
      <c r="F741" s="25">
        <f t="shared" si="68"/>
        <v>5</v>
      </c>
      <c r="G741" s="25">
        <f t="shared" si="69"/>
        <v>30</v>
      </c>
      <c r="H741" s="35" t="s">
        <v>292</v>
      </c>
      <c r="I741" s="44">
        <v>133.66721666666666</v>
      </c>
      <c r="J741" s="44">
        <v>39.002200000000002</v>
      </c>
      <c r="K741" s="34">
        <v>0</v>
      </c>
      <c r="L741" s="34">
        <v>0</v>
      </c>
      <c r="M741" s="33">
        <v>0</v>
      </c>
      <c r="N741" s="45">
        <v>16.363</v>
      </c>
      <c r="O741" s="44">
        <v>34.689</v>
      </c>
      <c r="P741" s="26">
        <v>0.14852396705882365</v>
      </c>
      <c r="Q741" s="26">
        <v>0.87297155647058666</v>
      </c>
      <c r="R741" s="25" t="s">
        <v>1677</v>
      </c>
      <c r="S741" s="25"/>
      <c r="T741" s="25"/>
      <c r="U741" s="22"/>
      <c r="V741" s="23"/>
      <c r="W741" s="36" t="s">
        <v>1714</v>
      </c>
    </row>
    <row r="742" spans="1:23" ht="14" customHeight="1">
      <c r="A742" s="25" t="s">
        <v>1705</v>
      </c>
      <c r="B742" s="25">
        <v>19</v>
      </c>
      <c r="C742" s="1" t="s">
        <v>1579</v>
      </c>
      <c r="D742" s="43" t="s">
        <v>1706</v>
      </c>
      <c r="E742" s="25">
        <f t="shared" si="67"/>
        <v>2019</v>
      </c>
      <c r="F742" s="25">
        <f t="shared" si="68"/>
        <v>2</v>
      </c>
      <c r="G742" s="25">
        <f t="shared" si="69"/>
        <v>26</v>
      </c>
      <c r="H742" s="35" t="s">
        <v>292</v>
      </c>
      <c r="I742" s="44">
        <v>133.67643333333334</v>
      </c>
      <c r="J742" s="44">
        <v>38.002483333333331</v>
      </c>
      <c r="K742" s="34">
        <v>0</v>
      </c>
      <c r="L742" s="34">
        <v>0</v>
      </c>
      <c r="M742" s="33">
        <v>0</v>
      </c>
      <c r="N742" s="45">
        <v>12.993</v>
      </c>
      <c r="O742" s="44">
        <v>34.417999999999999</v>
      </c>
      <c r="P742" s="26">
        <v>0.14897956470588225</v>
      </c>
      <c r="Q742" s="26">
        <v>0.80790527764705899</v>
      </c>
      <c r="R742" s="25" t="s">
        <v>1677</v>
      </c>
      <c r="S742" s="25"/>
      <c r="T742" s="25"/>
      <c r="U742" s="22"/>
      <c r="V742" s="23"/>
      <c r="W742" s="36" t="s">
        <v>1708</v>
      </c>
    </row>
    <row r="743" spans="1:23" ht="14" customHeight="1">
      <c r="A743" s="1" t="s">
        <v>1593</v>
      </c>
      <c r="B743" s="32">
        <v>52</v>
      </c>
      <c r="C743" s="1" t="s">
        <v>1579</v>
      </c>
      <c r="D743" s="31">
        <v>43522</v>
      </c>
      <c r="E743" s="25">
        <f t="shared" si="67"/>
        <v>2019</v>
      </c>
      <c r="F743" s="25">
        <f t="shared" si="68"/>
        <v>2</v>
      </c>
      <c r="G743" s="37">
        <f t="shared" si="69"/>
        <v>26</v>
      </c>
      <c r="H743" s="35">
        <v>0.53263888888888888</v>
      </c>
      <c r="I743" s="28">
        <v>132.33449999999999</v>
      </c>
      <c r="J743" s="28">
        <v>37.668366666666664</v>
      </c>
      <c r="K743" s="33">
        <v>0</v>
      </c>
      <c r="L743" s="33">
        <v>0</v>
      </c>
      <c r="M743" s="33">
        <v>0</v>
      </c>
      <c r="N743" s="27">
        <v>11.96</v>
      </c>
      <c r="O743" s="30">
        <v>34.337299999999999</v>
      </c>
      <c r="P743" s="26">
        <v>0.14935482352941176</v>
      </c>
      <c r="Q743" s="26">
        <v>0.73627369411764576</v>
      </c>
      <c r="R743" s="32" t="s">
        <v>288</v>
      </c>
      <c r="S743" s="32"/>
      <c r="T743" s="32"/>
      <c r="U743" s="59"/>
      <c r="V743" s="36" t="s">
        <v>1290</v>
      </c>
      <c r="W743" s="22" t="s">
        <v>1304</v>
      </c>
    </row>
    <row r="744" spans="1:23" ht="14" customHeight="1">
      <c r="A744" s="1" t="s">
        <v>1593</v>
      </c>
      <c r="B744" s="32">
        <v>53</v>
      </c>
      <c r="C744" s="1" t="s">
        <v>1579</v>
      </c>
      <c r="D744" s="31">
        <v>43522</v>
      </c>
      <c r="E744" s="25">
        <f t="shared" si="67"/>
        <v>2019</v>
      </c>
      <c r="F744" s="25">
        <f t="shared" si="68"/>
        <v>2</v>
      </c>
      <c r="G744" s="37">
        <f t="shared" si="69"/>
        <v>26</v>
      </c>
      <c r="H744" s="35">
        <v>0.46319444444444446</v>
      </c>
      <c r="I744" s="28">
        <v>132.3296</v>
      </c>
      <c r="J744" s="28">
        <v>38.001483333333333</v>
      </c>
      <c r="K744" s="33">
        <v>0</v>
      </c>
      <c r="L744" s="33">
        <v>0</v>
      </c>
      <c r="M744" s="33">
        <v>0</v>
      </c>
      <c r="N744" s="27">
        <v>11.679</v>
      </c>
      <c r="O744" s="30">
        <v>34.337699999999998</v>
      </c>
      <c r="P744" s="26">
        <v>0.15017957647058888</v>
      </c>
      <c r="Q744" s="26">
        <v>0.68015950588235441</v>
      </c>
      <c r="R744" s="32" t="s">
        <v>288</v>
      </c>
      <c r="S744" s="32"/>
      <c r="T744" s="32"/>
      <c r="U744" s="59"/>
      <c r="V744" s="36" t="s">
        <v>1290</v>
      </c>
      <c r="W744" s="22" t="s">
        <v>1303</v>
      </c>
    </row>
    <row r="745" spans="1:23" ht="14" customHeight="1">
      <c r="A745" s="25" t="s">
        <v>1665</v>
      </c>
      <c r="B745" s="25">
        <v>15</v>
      </c>
      <c r="C745" s="1" t="s">
        <v>1579</v>
      </c>
      <c r="D745" s="31">
        <v>43914</v>
      </c>
      <c r="E745" s="25">
        <f t="shared" si="67"/>
        <v>2020</v>
      </c>
      <c r="F745" s="25">
        <f t="shared" si="68"/>
        <v>3</v>
      </c>
      <c r="G745" s="25">
        <f t="shared" si="69"/>
        <v>24</v>
      </c>
      <c r="H745" s="35">
        <v>0.125</v>
      </c>
      <c r="I745" s="44">
        <v>132.32831666666667</v>
      </c>
      <c r="J745" s="44">
        <v>37.003233333333334</v>
      </c>
      <c r="K745" s="34">
        <v>0</v>
      </c>
      <c r="L745" s="34">
        <v>0</v>
      </c>
      <c r="M745" s="33">
        <v>0</v>
      </c>
      <c r="N745" s="45">
        <v>12.375999999999999</v>
      </c>
      <c r="O745" s="63">
        <v>34.368000000000002</v>
      </c>
      <c r="P745" s="26">
        <v>0.15591325882352924</v>
      </c>
      <c r="Q745" s="26">
        <v>0.70300358117646944</v>
      </c>
      <c r="R745" s="32" t="s">
        <v>288</v>
      </c>
      <c r="S745" s="32"/>
      <c r="T745" s="32"/>
      <c r="U745" s="22"/>
      <c r="V745" s="23"/>
      <c r="W745" s="22" t="s">
        <v>1666</v>
      </c>
    </row>
    <row r="746" spans="1:23" ht="14" customHeight="1">
      <c r="A746" s="32" t="s">
        <v>146</v>
      </c>
      <c r="B746" s="32" t="s">
        <v>252</v>
      </c>
      <c r="C746" s="32" t="s">
        <v>1579</v>
      </c>
      <c r="D746" s="31">
        <v>42756</v>
      </c>
      <c r="E746" s="1">
        <f t="shared" si="67"/>
        <v>2017</v>
      </c>
      <c r="F746" s="1">
        <f t="shared" si="68"/>
        <v>1</v>
      </c>
      <c r="G746" s="4">
        <f t="shared" si="69"/>
        <v>21</v>
      </c>
      <c r="H746" s="6">
        <v>0.49791666666666662</v>
      </c>
      <c r="I746" s="28">
        <v>132.98699999999999</v>
      </c>
      <c r="J746" s="28">
        <v>36.484999999999999</v>
      </c>
      <c r="K746" s="33">
        <v>4.5</v>
      </c>
      <c r="L746" s="33">
        <v>5</v>
      </c>
      <c r="M746" s="10">
        <v>0</v>
      </c>
      <c r="N746" s="27">
        <v>13.461333333333299</v>
      </c>
      <c r="O746" s="30">
        <v>34.240263333333296</v>
      </c>
      <c r="P746" s="38">
        <v>0.15913599999999994</v>
      </c>
      <c r="Q746" s="38">
        <v>0.91018698117647112</v>
      </c>
      <c r="R746" s="32" t="s">
        <v>285</v>
      </c>
      <c r="S746" s="32"/>
      <c r="T746" s="32"/>
      <c r="W746" s="8" t="s">
        <v>537</v>
      </c>
    </row>
    <row r="747" spans="1:23" ht="14" customHeight="1">
      <c r="A747" s="32" t="s">
        <v>146</v>
      </c>
      <c r="B747" s="32" t="s">
        <v>255</v>
      </c>
      <c r="C747" s="32" t="s">
        <v>1579</v>
      </c>
      <c r="D747" s="31">
        <v>42756</v>
      </c>
      <c r="E747" s="1">
        <f t="shared" si="67"/>
        <v>2017</v>
      </c>
      <c r="F747" s="1">
        <f t="shared" si="68"/>
        <v>1</v>
      </c>
      <c r="G747" s="4">
        <f t="shared" si="69"/>
        <v>21</v>
      </c>
      <c r="H747" s="6">
        <v>0.93611111111111101</v>
      </c>
      <c r="I747" s="28">
        <v>132.26451666666668</v>
      </c>
      <c r="J747" s="28">
        <v>37.256633333333333</v>
      </c>
      <c r="K747" s="33">
        <v>0</v>
      </c>
      <c r="L747" s="33">
        <v>0</v>
      </c>
      <c r="M747" s="33">
        <v>0</v>
      </c>
      <c r="N747" s="27">
        <v>12.9</v>
      </c>
      <c r="O747" s="30">
        <v>34.204000000000001</v>
      </c>
      <c r="P747" s="38">
        <v>0.1599493623529411</v>
      </c>
      <c r="Q747" s="38">
        <v>0.69784213529411687</v>
      </c>
      <c r="R747" s="32" t="s">
        <v>285</v>
      </c>
      <c r="S747" s="32"/>
      <c r="T747" s="32"/>
      <c r="W747" s="8" t="s">
        <v>542</v>
      </c>
    </row>
    <row r="748" spans="1:23" ht="14" customHeight="1">
      <c r="A748" s="32" t="s">
        <v>146</v>
      </c>
      <c r="B748" s="32" t="s">
        <v>259</v>
      </c>
      <c r="C748" s="32" t="s">
        <v>1579</v>
      </c>
      <c r="D748" s="31">
        <v>42760</v>
      </c>
      <c r="E748" s="1">
        <f t="shared" si="67"/>
        <v>2017</v>
      </c>
      <c r="F748" s="1">
        <f t="shared" si="68"/>
        <v>1</v>
      </c>
      <c r="G748" s="4">
        <f t="shared" si="69"/>
        <v>25</v>
      </c>
      <c r="H748" s="6">
        <v>0.31597222222222221</v>
      </c>
      <c r="I748" s="28">
        <v>132.761</v>
      </c>
      <c r="J748" s="28">
        <v>37.432000000000002</v>
      </c>
      <c r="K748" s="33">
        <v>4.5</v>
      </c>
      <c r="L748" s="33">
        <v>5</v>
      </c>
      <c r="M748" s="10">
        <v>0</v>
      </c>
      <c r="N748" s="27">
        <v>13.238</v>
      </c>
      <c r="O748" s="30">
        <v>34.277096666666594</v>
      </c>
      <c r="P748" s="38">
        <v>0.1629204635294117</v>
      </c>
      <c r="Q748" s="38">
        <v>0.9144205529411753</v>
      </c>
      <c r="R748" s="32" t="s">
        <v>285</v>
      </c>
      <c r="S748" s="32"/>
      <c r="T748" s="32"/>
      <c r="W748" s="8" t="s">
        <v>550</v>
      </c>
    </row>
    <row r="749" spans="1:23" ht="14" customHeight="1">
      <c r="A749" s="25" t="s">
        <v>1680</v>
      </c>
      <c r="B749" s="25">
        <v>25</v>
      </c>
      <c r="C749" s="1" t="s">
        <v>1579</v>
      </c>
      <c r="D749" s="43" t="s">
        <v>1681</v>
      </c>
      <c r="E749" s="25">
        <f t="shared" si="67"/>
        <v>2018</v>
      </c>
      <c r="F749" s="25">
        <f t="shared" si="68"/>
        <v>3</v>
      </c>
      <c r="G749" s="25">
        <f t="shared" si="69"/>
        <v>12</v>
      </c>
      <c r="H749" s="35" t="s">
        <v>292</v>
      </c>
      <c r="I749" s="44">
        <v>133.68756666666667</v>
      </c>
      <c r="J749" s="44">
        <v>35.994250000000001</v>
      </c>
      <c r="K749" s="34">
        <v>0</v>
      </c>
      <c r="L749" s="34">
        <v>0</v>
      </c>
      <c r="M749" s="33">
        <v>0</v>
      </c>
      <c r="N749" s="45">
        <v>11.516999999999999</v>
      </c>
      <c r="O749" s="44">
        <v>34.42</v>
      </c>
      <c r="P749" s="26">
        <v>0.16594230588235304</v>
      </c>
      <c r="Q749" s="26">
        <v>0.832700856470586</v>
      </c>
      <c r="R749" s="25" t="s">
        <v>1677</v>
      </c>
      <c r="S749" s="25"/>
      <c r="T749" s="25"/>
      <c r="U749" s="22"/>
      <c r="V749" s="23"/>
      <c r="W749" s="36" t="s">
        <v>1682</v>
      </c>
    </row>
    <row r="750" spans="1:23" ht="14" customHeight="1">
      <c r="A750" s="25" t="s">
        <v>1712</v>
      </c>
      <c r="B750" s="25">
        <v>25</v>
      </c>
      <c r="C750" s="1" t="s">
        <v>1579</v>
      </c>
      <c r="D750" s="43" t="s">
        <v>1717</v>
      </c>
      <c r="E750" s="25">
        <f t="shared" si="67"/>
        <v>2019</v>
      </c>
      <c r="F750" s="25">
        <f t="shared" si="68"/>
        <v>5</v>
      </c>
      <c r="G750" s="25">
        <f t="shared" si="69"/>
        <v>31</v>
      </c>
      <c r="H750" s="35" t="s">
        <v>292</v>
      </c>
      <c r="I750" s="44">
        <v>133.66708333333332</v>
      </c>
      <c r="J750" s="44">
        <v>35.996783333333333</v>
      </c>
      <c r="K750" s="34">
        <v>0</v>
      </c>
      <c r="L750" s="34">
        <v>0</v>
      </c>
      <c r="M750" s="33">
        <v>0</v>
      </c>
      <c r="N750" s="45">
        <v>18.977</v>
      </c>
      <c r="O750" s="44">
        <v>34.71</v>
      </c>
      <c r="P750" s="26">
        <v>0.16874211176470544</v>
      </c>
      <c r="Q750" s="26">
        <v>1.3249985441176477</v>
      </c>
      <c r="R750" s="25" t="s">
        <v>1677</v>
      </c>
      <c r="S750" s="25"/>
      <c r="T750" s="25"/>
      <c r="U750" s="22"/>
      <c r="V750" s="23"/>
      <c r="W750" s="36" t="s">
        <v>1718</v>
      </c>
    </row>
    <row r="751" spans="1:23" ht="14" customHeight="1">
      <c r="A751" s="32" t="s">
        <v>177</v>
      </c>
      <c r="B751" s="32">
        <v>8</v>
      </c>
      <c r="C751" s="1" t="s">
        <v>1579</v>
      </c>
      <c r="D751" s="31">
        <v>42929</v>
      </c>
      <c r="E751" s="25">
        <f t="shared" si="67"/>
        <v>2017</v>
      </c>
      <c r="F751" s="25">
        <f t="shared" si="68"/>
        <v>7</v>
      </c>
      <c r="G751" s="37">
        <f t="shared" si="69"/>
        <v>13</v>
      </c>
      <c r="H751" s="35" t="s">
        <v>292</v>
      </c>
      <c r="I751" s="28">
        <v>133.46146666666667</v>
      </c>
      <c r="J751" s="28">
        <v>36.998916666666666</v>
      </c>
      <c r="K751" s="33">
        <v>0</v>
      </c>
      <c r="L751" s="33">
        <v>0</v>
      </c>
      <c r="M751" s="33">
        <v>0</v>
      </c>
      <c r="N751" s="27">
        <v>23.7</v>
      </c>
      <c r="O751" s="30">
        <v>34.3292</v>
      </c>
      <c r="P751" s="26">
        <v>0.17007172941176441</v>
      </c>
      <c r="Q751" s="26">
        <v>0.39105252235294152</v>
      </c>
      <c r="R751" s="32" t="s">
        <v>288</v>
      </c>
      <c r="S751" s="32"/>
      <c r="T751" s="32"/>
      <c r="U751" s="59" t="s">
        <v>5</v>
      </c>
      <c r="V751" s="36"/>
      <c r="W751" s="22"/>
    </row>
    <row r="752" spans="1:23" ht="14" customHeight="1">
      <c r="A752" s="32" t="s">
        <v>170</v>
      </c>
      <c r="B752" s="24">
        <v>19</v>
      </c>
      <c r="C752" s="1" t="s">
        <v>1579</v>
      </c>
      <c r="D752" s="31">
        <v>42794</v>
      </c>
      <c r="E752" s="25">
        <f t="shared" si="67"/>
        <v>2017</v>
      </c>
      <c r="F752" s="25">
        <v>2</v>
      </c>
      <c r="G752" s="37">
        <v>28</v>
      </c>
      <c r="H752" s="35">
        <v>0.66388888888888886</v>
      </c>
      <c r="I752" s="28">
        <v>133.66866666666667</v>
      </c>
      <c r="J752" s="28">
        <v>38.009616666666666</v>
      </c>
      <c r="K752" s="33">
        <v>10</v>
      </c>
      <c r="L752" s="33">
        <v>10</v>
      </c>
      <c r="M752" s="33" t="s">
        <v>292</v>
      </c>
      <c r="N752" s="27">
        <v>11.539</v>
      </c>
      <c r="O752" s="30">
        <v>34.283000000000001</v>
      </c>
      <c r="P752" s="29">
        <v>0.17033374117647049</v>
      </c>
      <c r="Q752" s="29">
        <v>0.74235095372548887</v>
      </c>
      <c r="R752" s="24" t="s">
        <v>287</v>
      </c>
      <c r="S752" s="24"/>
      <c r="T752" s="24"/>
      <c r="U752" s="26"/>
      <c r="V752" s="36"/>
      <c r="W752" s="22"/>
    </row>
    <row r="753" spans="1:23" ht="14" customHeight="1">
      <c r="A753" s="1" t="s">
        <v>1594</v>
      </c>
      <c r="B753" s="32">
        <v>51</v>
      </c>
      <c r="C753" s="1" t="s">
        <v>1579</v>
      </c>
      <c r="D753" s="31">
        <v>43608</v>
      </c>
      <c r="E753" s="25">
        <f t="shared" si="67"/>
        <v>2019</v>
      </c>
      <c r="F753" s="25">
        <v>5</v>
      </c>
      <c r="G753" s="37">
        <v>23</v>
      </c>
      <c r="H753" s="35">
        <v>0.57916666666666672</v>
      </c>
      <c r="I753" s="28">
        <v>132.33828333333332</v>
      </c>
      <c r="J753" s="28">
        <v>37.337249999999997</v>
      </c>
      <c r="K753" s="33">
        <v>0</v>
      </c>
      <c r="L753" s="33">
        <v>0</v>
      </c>
      <c r="M753" s="33">
        <v>0</v>
      </c>
      <c r="N753" s="27">
        <v>17.542999999999999</v>
      </c>
      <c r="O753" s="30">
        <v>34.441099999999999</v>
      </c>
      <c r="P753" s="26">
        <v>0.17100000000000001</v>
      </c>
      <c r="Q753" s="26">
        <v>0.83299999999999996</v>
      </c>
      <c r="R753" s="32" t="s">
        <v>288</v>
      </c>
      <c r="S753" s="32"/>
      <c r="T753" s="32"/>
      <c r="U753" s="59"/>
      <c r="V753" s="36" t="s">
        <v>1532</v>
      </c>
      <c r="W753" s="22"/>
    </row>
    <row r="754" spans="1:23" ht="14" customHeight="1">
      <c r="A754" s="25" t="s">
        <v>1359</v>
      </c>
      <c r="B754" s="25" t="s">
        <v>1334</v>
      </c>
      <c r="C754" s="25" t="s">
        <v>1579</v>
      </c>
      <c r="D754" s="43">
        <v>43305</v>
      </c>
      <c r="E754" s="25">
        <v>2018</v>
      </c>
      <c r="F754" s="25">
        <v>7</v>
      </c>
      <c r="G754" s="37">
        <v>24</v>
      </c>
      <c r="H754" s="35">
        <v>0.71881944444444434</v>
      </c>
      <c r="I754" s="44">
        <v>133.51533333333333</v>
      </c>
      <c r="J754" s="44">
        <v>37.768333333333331</v>
      </c>
      <c r="K754" s="34">
        <v>20</v>
      </c>
      <c r="L754" s="34">
        <v>20</v>
      </c>
      <c r="M754" s="34">
        <v>0</v>
      </c>
      <c r="N754" s="45">
        <v>15.0054</v>
      </c>
      <c r="O754" s="44">
        <v>34.312600000000003</v>
      </c>
      <c r="P754" s="26">
        <v>0.17201719529411807</v>
      </c>
      <c r="Q754" s="26">
        <v>0.93524628235294394</v>
      </c>
      <c r="R754" s="32" t="s">
        <v>1360</v>
      </c>
      <c r="S754" s="32">
        <v>1</v>
      </c>
      <c r="T754" s="32"/>
      <c r="U754" s="61"/>
      <c r="V754" s="36"/>
      <c r="W754" s="62" t="s">
        <v>883</v>
      </c>
    </row>
    <row r="755" spans="1:23" ht="14" customHeight="1">
      <c r="A755" s="32" t="s">
        <v>146</v>
      </c>
      <c r="B755" s="32" t="s">
        <v>207</v>
      </c>
      <c r="C755" s="32" t="s">
        <v>1579</v>
      </c>
      <c r="D755" s="31">
        <v>42760</v>
      </c>
      <c r="E755" s="1">
        <f t="shared" ref="E755:E790" si="70">YEAR(D755)</f>
        <v>2017</v>
      </c>
      <c r="F755" s="1">
        <f>MONTH(D755)</f>
        <v>1</v>
      </c>
      <c r="G755" s="4">
        <f>DAY(D755)</f>
        <v>25</v>
      </c>
      <c r="H755" s="6">
        <v>0.72638888888888886</v>
      </c>
      <c r="I755" s="28">
        <v>132.25006666666667</v>
      </c>
      <c r="J755" s="28">
        <v>36.997666666666667</v>
      </c>
      <c r="K755" s="33">
        <v>0</v>
      </c>
      <c r="L755" s="33">
        <v>0</v>
      </c>
      <c r="M755" s="33">
        <v>0</v>
      </c>
      <c r="N755" s="27">
        <v>13.5</v>
      </c>
      <c r="O755" s="30">
        <v>34.291800000000002</v>
      </c>
      <c r="P755" s="38">
        <v>0.17248595999999994</v>
      </c>
      <c r="Q755" s="38">
        <v>0.92410340000000168</v>
      </c>
      <c r="R755" s="32" t="s">
        <v>285</v>
      </c>
      <c r="S755" s="32"/>
      <c r="T755" s="32"/>
      <c r="W755" s="8" t="s">
        <v>551</v>
      </c>
    </row>
    <row r="756" spans="1:23" ht="14" customHeight="1">
      <c r="A756" s="32" t="s">
        <v>145</v>
      </c>
      <c r="B756" s="32" t="s">
        <v>231</v>
      </c>
      <c r="C756" s="32" t="s">
        <v>1579</v>
      </c>
      <c r="D756" s="31">
        <v>42615</v>
      </c>
      <c r="E756" s="1">
        <f t="shared" si="70"/>
        <v>2016</v>
      </c>
      <c r="F756" s="1">
        <f>MONTH(D756)</f>
        <v>9</v>
      </c>
      <c r="G756" s="4">
        <f>DAY(D756)</f>
        <v>2</v>
      </c>
      <c r="H756" s="6">
        <v>0.3258564814814815</v>
      </c>
      <c r="I756" s="28">
        <v>132.63533333333334</v>
      </c>
      <c r="J756" s="28">
        <v>35.672166666666669</v>
      </c>
      <c r="K756" s="33">
        <v>99.956999999999994</v>
      </c>
      <c r="L756" s="33">
        <v>100</v>
      </c>
      <c r="M756" s="33">
        <v>0</v>
      </c>
      <c r="N756" s="27">
        <v>16.520800000000001</v>
      </c>
      <c r="O756" s="30">
        <v>34.207999999999998</v>
      </c>
      <c r="P756" s="38">
        <v>0.17283781176470625</v>
      </c>
      <c r="Q756" s="38">
        <v>0.836634558823528</v>
      </c>
      <c r="R756" s="32" t="s">
        <v>285</v>
      </c>
      <c r="S756" s="32">
        <v>1</v>
      </c>
      <c r="T756" s="32"/>
      <c r="W756" s="8" t="s">
        <v>461</v>
      </c>
    </row>
    <row r="757" spans="1:23" ht="14" customHeight="1">
      <c r="A757" s="32" t="s">
        <v>1591</v>
      </c>
      <c r="B757" s="32">
        <v>51</v>
      </c>
      <c r="C757" s="1" t="s">
        <v>1579</v>
      </c>
      <c r="D757" s="31">
        <v>43158</v>
      </c>
      <c r="E757" s="25">
        <f t="shared" si="70"/>
        <v>2018</v>
      </c>
      <c r="F757" s="25">
        <f>MONTH(D757)</f>
        <v>2</v>
      </c>
      <c r="G757" s="37">
        <f>DAY(D757)</f>
        <v>27</v>
      </c>
      <c r="H757" s="35" t="s">
        <v>292</v>
      </c>
      <c r="I757" s="28">
        <v>132.33303333333333</v>
      </c>
      <c r="J757" s="28">
        <v>37.338833333333334</v>
      </c>
      <c r="K757" s="33">
        <v>0</v>
      </c>
      <c r="L757" s="33">
        <v>0</v>
      </c>
      <c r="M757" s="33">
        <v>0</v>
      </c>
      <c r="N757" s="27">
        <v>10.6</v>
      </c>
      <c r="O757" s="30">
        <v>34.505800000000001</v>
      </c>
      <c r="P757" s="26">
        <v>0.17371250117647041</v>
      </c>
      <c r="Q757" s="26">
        <v>0.87186998235294055</v>
      </c>
      <c r="R757" s="32" t="s">
        <v>288</v>
      </c>
      <c r="S757" s="32"/>
      <c r="T757" s="32"/>
      <c r="U757" s="59" t="s">
        <v>7</v>
      </c>
      <c r="V757" s="36"/>
      <c r="W757" s="22"/>
    </row>
    <row r="758" spans="1:23" ht="14" customHeight="1">
      <c r="A758" s="32" t="s">
        <v>146</v>
      </c>
      <c r="B758" s="32" t="s">
        <v>253</v>
      </c>
      <c r="C758" s="32" t="s">
        <v>1579</v>
      </c>
      <c r="D758" s="31">
        <v>42756</v>
      </c>
      <c r="E758" s="1">
        <f t="shared" si="70"/>
        <v>2017</v>
      </c>
      <c r="F758" s="1">
        <f>MONTH(D758)</f>
        <v>1</v>
      </c>
      <c r="G758" s="4">
        <f>DAY(D758)</f>
        <v>21</v>
      </c>
      <c r="H758" s="6">
        <v>0.66388888888888886</v>
      </c>
      <c r="I758" s="28">
        <v>132.79300000000001</v>
      </c>
      <c r="J758" s="28">
        <v>37.104999999999997</v>
      </c>
      <c r="K758" s="33">
        <v>4.5</v>
      </c>
      <c r="L758" s="33">
        <v>5</v>
      </c>
      <c r="M758" s="10">
        <v>0</v>
      </c>
      <c r="N758" s="27">
        <v>13.907999999999999</v>
      </c>
      <c r="O758" s="30">
        <v>34.239763333333293</v>
      </c>
      <c r="P758" s="38">
        <v>0.17487999999999948</v>
      </c>
      <c r="Q758" s="38">
        <v>0.99049978352941359</v>
      </c>
      <c r="R758" s="32" t="s">
        <v>285</v>
      </c>
      <c r="S758" s="32"/>
      <c r="T758" s="32"/>
      <c r="W758" s="8" t="s">
        <v>539</v>
      </c>
    </row>
    <row r="759" spans="1:23" ht="14" customHeight="1">
      <c r="A759" s="1" t="s">
        <v>1530</v>
      </c>
      <c r="B759" s="32">
        <v>15</v>
      </c>
      <c r="C759" s="1" t="s">
        <v>1579</v>
      </c>
      <c r="D759" s="31">
        <v>43578</v>
      </c>
      <c r="E759" s="25">
        <f t="shared" si="70"/>
        <v>2019</v>
      </c>
      <c r="F759" s="25">
        <v>4</v>
      </c>
      <c r="G759" s="37">
        <v>23</v>
      </c>
      <c r="H759" s="35">
        <v>0.11319444444444444</v>
      </c>
      <c r="I759" s="28">
        <v>132.32536666666667</v>
      </c>
      <c r="J759" s="28">
        <v>37.001233333333332</v>
      </c>
      <c r="K759" s="33">
        <v>0</v>
      </c>
      <c r="L759" s="33">
        <v>0</v>
      </c>
      <c r="M759" s="33">
        <v>0</v>
      </c>
      <c r="N759" s="27">
        <v>12.132</v>
      </c>
      <c r="O759" s="30">
        <v>34.414499999999997</v>
      </c>
      <c r="P759" s="26">
        <v>0.17499999999999999</v>
      </c>
      <c r="Q759" s="26">
        <v>0.61199999999999999</v>
      </c>
      <c r="R759" s="32" t="s">
        <v>288</v>
      </c>
      <c r="S759" s="32"/>
      <c r="T759" s="32"/>
      <c r="U759" s="59"/>
      <c r="V759" s="36" t="s">
        <v>1531</v>
      </c>
      <c r="W759" s="22"/>
    </row>
    <row r="760" spans="1:23" ht="14" customHeight="1">
      <c r="A760" s="32" t="s">
        <v>145</v>
      </c>
      <c r="B760" s="32" t="s">
        <v>231</v>
      </c>
      <c r="C760" s="32" t="s">
        <v>1579</v>
      </c>
      <c r="D760" s="31">
        <v>42615</v>
      </c>
      <c r="E760" s="1">
        <f t="shared" si="70"/>
        <v>2016</v>
      </c>
      <c r="F760" s="1">
        <f t="shared" ref="F760:F769" si="71">MONTH(D760)</f>
        <v>9</v>
      </c>
      <c r="G760" s="4">
        <f t="shared" ref="G760:G769" si="72">DAY(D760)</f>
        <v>2</v>
      </c>
      <c r="H760" s="6">
        <v>0.3258564814814815</v>
      </c>
      <c r="I760" s="28">
        <v>132.63533333333334</v>
      </c>
      <c r="J760" s="28">
        <v>35.672166666666669</v>
      </c>
      <c r="K760" s="33">
        <v>74.227000000000004</v>
      </c>
      <c r="L760" s="33">
        <v>75</v>
      </c>
      <c r="M760" s="33">
        <v>0</v>
      </c>
      <c r="N760" s="27">
        <v>18.193300000000001</v>
      </c>
      <c r="O760" s="30">
        <v>34.366500000000002</v>
      </c>
      <c r="P760" s="38">
        <v>0.17558958352941212</v>
      </c>
      <c r="Q760" s="38">
        <v>1.0874713176470596</v>
      </c>
      <c r="R760" s="32" t="s">
        <v>285</v>
      </c>
      <c r="S760" s="32">
        <v>1</v>
      </c>
      <c r="T760" s="32"/>
      <c r="W760" s="8" t="s">
        <v>460</v>
      </c>
    </row>
    <row r="761" spans="1:23" ht="14" customHeight="1">
      <c r="A761" s="25" t="s">
        <v>1705</v>
      </c>
      <c r="B761" s="25">
        <v>25</v>
      </c>
      <c r="C761" s="1" t="s">
        <v>1579</v>
      </c>
      <c r="D761" s="43" t="s">
        <v>1710</v>
      </c>
      <c r="E761" s="25">
        <f t="shared" si="70"/>
        <v>2019</v>
      </c>
      <c r="F761" s="25">
        <f t="shared" si="71"/>
        <v>2</v>
      </c>
      <c r="G761" s="25">
        <f t="shared" si="72"/>
        <v>27</v>
      </c>
      <c r="H761" s="35" t="s">
        <v>292</v>
      </c>
      <c r="I761" s="44">
        <v>133.66618333333332</v>
      </c>
      <c r="J761" s="44">
        <v>36.001083333333334</v>
      </c>
      <c r="K761" s="34">
        <v>0</v>
      </c>
      <c r="L761" s="34">
        <v>0</v>
      </c>
      <c r="M761" s="33">
        <v>0</v>
      </c>
      <c r="N761" s="45">
        <v>12.298</v>
      </c>
      <c r="O761" s="44">
        <v>34.307000000000002</v>
      </c>
      <c r="P761" s="26">
        <v>0.17862766722689116</v>
      </c>
      <c r="Q761" s="26">
        <v>0.57854240924369726</v>
      </c>
      <c r="R761" s="25" t="s">
        <v>1677</v>
      </c>
      <c r="S761" s="25"/>
      <c r="T761" s="25"/>
      <c r="U761" s="22"/>
      <c r="V761" s="23"/>
      <c r="W761" s="36" t="s">
        <v>1711</v>
      </c>
    </row>
    <row r="762" spans="1:23" ht="14" customHeight="1">
      <c r="A762" s="25" t="s">
        <v>1669</v>
      </c>
      <c r="B762" s="25">
        <v>15</v>
      </c>
      <c r="C762" s="1" t="s">
        <v>1579</v>
      </c>
      <c r="D762" s="31">
        <v>43984</v>
      </c>
      <c r="E762" s="25">
        <f t="shared" si="70"/>
        <v>2020</v>
      </c>
      <c r="F762" s="25">
        <f t="shared" si="71"/>
        <v>6</v>
      </c>
      <c r="G762" s="25">
        <f t="shared" si="72"/>
        <v>2</v>
      </c>
      <c r="H762" s="35">
        <v>5.9722222222222225E-2</v>
      </c>
      <c r="I762" s="44">
        <v>132.33146666666667</v>
      </c>
      <c r="J762" s="44">
        <v>37.001649999999998</v>
      </c>
      <c r="K762" s="34">
        <v>0</v>
      </c>
      <c r="L762" s="34">
        <v>0</v>
      </c>
      <c r="M762" s="33">
        <v>0</v>
      </c>
      <c r="N762" s="45">
        <v>18.399000000000001</v>
      </c>
      <c r="O762" s="63">
        <v>34.43</v>
      </c>
      <c r="P762" s="26">
        <v>0.17865162647058819</v>
      </c>
      <c r="Q762" s="26">
        <v>1.2114258235294102</v>
      </c>
      <c r="R762" s="32" t="s">
        <v>288</v>
      </c>
      <c r="S762" s="32"/>
      <c r="T762" s="32"/>
      <c r="U762" s="22"/>
      <c r="V762" s="23"/>
      <c r="W762" s="22" t="s">
        <v>1670</v>
      </c>
    </row>
    <row r="763" spans="1:23" ht="14" customHeight="1">
      <c r="A763" s="32" t="s">
        <v>146</v>
      </c>
      <c r="B763" s="32" t="s">
        <v>252</v>
      </c>
      <c r="C763" s="32" t="s">
        <v>1579</v>
      </c>
      <c r="D763" s="31">
        <v>42756</v>
      </c>
      <c r="E763" s="1">
        <f t="shared" si="70"/>
        <v>2017</v>
      </c>
      <c r="F763" s="1">
        <f t="shared" si="71"/>
        <v>1</v>
      </c>
      <c r="G763" s="4">
        <f t="shared" si="72"/>
        <v>21</v>
      </c>
      <c r="H763" s="6">
        <v>0.49791666666666662</v>
      </c>
      <c r="I763" s="28">
        <v>132.98699999999999</v>
      </c>
      <c r="J763" s="28">
        <v>36.484999999999999</v>
      </c>
      <c r="K763" s="33">
        <v>4.5</v>
      </c>
      <c r="L763" s="33">
        <v>5</v>
      </c>
      <c r="M763" s="10">
        <v>0</v>
      </c>
      <c r="N763" s="27">
        <v>13.461333333333299</v>
      </c>
      <c r="O763" s="30">
        <v>34.240263333333296</v>
      </c>
      <c r="P763" s="38">
        <v>0.17880399999999974</v>
      </c>
      <c r="Q763" s="38">
        <v>0.89275636000000169</v>
      </c>
      <c r="R763" s="32" t="s">
        <v>285</v>
      </c>
      <c r="S763" s="32"/>
      <c r="T763" s="32"/>
      <c r="W763" s="8" t="s">
        <v>536</v>
      </c>
    </row>
    <row r="764" spans="1:23" ht="14" customHeight="1">
      <c r="A764" s="1" t="s">
        <v>1593</v>
      </c>
      <c r="B764" s="32">
        <v>51</v>
      </c>
      <c r="C764" s="1" t="s">
        <v>1579</v>
      </c>
      <c r="D764" s="31">
        <v>43522</v>
      </c>
      <c r="E764" s="25">
        <f t="shared" si="70"/>
        <v>2019</v>
      </c>
      <c r="F764" s="25">
        <f t="shared" si="71"/>
        <v>2</v>
      </c>
      <c r="G764" s="37">
        <f t="shared" si="72"/>
        <v>26</v>
      </c>
      <c r="H764" s="35">
        <v>0.60555555555555551</v>
      </c>
      <c r="I764" s="28">
        <v>132.33009999999999</v>
      </c>
      <c r="J764" s="28">
        <v>37.336033333333333</v>
      </c>
      <c r="K764" s="33">
        <v>0</v>
      </c>
      <c r="L764" s="33">
        <v>0</v>
      </c>
      <c r="M764" s="33">
        <v>0</v>
      </c>
      <c r="N764" s="27">
        <v>11.872999999999999</v>
      </c>
      <c r="O764" s="30">
        <v>34.329099999999997</v>
      </c>
      <c r="P764" s="26">
        <v>0.18165167058823539</v>
      </c>
      <c r="Q764" s="26">
        <v>0.84637348235294141</v>
      </c>
      <c r="R764" s="32" t="s">
        <v>288</v>
      </c>
      <c r="S764" s="32"/>
      <c r="T764" s="32"/>
      <c r="U764" s="59"/>
      <c r="V764" s="36" t="s">
        <v>1290</v>
      </c>
      <c r="W764" s="22" t="s">
        <v>1305</v>
      </c>
    </row>
    <row r="765" spans="1:23" ht="14" customHeight="1">
      <c r="A765" s="32" t="s">
        <v>146</v>
      </c>
      <c r="B765" s="32" t="s">
        <v>253</v>
      </c>
      <c r="C765" s="32" t="s">
        <v>1579</v>
      </c>
      <c r="D765" s="31">
        <v>42756</v>
      </c>
      <c r="E765" s="1">
        <f t="shared" si="70"/>
        <v>2017</v>
      </c>
      <c r="F765" s="1">
        <f t="shared" si="71"/>
        <v>1</v>
      </c>
      <c r="G765" s="4">
        <f t="shared" si="72"/>
        <v>21</v>
      </c>
      <c r="H765" s="6">
        <v>0.66388888888888886</v>
      </c>
      <c r="I765" s="28">
        <v>132.79300000000001</v>
      </c>
      <c r="J765" s="28">
        <v>37.104999999999997</v>
      </c>
      <c r="K765" s="33">
        <v>4.5</v>
      </c>
      <c r="L765" s="33">
        <v>5</v>
      </c>
      <c r="M765" s="10">
        <v>0</v>
      </c>
      <c r="N765" s="27">
        <v>13.907999999999999</v>
      </c>
      <c r="O765" s="30">
        <v>34.239763333333293</v>
      </c>
      <c r="P765" s="38">
        <v>0.18292000000000019</v>
      </c>
      <c r="Q765" s="38">
        <v>0.98743264235294248</v>
      </c>
      <c r="R765" s="32" t="s">
        <v>285</v>
      </c>
      <c r="S765" s="32"/>
      <c r="T765" s="32"/>
      <c r="W765" s="8" t="s">
        <v>538</v>
      </c>
    </row>
    <row r="766" spans="1:23" ht="14" customHeight="1">
      <c r="A766" s="1" t="s">
        <v>1593</v>
      </c>
      <c r="B766" s="32">
        <v>54</v>
      </c>
      <c r="C766" s="1" t="s">
        <v>1579</v>
      </c>
      <c r="D766" s="31">
        <v>43522</v>
      </c>
      <c r="E766" s="25">
        <f t="shared" si="70"/>
        <v>2019</v>
      </c>
      <c r="F766" s="25">
        <f t="shared" si="71"/>
        <v>2</v>
      </c>
      <c r="G766" s="37">
        <f t="shared" si="72"/>
        <v>26</v>
      </c>
      <c r="H766" s="35">
        <v>0.39305555555555555</v>
      </c>
      <c r="I766" s="28">
        <v>132.33029999999999</v>
      </c>
      <c r="J766" s="28">
        <v>38.321233333333332</v>
      </c>
      <c r="K766" s="33">
        <v>0</v>
      </c>
      <c r="L766" s="33">
        <v>0</v>
      </c>
      <c r="M766" s="33">
        <v>0</v>
      </c>
      <c r="N766" s="27">
        <v>11.794</v>
      </c>
      <c r="O766" s="30">
        <v>34.357599999999998</v>
      </c>
      <c r="P766" s="26">
        <v>0.18351632941176477</v>
      </c>
      <c r="Q766" s="26">
        <v>0.80458411764706028</v>
      </c>
      <c r="R766" s="32" t="s">
        <v>288</v>
      </c>
      <c r="S766" s="32"/>
      <c r="T766" s="32"/>
      <c r="U766" s="59"/>
      <c r="V766" s="36" t="s">
        <v>1290</v>
      </c>
      <c r="W766" s="22" t="s">
        <v>1302</v>
      </c>
    </row>
    <row r="767" spans="1:23" ht="14" customHeight="1">
      <c r="A767" s="32" t="s">
        <v>145</v>
      </c>
      <c r="B767" s="32" t="s">
        <v>231</v>
      </c>
      <c r="C767" s="32" t="s">
        <v>1579</v>
      </c>
      <c r="D767" s="31">
        <v>42615</v>
      </c>
      <c r="E767" s="1">
        <f t="shared" si="70"/>
        <v>2016</v>
      </c>
      <c r="F767" s="1">
        <f t="shared" si="71"/>
        <v>9</v>
      </c>
      <c r="G767" s="4">
        <f t="shared" si="72"/>
        <v>2</v>
      </c>
      <c r="H767" s="6">
        <v>0.3258564814814815</v>
      </c>
      <c r="I767" s="28">
        <v>132.63533333333334</v>
      </c>
      <c r="J767" s="28">
        <v>35.672166666666669</v>
      </c>
      <c r="K767" s="33">
        <v>49.808999999999997</v>
      </c>
      <c r="L767" s="33">
        <v>50</v>
      </c>
      <c r="M767" s="33">
        <v>0</v>
      </c>
      <c r="N767" s="27">
        <v>21.686499999999999</v>
      </c>
      <c r="O767" s="30">
        <v>34.127800000000001</v>
      </c>
      <c r="P767" s="38">
        <v>0.18782235058823504</v>
      </c>
      <c r="Q767" s="38">
        <v>1.1157962529411769</v>
      </c>
      <c r="R767" s="32" t="s">
        <v>285</v>
      </c>
      <c r="S767" s="32">
        <v>1</v>
      </c>
      <c r="T767" s="32"/>
      <c r="W767" s="8" t="s">
        <v>459</v>
      </c>
    </row>
    <row r="768" spans="1:23" ht="14" customHeight="1">
      <c r="A768" s="25" t="s">
        <v>1712</v>
      </c>
      <c r="B768" s="25">
        <v>22</v>
      </c>
      <c r="C768" s="1" t="s">
        <v>1579</v>
      </c>
      <c r="D768" s="43" t="s">
        <v>1713</v>
      </c>
      <c r="E768" s="25">
        <f t="shared" si="70"/>
        <v>2019</v>
      </c>
      <c r="F768" s="25">
        <f t="shared" si="71"/>
        <v>5</v>
      </c>
      <c r="G768" s="25">
        <f t="shared" si="72"/>
        <v>30</v>
      </c>
      <c r="H768" s="35" t="s">
        <v>292</v>
      </c>
      <c r="I768" s="44">
        <v>133.66765000000001</v>
      </c>
      <c r="J768" s="44">
        <v>37.007616666666664</v>
      </c>
      <c r="K768" s="34">
        <v>0</v>
      </c>
      <c r="L768" s="34">
        <v>0</v>
      </c>
      <c r="M768" s="33">
        <v>0</v>
      </c>
      <c r="N768" s="45">
        <v>18.765999999999998</v>
      </c>
      <c r="O768" s="44">
        <v>34.436</v>
      </c>
      <c r="P768" s="26">
        <v>0.19238123529411766</v>
      </c>
      <c r="Q768" s="26">
        <v>1.0530408423529423</v>
      </c>
      <c r="R768" s="25" t="s">
        <v>1677</v>
      </c>
      <c r="S768" s="25"/>
      <c r="T768" s="25"/>
      <c r="U768" s="22"/>
      <c r="V768" s="23"/>
      <c r="W768" s="36" t="s">
        <v>1716</v>
      </c>
    </row>
    <row r="769" spans="1:23" ht="14" customHeight="1">
      <c r="A769" s="25" t="s">
        <v>1667</v>
      </c>
      <c r="B769" s="25">
        <v>15</v>
      </c>
      <c r="C769" s="1" t="s">
        <v>1579</v>
      </c>
      <c r="D769" s="31">
        <v>43949</v>
      </c>
      <c r="E769" s="25">
        <f t="shared" si="70"/>
        <v>2020</v>
      </c>
      <c r="F769" s="25">
        <f t="shared" si="71"/>
        <v>4</v>
      </c>
      <c r="G769" s="25">
        <f t="shared" si="72"/>
        <v>28</v>
      </c>
      <c r="H769" s="35">
        <v>0.1173611111111111</v>
      </c>
      <c r="I769" s="44">
        <v>132.32831666666667</v>
      </c>
      <c r="J769" s="44">
        <v>37.00118333333333</v>
      </c>
      <c r="K769" s="34">
        <v>0</v>
      </c>
      <c r="L769" s="34">
        <v>0</v>
      </c>
      <c r="M769" s="33">
        <v>0</v>
      </c>
      <c r="N769" s="45">
        <v>12.926</v>
      </c>
      <c r="O769" s="63">
        <v>34.392000000000003</v>
      </c>
      <c r="P769" s="26">
        <v>0.19445591764705883</v>
      </c>
      <c r="Q769" s="26">
        <v>0.6824088823529415</v>
      </c>
      <c r="R769" s="32" t="s">
        <v>288</v>
      </c>
      <c r="S769" s="32"/>
      <c r="T769" s="32"/>
      <c r="U769" s="22"/>
      <c r="V769" s="23"/>
      <c r="W769" s="22" t="s">
        <v>1668</v>
      </c>
    </row>
    <row r="770" spans="1:23" ht="14" customHeight="1">
      <c r="A770" s="32" t="s">
        <v>172</v>
      </c>
      <c r="B770" s="24">
        <v>19</v>
      </c>
      <c r="C770" s="1" t="s">
        <v>1579</v>
      </c>
      <c r="D770" s="31">
        <v>42886</v>
      </c>
      <c r="E770" s="25">
        <f t="shared" si="70"/>
        <v>2017</v>
      </c>
      <c r="F770" s="25">
        <v>5</v>
      </c>
      <c r="G770" s="37">
        <v>31</v>
      </c>
      <c r="H770" s="35">
        <v>0.3666666666666667</v>
      </c>
      <c r="I770" s="28">
        <v>133.66758333333334</v>
      </c>
      <c r="J770" s="28">
        <v>38.000599999999999</v>
      </c>
      <c r="K770" s="33">
        <v>10</v>
      </c>
      <c r="L770" s="33">
        <v>10</v>
      </c>
      <c r="M770" s="33" t="s">
        <v>292</v>
      </c>
      <c r="N770" s="27">
        <v>16.745999999999999</v>
      </c>
      <c r="O770" s="30">
        <v>34.225999999999999</v>
      </c>
      <c r="P770" s="29">
        <v>0.19560023529411752</v>
      </c>
      <c r="Q770" s="29">
        <v>0.66005538509803952</v>
      </c>
      <c r="R770" s="24" t="s">
        <v>287</v>
      </c>
      <c r="S770" s="24"/>
      <c r="T770" s="24"/>
      <c r="U770" s="22"/>
      <c r="V770" s="36"/>
      <c r="W770" s="22"/>
    </row>
    <row r="771" spans="1:23" ht="14" customHeight="1">
      <c r="A771" s="32" t="s">
        <v>146</v>
      </c>
      <c r="B771" s="32" t="s">
        <v>260</v>
      </c>
      <c r="C771" s="32" t="s">
        <v>1579</v>
      </c>
      <c r="D771" s="31">
        <v>42760</v>
      </c>
      <c r="E771" s="1">
        <f t="shared" si="70"/>
        <v>2017</v>
      </c>
      <c r="F771" s="1">
        <f t="shared" ref="F771:F776" si="73">MONTH(D771)</f>
        <v>1</v>
      </c>
      <c r="G771" s="4">
        <f t="shared" ref="G771:G776" si="74">DAY(D771)</f>
        <v>25</v>
      </c>
      <c r="H771" s="6">
        <v>0.97430555555555554</v>
      </c>
      <c r="I771" s="28">
        <v>132.25</v>
      </c>
      <c r="J771" s="28">
        <v>36.503999999999998</v>
      </c>
      <c r="K771" s="33">
        <v>4.5</v>
      </c>
      <c r="L771" s="33">
        <v>5</v>
      </c>
      <c r="M771" s="10">
        <v>0</v>
      </c>
      <c r="N771" s="27">
        <v>12.927999999999999</v>
      </c>
      <c r="O771" s="30">
        <v>34.139596666666598</v>
      </c>
      <c r="P771" s="38">
        <v>0.19982975294117677</v>
      </c>
      <c r="Q771" s="38">
        <v>0.61720579411764476</v>
      </c>
      <c r="R771" s="32" t="s">
        <v>285</v>
      </c>
      <c r="S771" s="32"/>
      <c r="T771" s="32"/>
      <c r="W771" s="8" t="s">
        <v>553</v>
      </c>
    </row>
    <row r="772" spans="1:23" ht="14" customHeight="1">
      <c r="A772" s="32" t="s">
        <v>146</v>
      </c>
      <c r="B772" s="32" t="s">
        <v>195</v>
      </c>
      <c r="C772" s="32" t="s">
        <v>1579</v>
      </c>
      <c r="D772" s="31">
        <v>42757</v>
      </c>
      <c r="E772" s="1">
        <f t="shared" si="70"/>
        <v>2017</v>
      </c>
      <c r="F772" s="1">
        <f t="shared" si="73"/>
        <v>1</v>
      </c>
      <c r="G772" s="4">
        <f t="shared" si="74"/>
        <v>22</v>
      </c>
      <c r="H772" s="6" t="s">
        <v>292</v>
      </c>
      <c r="I772" s="28">
        <v>132.75</v>
      </c>
      <c r="J772" s="28">
        <v>37.013500000000001</v>
      </c>
      <c r="K772" s="33">
        <v>0</v>
      </c>
      <c r="L772" s="33">
        <v>0</v>
      </c>
      <c r="M772" s="33">
        <v>0</v>
      </c>
      <c r="N772" s="27">
        <v>13.4</v>
      </c>
      <c r="O772" s="30">
        <v>34.280799999999999</v>
      </c>
      <c r="P772" s="38">
        <v>0.20143599999999995</v>
      </c>
      <c r="Q772" s="38">
        <v>1.0050947458823547</v>
      </c>
      <c r="R772" s="32" t="s">
        <v>285</v>
      </c>
      <c r="S772" s="32"/>
      <c r="T772" s="32"/>
      <c r="W772" s="8" t="s">
        <v>541</v>
      </c>
    </row>
    <row r="773" spans="1:23" ht="14" customHeight="1">
      <c r="A773" s="32" t="s">
        <v>146</v>
      </c>
      <c r="B773" s="32" t="s">
        <v>251</v>
      </c>
      <c r="C773" s="32" t="s">
        <v>1579</v>
      </c>
      <c r="D773" s="31">
        <v>42754</v>
      </c>
      <c r="E773" s="1">
        <f t="shared" si="70"/>
        <v>2017</v>
      </c>
      <c r="F773" s="1">
        <f t="shared" si="73"/>
        <v>1</v>
      </c>
      <c r="G773" s="4">
        <f t="shared" si="74"/>
        <v>19</v>
      </c>
      <c r="H773" s="6">
        <v>0.89930555555555547</v>
      </c>
      <c r="I773" s="28">
        <v>132.24600000000001</v>
      </c>
      <c r="J773" s="28">
        <v>36</v>
      </c>
      <c r="K773" s="33">
        <v>0</v>
      </c>
      <c r="L773" s="33">
        <v>0</v>
      </c>
      <c r="M773" s="33">
        <v>0</v>
      </c>
      <c r="N773" s="27">
        <v>14.2</v>
      </c>
      <c r="O773" s="30">
        <v>34.302900000000001</v>
      </c>
      <c r="P773" s="38">
        <v>0.20642800000000006</v>
      </c>
      <c r="Q773" s="38">
        <v>1.1507897388235317</v>
      </c>
      <c r="R773" s="32" t="s">
        <v>285</v>
      </c>
      <c r="S773" s="32"/>
      <c r="T773" s="32"/>
      <c r="W773" s="8" t="s">
        <v>535</v>
      </c>
    </row>
    <row r="774" spans="1:23" ht="14" customHeight="1">
      <c r="A774" s="32" t="s">
        <v>1588</v>
      </c>
      <c r="B774" s="32">
        <v>13</v>
      </c>
      <c r="C774" s="1" t="s">
        <v>1579</v>
      </c>
      <c r="D774" s="31">
        <v>42821</v>
      </c>
      <c r="E774" s="25">
        <f t="shared" si="70"/>
        <v>2017</v>
      </c>
      <c r="F774" s="25">
        <f t="shared" si="73"/>
        <v>3</v>
      </c>
      <c r="G774" s="37">
        <f t="shared" si="74"/>
        <v>27</v>
      </c>
      <c r="H774" s="35">
        <v>0.93125000000000002</v>
      </c>
      <c r="I774" s="28">
        <v>132.3297</v>
      </c>
      <c r="J774" s="28">
        <v>36.335183333333333</v>
      </c>
      <c r="K774" s="33">
        <v>10</v>
      </c>
      <c r="L774" s="33">
        <v>10</v>
      </c>
      <c r="M774" s="33" t="s">
        <v>292</v>
      </c>
      <c r="N774" s="27">
        <v>12.699</v>
      </c>
      <c r="O774" s="30">
        <v>34.585999999999999</v>
      </c>
      <c r="P774" s="26">
        <v>0.20824227058823519</v>
      </c>
      <c r="Q774" s="26">
        <v>1.0155897776470582</v>
      </c>
      <c r="R774" s="32" t="s">
        <v>288</v>
      </c>
      <c r="S774" s="32"/>
      <c r="T774" s="32"/>
      <c r="U774" s="59" t="s">
        <v>4</v>
      </c>
      <c r="V774" s="36"/>
      <c r="W774" s="22"/>
    </row>
    <row r="775" spans="1:23" ht="14" customHeight="1">
      <c r="A775" s="32" t="s">
        <v>1591</v>
      </c>
      <c r="B775" s="32">
        <v>15</v>
      </c>
      <c r="C775" s="1" t="s">
        <v>1579</v>
      </c>
      <c r="D775" s="31">
        <v>43158</v>
      </c>
      <c r="E775" s="25">
        <f t="shared" si="70"/>
        <v>2018</v>
      </c>
      <c r="F775" s="25">
        <f t="shared" si="73"/>
        <v>2</v>
      </c>
      <c r="G775" s="37">
        <f t="shared" si="74"/>
        <v>27</v>
      </c>
      <c r="H775" s="35" t="s">
        <v>292</v>
      </c>
      <c r="I775" s="28">
        <v>132.33391666666665</v>
      </c>
      <c r="J775" s="28">
        <v>37.00515</v>
      </c>
      <c r="K775" s="33">
        <v>0</v>
      </c>
      <c r="L775" s="33">
        <v>0</v>
      </c>
      <c r="M775" s="33">
        <v>0</v>
      </c>
      <c r="N775" s="27">
        <v>10.8</v>
      </c>
      <c r="O775" s="30">
        <v>34.5321</v>
      </c>
      <c r="P775" s="26">
        <v>0.20844417882352917</v>
      </c>
      <c r="Q775" s="26">
        <v>1.0104187776470592</v>
      </c>
      <c r="R775" s="32" t="s">
        <v>288</v>
      </c>
      <c r="S775" s="32"/>
      <c r="T775" s="32"/>
      <c r="U775" s="59" t="s">
        <v>7</v>
      </c>
      <c r="V775" s="36"/>
      <c r="W775" s="22"/>
    </row>
    <row r="776" spans="1:23" ht="14" customHeight="1">
      <c r="A776" s="32" t="s">
        <v>1585</v>
      </c>
      <c r="B776" s="32">
        <v>52</v>
      </c>
      <c r="C776" s="1" t="s">
        <v>1579</v>
      </c>
      <c r="D776" s="31">
        <v>43249</v>
      </c>
      <c r="E776" s="25">
        <f t="shared" si="70"/>
        <v>2018</v>
      </c>
      <c r="F776" s="25">
        <f t="shared" si="73"/>
        <v>5</v>
      </c>
      <c r="G776" s="37">
        <f t="shared" si="74"/>
        <v>29</v>
      </c>
      <c r="H776" s="35">
        <v>0.47986111111111113</v>
      </c>
      <c r="I776" s="28">
        <v>132.33085</v>
      </c>
      <c r="J776" s="28">
        <v>37.670883333333336</v>
      </c>
      <c r="K776" s="33">
        <v>0</v>
      </c>
      <c r="L776" s="33">
        <v>0</v>
      </c>
      <c r="M776" s="33">
        <v>0</v>
      </c>
      <c r="N776" s="27">
        <v>18.175999999999998</v>
      </c>
      <c r="O776" s="30">
        <v>34.308</v>
      </c>
      <c r="P776" s="26">
        <v>0.2122582682352947</v>
      </c>
      <c r="Q776" s="26">
        <v>0.94120839176470561</v>
      </c>
      <c r="R776" s="32" t="s">
        <v>288</v>
      </c>
      <c r="S776" s="32"/>
      <c r="T776" s="32"/>
      <c r="U776" s="59"/>
      <c r="V776" s="36" t="s">
        <v>1307</v>
      </c>
      <c r="W776" s="22" t="s">
        <v>1293</v>
      </c>
    </row>
    <row r="777" spans="1:23" ht="14" customHeight="1">
      <c r="A777" s="1" t="s">
        <v>1594</v>
      </c>
      <c r="B777" s="32">
        <v>15</v>
      </c>
      <c r="C777" s="1" t="s">
        <v>1579</v>
      </c>
      <c r="D777" s="31">
        <v>43608</v>
      </c>
      <c r="E777" s="25">
        <f t="shared" si="70"/>
        <v>2019</v>
      </c>
      <c r="F777" s="25">
        <v>5</v>
      </c>
      <c r="G777" s="37">
        <v>23</v>
      </c>
      <c r="H777" s="35">
        <v>0.65694444444444444</v>
      </c>
      <c r="I777" s="28">
        <v>132.33674999999999</v>
      </c>
      <c r="J777" s="28">
        <v>37.005299999999998</v>
      </c>
      <c r="K777" s="33">
        <v>0</v>
      </c>
      <c r="L777" s="33">
        <v>0</v>
      </c>
      <c r="M777" s="33">
        <v>0</v>
      </c>
      <c r="N777" s="27">
        <v>17.754999999999999</v>
      </c>
      <c r="O777" s="30">
        <v>34.446300000000001</v>
      </c>
      <c r="P777" s="26">
        <v>0.21299999999999999</v>
      </c>
      <c r="Q777" s="26">
        <v>1.0389999999999999</v>
      </c>
      <c r="R777" s="32" t="s">
        <v>288</v>
      </c>
      <c r="S777" s="32"/>
      <c r="T777" s="32"/>
      <c r="U777" s="59"/>
      <c r="V777" s="36" t="s">
        <v>1532</v>
      </c>
      <c r="W777" s="22"/>
    </row>
    <row r="778" spans="1:23" ht="14" customHeight="1">
      <c r="A778" s="32" t="s">
        <v>145</v>
      </c>
      <c r="B778" s="32" t="s">
        <v>231</v>
      </c>
      <c r="C778" s="32" t="s">
        <v>1579</v>
      </c>
      <c r="D778" s="31">
        <v>42615</v>
      </c>
      <c r="E778" s="1">
        <f t="shared" si="70"/>
        <v>2016</v>
      </c>
      <c r="F778" s="1">
        <f>MONTH(D778)</f>
        <v>9</v>
      </c>
      <c r="G778" s="4">
        <f>DAY(D778)</f>
        <v>2</v>
      </c>
      <c r="H778" s="6">
        <v>0.3258564814814815</v>
      </c>
      <c r="I778" s="28">
        <v>132.63533333333334</v>
      </c>
      <c r="J778" s="28">
        <v>35.672166666666669</v>
      </c>
      <c r="K778" s="33">
        <v>119.32599999999999</v>
      </c>
      <c r="L778" s="33">
        <v>119</v>
      </c>
      <c r="M778" s="33">
        <v>0</v>
      </c>
      <c r="N778" s="27">
        <v>15.642799999999999</v>
      </c>
      <c r="O778" s="30">
        <v>34.394300000000001</v>
      </c>
      <c r="P778" s="38">
        <v>0.21890896000000071</v>
      </c>
      <c r="Q778" s="38">
        <v>1.2096392000000016</v>
      </c>
      <c r="R778" s="32" t="s">
        <v>285</v>
      </c>
      <c r="S778" s="32">
        <v>1</v>
      </c>
      <c r="T778" s="32"/>
      <c r="W778" s="8" t="s">
        <v>462</v>
      </c>
    </row>
    <row r="779" spans="1:23" ht="14" customHeight="1">
      <c r="A779" s="32" t="s">
        <v>1585</v>
      </c>
      <c r="B779" s="32">
        <v>54</v>
      </c>
      <c r="C779" s="1" t="s">
        <v>1579</v>
      </c>
      <c r="D779" s="31">
        <v>43249</v>
      </c>
      <c r="E779" s="25">
        <f t="shared" si="70"/>
        <v>2018</v>
      </c>
      <c r="F779" s="25">
        <f>MONTH(D779)</f>
        <v>5</v>
      </c>
      <c r="G779" s="37">
        <f>DAY(D779)</f>
        <v>29</v>
      </c>
      <c r="H779" s="35">
        <v>0.32500000000000001</v>
      </c>
      <c r="I779" s="28">
        <v>132.32938333333334</v>
      </c>
      <c r="J779" s="28">
        <v>38.33571666666667</v>
      </c>
      <c r="K779" s="33">
        <v>0</v>
      </c>
      <c r="L779" s="33">
        <v>0</v>
      </c>
      <c r="M779" s="33">
        <v>0</v>
      </c>
      <c r="N779" s="27">
        <v>15.196999999999999</v>
      </c>
      <c r="O779" s="30">
        <v>34.356999999999999</v>
      </c>
      <c r="P779" s="26">
        <v>0.22334736941176514</v>
      </c>
      <c r="Q779" s="26">
        <v>0.70448281058823525</v>
      </c>
      <c r="R779" s="32" t="s">
        <v>288</v>
      </c>
      <c r="S779" s="32"/>
      <c r="T779" s="32"/>
      <c r="U779" s="59"/>
      <c r="V779" s="36"/>
      <c r="W779" s="22" t="s">
        <v>1291</v>
      </c>
    </row>
    <row r="780" spans="1:23" ht="14" customHeight="1">
      <c r="A780" s="32" t="s">
        <v>146</v>
      </c>
      <c r="B780" s="32" t="s">
        <v>254</v>
      </c>
      <c r="C780" s="32" t="s">
        <v>1579</v>
      </c>
      <c r="D780" s="31">
        <v>42756</v>
      </c>
      <c r="E780" s="1">
        <f t="shared" si="70"/>
        <v>2017</v>
      </c>
      <c r="F780" s="1">
        <f>MONTH(D780)</f>
        <v>1</v>
      </c>
      <c r="G780" s="4">
        <f>DAY(D780)</f>
        <v>21</v>
      </c>
      <c r="H780" s="6">
        <v>0.72569444444444453</v>
      </c>
      <c r="I780" s="28">
        <v>132.75215</v>
      </c>
      <c r="J780" s="28">
        <v>37.252783333333333</v>
      </c>
      <c r="K780" s="33">
        <v>0</v>
      </c>
      <c r="L780" s="33">
        <v>0</v>
      </c>
      <c r="M780" s="33">
        <v>0</v>
      </c>
      <c r="N780" s="27">
        <v>14.2</v>
      </c>
      <c r="O780" s="30">
        <v>34.350999999999999</v>
      </c>
      <c r="P780" s="38">
        <v>0.22416400000000003</v>
      </c>
      <c r="Q780" s="38">
        <v>1.0108818047058836</v>
      </c>
      <c r="R780" s="32" t="s">
        <v>285</v>
      </c>
      <c r="S780" s="32"/>
      <c r="T780" s="32"/>
      <c r="W780" s="8" t="s">
        <v>540</v>
      </c>
    </row>
    <row r="781" spans="1:23" ht="14" customHeight="1">
      <c r="A781" s="32" t="s">
        <v>170</v>
      </c>
      <c r="B781" s="24">
        <v>16</v>
      </c>
      <c r="C781" s="1" t="s">
        <v>1579</v>
      </c>
      <c r="D781" s="31">
        <v>42794</v>
      </c>
      <c r="E781" s="25">
        <f t="shared" si="70"/>
        <v>2017</v>
      </c>
      <c r="F781" s="25">
        <v>2</v>
      </c>
      <c r="G781" s="37">
        <v>28</v>
      </c>
      <c r="H781" s="35">
        <v>0.40902777777777777</v>
      </c>
      <c r="I781" s="28">
        <v>133.66283333333334</v>
      </c>
      <c r="J781" s="28">
        <v>39.003583333333331</v>
      </c>
      <c r="K781" s="33">
        <v>10</v>
      </c>
      <c r="L781" s="33">
        <v>10</v>
      </c>
      <c r="M781" s="33" t="s">
        <v>292</v>
      </c>
      <c r="N781" s="27">
        <v>10.352</v>
      </c>
      <c r="O781" s="30">
        <v>34.078000000000003</v>
      </c>
      <c r="P781" s="29">
        <v>0.22829875294117641</v>
      </c>
      <c r="Q781" s="29">
        <v>0.44980793098039218</v>
      </c>
      <c r="R781" s="24" t="s">
        <v>287</v>
      </c>
      <c r="S781" s="24"/>
      <c r="T781" s="24"/>
      <c r="U781" s="22"/>
      <c r="V781" s="36"/>
      <c r="W781" s="22"/>
    </row>
    <row r="782" spans="1:23" ht="14" customHeight="1">
      <c r="A782" s="32" t="s">
        <v>1588</v>
      </c>
      <c r="B782" s="32">
        <v>12</v>
      </c>
      <c r="C782" s="1" t="s">
        <v>1579</v>
      </c>
      <c r="D782" s="31">
        <v>42822</v>
      </c>
      <c r="E782" s="25">
        <f t="shared" si="70"/>
        <v>2017</v>
      </c>
      <c r="F782" s="25">
        <f>MONTH(D782)</f>
        <v>3</v>
      </c>
      <c r="G782" s="37">
        <f>DAY(D782)</f>
        <v>28</v>
      </c>
      <c r="H782" s="35">
        <v>3.4027777777777775E-2</v>
      </c>
      <c r="I782" s="28">
        <v>132.33251666666666</v>
      </c>
      <c r="J782" s="28">
        <v>36.005816666666668</v>
      </c>
      <c r="K782" s="33">
        <v>10</v>
      </c>
      <c r="L782" s="33">
        <v>10</v>
      </c>
      <c r="M782" s="33" t="s">
        <v>292</v>
      </c>
      <c r="N782" s="27">
        <v>14.082000000000001</v>
      </c>
      <c r="O782" s="30">
        <v>34.725000000000001</v>
      </c>
      <c r="P782" s="26">
        <v>0.23146348235294112</v>
      </c>
      <c r="Q782" s="26">
        <v>1.2846286505882354</v>
      </c>
      <c r="R782" s="32" t="s">
        <v>288</v>
      </c>
      <c r="S782" s="32"/>
      <c r="T782" s="32"/>
      <c r="U782" s="59" t="s">
        <v>4</v>
      </c>
      <c r="V782" s="36"/>
      <c r="W782" s="22"/>
    </row>
    <row r="783" spans="1:23" ht="14" customHeight="1">
      <c r="A783" s="32" t="s">
        <v>146</v>
      </c>
      <c r="B783" s="32" t="s">
        <v>262</v>
      </c>
      <c r="C783" s="32" t="s">
        <v>1579</v>
      </c>
      <c r="D783" s="31">
        <v>42761</v>
      </c>
      <c r="E783" s="1">
        <f t="shared" si="70"/>
        <v>2017</v>
      </c>
      <c r="F783" s="1">
        <f>MONTH(D783)</f>
        <v>1</v>
      </c>
      <c r="G783" s="4">
        <f>DAY(D783)</f>
        <v>26</v>
      </c>
      <c r="H783" s="6">
        <v>0.44791666666666669</v>
      </c>
      <c r="I783" s="28">
        <v>130.529</v>
      </c>
      <c r="J783" s="28">
        <v>34.646000000000001</v>
      </c>
      <c r="K783" s="33">
        <v>4.5</v>
      </c>
      <c r="L783" s="33">
        <v>5</v>
      </c>
      <c r="M783" s="10">
        <v>0</v>
      </c>
      <c r="N783" s="27">
        <v>15.947999999999999</v>
      </c>
      <c r="O783" s="30">
        <v>34.617429999999899</v>
      </c>
      <c r="P783" s="38">
        <v>0.25037470588235289</v>
      </c>
      <c r="Q783" s="38">
        <v>1.4800910882352909</v>
      </c>
      <c r="R783" s="32" t="s">
        <v>285</v>
      </c>
      <c r="S783" s="32"/>
      <c r="T783" s="32"/>
      <c r="W783" s="8" t="s">
        <v>555</v>
      </c>
    </row>
    <row r="784" spans="1:23" ht="14" customHeight="1">
      <c r="A784" s="32" t="s">
        <v>1585</v>
      </c>
      <c r="B784" s="32">
        <v>53</v>
      </c>
      <c r="C784" s="1" t="s">
        <v>1579</v>
      </c>
      <c r="D784" s="31">
        <v>43249</v>
      </c>
      <c r="E784" s="25">
        <f t="shared" si="70"/>
        <v>2018</v>
      </c>
      <c r="F784" s="25">
        <f>MONTH(D784)</f>
        <v>5</v>
      </c>
      <c r="G784" s="37">
        <f>DAY(D784)</f>
        <v>29</v>
      </c>
      <c r="H784" s="35">
        <v>0.40208333333333335</v>
      </c>
      <c r="I784" s="28">
        <v>132.32586666666666</v>
      </c>
      <c r="J784" s="28">
        <v>38.00483333333333</v>
      </c>
      <c r="K784" s="33">
        <v>0</v>
      </c>
      <c r="L784" s="33">
        <v>0</v>
      </c>
      <c r="M784" s="33">
        <v>0</v>
      </c>
      <c r="N784" s="27">
        <v>16.451000000000001</v>
      </c>
      <c r="O784" s="30">
        <v>34.357999999999997</v>
      </c>
      <c r="P784" s="26">
        <v>0.25144693647058824</v>
      </c>
      <c r="Q784" s="26">
        <v>1.012002783529411</v>
      </c>
      <c r="R784" s="32" t="s">
        <v>288</v>
      </c>
      <c r="S784" s="32"/>
      <c r="T784" s="32"/>
      <c r="U784" s="59"/>
      <c r="V784" s="36"/>
      <c r="W784" s="22" t="s">
        <v>1292</v>
      </c>
    </row>
    <row r="785" spans="1:23" ht="14" customHeight="1">
      <c r="A785" s="32" t="s">
        <v>172</v>
      </c>
      <c r="B785" s="24">
        <v>22</v>
      </c>
      <c r="C785" s="1" t="s">
        <v>1579</v>
      </c>
      <c r="D785" s="31">
        <v>42886</v>
      </c>
      <c r="E785" s="25">
        <f t="shared" si="70"/>
        <v>2017</v>
      </c>
      <c r="F785" s="25">
        <v>5</v>
      </c>
      <c r="G785" s="37">
        <v>31</v>
      </c>
      <c r="H785" s="35">
        <v>0.61805555555555558</v>
      </c>
      <c r="I785" s="28">
        <v>133.67148333333333</v>
      </c>
      <c r="J785" s="28">
        <v>37.001616666666663</v>
      </c>
      <c r="K785" s="33">
        <v>10</v>
      </c>
      <c r="L785" s="33">
        <v>10</v>
      </c>
      <c r="M785" s="33" t="s">
        <v>292</v>
      </c>
      <c r="N785" s="27">
        <v>17.084</v>
      </c>
      <c r="O785" s="30">
        <v>34.459000000000003</v>
      </c>
      <c r="P785" s="29">
        <v>0.25448381176470614</v>
      </c>
      <c r="Q785" s="29">
        <v>1.2634476439215669</v>
      </c>
      <c r="R785" s="24" t="s">
        <v>287</v>
      </c>
      <c r="S785" s="24"/>
      <c r="T785" s="24"/>
      <c r="U785" s="22"/>
      <c r="V785" s="36"/>
      <c r="W785" s="22"/>
    </row>
    <row r="786" spans="1:23" ht="14" customHeight="1">
      <c r="A786" s="32" t="s">
        <v>146</v>
      </c>
      <c r="B786" s="32" t="s">
        <v>261</v>
      </c>
      <c r="C786" s="32" t="s">
        <v>1579</v>
      </c>
      <c r="D786" s="31">
        <v>42761</v>
      </c>
      <c r="E786" s="1">
        <f t="shared" si="70"/>
        <v>2017</v>
      </c>
      <c r="F786" s="1">
        <f>MONTH(D786)</f>
        <v>1</v>
      </c>
      <c r="G786" s="4">
        <f>DAY(D786)</f>
        <v>26</v>
      </c>
      <c r="H786" s="6">
        <v>0.30972222222222223</v>
      </c>
      <c r="I786" s="28">
        <v>130.96899999999999</v>
      </c>
      <c r="J786" s="28">
        <v>35.225999999999999</v>
      </c>
      <c r="K786" s="33">
        <v>4.5</v>
      </c>
      <c r="L786" s="33">
        <v>5</v>
      </c>
      <c r="M786" s="10">
        <v>0</v>
      </c>
      <c r="N786" s="27">
        <v>15.419666666666599</v>
      </c>
      <c r="O786" s="30">
        <v>34.559763333333294</v>
      </c>
      <c r="P786" s="38">
        <v>0.25846672941176418</v>
      </c>
      <c r="Q786" s="38">
        <v>1.4024777411764706</v>
      </c>
      <c r="R786" s="32" t="s">
        <v>285</v>
      </c>
      <c r="S786" s="32"/>
      <c r="T786" s="32"/>
      <c r="W786" s="8" t="s">
        <v>554</v>
      </c>
    </row>
    <row r="787" spans="1:23" ht="14" customHeight="1">
      <c r="A787" s="32" t="s">
        <v>170</v>
      </c>
      <c r="B787" s="24">
        <v>22</v>
      </c>
      <c r="C787" s="1" t="s">
        <v>1579</v>
      </c>
      <c r="D787" s="31">
        <v>42794</v>
      </c>
      <c r="E787" s="25">
        <f t="shared" si="70"/>
        <v>2017</v>
      </c>
      <c r="F787" s="25">
        <v>2</v>
      </c>
      <c r="G787" s="37">
        <v>28</v>
      </c>
      <c r="H787" s="35">
        <v>0.92222222222222217</v>
      </c>
      <c r="I787" s="28">
        <v>133.66849999999999</v>
      </c>
      <c r="J787" s="28">
        <v>37.004333333333335</v>
      </c>
      <c r="K787" s="33">
        <v>10</v>
      </c>
      <c r="L787" s="33">
        <v>10</v>
      </c>
      <c r="M787" s="33" t="s">
        <v>292</v>
      </c>
      <c r="N787" s="27">
        <v>11.999000000000001</v>
      </c>
      <c r="O787" s="30">
        <v>34.4</v>
      </c>
      <c r="P787" s="29">
        <v>0.2630849176470591</v>
      </c>
      <c r="Q787" s="29">
        <v>0.99421179921568648</v>
      </c>
      <c r="R787" s="24" t="s">
        <v>287</v>
      </c>
      <c r="S787" s="24"/>
      <c r="T787" s="24"/>
      <c r="U787" s="22"/>
      <c r="V787" s="36"/>
      <c r="W787" s="22"/>
    </row>
    <row r="788" spans="1:23" ht="14" customHeight="1">
      <c r="A788" s="32" t="s">
        <v>1588</v>
      </c>
      <c r="B788" s="32">
        <v>11</v>
      </c>
      <c r="C788" s="1" t="s">
        <v>1579</v>
      </c>
      <c r="D788" s="31">
        <v>42822</v>
      </c>
      <c r="E788" s="25">
        <f t="shared" si="70"/>
        <v>2017</v>
      </c>
      <c r="F788" s="25">
        <f>MONTH(D788)</f>
        <v>3</v>
      </c>
      <c r="G788" s="37">
        <f>DAY(D788)</f>
        <v>28</v>
      </c>
      <c r="H788" s="35">
        <v>0.57986111111111105</v>
      </c>
      <c r="I788" s="28">
        <v>132.33006666666665</v>
      </c>
      <c r="J788" s="28">
        <v>35.667883333333336</v>
      </c>
      <c r="K788" s="33">
        <v>10</v>
      </c>
      <c r="L788" s="33">
        <v>10</v>
      </c>
      <c r="M788" s="33" t="s">
        <v>292</v>
      </c>
      <c r="N788" s="27">
        <v>14.225</v>
      </c>
      <c r="O788" s="30">
        <v>34.747</v>
      </c>
      <c r="P788" s="26">
        <v>0.27465709411764694</v>
      </c>
      <c r="Q788" s="26">
        <v>1.4524699435294117</v>
      </c>
      <c r="R788" s="32" t="s">
        <v>288</v>
      </c>
      <c r="S788" s="32"/>
      <c r="T788" s="32"/>
      <c r="U788" s="59" t="s">
        <v>4</v>
      </c>
      <c r="V788" s="36"/>
      <c r="W788" s="22"/>
    </row>
    <row r="789" spans="1:23" ht="14" customHeight="1">
      <c r="A789" s="32" t="s">
        <v>170</v>
      </c>
      <c r="B789" s="24">
        <v>25</v>
      </c>
      <c r="C789" s="1" t="s">
        <v>1579</v>
      </c>
      <c r="D789" s="31">
        <v>42795</v>
      </c>
      <c r="E789" s="25">
        <f t="shared" si="70"/>
        <v>2017</v>
      </c>
      <c r="F789" s="25">
        <f>MONTH(D789)</f>
        <v>3</v>
      </c>
      <c r="G789" s="37">
        <v>1</v>
      </c>
      <c r="H789" s="35">
        <v>0.78680555555555554</v>
      </c>
      <c r="I789" s="28">
        <v>133.66733333333335</v>
      </c>
      <c r="J789" s="28">
        <v>35.998933333333333</v>
      </c>
      <c r="K789" s="33">
        <v>10</v>
      </c>
      <c r="L789" s="33">
        <v>10</v>
      </c>
      <c r="M789" s="33" t="s">
        <v>292</v>
      </c>
      <c r="N789" s="27">
        <v>13.212</v>
      </c>
      <c r="O789" s="30">
        <v>34.533000000000001</v>
      </c>
      <c r="P789" s="29">
        <v>0.27735249411764751</v>
      </c>
      <c r="Q789" s="29">
        <v>1.3579946180392133</v>
      </c>
      <c r="R789" s="24" t="s">
        <v>287</v>
      </c>
      <c r="S789" s="24"/>
      <c r="T789" s="24"/>
      <c r="U789" s="22"/>
      <c r="V789" s="36"/>
      <c r="W789" s="22"/>
    </row>
    <row r="790" spans="1:23" ht="14" customHeight="1">
      <c r="A790" s="32" t="s">
        <v>172</v>
      </c>
      <c r="B790" s="24">
        <v>25</v>
      </c>
      <c r="C790" s="1" t="s">
        <v>1579</v>
      </c>
      <c r="D790" s="31">
        <v>42887</v>
      </c>
      <c r="E790" s="25">
        <f t="shared" si="70"/>
        <v>2017</v>
      </c>
      <c r="F790" s="25">
        <v>6</v>
      </c>
      <c r="G790" s="37">
        <v>1</v>
      </c>
      <c r="H790" s="35">
        <v>0.15972222222222224</v>
      </c>
      <c r="I790" s="28">
        <v>133.66903333333335</v>
      </c>
      <c r="J790" s="28">
        <v>35.996466666666663</v>
      </c>
      <c r="K790" s="34">
        <v>10</v>
      </c>
      <c r="L790" s="34">
        <v>10</v>
      </c>
      <c r="M790" s="33" t="s">
        <v>292</v>
      </c>
      <c r="N790" s="27">
        <v>18.709</v>
      </c>
      <c r="O790" s="30">
        <v>34.697000000000003</v>
      </c>
      <c r="P790" s="29">
        <v>0.34885738823529455</v>
      </c>
      <c r="Q790" s="29">
        <v>1.7316605694117646</v>
      </c>
      <c r="R790" s="24" t="s">
        <v>287</v>
      </c>
      <c r="S790" s="24"/>
      <c r="T790" s="24"/>
      <c r="U790" s="22"/>
      <c r="V790" s="36"/>
      <c r="W790" s="22"/>
    </row>
    <row r="791" spans="1:23" ht="14" customHeight="1">
      <c r="A791" s="25" t="s">
        <v>1384</v>
      </c>
      <c r="B791" s="25" t="s">
        <v>1385</v>
      </c>
      <c r="C791" s="25" t="s">
        <v>1578</v>
      </c>
      <c r="D791" s="43">
        <v>43342</v>
      </c>
      <c r="E791" s="25">
        <v>2018</v>
      </c>
      <c r="F791" s="25">
        <v>8</v>
      </c>
      <c r="G791" s="37">
        <v>30</v>
      </c>
      <c r="H791" s="35">
        <v>0.81207175925925934</v>
      </c>
      <c r="I791" s="44">
        <v>138.24933329999999</v>
      </c>
      <c r="J791" s="44">
        <v>37.332166669999999</v>
      </c>
      <c r="K791" s="34">
        <v>100</v>
      </c>
      <c r="L791" s="34">
        <v>100</v>
      </c>
      <c r="M791" s="34">
        <v>0</v>
      </c>
      <c r="N791" s="45" t="s">
        <v>292</v>
      </c>
      <c r="O791" s="44">
        <v>34.4666</v>
      </c>
      <c r="P791" s="26">
        <v>-0.56982313411764696</v>
      </c>
      <c r="Q791" s="26">
        <v>-4.0458946529411772</v>
      </c>
      <c r="R791" s="32" t="s">
        <v>1360</v>
      </c>
      <c r="S791" s="32"/>
      <c r="T791" s="32">
        <v>3</v>
      </c>
      <c r="U791" s="22"/>
      <c r="V791" s="66" t="s">
        <v>1435</v>
      </c>
      <c r="W791" s="49" t="s">
        <v>993</v>
      </c>
    </row>
    <row r="792" spans="1:23" ht="14" customHeight="1">
      <c r="A792" s="25" t="s">
        <v>1384</v>
      </c>
      <c r="B792" s="25" t="s">
        <v>79</v>
      </c>
      <c r="C792" s="25" t="s">
        <v>1578</v>
      </c>
      <c r="D792" s="43">
        <v>43351</v>
      </c>
      <c r="E792" s="25">
        <v>2018</v>
      </c>
      <c r="F792" s="25">
        <v>9</v>
      </c>
      <c r="G792" s="37">
        <v>8</v>
      </c>
      <c r="H792" s="35">
        <v>0.90170138888888884</v>
      </c>
      <c r="I792" s="44">
        <v>137.9208333</v>
      </c>
      <c r="J792" s="44">
        <v>39.331666669999997</v>
      </c>
      <c r="K792" s="34">
        <v>500</v>
      </c>
      <c r="L792" s="34">
        <v>500</v>
      </c>
      <c r="M792" s="34">
        <v>0</v>
      </c>
      <c r="N792" s="45">
        <v>0.75849999999999995</v>
      </c>
      <c r="O792" s="44">
        <v>34.059899999999999</v>
      </c>
      <c r="P792" s="48">
        <v>-0.10057400470588229</v>
      </c>
      <c r="Q792" s="48">
        <v>-0.87578895529411582</v>
      </c>
      <c r="R792" s="32" t="s">
        <v>1360</v>
      </c>
      <c r="S792" s="32"/>
      <c r="T792" s="32"/>
      <c r="U792" s="22"/>
      <c r="V792" s="36"/>
      <c r="W792" s="49" t="s">
        <v>1084</v>
      </c>
    </row>
    <row r="793" spans="1:23" ht="14" customHeight="1">
      <c r="A793" s="32" t="s">
        <v>69</v>
      </c>
      <c r="B793" s="32" t="s">
        <v>72</v>
      </c>
      <c r="C793" s="32" t="s">
        <v>1580</v>
      </c>
      <c r="D793" s="31">
        <v>42983</v>
      </c>
      <c r="E793" s="25">
        <v>2017</v>
      </c>
      <c r="F793" s="25">
        <v>9</v>
      </c>
      <c r="G793" s="37">
        <v>5</v>
      </c>
      <c r="H793" s="35" t="s">
        <v>1565</v>
      </c>
      <c r="I793" s="28">
        <v>137.41999999999999</v>
      </c>
      <c r="J793" s="28">
        <v>39.335000000000001</v>
      </c>
      <c r="K793" s="33">
        <v>0</v>
      </c>
      <c r="L793" s="33">
        <v>0</v>
      </c>
      <c r="M793" s="33">
        <v>0</v>
      </c>
      <c r="N793" s="27">
        <v>25.6</v>
      </c>
      <c r="O793" s="30">
        <v>34.034399999999998</v>
      </c>
      <c r="P793" s="26">
        <v>-0.1</v>
      </c>
      <c r="Q793" s="26">
        <v>-1.36</v>
      </c>
      <c r="R793" s="32" t="s">
        <v>1360</v>
      </c>
      <c r="S793" s="32"/>
      <c r="T793" s="32"/>
      <c r="U793" s="22"/>
      <c r="V793" s="36"/>
      <c r="W793" s="22"/>
    </row>
    <row r="794" spans="1:23" ht="14" customHeight="1">
      <c r="A794" s="25" t="s">
        <v>1359</v>
      </c>
      <c r="B794" s="25" t="s">
        <v>1347</v>
      </c>
      <c r="C794" s="25" t="s">
        <v>1578</v>
      </c>
      <c r="D794" s="43">
        <v>43313</v>
      </c>
      <c r="E794" s="25">
        <v>2018</v>
      </c>
      <c r="F794" s="25">
        <v>8</v>
      </c>
      <c r="G794" s="37">
        <v>1</v>
      </c>
      <c r="H794" s="35">
        <v>0.26931712962962961</v>
      </c>
      <c r="I794" s="44">
        <v>137.42883333333333</v>
      </c>
      <c r="J794" s="44">
        <v>39.335000000000001</v>
      </c>
      <c r="K794" s="34">
        <v>400</v>
      </c>
      <c r="L794" s="34">
        <v>400</v>
      </c>
      <c r="M794" s="34">
        <v>0</v>
      </c>
      <c r="N794" s="45">
        <v>0.8962</v>
      </c>
      <c r="O794" s="44">
        <v>34.055599999999998</v>
      </c>
      <c r="P794" s="26">
        <v>-8.5410065882352892E-2</v>
      </c>
      <c r="Q794" s="26">
        <v>-0.83171612941176321</v>
      </c>
      <c r="R794" s="32" t="s">
        <v>1360</v>
      </c>
      <c r="S794" s="32">
        <v>1</v>
      </c>
      <c r="T794" s="32"/>
      <c r="U794" s="22"/>
      <c r="V794" s="36"/>
      <c r="W794" s="47" t="s">
        <v>942</v>
      </c>
    </row>
    <row r="795" spans="1:23" ht="14" customHeight="1">
      <c r="A795" s="25" t="s">
        <v>1359</v>
      </c>
      <c r="B795" s="25" t="s">
        <v>1347</v>
      </c>
      <c r="C795" s="25" t="s">
        <v>1578</v>
      </c>
      <c r="D795" s="43">
        <v>43313</v>
      </c>
      <c r="E795" s="25">
        <v>2018</v>
      </c>
      <c r="F795" s="25">
        <v>8</v>
      </c>
      <c r="G795" s="37">
        <v>1</v>
      </c>
      <c r="H795" s="35">
        <v>0.27127314814814812</v>
      </c>
      <c r="I795" s="44">
        <v>137.42883333333333</v>
      </c>
      <c r="J795" s="44">
        <v>39.335000000000001</v>
      </c>
      <c r="K795" s="34">
        <v>300</v>
      </c>
      <c r="L795" s="34">
        <v>300</v>
      </c>
      <c r="M795" s="34">
        <v>0</v>
      </c>
      <c r="N795" s="45">
        <v>1.2158</v>
      </c>
      <c r="O795" s="44">
        <v>34.039499999999997</v>
      </c>
      <c r="P795" s="26">
        <v>-7.9984073529411281E-2</v>
      </c>
      <c r="Q795" s="26">
        <v>-0.75935361764705966</v>
      </c>
      <c r="R795" s="32" t="s">
        <v>1360</v>
      </c>
      <c r="S795" s="32">
        <v>1</v>
      </c>
      <c r="T795" s="32"/>
      <c r="U795" s="22"/>
      <c r="V795" s="36"/>
      <c r="W795" s="47" t="s">
        <v>943</v>
      </c>
    </row>
    <row r="796" spans="1:23" ht="14" customHeight="1">
      <c r="A796" s="25" t="s">
        <v>1359</v>
      </c>
      <c r="B796" s="25" t="s">
        <v>1349</v>
      </c>
      <c r="C796" s="25" t="s">
        <v>1578</v>
      </c>
      <c r="D796" s="43">
        <v>43312</v>
      </c>
      <c r="E796" s="25">
        <v>2018</v>
      </c>
      <c r="F796" s="25">
        <v>7</v>
      </c>
      <c r="G796" s="37">
        <v>31</v>
      </c>
      <c r="H796" s="35">
        <v>0.3971412037037037</v>
      </c>
      <c r="I796" s="44">
        <v>138.25383333333335</v>
      </c>
      <c r="J796" s="44">
        <v>38.831666666666663</v>
      </c>
      <c r="K796" s="34">
        <v>400</v>
      </c>
      <c r="L796" s="34">
        <v>400</v>
      </c>
      <c r="M796" s="34">
        <v>0</v>
      </c>
      <c r="N796" s="45">
        <v>1.0126999999999999</v>
      </c>
      <c r="O796" s="44">
        <v>34.053699999999999</v>
      </c>
      <c r="P796" s="26">
        <v>-7.6624635294118004E-2</v>
      </c>
      <c r="Q796" s="26">
        <v>-1.0165124917647042</v>
      </c>
      <c r="R796" s="32" t="s">
        <v>1360</v>
      </c>
      <c r="S796" s="32">
        <v>1</v>
      </c>
      <c r="T796" s="32"/>
      <c r="U796" s="22"/>
      <c r="V796" s="36"/>
      <c r="W796" s="49" t="s">
        <v>957</v>
      </c>
    </row>
    <row r="797" spans="1:23" ht="14" customHeight="1">
      <c r="A797" s="25" t="s">
        <v>1384</v>
      </c>
      <c r="B797" s="25" t="s">
        <v>76</v>
      </c>
      <c r="C797" s="25" t="s">
        <v>1578</v>
      </c>
      <c r="D797" s="43">
        <v>43344</v>
      </c>
      <c r="E797" s="25">
        <v>2018</v>
      </c>
      <c r="F797" s="25">
        <v>9</v>
      </c>
      <c r="G797" s="37">
        <v>1</v>
      </c>
      <c r="H797" s="35">
        <v>0.7866550925925927</v>
      </c>
      <c r="I797" s="44">
        <v>136.74683329999999</v>
      </c>
      <c r="J797" s="44">
        <v>40.331666669999997</v>
      </c>
      <c r="K797" s="34">
        <v>150</v>
      </c>
      <c r="L797" s="34">
        <v>150</v>
      </c>
      <c r="M797" s="34">
        <v>0</v>
      </c>
      <c r="N797" s="45">
        <v>1.4182999999999999</v>
      </c>
      <c r="O797" s="44">
        <v>34.023200000000003</v>
      </c>
      <c r="P797" s="26">
        <v>-7.5222771764705598E-2</v>
      </c>
      <c r="Q797" s="26">
        <v>-0.85090755764705861</v>
      </c>
      <c r="R797" s="32" t="s">
        <v>1360</v>
      </c>
      <c r="S797" s="32">
        <v>1</v>
      </c>
      <c r="T797" s="32"/>
      <c r="U797" s="22"/>
      <c r="V797" s="36"/>
      <c r="W797" s="47" t="s">
        <v>1071</v>
      </c>
    </row>
    <row r="798" spans="1:23" ht="14" customHeight="1">
      <c r="A798" s="25" t="s">
        <v>1384</v>
      </c>
      <c r="B798" s="25" t="s">
        <v>76</v>
      </c>
      <c r="C798" s="25" t="s">
        <v>1578</v>
      </c>
      <c r="D798" s="43">
        <v>43344</v>
      </c>
      <c r="E798" s="25">
        <v>2018</v>
      </c>
      <c r="F798" s="25">
        <v>9</v>
      </c>
      <c r="G798" s="37">
        <v>1</v>
      </c>
      <c r="H798" s="35">
        <v>0.78923611111111114</v>
      </c>
      <c r="I798" s="44">
        <v>136.74683329999999</v>
      </c>
      <c r="J798" s="44">
        <v>40.331666669999997</v>
      </c>
      <c r="K798" s="34">
        <v>80</v>
      </c>
      <c r="L798" s="34">
        <v>80</v>
      </c>
      <c r="M798" s="34">
        <v>0</v>
      </c>
      <c r="N798" s="45">
        <v>3.5105</v>
      </c>
      <c r="O798" s="44">
        <v>34.045200000000001</v>
      </c>
      <c r="P798" s="26">
        <v>-7.3410238823529816E-2</v>
      </c>
      <c r="Q798" s="26">
        <v>-0.68671474823529444</v>
      </c>
      <c r="R798" s="32" t="s">
        <v>1360</v>
      </c>
      <c r="S798" s="32">
        <v>1</v>
      </c>
      <c r="T798" s="32"/>
      <c r="U798" s="22"/>
      <c r="V798" s="36" t="s">
        <v>1648</v>
      </c>
      <c r="W798" s="47" t="s">
        <v>1075</v>
      </c>
    </row>
    <row r="799" spans="1:23" ht="14" customHeight="1">
      <c r="A799" s="25" t="s">
        <v>1384</v>
      </c>
      <c r="B799" s="25" t="s">
        <v>71</v>
      </c>
      <c r="C799" s="25" t="s">
        <v>1578</v>
      </c>
      <c r="D799" s="43">
        <v>43345</v>
      </c>
      <c r="E799" s="25">
        <v>2018</v>
      </c>
      <c r="F799" s="25">
        <v>9</v>
      </c>
      <c r="G799" s="37">
        <v>2</v>
      </c>
      <c r="H799" s="35">
        <v>0.77225694444444448</v>
      </c>
      <c r="I799" s="44">
        <v>137.58933329999999</v>
      </c>
      <c r="J799" s="44">
        <v>39.081666669999997</v>
      </c>
      <c r="K799" s="34">
        <v>1000</v>
      </c>
      <c r="L799" s="34">
        <v>1000</v>
      </c>
      <c r="M799" s="34">
        <v>0</v>
      </c>
      <c r="N799" s="45">
        <v>0.34389999999999998</v>
      </c>
      <c r="O799" s="44">
        <v>34.0685</v>
      </c>
      <c r="P799" s="26">
        <v>-7.2861818823529267E-2</v>
      </c>
      <c r="Q799" s="26">
        <v>-0.84108625764705813</v>
      </c>
      <c r="R799" s="32" t="s">
        <v>1360</v>
      </c>
      <c r="S799" s="32">
        <v>1</v>
      </c>
      <c r="T799" s="32"/>
      <c r="U799" s="22"/>
      <c r="V799" s="36"/>
      <c r="W799" s="47" t="s">
        <v>1039</v>
      </c>
    </row>
    <row r="800" spans="1:23" ht="14" customHeight="1">
      <c r="A800" s="25" t="s">
        <v>1359</v>
      </c>
      <c r="B800" s="25" t="s">
        <v>1339</v>
      </c>
      <c r="C800" s="25" t="s">
        <v>1578</v>
      </c>
      <c r="D800" s="43">
        <v>43310</v>
      </c>
      <c r="E800" s="25">
        <v>2018</v>
      </c>
      <c r="F800" s="25">
        <v>7</v>
      </c>
      <c r="G800" s="37">
        <v>29</v>
      </c>
      <c r="H800" s="35">
        <v>0.76581018518518518</v>
      </c>
      <c r="I800" s="44">
        <v>137.90666666666667</v>
      </c>
      <c r="J800" s="44">
        <v>37.840000000000003</v>
      </c>
      <c r="K800" s="34">
        <v>400</v>
      </c>
      <c r="L800" s="34">
        <v>400</v>
      </c>
      <c r="M800" s="34">
        <v>0</v>
      </c>
      <c r="N800" s="45">
        <v>0.96020000000000005</v>
      </c>
      <c r="O800" s="44">
        <v>34.058999999999997</v>
      </c>
      <c r="P800" s="26">
        <v>-7.2625844705882292E-2</v>
      </c>
      <c r="Q800" s="26">
        <v>-0.91314010588235206</v>
      </c>
      <c r="R800" s="32" t="s">
        <v>1360</v>
      </c>
      <c r="S800" s="32">
        <v>1</v>
      </c>
      <c r="T800" s="32"/>
      <c r="U800" s="22"/>
      <c r="V800" s="36"/>
      <c r="W800" s="47" t="s">
        <v>922</v>
      </c>
    </row>
    <row r="801" spans="1:23" ht="14" customHeight="1">
      <c r="A801" s="25" t="s">
        <v>1359</v>
      </c>
      <c r="B801" s="25" t="s">
        <v>1347</v>
      </c>
      <c r="C801" s="25" t="s">
        <v>1578</v>
      </c>
      <c r="D801" s="43">
        <v>43313</v>
      </c>
      <c r="E801" s="25">
        <v>2018</v>
      </c>
      <c r="F801" s="25">
        <v>8</v>
      </c>
      <c r="G801" s="37">
        <v>1</v>
      </c>
      <c r="H801" s="35">
        <v>0.26730324074074074</v>
      </c>
      <c r="I801" s="44">
        <v>137.42883333333333</v>
      </c>
      <c r="J801" s="44">
        <v>39.335000000000001</v>
      </c>
      <c r="K801" s="34">
        <v>500</v>
      </c>
      <c r="L801" s="34">
        <v>500</v>
      </c>
      <c r="M801" s="34">
        <v>0</v>
      </c>
      <c r="N801" s="45">
        <v>0.72860000000000003</v>
      </c>
      <c r="O801" s="44">
        <v>34.065399999999997</v>
      </c>
      <c r="P801" s="26">
        <v>-7.2326748235293614E-2</v>
      </c>
      <c r="Q801" s="26">
        <v>-0.86103030117647172</v>
      </c>
      <c r="R801" s="32" t="s">
        <v>1360</v>
      </c>
      <c r="S801" s="32">
        <v>1</v>
      </c>
      <c r="T801" s="32"/>
      <c r="U801" s="22"/>
      <c r="V801" s="36"/>
      <c r="W801" s="47" t="s">
        <v>941</v>
      </c>
    </row>
    <row r="802" spans="1:23" ht="14" customHeight="1">
      <c r="A802" s="25" t="s">
        <v>1384</v>
      </c>
      <c r="B802" s="25" t="s">
        <v>76</v>
      </c>
      <c r="C802" s="25" t="s">
        <v>1578</v>
      </c>
      <c r="D802" s="43">
        <v>43344</v>
      </c>
      <c r="E802" s="25">
        <v>2018</v>
      </c>
      <c r="F802" s="25">
        <v>9</v>
      </c>
      <c r="G802" s="37">
        <v>1</v>
      </c>
      <c r="H802" s="35">
        <v>0.7848032407407407</v>
      </c>
      <c r="I802" s="44">
        <v>136.74683329999999</v>
      </c>
      <c r="J802" s="44">
        <v>40.331666669999997</v>
      </c>
      <c r="K802" s="34">
        <v>225</v>
      </c>
      <c r="L802" s="34">
        <v>225</v>
      </c>
      <c r="M802" s="34">
        <v>0</v>
      </c>
      <c r="N802" s="45">
        <v>1.0392999999999999</v>
      </c>
      <c r="O802" s="44">
        <v>34.037199999999999</v>
      </c>
      <c r="P802" s="26">
        <v>-6.9389056470588351E-2</v>
      </c>
      <c r="Q802" s="26">
        <v>-0.9181991247058825</v>
      </c>
      <c r="R802" s="32" t="s">
        <v>1360</v>
      </c>
      <c r="S802" s="32">
        <v>1</v>
      </c>
      <c r="T802" s="32"/>
      <c r="U802" s="22"/>
      <c r="V802" s="36"/>
      <c r="W802" s="47" t="s">
        <v>1068</v>
      </c>
    </row>
    <row r="803" spans="1:23" ht="12.75" customHeight="1">
      <c r="A803" s="25" t="s">
        <v>1359</v>
      </c>
      <c r="B803" s="25" t="s">
        <v>1339</v>
      </c>
      <c r="C803" s="25" t="s">
        <v>1578</v>
      </c>
      <c r="D803" s="43">
        <v>43310</v>
      </c>
      <c r="E803" s="25">
        <v>2018</v>
      </c>
      <c r="F803" s="25">
        <v>7</v>
      </c>
      <c r="G803" s="37">
        <v>29</v>
      </c>
      <c r="H803" s="35">
        <v>0.76393518518518511</v>
      </c>
      <c r="I803" s="44">
        <v>137.90666666666667</v>
      </c>
      <c r="J803" s="44">
        <v>37.840000000000003</v>
      </c>
      <c r="K803" s="34">
        <v>500</v>
      </c>
      <c r="L803" s="34">
        <v>500</v>
      </c>
      <c r="M803" s="34">
        <v>0</v>
      </c>
      <c r="N803" s="45">
        <v>0.72950000000000004</v>
      </c>
      <c r="O803" s="44">
        <v>34.066000000000003</v>
      </c>
      <c r="P803" s="26">
        <v>-6.736572235294136E-2</v>
      </c>
      <c r="Q803" s="26">
        <v>-0.94456993294117453</v>
      </c>
      <c r="R803" s="32" t="s">
        <v>1360</v>
      </c>
      <c r="S803" s="32">
        <v>1</v>
      </c>
      <c r="T803" s="32"/>
      <c r="U803" s="22"/>
      <c r="V803" s="36"/>
      <c r="W803" s="47" t="s">
        <v>921</v>
      </c>
    </row>
    <row r="804" spans="1:23" ht="12.75" customHeight="1">
      <c r="A804" s="25" t="s">
        <v>1384</v>
      </c>
      <c r="B804" s="25" t="s">
        <v>76</v>
      </c>
      <c r="C804" s="25" t="s">
        <v>1578</v>
      </c>
      <c r="D804" s="43">
        <v>43344</v>
      </c>
      <c r="E804" s="25">
        <v>2018</v>
      </c>
      <c r="F804" s="25">
        <v>9</v>
      </c>
      <c r="G804" s="37">
        <v>1</v>
      </c>
      <c r="H804" s="35">
        <v>0.78803240740740732</v>
      </c>
      <c r="I804" s="44">
        <v>136.74683329999999</v>
      </c>
      <c r="J804" s="44">
        <v>40.331666669999997</v>
      </c>
      <c r="K804" s="34">
        <v>100</v>
      </c>
      <c r="L804" s="34">
        <v>100</v>
      </c>
      <c r="M804" s="34">
        <v>0</v>
      </c>
      <c r="N804" s="45">
        <v>2.6048</v>
      </c>
      <c r="O804" s="44">
        <v>34.003700000000002</v>
      </c>
      <c r="P804" s="26">
        <v>-6.666425529411768E-2</v>
      </c>
      <c r="Q804" s="26">
        <v>-0.85715515294117672</v>
      </c>
      <c r="R804" s="32" t="s">
        <v>1360</v>
      </c>
      <c r="S804" s="32">
        <v>1</v>
      </c>
      <c r="T804" s="32"/>
      <c r="U804" s="22"/>
      <c r="V804" s="36"/>
      <c r="W804" s="47" t="s">
        <v>1073</v>
      </c>
    </row>
    <row r="805" spans="1:23" ht="12.75" customHeight="1">
      <c r="A805" s="25" t="s">
        <v>1384</v>
      </c>
      <c r="B805" s="25" t="s">
        <v>71</v>
      </c>
      <c r="C805" s="25" t="s">
        <v>1578</v>
      </c>
      <c r="D805" s="43">
        <v>43345</v>
      </c>
      <c r="E805" s="25">
        <v>2018</v>
      </c>
      <c r="F805" s="25">
        <v>9</v>
      </c>
      <c r="G805" s="37">
        <v>2</v>
      </c>
      <c r="H805" s="35">
        <v>0.78084490740740742</v>
      </c>
      <c r="I805" s="44">
        <v>137.58933329999999</v>
      </c>
      <c r="J805" s="44">
        <v>39.081666669999997</v>
      </c>
      <c r="K805" s="34">
        <v>400</v>
      </c>
      <c r="L805" s="34">
        <v>400</v>
      </c>
      <c r="M805" s="34">
        <v>0</v>
      </c>
      <c r="N805" s="45">
        <v>0.84850000000000003</v>
      </c>
      <c r="O805" s="44">
        <v>34.056800000000003</v>
      </c>
      <c r="P805" s="26">
        <v>-6.347704235294116E-2</v>
      </c>
      <c r="Q805" s="26">
        <v>-0.83686136470588401</v>
      </c>
      <c r="R805" s="32" t="s">
        <v>1360</v>
      </c>
      <c r="S805" s="32">
        <v>1</v>
      </c>
      <c r="T805" s="32"/>
      <c r="U805" s="22"/>
      <c r="V805" s="36"/>
      <c r="W805" s="47" t="s">
        <v>1042</v>
      </c>
    </row>
    <row r="806" spans="1:23" ht="12.75" customHeight="1">
      <c r="A806" s="25" t="s">
        <v>1384</v>
      </c>
      <c r="B806" s="25" t="s">
        <v>76</v>
      </c>
      <c r="C806" s="25" t="s">
        <v>1578</v>
      </c>
      <c r="D806" s="43">
        <v>43344</v>
      </c>
      <c r="E806" s="25">
        <v>2018</v>
      </c>
      <c r="F806" s="25">
        <v>9</v>
      </c>
      <c r="G806" s="37">
        <v>1</v>
      </c>
      <c r="H806" s="35">
        <v>0.78871527777777783</v>
      </c>
      <c r="I806" s="44">
        <v>136.74683329999999</v>
      </c>
      <c r="J806" s="44">
        <v>40.331666669999997</v>
      </c>
      <c r="K806" s="34">
        <v>90</v>
      </c>
      <c r="L806" s="34">
        <v>90</v>
      </c>
      <c r="M806" s="34">
        <v>0</v>
      </c>
      <c r="N806" s="45">
        <v>2.8121999999999998</v>
      </c>
      <c r="O806" s="44">
        <v>34.026699999999998</v>
      </c>
      <c r="P806" s="26">
        <v>-5.881394705882359E-2</v>
      </c>
      <c r="Q806" s="26">
        <v>-0.80128479058823388</v>
      </c>
      <c r="R806" s="32" t="s">
        <v>1360</v>
      </c>
      <c r="S806" s="32">
        <v>1</v>
      </c>
      <c r="T806" s="32"/>
      <c r="U806" s="22"/>
      <c r="V806" s="36"/>
      <c r="W806" s="47" t="s">
        <v>1074</v>
      </c>
    </row>
    <row r="807" spans="1:23" ht="12.75" customHeight="1">
      <c r="A807" s="25" t="s">
        <v>1384</v>
      </c>
      <c r="B807" s="25" t="s">
        <v>1388</v>
      </c>
      <c r="C807" s="25" t="s">
        <v>1578</v>
      </c>
      <c r="D807" s="43">
        <v>43343</v>
      </c>
      <c r="E807" s="25">
        <v>2018</v>
      </c>
      <c r="F807" s="25">
        <v>8</v>
      </c>
      <c r="G807" s="37">
        <v>31</v>
      </c>
      <c r="H807" s="35">
        <v>0.76922453703703697</v>
      </c>
      <c r="I807" s="44">
        <v>137.74666669999999</v>
      </c>
      <c r="J807" s="44">
        <v>38.083333330000002</v>
      </c>
      <c r="K807" s="34">
        <v>1000</v>
      </c>
      <c r="L807" s="34">
        <v>1000</v>
      </c>
      <c r="M807" s="34">
        <v>0</v>
      </c>
      <c r="N807" s="45">
        <v>0.36859999999999998</v>
      </c>
      <c r="O807" s="44">
        <v>34.067700000000002</v>
      </c>
      <c r="P807" s="26">
        <v>-5.2411341176470838E-2</v>
      </c>
      <c r="Q807" s="26">
        <v>-0.8835785094117643</v>
      </c>
      <c r="R807" s="32" t="s">
        <v>1360</v>
      </c>
      <c r="S807" s="32">
        <v>1</v>
      </c>
      <c r="T807" s="32"/>
      <c r="U807" s="22"/>
      <c r="V807" s="36"/>
      <c r="W807" s="47" t="s">
        <v>1013</v>
      </c>
    </row>
    <row r="808" spans="1:23" ht="12.75" customHeight="1">
      <c r="A808" s="25" t="s">
        <v>1384</v>
      </c>
      <c r="B808" s="25" t="s">
        <v>1386</v>
      </c>
      <c r="C808" s="25" t="s">
        <v>1578</v>
      </c>
      <c r="D808" s="43">
        <v>43342</v>
      </c>
      <c r="E808" s="25">
        <v>2018</v>
      </c>
      <c r="F808" s="25">
        <v>8</v>
      </c>
      <c r="G808" s="37">
        <v>30</v>
      </c>
      <c r="H808" s="35">
        <v>0.93745370370370373</v>
      </c>
      <c r="I808" s="44">
        <v>138.08316669999999</v>
      </c>
      <c r="J808" s="44">
        <v>37.585000000000001</v>
      </c>
      <c r="K808" s="34">
        <v>400</v>
      </c>
      <c r="L808" s="34">
        <v>400</v>
      </c>
      <c r="M808" s="34">
        <v>0</v>
      </c>
      <c r="N808" s="45">
        <v>1.1103000000000001</v>
      </c>
      <c r="O808" s="44">
        <v>34.048400000000001</v>
      </c>
      <c r="P808" s="26">
        <v>-5.1934079999999438E-2</v>
      </c>
      <c r="Q808" s="26">
        <v>-0.76161089999999909</v>
      </c>
      <c r="R808" s="32" t="s">
        <v>1360</v>
      </c>
      <c r="S808" s="32">
        <v>1</v>
      </c>
      <c r="T808" s="32"/>
      <c r="U808" s="22"/>
      <c r="V808" s="36"/>
      <c r="W808" s="49" t="s">
        <v>995</v>
      </c>
    </row>
    <row r="809" spans="1:23" ht="12.75" customHeight="1">
      <c r="A809" s="25" t="s">
        <v>1384</v>
      </c>
      <c r="B809" s="25" t="s">
        <v>71</v>
      </c>
      <c r="C809" s="25" t="s">
        <v>1578</v>
      </c>
      <c r="D809" s="43">
        <v>43345</v>
      </c>
      <c r="E809" s="25">
        <v>2018</v>
      </c>
      <c r="F809" s="25">
        <v>9</v>
      </c>
      <c r="G809" s="37">
        <v>2</v>
      </c>
      <c r="H809" s="35">
        <v>0.78221064814814811</v>
      </c>
      <c r="I809" s="44">
        <v>137.58933329999999</v>
      </c>
      <c r="J809" s="44">
        <v>39.081666669999997</v>
      </c>
      <c r="K809" s="34">
        <v>300</v>
      </c>
      <c r="L809" s="34">
        <v>300</v>
      </c>
      <c r="M809" s="34">
        <v>0</v>
      </c>
      <c r="N809" s="45">
        <v>1.4535</v>
      </c>
      <c r="O809" s="44">
        <v>34.036000000000001</v>
      </c>
      <c r="P809" s="26">
        <v>-4.9712703529412039E-2</v>
      </c>
      <c r="Q809" s="26">
        <v>-0.71218628705882558</v>
      </c>
      <c r="R809" s="32" t="s">
        <v>1360</v>
      </c>
      <c r="S809" s="32">
        <v>1</v>
      </c>
      <c r="T809" s="32"/>
      <c r="U809" s="22"/>
      <c r="V809" s="36"/>
      <c r="W809" s="47" t="s">
        <v>1043</v>
      </c>
    </row>
    <row r="810" spans="1:23" ht="12.75" customHeight="1">
      <c r="A810" s="25" t="s">
        <v>1384</v>
      </c>
      <c r="B810" s="25" t="s">
        <v>1386</v>
      </c>
      <c r="C810" s="25" t="s">
        <v>1578</v>
      </c>
      <c r="D810" s="43">
        <v>43342</v>
      </c>
      <c r="E810" s="25">
        <v>2018</v>
      </c>
      <c r="F810" s="25">
        <v>8</v>
      </c>
      <c r="G810" s="37">
        <v>30</v>
      </c>
      <c r="H810" s="35">
        <v>0.93887731481481485</v>
      </c>
      <c r="I810" s="44">
        <v>138.08316669999999</v>
      </c>
      <c r="J810" s="44">
        <v>37.585000000000001</v>
      </c>
      <c r="K810" s="34">
        <v>300</v>
      </c>
      <c r="L810" s="34">
        <v>300</v>
      </c>
      <c r="M810" s="34">
        <v>0</v>
      </c>
      <c r="N810" s="45">
        <v>2.3927</v>
      </c>
      <c r="O810" s="44">
        <v>34.0154</v>
      </c>
      <c r="P810" s="26">
        <v>-4.95309929411758E-2</v>
      </c>
      <c r="Q810" s="26">
        <v>-0.39365232352941248</v>
      </c>
      <c r="R810" s="32" t="s">
        <v>1360</v>
      </c>
      <c r="S810" s="32">
        <v>1</v>
      </c>
      <c r="T810" s="32"/>
      <c r="U810" s="22"/>
      <c r="V810" s="36"/>
      <c r="W810" s="49" t="s">
        <v>996</v>
      </c>
    </row>
    <row r="811" spans="1:23" ht="12.75" customHeight="1">
      <c r="A811" s="25" t="s">
        <v>1384</v>
      </c>
      <c r="B811" s="25" t="s">
        <v>1388</v>
      </c>
      <c r="C811" s="25" t="s">
        <v>1578</v>
      </c>
      <c r="D811" s="43">
        <v>43343</v>
      </c>
      <c r="E811" s="25">
        <v>2018</v>
      </c>
      <c r="F811" s="25">
        <v>8</v>
      </c>
      <c r="G811" s="37">
        <v>31</v>
      </c>
      <c r="H811" s="35">
        <v>0.77307870370370368</v>
      </c>
      <c r="I811" s="44">
        <v>137.74666669999999</v>
      </c>
      <c r="J811" s="44">
        <v>38.083333330000002</v>
      </c>
      <c r="K811" s="34">
        <v>750</v>
      </c>
      <c r="L811" s="34">
        <v>750</v>
      </c>
      <c r="M811" s="34">
        <v>0</v>
      </c>
      <c r="N811" s="45">
        <v>0.5252</v>
      </c>
      <c r="O811" s="44">
        <v>34.065899999999999</v>
      </c>
      <c r="P811" s="26">
        <v>-4.9017388235294224E-2</v>
      </c>
      <c r="Q811" s="26">
        <v>-0.74121980588235381</v>
      </c>
      <c r="R811" s="32" t="s">
        <v>1360</v>
      </c>
      <c r="S811" s="32">
        <v>1</v>
      </c>
      <c r="T811" s="32"/>
      <c r="U811" s="22"/>
      <c r="V811" s="36"/>
      <c r="W811" s="47" t="s">
        <v>1014</v>
      </c>
    </row>
    <row r="812" spans="1:23" ht="12.75" customHeight="1">
      <c r="A812" s="25" t="s">
        <v>1384</v>
      </c>
      <c r="B812" s="25" t="s">
        <v>76</v>
      </c>
      <c r="C812" s="25" t="s">
        <v>1578</v>
      </c>
      <c r="D812" s="43">
        <v>43344</v>
      </c>
      <c r="E812" s="25">
        <v>2018</v>
      </c>
      <c r="F812" s="25">
        <v>9</v>
      </c>
      <c r="G812" s="37">
        <v>1</v>
      </c>
      <c r="H812" s="35">
        <v>0.78608796296296291</v>
      </c>
      <c r="I812" s="44">
        <v>136.74683329999999</v>
      </c>
      <c r="J812" s="44">
        <v>40.331666669999997</v>
      </c>
      <c r="K812" s="34">
        <v>175</v>
      </c>
      <c r="L812" s="34">
        <v>175</v>
      </c>
      <c r="M812" s="34">
        <v>0</v>
      </c>
      <c r="N812" s="45">
        <v>1.194</v>
      </c>
      <c r="O812" s="44">
        <v>34.026200000000003</v>
      </c>
      <c r="P812" s="26">
        <v>-4.6546340000000352E-2</v>
      </c>
      <c r="Q812" s="26">
        <v>-0.91777184000000211</v>
      </c>
      <c r="R812" s="32" t="s">
        <v>1360</v>
      </c>
      <c r="S812" s="32">
        <v>1</v>
      </c>
      <c r="T812" s="32"/>
      <c r="U812" s="22"/>
      <c r="V812" s="36"/>
      <c r="W812" s="47" t="s">
        <v>1070</v>
      </c>
    </row>
    <row r="813" spans="1:23" ht="12.75" customHeight="1">
      <c r="A813" s="25" t="s">
        <v>1384</v>
      </c>
      <c r="B813" s="25" t="s">
        <v>76</v>
      </c>
      <c r="C813" s="25" t="s">
        <v>1578</v>
      </c>
      <c r="D813" s="43">
        <v>43344</v>
      </c>
      <c r="E813" s="25">
        <v>2018</v>
      </c>
      <c r="F813" s="25">
        <v>9</v>
      </c>
      <c r="G813" s="37">
        <v>1</v>
      </c>
      <c r="H813" s="35">
        <v>0.78731481481481491</v>
      </c>
      <c r="I813" s="44">
        <v>136.74683329999999</v>
      </c>
      <c r="J813" s="44">
        <v>40.331666669999997</v>
      </c>
      <c r="K813" s="34">
        <v>125</v>
      </c>
      <c r="L813" s="34">
        <v>125</v>
      </c>
      <c r="M813" s="34">
        <v>0</v>
      </c>
      <c r="N813" s="45">
        <v>1.6514</v>
      </c>
      <c r="O813" s="44">
        <v>34.013599999999997</v>
      </c>
      <c r="P813" s="26">
        <v>-4.6150223529411782E-2</v>
      </c>
      <c r="Q813" s="26">
        <v>-0.87690263529411716</v>
      </c>
      <c r="R813" s="32" t="s">
        <v>1360</v>
      </c>
      <c r="S813" s="32">
        <v>1</v>
      </c>
      <c r="T813" s="32"/>
      <c r="U813" s="22"/>
      <c r="V813" s="36"/>
      <c r="W813" s="47" t="s">
        <v>1072</v>
      </c>
    </row>
    <row r="814" spans="1:23" ht="12.75" customHeight="1">
      <c r="A814" s="25" t="s">
        <v>1384</v>
      </c>
      <c r="B814" s="25" t="s">
        <v>76</v>
      </c>
      <c r="C814" s="25" t="s">
        <v>1578</v>
      </c>
      <c r="D814" s="43">
        <v>43344</v>
      </c>
      <c r="E814" s="25">
        <v>2018</v>
      </c>
      <c r="F814" s="25">
        <v>9</v>
      </c>
      <c r="G814" s="37">
        <v>1</v>
      </c>
      <c r="H814" s="35">
        <v>0.78553240740740737</v>
      </c>
      <c r="I814" s="44">
        <v>136.74683329999999</v>
      </c>
      <c r="J814" s="44">
        <v>40.331666669999997</v>
      </c>
      <c r="K814" s="34">
        <v>200</v>
      </c>
      <c r="L814" s="34">
        <v>200</v>
      </c>
      <c r="M814" s="34">
        <v>0</v>
      </c>
      <c r="N814" s="45">
        <v>1.0761000000000001</v>
      </c>
      <c r="O814" s="44">
        <v>34.033099999999997</v>
      </c>
      <c r="P814" s="26">
        <v>-4.5213948235294676E-2</v>
      </c>
      <c r="Q814" s="26">
        <v>-0.8197273223529411</v>
      </c>
      <c r="R814" s="32" t="s">
        <v>1360</v>
      </c>
      <c r="S814" s="32">
        <v>1</v>
      </c>
      <c r="T814" s="32"/>
      <c r="U814" s="22"/>
      <c r="V814" s="36"/>
      <c r="W814" s="47" t="s">
        <v>1069</v>
      </c>
    </row>
    <row r="815" spans="1:23" ht="12.75" customHeight="1">
      <c r="A815" s="25" t="s">
        <v>1384</v>
      </c>
      <c r="B815" s="25" t="s">
        <v>1386</v>
      </c>
      <c r="C815" s="25" t="s">
        <v>1578</v>
      </c>
      <c r="D815" s="43">
        <v>43342</v>
      </c>
      <c r="E815" s="25">
        <v>2018</v>
      </c>
      <c r="F815" s="25">
        <v>8</v>
      </c>
      <c r="G815" s="37">
        <v>30</v>
      </c>
      <c r="H815" s="35">
        <v>0.93568287037037035</v>
      </c>
      <c r="I815" s="44">
        <v>138.08316669999999</v>
      </c>
      <c r="J815" s="44">
        <v>37.585000000000001</v>
      </c>
      <c r="K815" s="34">
        <v>500</v>
      </c>
      <c r="L815" s="34">
        <v>500</v>
      </c>
      <c r="M815" s="34">
        <v>0</v>
      </c>
      <c r="N815" s="45">
        <v>0.78759999999999997</v>
      </c>
      <c r="O815" s="44">
        <v>34.0578</v>
      </c>
      <c r="P815" s="26">
        <v>-4.4022927058823491E-2</v>
      </c>
      <c r="Q815" s="26">
        <v>-0.86220887647058753</v>
      </c>
      <c r="R815" s="32" t="s">
        <v>1360</v>
      </c>
      <c r="S815" s="32">
        <v>1</v>
      </c>
      <c r="T815" s="32"/>
      <c r="U815" s="22"/>
      <c r="V815" s="36"/>
      <c r="W815" s="49" t="s">
        <v>994</v>
      </c>
    </row>
    <row r="816" spans="1:23" ht="12.75" customHeight="1">
      <c r="A816" s="25" t="s">
        <v>1384</v>
      </c>
      <c r="B816" s="25" t="s">
        <v>76</v>
      </c>
      <c r="C816" s="25" t="s">
        <v>1578</v>
      </c>
      <c r="D816" s="43">
        <v>43344</v>
      </c>
      <c r="E816" s="25">
        <v>2018</v>
      </c>
      <c r="F816" s="25">
        <v>9</v>
      </c>
      <c r="G816" s="37">
        <v>1</v>
      </c>
      <c r="H816" s="35">
        <v>0.77553240740740748</v>
      </c>
      <c r="I816" s="44">
        <v>136.74683329999999</v>
      </c>
      <c r="J816" s="44">
        <v>40.331666669999997</v>
      </c>
      <c r="K816" s="34">
        <v>750</v>
      </c>
      <c r="L816" s="34">
        <v>750</v>
      </c>
      <c r="M816" s="34">
        <v>0</v>
      </c>
      <c r="N816" s="45">
        <v>0.44309999999999999</v>
      </c>
      <c r="O816" s="44">
        <v>34.069000000000003</v>
      </c>
      <c r="P816" s="26">
        <v>-3.6595414117646996E-2</v>
      </c>
      <c r="Q816" s="26">
        <v>-1.0191307011764703</v>
      </c>
      <c r="R816" s="32" t="s">
        <v>1360</v>
      </c>
      <c r="S816" s="32">
        <v>1</v>
      </c>
      <c r="T816" s="32"/>
      <c r="U816" s="22"/>
      <c r="V816" s="36"/>
      <c r="W816" s="47" t="s">
        <v>1064</v>
      </c>
    </row>
    <row r="817" spans="1:23" ht="12.75" customHeight="1">
      <c r="A817" s="25" t="s">
        <v>1359</v>
      </c>
      <c r="B817" s="25" t="s">
        <v>1349</v>
      </c>
      <c r="C817" s="25" t="s">
        <v>1578</v>
      </c>
      <c r="D817" s="43">
        <v>43312</v>
      </c>
      <c r="E817" s="25">
        <v>2018</v>
      </c>
      <c r="F817" s="25">
        <v>7</v>
      </c>
      <c r="G817" s="37">
        <v>31</v>
      </c>
      <c r="H817" s="35">
        <v>0.39501157407407406</v>
      </c>
      <c r="I817" s="44">
        <v>138.25383333333335</v>
      </c>
      <c r="J817" s="44">
        <v>38.831666666666663</v>
      </c>
      <c r="K817" s="34">
        <v>500</v>
      </c>
      <c r="L817" s="34">
        <v>500</v>
      </c>
      <c r="M817" s="34">
        <v>0</v>
      </c>
      <c r="N817" s="45">
        <v>0.76019999999999999</v>
      </c>
      <c r="O817" s="44">
        <v>34.064300000000003</v>
      </c>
      <c r="P817" s="26">
        <v>-3.6200829411764168E-2</v>
      </c>
      <c r="Q817" s="26">
        <v>-0.79501225647058682</v>
      </c>
      <c r="R817" s="32" t="s">
        <v>1360</v>
      </c>
      <c r="S817" s="32">
        <v>1</v>
      </c>
      <c r="T817" s="32"/>
      <c r="U817" s="22"/>
      <c r="V817" s="36"/>
      <c r="W817" s="49" t="s">
        <v>956</v>
      </c>
    </row>
    <row r="818" spans="1:23" ht="12.75" customHeight="1">
      <c r="A818" s="25" t="s">
        <v>1384</v>
      </c>
      <c r="B818" s="25" t="s">
        <v>1388</v>
      </c>
      <c r="C818" s="25" t="s">
        <v>1578</v>
      </c>
      <c r="D818" s="43">
        <v>43343</v>
      </c>
      <c r="E818" s="25">
        <v>2018</v>
      </c>
      <c r="F818" s="25">
        <v>8</v>
      </c>
      <c r="G818" s="37">
        <v>31</v>
      </c>
      <c r="H818" s="35">
        <v>0.7805671296296296</v>
      </c>
      <c r="I818" s="44">
        <v>137.74666669999999</v>
      </c>
      <c r="J818" s="44">
        <v>38.083333330000002</v>
      </c>
      <c r="K818" s="34">
        <v>250</v>
      </c>
      <c r="L818" s="34">
        <v>250</v>
      </c>
      <c r="M818" s="34">
        <v>0</v>
      </c>
      <c r="N818" s="45">
        <v>2.7654000000000001</v>
      </c>
      <c r="O818" s="44">
        <v>34.036700000000003</v>
      </c>
      <c r="P818" s="26">
        <v>-3.4003388235293919E-2</v>
      </c>
      <c r="Q818" s="26">
        <v>-0.59421850980392144</v>
      </c>
      <c r="R818" s="32" t="s">
        <v>1360</v>
      </c>
      <c r="S818" s="32">
        <v>1</v>
      </c>
      <c r="T818" s="32"/>
      <c r="U818" s="22"/>
      <c r="V818" s="36"/>
      <c r="W818" s="49" t="s">
        <v>1018</v>
      </c>
    </row>
    <row r="819" spans="1:23" ht="12.75" customHeight="1">
      <c r="A819" s="25" t="s">
        <v>1384</v>
      </c>
      <c r="B819" s="25" t="s">
        <v>1388</v>
      </c>
      <c r="C819" s="25" t="s">
        <v>1578</v>
      </c>
      <c r="D819" s="43">
        <v>43343</v>
      </c>
      <c r="E819" s="25">
        <v>2018</v>
      </c>
      <c r="F819" s="25">
        <v>8</v>
      </c>
      <c r="G819" s="37">
        <v>31</v>
      </c>
      <c r="H819" s="35">
        <v>0.77660879629629631</v>
      </c>
      <c r="I819" s="44">
        <v>137.74666669999999</v>
      </c>
      <c r="J819" s="44">
        <v>38.083333330000002</v>
      </c>
      <c r="K819" s="34">
        <v>500</v>
      </c>
      <c r="L819" s="34">
        <v>500</v>
      </c>
      <c r="M819" s="34">
        <v>0</v>
      </c>
      <c r="N819" s="45">
        <v>0.75160000000000005</v>
      </c>
      <c r="O819" s="44">
        <v>34.059399999999997</v>
      </c>
      <c r="P819" s="26">
        <v>-3.3347435294117656E-2</v>
      </c>
      <c r="Q819" s="26">
        <v>-0.78863800235294157</v>
      </c>
      <c r="R819" s="32" t="s">
        <v>1360</v>
      </c>
      <c r="S819" s="32">
        <v>1</v>
      </c>
      <c r="T819" s="32"/>
      <c r="U819" s="22"/>
      <c r="V819" s="36"/>
      <c r="W819" s="47" t="s">
        <v>1015</v>
      </c>
    </row>
    <row r="820" spans="1:23" ht="12.75" customHeight="1">
      <c r="A820" s="25" t="s">
        <v>1384</v>
      </c>
      <c r="B820" s="25" t="s">
        <v>76</v>
      </c>
      <c r="C820" s="25" t="s">
        <v>1578</v>
      </c>
      <c r="D820" s="43">
        <v>43344</v>
      </c>
      <c r="E820" s="25">
        <v>2018</v>
      </c>
      <c r="F820" s="25">
        <v>9</v>
      </c>
      <c r="G820" s="37">
        <v>1</v>
      </c>
      <c r="H820" s="35">
        <v>0.7712268518518518</v>
      </c>
      <c r="I820" s="44">
        <v>136.74683329999999</v>
      </c>
      <c r="J820" s="44">
        <v>40.331666669999997</v>
      </c>
      <c r="K820" s="34">
        <v>1000</v>
      </c>
      <c r="L820" s="34">
        <v>1000</v>
      </c>
      <c r="M820" s="34">
        <v>0</v>
      </c>
      <c r="N820" s="45">
        <v>0.33050000000000002</v>
      </c>
      <c r="O820" s="44">
        <v>34.068600000000004</v>
      </c>
      <c r="P820" s="26">
        <v>-3.1794002352941053E-2</v>
      </c>
      <c r="Q820" s="26">
        <v>-0.99058346352941129</v>
      </c>
      <c r="R820" s="32" t="s">
        <v>1360</v>
      </c>
      <c r="S820" s="32">
        <v>1</v>
      </c>
      <c r="T820" s="32"/>
      <c r="U820" s="22"/>
      <c r="V820" s="36"/>
      <c r="W820" s="47" t="s">
        <v>1063</v>
      </c>
    </row>
    <row r="821" spans="1:23" ht="12.75" customHeight="1">
      <c r="A821" s="25" t="s">
        <v>1395</v>
      </c>
      <c r="B821" s="25" t="s">
        <v>1396</v>
      </c>
      <c r="C821" s="25" t="s">
        <v>1580</v>
      </c>
      <c r="D821" s="43">
        <v>43151</v>
      </c>
      <c r="E821" s="25">
        <v>2018</v>
      </c>
      <c r="F821" s="25">
        <v>2</v>
      </c>
      <c r="G821" s="37">
        <v>20</v>
      </c>
      <c r="H821" s="35">
        <v>0.84791666666666676</v>
      </c>
      <c r="I821" s="44">
        <v>136.34399999999999</v>
      </c>
      <c r="J821" s="44">
        <v>40.997</v>
      </c>
      <c r="K821" s="34">
        <v>0</v>
      </c>
      <c r="L821" s="34">
        <v>0</v>
      </c>
      <c r="M821" s="33">
        <v>0</v>
      </c>
      <c r="N821" s="45">
        <v>1.1599999999999999</v>
      </c>
      <c r="O821" s="44">
        <v>34.084000000000003</v>
      </c>
      <c r="P821" s="46">
        <v>-0.03</v>
      </c>
      <c r="Q821" s="46">
        <v>-0.75</v>
      </c>
      <c r="R821" s="25" t="s">
        <v>1360</v>
      </c>
      <c r="S821" s="25"/>
      <c r="T821" s="25"/>
      <c r="U821" s="22"/>
      <c r="V821" s="36"/>
      <c r="W821" s="47" t="s">
        <v>1463</v>
      </c>
    </row>
    <row r="822" spans="1:23" ht="12.75" customHeight="1">
      <c r="A822" s="25" t="s">
        <v>1384</v>
      </c>
      <c r="B822" s="25" t="s">
        <v>71</v>
      </c>
      <c r="C822" s="25" t="s">
        <v>1578</v>
      </c>
      <c r="D822" s="43">
        <v>43345</v>
      </c>
      <c r="E822" s="25">
        <v>2018</v>
      </c>
      <c r="F822" s="25">
        <v>9</v>
      </c>
      <c r="G822" s="37">
        <v>2</v>
      </c>
      <c r="H822" s="35">
        <v>0.77581018518518519</v>
      </c>
      <c r="I822" s="44">
        <v>137.58933329999999</v>
      </c>
      <c r="J822" s="44">
        <v>39.081666669999997</v>
      </c>
      <c r="K822" s="34">
        <v>750</v>
      </c>
      <c r="L822" s="34">
        <v>750</v>
      </c>
      <c r="M822" s="34">
        <v>0</v>
      </c>
      <c r="N822" s="45">
        <v>0.45929999999999999</v>
      </c>
      <c r="O822" s="44">
        <v>34.0685</v>
      </c>
      <c r="P822" s="26">
        <v>-2.9030099999999948E-2</v>
      </c>
      <c r="Q822" s="26">
        <v>-0.67327769999999987</v>
      </c>
      <c r="R822" s="32" t="s">
        <v>1360</v>
      </c>
      <c r="S822" s="32">
        <v>1</v>
      </c>
      <c r="T822" s="32"/>
      <c r="U822" s="22"/>
      <c r="V822" s="36"/>
      <c r="W822" s="47" t="s">
        <v>1040</v>
      </c>
    </row>
    <row r="823" spans="1:23" ht="12.75" customHeight="1">
      <c r="A823" s="25" t="s">
        <v>1359</v>
      </c>
      <c r="B823" s="25" t="s">
        <v>1349</v>
      </c>
      <c r="C823" s="25" t="s">
        <v>1578</v>
      </c>
      <c r="D823" s="43">
        <v>43312</v>
      </c>
      <c r="E823" s="25">
        <v>2018</v>
      </c>
      <c r="F823" s="25">
        <v>7</v>
      </c>
      <c r="G823" s="37">
        <v>31</v>
      </c>
      <c r="H823" s="35">
        <v>0.39900462962962963</v>
      </c>
      <c r="I823" s="44">
        <v>138.25383333333335</v>
      </c>
      <c r="J823" s="44">
        <v>38.831666666666663</v>
      </c>
      <c r="K823" s="34">
        <v>300</v>
      </c>
      <c r="L823" s="34">
        <v>300</v>
      </c>
      <c r="M823" s="34">
        <v>0</v>
      </c>
      <c r="N823" s="45">
        <v>1.8260000000000001</v>
      </c>
      <c r="O823" s="44">
        <v>34.034300000000002</v>
      </c>
      <c r="P823" s="26">
        <v>-2.8877241176470836E-2</v>
      </c>
      <c r="Q823" s="26">
        <v>-0.78046476705882384</v>
      </c>
      <c r="R823" s="32" t="s">
        <v>1360</v>
      </c>
      <c r="S823" s="32">
        <v>1</v>
      </c>
      <c r="T823" s="32"/>
      <c r="U823" s="22"/>
      <c r="V823" s="36"/>
      <c r="W823" s="49" t="s">
        <v>958</v>
      </c>
    </row>
    <row r="824" spans="1:23" ht="12.75" customHeight="1">
      <c r="A824" s="25" t="s">
        <v>1384</v>
      </c>
      <c r="B824" s="25" t="s">
        <v>79</v>
      </c>
      <c r="C824" s="25" t="s">
        <v>1578</v>
      </c>
      <c r="D824" s="43">
        <v>43351</v>
      </c>
      <c r="E824" s="25">
        <v>2018</v>
      </c>
      <c r="F824" s="25">
        <v>9</v>
      </c>
      <c r="G824" s="37">
        <v>8</v>
      </c>
      <c r="H824" s="35">
        <v>0.90746527777777775</v>
      </c>
      <c r="I824" s="44">
        <v>137.9208333</v>
      </c>
      <c r="J824" s="44">
        <v>39.331666669999997</v>
      </c>
      <c r="K824" s="34">
        <v>200</v>
      </c>
      <c r="L824" s="34">
        <v>200</v>
      </c>
      <c r="M824" s="34">
        <v>0</v>
      </c>
      <c r="N824" s="45">
        <v>4.5289000000000001</v>
      </c>
      <c r="O824" s="44">
        <v>34.063899999999997</v>
      </c>
      <c r="P824" s="48">
        <v>-2.7172399999999541E-2</v>
      </c>
      <c r="Q824" s="48">
        <v>-0.49099191666666719</v>
      </c>
      <c r="R824" s="32" t="s">
        <v>1360</v>
      </c>
      <c r="S824" s="32"/>
      <c r="T824" s="32"/>
      <c r="U824" s="22"/>
      <c r="V824" s="36"/>
      <c r="W824" s="49" t="s">
        <v>1085</v>
      </c>
    </row>
    <row r="825" spans="1:23" ht="12.75" customHeight="1">
      <c r="A825" s="25" t="s">
        <v>1384</v>
      </c>
      <c r="B825" s="25" t="s">
        <v>76</v>
      </c>
      <c r="C825" s="25" t="s">
        <v>1578</v>
      </c>
      <c r="D825" s="43">
        <v>43344</v>
      </c>
      <c r="E825" s="25">
        <v>2018</v>
      </c>
      <c r="F825" s="25">
        <v>9</v>
      </c>
      <c r="G825" s="37">
        <v>1</v>
      </c>
      <c r="H825" s="35">
        <v>0.78096064814814825</v>
      </c>
      <c r="I825" s="44">
        <v>136.74683329999999</v>
      </c>
      <c r="J825" s="44">
        <v>40.331666669999997</v>
      </c>
      <c r="K825" s="34">
        <v>400</v>
      </c>
      <c r="L825" s="34">
        <v>400</v>
      </c>
      <c r="M825" s="34">
        <v>0</v>
      </c>
      <c r="N825" s="45">
        <v>0.76629999999999998</v>
      </c>
      <c r="O825" s="44">
        <v>34.057699999999997</v>
      </c>
      <c r="P825" s="26">
        <v>-2.5180057647058884E-2</v>
      </c>
      <c r="Q825" s="26">
        <v>-0.82788037647058843</v>
      </c>
      <c r="R825" s="32" t="s">
        <v>1360</v>
      </c>
      <c r="S825" s="32">
        <v>1</v>
      </c>
      <c r="T825" s="32"/>
      <c r="U825" s="22"/>
      <c r="V825" s="36"/>
      <c r="W825" s="47" t="s">
        <v>1066</v>
      </c>
    </row>
    <row r="826" spans="1:23" ht="12.75" customHeight="1">
      <c r="A826" s="25" t="s">
        <v>1384</v>
      </c>
      <c r="B826" s="25" t="s">
        <v>76</v>
      </c>
      <c r="C826" s="25" t="s">
        <v>1578</v>
      </c>
      <c r="D826" s="43">
        <v>43344</v>
      </c>
      <c r="E826" s="25">
        <v>2018</v>
      </c>
      <c r="F826" s="25">
        <v>9</v>
      </c>
      <c r="G826" s="37">
        <v>1</v>
      </c>
      <c r="H826" s="35">
        <v>0.78390046296296301</v>
      </c>
      <c r="I826" s="44">
        <v>136.74683329999999</v>
      </c>
      <c r="J826" s="44">
        <v>40.331666669999997</v>
      </c>
      <c r="K826" s="34">
        <v>250</v>
      </c>
      <c r="L826" s="34">
        <v>250</v>
      </c>
      <c r="M826" s="34">
        <v>0</v>
      </c>
      <c r="N826" s="45">
        <v>0.97489999999999999</v>
      </c>
      <c r="O826" s="44">
        <v>34.041899999999998</v>
      </c>
      <c r="P826" s="26">
        <v>-2.3859669411764539E-2</v>
      </c>
      <c r="Q826" s="26">
        <v>-0.837384574117646</v>
      </c>
      <c r="R826" s="32" t="s">
        <v>1360</v>
      </c>
      <c r="S826" s="32">
        <v>1</v>
      </c>
      <c r="T826" s="32"/>
      <c r="U826" s="22"/>
      <c r="V826" s="36"/>
      <c r="W826" s="47" t="s">
        <v>1067</v>
      </c>
    </row>
    <row r="827" spans="1:23" ht="12.75" customHeight="1">
      <c r="A827" s="25" t="s">
        <v>1384</v>
      </c>
      <c r="B827" s="25" t="s">
        <v>71</v>
      </c>
      <c r="C827" s="25" t="s">
        <v>1578</v>
      </c>
      <c r="D827" s="43">
        <v>43345</v>
      </c>
      <c r="E827" s="25">
        <v>2018</v>
      </c>
      <c r="F827" s="25">
        <v>9</v>
      </c>
      <c r="G827" s="37">
        <v>2</v>
      </c>
      <c r="H827" s="35">
        <v>0.77931712962962962</v>
      </c>
      <c r="I827" s="44">
        <v>137.58933329999999</v>
      </c>
      <c r="J827" s="44">
        <v>39.081666669999997</v>
      </c>
      <c r="K827" s="34">
        <v>500</v>
      </c>
      <c r="L827" s="34">
        <v>500</v>
      </c>
      <c r="M827" s="34">
        <v>0</v>
      </c>
      <c r="N827" s="45">
        <v>0.70020000000000004</v>
      </c>
      <c r="O827" s="44">
        <v>34.063299999999998</v>
      </c>
      <c r="P827" s="26">
        <v>-2.3038281176470665E-2</v>
      </c>
      <c r="Q827" s="26">
        <v>-0.74923266235294328</v>
      </c>
      <c r="R827" s="32" t="s">
        <v>1360</v>
      </c>
      <c r="S827" s="32">
        <v>1</v>
      </c>
      <c r="T827" s="32"/>
      <c r="U827" s="22"/>
      <c r="V827" s="36"/>
      <c r="W827" s="47" t="s">
        <v>1041</v>
      </c>
    </row>
    <row r="828" spans="1:23" ht="12.75" customHeight="1">
      <c r="A828" s="25" t="s">
        <v>1384</v>
      </c>
      <c r="B828" s="25" t="s">
        <v>1388</v>
      </c>
      <c r="C828" s="25" t="s">
        <v>1578</v>
      </c>
      <c r="D828" s="43">
        <v>43343</v>
      </c>
      <c r="E828" s="25">
        <v>2018</v>
      </c>
      <c r="F828" s="25">
        <v>8</v>
      </c>
      <c r="G828" s="37">
        <v>31</v>
      </c>
      <c r="H828" s="35">
        <v>0.7780555555555555</v>
      </c>
      <c r="I828" s="44">
        <v>137.74666669999999</v>
      </c>
      <c r="J828" s="44">
        <v>38.083333330000002</v>
      </c>
      <c r="K828" s="34">
        <v>400</v>
      </c>
      <c r="L828" s="34">
        <v>400</v>
      </c>
      <c r="M828" s="34">
        <v>0</v>
      </c>
      <c r="N828" s="45">
        <v>0.95699999999999996</v>
      </c>
      <c r="O828" s="44">
        <v>34.054200000000002</v>
      </c>
      <c r="P828" s="26">
        <v>-2.1844065882352215E-2</v>
      </c>
      <c r="Q828" s="26">
        <v>-0.90778605176470606</v>
      </c>
      <c r="R828" s="32" t="s">
        <v>1360</v>
      </c>
      <c r="S828" s="32">
        <v>1</v>
      </c>
      <c r="T828" s="32"/>
      <c r="U828" s="22"/>
      <c r="V828" s="36"/>
      <c r="W828" s="49" t="s">
        <v>1016</v>
      </c>
    </row>
    <row r="829" spans="1:23" ht="12.75" customHeight="1">
      <c r="A829" s="25" t="s">
        <v>1359</v>
      </c>
      <c r="B829" s="25" t="s">
        <v>1347</v>
      </c>
      <c r="C829" s="25" t="s">
        <v>1578</v>
      </c>
      <c r="D829" s="43">
        <v>43313</v>
      </c>
      <c r="E829" s="25">
        <v>2018</v>
      </c>
      <c r="F829" s="25">
        <v>8</v>
      </c>
      <c r="G829" s="37">
        <v>1</v>
      </c>
      <c r="H829" s="35">
        <v>0.27306712962962965</v>
      </c>
      <c r="I829" s="44">
        <v>137.42883333333333</v>
      </c>
      <c r="J829" s="44">
        <v>39.335000000000001</v>
      </c>
      <c r="K829" s="34">
        <v>200</v>
      </c>
      <c r="L829" s="34">
        <v>200</v>
      </c>
      <c r="M829" s="34">
        <v>0</v>
      </c>
      <c r="N829" s="45">
        <v>2.7111000000000001</v>
      </c>
      <c r="O829" s="44">
        <v>34.028500000000001</v>
      </c>
      <c r="P829" s="26">
        <v>-2.0172701176470298E-2</v>
      </c>
      <c r="Q829" s="26">
        <v>-0.63070466588235341</v>
      </c>
      <c r="R829" s="32" t="s">
        <v>1360</v>
      </c>
      <c r="S829" s="32">
        <v>1</v>
      </c>
      <c r="T829" s="32"/>
      <c r="U829" s="22"/>
      <c r="V829" s="36"/>
      <c r="W829" s="47" t="s">
        <v>944</v>
      </c>
    </row>
    <row r="830" spans="1:23" ht="12.75" customHeight="1">
      <c r="A830" s="25" t="s">
        <v>1359</v>
      </c>
      <c r="B830" s="25" t="s">
        <v>1339</v>
      </c>
      <c r="C830" s="25" t="s">
        <v>1578</v>
      </c>
      <c r="D830" s="43">
        <v>43310</v>
      </c>
      <c r="E830" s="25">
        <v>2018</v>
      </c>
      <c r="F830" s="25">
        <v>7</v>
      </c>
      <c r="G830" s="37">
        <v>29</v>
      </c>
      <c r="H830" s="35">
        <v>0.76736111111111116</v>
      </c>
      <c r="I830" s="44">
        <v>137.90666666666667</v>
      </c>
      <c r="J830" s="44">
        <v>37.840000000000003</v>
      </c>
      <c r="K830" s="34">
        <v>300</v>
      </c>
      <c r="L830" s="34">
        <v>300</v>
      </c>
      <c r="M830" s="34">
        <v>0</v>
      </c>
      <c r="N830" s="45">
        <v>1.6193</v>
      </c>
      <c r="O830" s="44">
        <v>34.0456</v>
      </c>
      <c r="P830" s="26">
        <v>-1.7760847058823526E-2</v>
      </c>
      <c r="Q830" s="26">
        <v>-0.80621463382352943</v>
      </c>
      <c r="R830" s="32" t="s">
        <v>1360</v>
      </c>
      <c r="S830" s="32">
        <v>1</v>
      </c>
      <c r="T830" s="32"/>
      <c r="U830" s="22"/>
      <c r="V830" s="36"/>
      <c r="W830" s="47" t="s">
        <v>923</v>
      </c>
    </row>
    <row r="831" spans="1:23" ht="12.75" customHeight="1">
      <c r="A831" s="25" t="s">
        <v>1384</v>
      </c>
      <c r="B831" s="25" t="s">
        <v>73</v>
      </c>
      <c r="C831" s="25" t="s">
        <v>1578</v>
      </c>
      <c r="D831" s="43">
        <v>43346</v>
      </c>
      <c r="E831" s="25">
        <v>2018</v>
      </c>
      <c r="F831" s="25">
        <v>9</v>
      </c>
      <c r="G831" s="37">
        <v>3</v>
      </c>
      <c r="H831" s="35">
        <v>0.19287037037037036</v>
      </c>
      <c r="I831" s="44">
        <v>137.3051667</v>
      </c>
      <c r="J831" s="44">
        <v>39.550166670000003</v>
      </c>
      <c r="K831" s="34">
        <v>150</v>
      </c>
      <c r="L831" s="34">
        <v>150</v>
      </c>
      <c r="M831" s="34">
        <v>0</v>
      </c>
      <c r="N831" s="45" t="s">
        <v>292</v>
      </c>
      <c r="O831" s="44">
        <v>34.088200000000001</v>
      </c>
      <c r="P831" s="26">
        <v>-1.3710287058823489E-2</v>
      </c>
      <c r="Q831" s="26">
        <v>-0.44796405176470699</v>
      </c>
      <c r="R831" s="32" t="s">
        <v>1360</v>
      </c>
      <c r="S831" s="32"/>
      <c r="T831" s="32"/>
      <c r="U831" s="22"/>
      <c r="V831" s="36"/>
      <c r="W831" s="49" t="s">
        <v>1060</v>
      </c>
    </row>
    <row r="832" spans="1:23" ht="12.75" customHeight="1">
      <c r="A832" s="25" t="s">
        <v>1384</v>
      </c>
      <c r="B832" s="25" t="s">
        <v>76</v>
      </c>
      <c r="C832" s="25" t="s">
        <v>1578</v>
      </c>
      <c r="D832" s="43">
        <v>43344</v>
      </c>
      <c r="E832" s="25">
        <v>2018</v>
      </c>
      <c r="F832" s="25">
        <v>9</v>
      </c>
      <c r="G832" s="37">
        <v>1</v>
      </c>
      <c r="H832" s="35">
        <v>0.79046296296296292</v>
      </c>
      <c r="I832" s="44">
        <v>136.74683329999999</v>
      </c>
      <c r="J832" s="44">
        <v>40.331666669999997</v>
      </c>
      <c r="K832" s="34">
        <v>60</v>
      </c>
      <c r="L832" s="34">
        <v>60</v>
      </c>
      <c r="M832" s="34">
        <v>0</v>
      </c>
      <c r="N832" s="45">
        <v>4.6566000000000001</v>
      </c>
      <c r="O832" s="44">
        <v>34.086500000000001</v>
      </c>
      <c r="P832" s="48">
        <v>-1.3447091764705377E-2</v>
      </c>
      <c r="Q832" s="48">
        <v>-0.33379468823529379</v>
      </c>
      <c r="R832" s="32" t="s">
        <v>1360</v>
      </c>
      <c r="S832" s="32">
        <v>1</v>
      </c>
      <c r="T832" s="32"/>
      <c r="U832" s="22"/>
      <c r="V832" s="36"/>
      <c r="W832" s="49" t="s">
        <v>1077</v>
      </c>
    </row>
    <row r="833" spans="1:23" ht="12.75" customHeight="1">
      <c r="A833" s="25" t="s">
        <v>1384</v>
      </c>
      <c r="B833" s="25" t="s">
        <v>76</v>
      </c>
      <c r="C833" s="25" t="s">
        <v>1578</v>
      </c>
      <c r="D833" s="43">
        <v>43344</v>
      </c>
      <c r="E833" s="25">
        <v>2018</v>
      </c>
      <c r="F833" s="25">
        <v>9</v>
      </c>
      <c r="G833" s="37">
        <v>1</v>
      </c>
      <c r="H833" s="35">
        <v>0.78976851851851848</v>
      </c>
      <c r="I833" s="44">
        <v>136.74683329999999</v>
      </c>
      <c r="J833" s="44">
        <v>40.331666669999997</v>
      </c>
      <c r="K833" s="34">
        <v>70</v>
      </c>
      <c r="L833" s="34">
        <v>70</v>
      </c>
      <c r="M833" s="34">
        <v>0</v>
      </c>
      <c r="N833" s="45">
        <v>4.0021000000000004</v>
      </c>
      <c r="O833" s="44">
        <v>34.050899999999999</v>
      </c>
      <c r="P833" s="48">
        <v>-1.1995376470588237E-2</v>
      </c>
      <c r="Q833" s="48">
        <v>-0.51174314352941153</v>
      </c>
      <c r="R833" s="32" t="s">
        <v>1360</v>
      </c>
      <c r="S833" s="32">
        <v>1</v>
      </c>
      <c r="T833" s="32"/>
      <c r="U833" s="22"/>
      <c r="V833" s="66" t="s">
        <v>1502</v>
      </c>
      <c r="W833" s="49" t="s">
        <v>1076</v>
      </c>
    </row>
    <row r="834" spans="1:23" ht="12.75" customHeight="1">
      <c r="A834" s="25" t="s">
        <v>1384</v>
      </c>
      <c r="B834" s="25" t="s">
        <v>71</v>
      </c>
      <c r="C834" s="25" t="s">
        <v>1578</v>
      </c>
      <c r="D834" s="43">
        <v>43345</v>
      </c>
      <c r="E834" s="25">
        <v>2018</v>
      </c>
      <c r="F834" s="25">
        <v>9</v>
      </c>
      <c r="G834" s="37">
        <v>2</v>
      </c>
      <c r="H834" s="35">
        <v>0.78434027777777782</v>
      </c>
      <c r="I834" s="44">
        <v>137.58933329999999</v>
      </c>
      <c r="J834" s="44">
        <v>39.081666669999997</v>
      </c>
      <c r="K834" s="34">
        <v>225</v>
      </c>
      <c r="L834" s="34">
        <v>225</v>
      </c>
      <c r="M834" s="34">
        <v>0</v>
      </c>
      <c r="N834" s="45">
        <v>3.3877000000000002</v>
      </c>
      <c r="O834" s="44">
        <v>34.036000000000001</v>
      </c>
      <c r="P834" s="26">
        <v>-1.0525245882352596E-2</v>
      </c>
      <c r="Q834" s="26">
        <v>-0.49310871176470705</v>
      </c>
      <c r="R834" s="32" t="s">
        <v>1360</v>
      </c>
      <c r="S834" s="32">
        <v>1</v>
      </c>
      <c r="T834" s="32"/>
      <c r="U834" s="22"/>
      <c r="V834" s="36"/>
      <c r="W834" s="47" t="s">
        <v>1045</v>
      </c>
    </row>
    <row r="835" spans="1:23" ht="12.75" customHeight="1">
      <c r="A835" s="25" t="s">
        <v>1395</v>
      </c>
      <c r="B835" s="25" t="s">
        <v>1397</v>
      </c>
      <c r="C835" s="25" t="s">
        <v>1580</v>
      </c>
      <c r="D835" s="43">
        <v>43152</v>
      </c>
      <c r="E835" s="25">
        <v>2018</v>
      </c>
      <c r="F835" s="25">
        <v>2</v>
      </c>
      <c r="G835" s="37">
        <v>21</v>
      </c>
      <c r="H835" s="35">
        <v>6.3194444444444442E-2</v>
      </c>
      <c r="I835" s="44">
        <v>136.62299999999999</v>
      </c>
      <c r="J835" s="44">
        <v>40.499000000000002</v>
      </c>
      <c r="K835" s="34">
        <v>0</v>
      </c>
      <c r="L835" s="34">
        <v>0</v>
      </c>
      <c r="M835" s="33">
        <v>0</v>
      </c>
      <c r="N835" s="45">
        <v>1.65</v>
      </c>
      <c r="O835" s="44">
        <v>34.057000000000002</v>
      </c>
      <c r="P835" s="46">
        <v>-0.01</v>
      </c>
      <c r="Q835" s="46">
        <v>-0.59</v>
      </c>
      <c r="R835" s="25" t="s">
        <v>1360</v>
      </c>
      <c r="S835" s="25"/>
      <c r="T835" s="25"/>
      <c r="U835" s="22"/>
      <c r="V835" s="36"/>
      <c r="W835" s="47" t="s">
        <v>1464</v>
      </c>
    </row>
    <row r="836" spans="1:23" ht="12.75" customHeight="1">
      <c r="A836" s="25" t="s">
        <v>1359</v>
      </c>
      <c r="B836" s="25" t="s">
        <v>1349</v>
      </c>
      <c r="C836" s="25" t="s">
        <v>1578</v>
      </c>
      <c r="D836" s="43">
        <v>43312</v>
      </c>
      <c r="E836" s="25">
        <v>2018</v>
      </c>
      <c r="F836" s="25">
        <v>7</v>
      </c>
      <c r="G836" s="37">
        <v>31</v>
      </c>
      <c r="H836" s="35">
        <v>0.40075231481481483</v>
      </c>
      <c r="I836" s="44">
        <v>138.25383333333335</v>
      </c>
      <c r="J836" s="44">
        <v>38.831666666666663</v>
      </c>
      <c r="K836" s="34">
        <v>200</v>
      </c>
      <c r="L836" s="34">
        <v>200</v>
      </c>
      <c r="M836" s="34">
        <v>0</v>
      </c>
      <c r="N836" s="45">
        <v>5.0540000000000003</v>
      </c>
      <c r="O836" s="44">
        <v>34.085700000000003</v>
      </c>
      <c r="P836" s="26">
        <v>-7.6628470588233633E-3</v>
      </c>
      <c r="Q836" s="26">
        <v>-0.32201696235294008</v>
      </c>
      <c r="R836" s="32" t="s">
        <v>1360</v>
      </c>
      <c r="S836" s="32">
        <v>1</v>
      </c>
      <c r="T836" s="32"/>
      <c r="U836" s="22"/>
      <c r="V836" s="36"/>
      <c r="W836" s="49" t="s">
        <v>959</v>
      </c>
    </row>
    <row r="837" spans="1:23" ht="12.75" customHeight="1">
      <c r="A837" s="25" t="s">
        <v>1384</v>
      </c>
      <c r="B837" s="25" t="s">
        <v>76</v>
      </c>
      <c r="C837" s="25" t="s">
        <v>1578</v>
      </c>
      <c r="D837" s="43">
        <v>43344</v>
      </c>
      <c r="E837" s="25">
        <v>2018</v>
      </c>
      <c r="F837" s="25">
        <v>9</v>
      </c>
      <c r="G837" s="37">
        <v>1</v>
      </c>
      <c r="H837" s="35">
        <v>0.79155092592592602</v>
      </c>
      <c r="I837" s="44">
        <v>136.74683329999999</v>
      </c>
      <c r="J837" s="44">
        <v>40.331666669999997</v>
      </c>
      <c r="K837" s="34">
        <v>40</v>
      </c>
      <c r="L837" s="34">
        <v>40</v>
      </c>
      <c r="M837" s="34">
        <v>0</v>
      </c>
      <c r="N837" s="45">
        <v>7.0148000000000001</v>
      </c>
      <c r="O837" s="44">
        <v>34.122599999999998</v>
      </c>
      <c r="P837" s="48">
        <v>-4.7248023529409267E-3</v>
      </c>
      <c r="Q837" s="48">
        <v>3.6230062352940351E-2</v>
      </c>
      <c r="R837" s="32" t="s">
        <v>1360</v>
      </c>
      <c r="S837" s="32">
        <v>1</v>
      </c>
      <c r="T837" s="32"/>
      <c r="U837" s="22"/>
      <c r="V837" s="36"/>
      <c r="W837" s="49" t="s">
        <v>1079</v>
      </c>
    </row>
    <row r="838" spans="1:23" ht="12.75" customHeight="1">
      <c r="A838" s="25" t="s">
        <v>1384</v>
      </c>
      <c r="B838" s="25" t="s">
        <v>76</v>
      </c>
      <c r="C838" s="25" t="s">
        <v>1578</v>
      </c>
      <c r="D838" s="43">
        <v>43344</v>
      </c>
      <c r="E838" s="25">
        <v>2018</v>
      </c>
      <c r="F838" s="25">
        <v>9</v>
      </c>
      <c r="G838" s="37">
        <v>1</v>
      </c>
      <c r="H838" s="35">
        <v>0.7793402777777777</v>
      </c>
      <c r="I838" s="44">
        <v>136.74683329999999</v>
      </c>
      <c r="J838" s="44">
        <v>40.331666669999997</v>
      </c>
      <c r="K838" s="34">
        <v>500</v>
      </c>
      <c r="L838" s="34">
        <v>500</v>
      </c>
      <c r="M838" s="34">
        <v>0</v>
      </c>
      <c r="N838" s="45">
        <v>0.65900000000000003</v>
      </c>
      <c r="O838" s="44">
        <v>34.065399999999997</v>
      </c>
      <c r="P838" s="26">
        <v>-2.6254258823534826E-3</v>
      </c>
      <c r="Q838" s="26">
        <v>-0.85940705882353008</v>
      </c>
      <c r="R838" s="32" t="s">
        <v>1360</v>
      </c>
      <c r="S838" s="32">
        <v>1</v>
      </c>
      <c r="T838" s="32"/>
      <c r="U838" s="22"/>
      <c r="V838" s="36"/>
      <c r="W838" s="47" t="s">
        <v>1065</v>
      </c>
    </row>
    <row r="839" spans="1:23" ht="12.75" customHeight="1">
      <c r="A839" s="25" t="s">
        <v>1359</v>
      </c>
      <c r="B839" s="25" t="s">
        <v>1347</v>
      </c>
      <c r="C839" s="25" t="s">
        <v>1578</v>
      </c>
      <c r="D839" s="43">
        <v>43313</v>
      </c>
      <c r="E839" s="25">
        <v>2018</v>
      </c>
      <c r="F839" s="25">
        <v>8</v>
      </c>
      <c r="G839" s="37">
        <v>1</v>
      </c>
      <c r="H839" s="35">
        <v>0.27417824074074076</v>
      </c>
      <c r="I839" s="44">
        <v>137.42883333333333</v>
      </c>
      <c r="J839" s="44">
        <v>39.335000000000001</v>
      </c>
      <c r="K839" s="34">
        <v>150</v>
      </c>
      <c r="L839" s="34">
        <v>150</v>
      </c>
      <c r="M839" s="34">
        <v>0</v>
      </c>
      <c r="N839" s="45">
        <v>5.1510999999999996</v>
      </c>
      <c r="O839" s="44">
        <v>34.097499999999997</v>
      </c>
      <c r="P839" s="26">
        <v>3.6034117647076869E-4</v>
      </c>
      <c r="Q839" s="26">
        <v>-0.34153149411764616</v>
      </c>
      <c r="R839" s="32" t="s">
        <v>1360</v>
      </c>
      <c r="S839" s="32">
        <v>1</v>
      </c>
      <c r="T839" s="32"/>
      <c r="U839" s="22"/>
      <c r="V839" s="36"/>
      <c r="W839" s="47" t="s">
        <v>945</v>
      </c>
    </row>
    <row r="840" spans="1:23" ht="12.75" customHeight="1">
      <c r="A840" s="25" t="s">
        <v>1384</v>
      </c>
      <c r="B840" s="25" t="s">
        <v>76</v>
      </c>
      <c r="C840" s="25" t="s">
        <v>1578</v>
      </c>
      <c r="D840" s="43">
        <v>43344</v>
      </c>
      <c r="E840" s="25">
        <v>2018</v>
      </c>
      <c r="F840" s="25">
        <v>9</v>
      </c>
      <c r="G840" s="37">
        <v>1</v>
      </c>
      <c r="H840" s="35">
        <v>0.79276620370370365</v>
      </c>
      <c r="I840" s="44">
        <v>136.74683329999999</v>
      </c>
      <c r="J840" s="44">
        <v>40.331666669999997</v>
      </c>
      <c r="K840" s="34">
        <v>30</v>
      </c>
      <c r="L840" s="34">
        <v>30</v>
      </c>
      <c r="M840" s="34">
        <v>0</v>
      </c>
      <c r="N840" s="45">
        <v>12.038500000000001</v>
      </c>
      <c r="O840" s="44">
        <v>34.053400000000003</v>
      </c>
      <c r="P840" s="48">
        <v>9.6208235294126254E-4</v>
      </c>
      <c r="Q840" s="48">
        <v>-0.2969745823529415</v>
      </c>
      <c r="R840" s="32" t="s">
        <v>1360</v>
      </c>
      <c r="S840" s="32">
        <v>1</v>
      </c>
      <c r="T840" s="32"/>
      <c r="U840" s="22"/>
      <c r="V840" s="36"/>
      <c r="W840" s="49" t="s">
        <v>1080</v>
      </c>
    </row>
    <row r="841" spans="1:23" ht="12.75" customHeight="1">
      <c r="A841" s="25" t="s">
        <v>1384</v>
      </c>
      <c r="B841" s="25" t="s">
        <v>71</v>
      </c>
      <c r="C841" s="25" t="s">
        <v>1578</v>
      </c>
      <c r="D841" s="43">
        <v>43345</v>
      </c>
      <c r="E841" s="25">
        <v>2018</v>
      </c>
      <c r="F841" s="25">
        <v>9</v>
      </c>
      <c r="G841" s="37">
        <v>2</v>
      </c>
      <c r="H841" s="35">
        <v>0.78488425925925931</v>
      </c>
      <c r="I841" s="44">
        <v>137.58933329999999</v>
      </c>
      <c r="J841" s="44">
        <v>39.081666669999997</v>
      </c>
      <c r="K841" s="34">
        <v>200</v>
      </c>
      <c r="L841" s="34">
        <v>200</v>
      </c>
      <c r="M841" s="34">
        <v>0</v>
      </c>
      <c r="N841" s="45">
        <v>4.7667999999999999</v>
      </c>
      <c r="O841" s="44">
        <v>34.0809</v>
      </c>
      <c r="P841" s="26">
        <v>1.0122729411761178E-3</v>
      </c>
      <c r="Q841" s="26">
        <v>-0.2004698317647069</v>
      </c>
      <c r="R841" s="32" t="s">
        <v>1360</v>
      </c>
      <c r="S841" s="32">
        <v>1</v>
      </c>
      <c r="T841" s="32"/>
      <c r="U841" s="22"/>
      <c r="V841" s="36"/>
      <c r="W841" s="49" t="s">
        <v>1046</v>
      </c>
    </row>
    <row r="842" spans="1:23" ht="12.75" customHeight="1">
      <c r="A842" s="25" t="s">
        <v>1384</v>
      </c>
      <c r="B842" s="25" t="s">
        <v>1388</v>
      </c>
      <c r="C842" s="25" t="s">
        <v>1578</v>
      </c>
      <c r="D842" s="43">
        <v>43343</v>
      </c>
      <c r="E842" s="25">
        <v>2018</v>
      </c>
      <c r="F842" s="25">
        <v>8</v>
      </c>
      <c r="G842" s="37">
        <v>31</v>
      </c>
      <c r="H842" s="35">
        <v>0.77957175925925926</v>
      </c>
      <c r="I842" s="44">
        <v>137.74666669999999</v>
      </c>
      <c r="J842" s="44">
        <v>38.083333330000002</v>
      </c>
      <c r="K842" s="34">
        <v>300</v>
      </c>
      <c r="L842" s="34">
        <v>300</v>
      </c>
      <c r="M842" s="34">
        <v>0</v>
      </c>
      <c r="N842" s="45">
        <v>1.6443000000000001</v>
      </c>
      <c r="O842" s="44">
        <v>34.035699999999999</v>
      </c>
      <c r="P842" s="26">
        <v>9.9649129411774062E-3</v>
      </c>
      <c r="Q842" s="26">
        <v>-0.68093289411764957</v>
      </c>
      <c r="R842" s="32" t="s">
        <v>1360</v>
      </c>
      <c r="S842" s="32">
        <v>1</v>
      </c>
      <c r="T842" s="32"/>
      <c r="U842" s="22"/>
      <c r="V842" s="36"/>
      <c r="W842" s="49" t="s">
        <v>1017</v>
      </c>
    </row>
    <row r="843" spans="1:23" ht="12.75" customHeight="1">
      <c r="A843" s="32" t="s">
        <v>69</v>
      </c>
      <c r="B843" s="32" t="s">
        <v>76</v>
      </c>
      <c r="C843" s="32" t="s">
        <v>1580</v>
      </c>
      <c r="D843" s="31">
        <v>42985</v>
      </c>
      <c r="E843" s="25">
        <v>2017</v>
      </c>
      <c r="F843" s="25">
        <v>9</v>
      </c>
      <c r="G843" s="37">
        <v>7</v>
      </c>
      <c r="H843" s="35" t="s">
        <v>1565</v>
      </c>
      <c r="I843" s="28">
        <v>136.75399999999999</v>
      </c>
      <c r="J843" s="28">
        <v>40.341999999999999</v>
      </c>
      <c r="K843" s="33">
        <v>0</v>
      </c>
      <c r="L843" s="33">
        <v>0</v>
      </c>
      <c r="M843" s="33">
        <v>0</v>
      </c>
      <c r="N843" s="27">
        <v>23.5</v>
      </c>
      <c r="O843" s="30">
        <v>34.281799999999997</v>
      </c>
      <c r="P843" s="26">
        <v>0.01</v>
      </c>
      <c r="Q843" s="26">
        <v>-0.3</v>
      </c>
      <c r="R843" s="32" t="s">
        <v>1360</v>
      </c>
      <c r="S843" s="32"/>
      <c r="T843" s="32"/>
      <c r="U843" s="22"/>
      <c r="V843" s="36"/>
      <c r="W843" s="22"/>
    </row>
    <row r="844" spans="1:23" ht="12.75" customHeight="1">
      <c r="A844" s="32" t="s">
        <v>69</v>
      </c>
      <c r="B844" s="32" t="s">
        <v>75</v>
      </c>
      <c r="C844" s="32" t="s">
        <v>1580</v>
      </c>
      <c r="D844" s="31">
        <v>42984</v>
      </c>
      <c r="E844" s="25">
        <v>2017</v>
      </c>
      <c r="F844" s="25">
        <v>9</v>
      </c>
      <c r="G844" s="37">
        <v>6</v>
      </c>
      <c r="H844" s="35" t="s">
        <v>1565</v>
      </c>
      <c r="I844" s="28">
        <v>136.91900000000001</v>
      </c>
      <c r="J844" s="28">
        <v>40.082999999999998</v>
      </c>
      <c r="K844" s="33">
        <v>0</v>
      </c>
      <c r="L844" s="33">
        <v>0</v>
      </c>
      <c r="M844" s="33">
        <v>0</v>
      </c>
      <c r="N844" s="27">
        <v>24.3</v>
      </c>
      <c r="O844" s="30">
        <v>34.204500000000003</v>
      </c>
      <c r="P844" s="26">
        <v>0.01</v>
      </c>
      <c r="Q844" s="26">
        <v>-0.2</v>
      </c>
      <c r="R844" s="32" t="s">
        <v>1360</v>
      </c>
      <c r="S844" s="32"/>
      <c r="T844" s="32"/>
      <c r="U844" s="22"/>
      <c r="V844" s="36"/>
      <c r="W844" s="22"/>
    </row>
    <row r="845" spans="1:23" ht="12.75" customHeight="1">
      <c r="A845" s="50" t="s">
        <v>1542</v>
      </c>
      <c r="B845" s="50" t="s">
        <v>1548</v>
      </c>
      <c r="C845" s="50" t="s">
        <v>1580</v>
      </c>
      <c r="D845" s="51">
        <v>43515</v>
      </c>
      <c r="E845" s="25">
        <v>2019</v>
      </c>
      <c r="F845" s="25">
        <v>2</v>
      </c>
      <c r="G845" s="37">
        <v>19</v>
      </c>
      <c r="H845" s="35" t="s">
        <v>1565</v>
      </c>
      <c r="I845" s="52">
        <v>136.34200000000001</v>
      </c>
      <c r="J845" s="52">
        <v>40.997999999999998</v>
      </c>
      <c r="K845" s="53">
        <v>10</v>
      </c>
      <c r="L845" s="53">
        <v>10</v>
      </c>
      <c r="M845" s="53" t="s">
        <v>1565</v>
      </c>
      <c r="N845" s="54">
        <v>1.86</v>
      </c>
      <c r="O845" s="55">
        <v>34.070999999999998</v>
      </c>
      <c r="P845" s="56">
        <v>0.01</v>
      </c>
      <c r="Q845" s="56">
        <v>-0.63</v>
      </c>
      <c r="R845" s="50" t="s">
        <v>1744</v>
      </c>
      <c r="S845" s="50"/>
      <c r="T845" s="50"/>
      <c r="U845" s="22"/>
      <c r="V845" s="22"/>
      <c r="W845" s="57" t="s">
        <v>1750</v>
      </c>
    </row>
    <row r="846" spans="1:23" ht="12.75" customHeight="1">
      <c r="A846" s="25" t="s">
        <v>1554</v>
      </c>
      <c r="B846" s="25" t="s">
        <v>1548</v>
      </c>
      <c r="C846" s="25" t="s">
        <v>1580</v>
      </c>
      <c r="D846" s="43">
        <v>43635</v>
      </c>
      <c r="E846" s="25">
        <v>2019</v>
      </c>
      <c r="F846" s="25">
        <v>6</v>
      </c>
      <c r="G846" s="37">
        <v>19</v>
      </c>
      <c r="H846" s="35" t="s">
        <v>1565</v>
      </c>
      <c r="I846" s="44">
        <v>136.34299999999999</v>
      </c>
      <c r="J846" s="44">
        <v>40.997999999999998</v>
      </c>
      <c r="K846" s="34">
        <v>10</v>
      </c>
      <c r="L846" s="34">
        <v>10</v>
      </c>
      <c r="M846" s="34" t="s">
        <v>1565</v>
      </c>
      <c r="N846" s="45">
        <v>14.12</v>
      </c>
      <c r="O846" s="44">
        <v>34.023000000000003</v>
      </c>
      <c r="P846" s="56">
        <v>0.01</v>
      </c>
      <c r="Q846" s="56">
        <v>-0.65</v>
      </c>
      <c r="R846" s="50" t="s">
        <v>1744</v>
      </c>
      <c r="S846" s="50"/>
      <c r="T846" s="50"/>
      <c r="U846" s="22"/>
      <c r="V846" s="22"/>
      <c r="W846" s="57" t="s">
        <v>1811</v>
      </c>
    </row>
    <row r="847" spans="1:23" ht="12.75" customHeight="1">
      <c r="A847" s="32" t="s">
        <v>69</v>
      </c>
      <c r="B847" s="32" t="s">
        <v>87</v>
      </c>
      <c r="C847" s="32" t="s">
        <v>1580</v>
      </c>
      <c r="D847" s="31">
        <v>42988</v>
      </c>
      <c r="E847" s="25">
        <v>2017</v>
      </c>
      <c r="F847" s="25">
        <v>9</v>
      </c>
      <c r="G847" s="37">
        <v>10</v>
      </c>
      <c r="H847" s="35" t="s">
        <v>1565</v>
      </c>
      <c r="I847" s="28">
        <v>137.25</v>
      </c>
      <c r="J847" s="28">
        <v>40.332999999999998</v>
      </c>
      <c r="K847" s="33">
        <v>0</v>
      </c>
      <c r="L847" s="33">
        <v>0</v>
      </c>
      <c r="M847" s="33">
        <v>0</v>
      </c>
      <c r="N847" s="27">
        <v>23.4</v>
      </c>
      <c r="O847" s="30">
        <v>34.0045</v>
      </c>
      <c r="P847" s="26">
        <v>0.01</v>
      </c>
      <c r="Q847" s="26">
        <v>-0.46</v>
      </c>
      <c r="R847" s="32" t="s">
        <v>1360</v>
      </c>
      <c r="S847" s="32"/>
      <c r="T847" s="32"/>
      <c r="U847" s="22"/>
      <c r="V847" s="36"/>
      <c r="W847" s="22"/>
    </row>
    <row r="848" spans="1:23" ht="12.75" customHeight="1">
      <c r="A848" s="25" t="s">
        <v>1384</v>
      </c>
      <c r="B848" s="25" t="s">
        <v>71</v>
      </c>
      <c r="C848" s="25" t="s">
        <v>1578</v>
      </c>
      <c r="D848" s="43">
        <v>43345</v>
      </c>
      <c r="E848" s="25">
        <v>2018</v>
      </c>
      <c r="F848" s="25">
        <v>9</v>
      </c>
      <c r="G848" s="37">
        <v>2</v>
      </c>
      <c r="H848" s="35">
        <v>0.78353009259259254</v>
      </c>
      <c r="I848" s="44">
        <v>137.58933329999999</v>
      </c>
      <c r="J848" s="44">
        <v>39.081666669999997</v>
      </c>
      <c r="K848" s="34">
        <v>250</v>
      </c>
      <c r="L848" s="34">
        <v>250</v>
      </c>
      <c r="M848" s="34">
        <v>0</v>
      </c>
      <c r="N848" s="45">
        <v>2.0828000000000002</v>
      </c>
      <c r="O848" s="44">
        <v>34.024000000000001</v>
      </c>
      <c r="P848" s="26">
        <v>1.7845655294117968E-2</v>
      </c>
      <c r="Q848" s="26">
        <v>-0.48640474941176493</v>
      </c>
      <c r="R848" s="32" t="s">
        <v>1360</v>
      </c>
      <c r="S848" s="32">
        <v>1</v>
      </c>
      <c r="T848" s="32"/>
      <c r="U848" s="22"/>
      <c r="V848" s="36"/>
      <c r="W848" s="47" t="s">
        <v>1044</v>
      </c>
    </row>
    <row r="849" spans="1:23" ht="12.75" customHeight="1">
      <c r="A849" s="25" t="s">
        <v>1384</v>
      </c>
      <c r="B849" s="25" t="s">
        <v>76</v>
      </c>
      <c r="C849" s="25" t="s">
        <v>1578</v>
      </c>
      <c r="D849" s="43">
        <v>43344</v>
      </c>
      <c r="E849" s="25">
        <v>2018</v>
      </c>
      <c r="F849" s="25">
        <v>9</v>
      </c>
      <c r="G849" s="37">
        <v>1</v>
      </c>
      <c r="H849" s="35">
        <v>0.790949074074074</v>
      </c>
      <c r="I849" s="44">
        <v>136.74683329999999</v>
      </c>
      <c r="J849" s="44">
        <v>40.331666669999997</v>
      </c>
      <c r="K849" s="34">
        <v>50</v>
      </c>
      <c r="L849" s="34">
        <v>50</v>
      </c>
      <c r="M849" s="34">
        <v>0</v>
      </c>
      <c r="N849" s="45">
        <v>5.9668000000000001</v>
      </c>
      <c r="O849" s="44">
        <v>34.118699999999997</v>
      </c>
      <c r="P849" s="48">
        <v>1.936647294117666E-2</v>
      </c>
      <c r="Q849" s="48">
        <v>-0.15604245294117902</v>
      </c>
      <c r="R849" s="32" t="s">
        <v>1360</v>
      </c>
      <c r="S849" s="32">
        <v>1</v>
      </c>
      <c r="T849" s="32"/>
      <c r="U849" s="22"/>
      <c r="V849" s="36"/>
      <c r="W849" s="49" t="s">
        <v>1078</v>
      </c>
    </row>
    <row r="850" spans="1:23" ht="12.75" customHeight="1">
      <c r="A850" s="50" t="s">
        <v>1551</v>
      </c>
      <c r="B850" s="50" t="s">
        <v>1547</v>
      </c>
      <c r="C850" s="50" t="s">
        <v>1580</v>
      </c>
      <c r="D850" s="51">
        <v>43570</v>
      </c>
      <c r="E850" s="25">
        <v>2019</v>
      </c>
      <c r="F850" s="25">
        <v>4</v>
      </c>
      <c r="G850" s="37">
        <v>15</v>
      </c>
      <c r="H850" s="35" t="s">
        <v>1565</v>
      </c>
      <c r="I850" s="52">
        <v>136.62</v>
      </c>
      <c r="J850" s="52">
        <v>40.494999999999997</v>
      </c>
      <c r="K850" s="53">
        <v>10</v>
      </c>
      <c r="L850" s="53">
        <v>10</v>
      </c>
      <c r="M850" s="53" t="s">
        <v>1565</v>
      </c>
      <c r="N850" s="54">
        <v>5.08</v>
      </c>
      <c r="O850" s="55">
        <v>34.048999999999999</v>
      </c>
      <c r="P850" s="56">
        <v>0.02</v>
      </c>
      <c r="Q850" s="56">
        <v>-0.52</v>
      </c>
      <c r="R850" s="50" t="s">
        <v>1744</v>
      </c>
      <c r="S850" s="50"/>
      <c r="T850" s="50"/>
      <c r="U850" s="22"/>
      <c r="V850" s="22"/>
      <c r="W850" s="57" t="s">
        <v>1754</v>
      </c>
    </row>
    <row r="851" spans="1:23" ht="12.75" customHeight="1">
      <c r="A851" s="50" t="s">
        <v>1551</v>
      </c>
      <c r="B851" s="50" t="s">
        <v>1548</v>
      </c>
      <c r="C851" s="50" t="s">
        <v>1580</v>
      </c>
      <c r="D851" s="51">
        <v>43570</v>
      </c>
      <c r="E851" s="25">
        <v>2019</v>
      </c>
      <c r="F851" s="25">
        <v>4</v>
      </c>
      <c r="G851" s="37">
        <v>15</v>
      </c>
      <c r="H851" s="35" t="s">
        <v>1565</v>
      </c>
      <c r="I851" s="52">
        <v>136.34299999999999</v>
      </c>
      <c r="J851" s="52">
        <v>41.002000000000002</v>
      </c>
      <c r="K851" s="53">
        <v>10</v>
      </c>
      <c r="L851" s="53">
        <v>10</v>
      </c>
      <c r="M851" s="53" t="s">
        <v>1565</v>
      </c>
      <c r="N851" s="54">
        <v>5.05</v>
      </c>
      <c r="O851" s="55">
        <v>34.040999999999997</v>
      </c>
      <c r="P851" s="56">
        <v>0.02</v>
      </c>
      <c r="Q851" s="56">
        <v>-0.48</v>
      </c>
      <c r="R851" s="50" t="s">
        <v>1744</v>
      </c>
      <c r="S851" s="50"/>
      <c r="T851" s="50"/>
      <c r="U851" s="22"/>
      <c r="V851" s="22"/>
      <c r="W851" s="57" t="s">
        <v>1753</v>
      </c>
    </row>
    <row r="852" spans="1:23" ht="12.75" customHeight="1">
      <c r="A852" s="25" t="s">
        <v>1359</v>
      </c>
      <c r="B852" s="25" t="s">
        <v>1349</v>
      </c>
      <c r="C852" s="25" t="s">
        <v>1578</v>
      </c>
      <c r="D852" s="43">
        <v>43312</v>
      </c>
      <c r="E852" s="25">
        <v>2018</v>
      </c>
      <c r="F852" s="25">
        <v>7</v>
      </c>
      <c r="G852" s="37">
        <v>31</v>
      </c>
      <c r="H852" s="35">
        <v>0.4082986111111111</v>
      </c>
      <c r="I852" s="44">
        <v>138.25383333333335</v>
      </c>
      <c r="J852" s="44">
        <v>38.831666666666663</v>
      </c>
      <c r="K852" s="34">
        <v>10</v>
      </c>
      <c r="L852" s="34">
        <v>10</v>
      </c>
      <c r="M852" s="34">
        <v>0</v>
      </c>
      <c r="N852" s="45">
        <v>24.999300000000002</v>
      </c>
      <c r="O852" s="44">
        <v>34.066099999999999</v>
      </c>
      <c r="P852" s="26">
        <v>2.1775576470588032E-2</v>
      </c>
      <c r="Q852" s="26">
        <v>-9.7528781176469792E-2</v>
      </c>
      <c r="R852" s="32" t="s">
        <v>1360</v>
      </c>
      <c r="S852" s="32">
        <v>1</v>
      </c>
      <c r="T852" s="32"/>
      <c r="U852" s="22"/>
      <c r="V852" s="36"/>
      <c r="W852" s="49" t="s">
        <v>969</v>
      </c>
    </row>
    <row r="853" spans="1:23" ht="12.75" customHeight="1">
      <c r="A853" s="25" t="s">
        <v>1359</v>
      </c>
      <c r="B853" s="25" t="s">
        <v>1352</v>
      </c>
      <c r="C853" s="25" t="s">
        <v>1578</v>
      </c>
      <c r="D853" s="43">
        <v>43312</v>
      </c>
      <c r="E853" s="25">
        <v>2018</v>
      </c>
      <c r="F853" s="25">
        <v>7</v>
      </c>
      <c r="G853" s="37">
        <v>31</v>
      </c>
      <c r="H853" s="35">
        <v>0.77106481481481481</v>
      </c>
      <c r="I853" s="44">
        <v>137.77183333333335</v>
      </c>
      <c r="J853" s="44">
        <v>39.586666666666666</v>
      </c>
      <c r="K853" s="34">
        <v>10</v>
      </c>
      <c r="L853" s="34">
        <v>10</v>
      </c>
      <c r="M853" s="34">
        <v>0</v>
      </c>
      <c r="N853" s="45">
        <v>22.7562</v>
      </c>
      <c r="O853" s="44">
        <v>34.084499999999998</v>
      </c>
      <c r="P853" s="26">
        <v>2.3237863529411484E-2</v>
      </c>
      <c r="Q853" s="26">
        <v>8.5030708235292352E-2</v>
      </c>
      <c r="R853" s="32" t="s">
        <v>1360</v>
      </c>
      <c r="S853" s="32"/>
      <c r="T853" s="32"/>
      <c r="U853" s="22"/>
      <c r="V853" s="36"/>
      <c r="W853" s="47" t="s">
        <v>972</v>
      </c>
    </row>
    <row r="854" spans="1:23" ht="12.75" customHeight="1">
      <c r="A854" s="25" t="s">
        <v>1384</v>
      </c>
      <c r="B854" s="25" t="s">
        <v>1386</v>
      </c>
      <c r="C854" s="25" t="s">
        <v>1578</v>
      </c>
      <c r="D854" s="43">
        <v>43342</v>
      </c>
      <c r="E854" s="25">
        <v>2018</v>
      </c>
      <c r="F854" s="25">
        <v>8</v>
      </c>
      <c r="G854" s="37">
        <v>30</v>
      </c>
      <c r="H854" s="35">
        <v>0.94743055555555555</v>
      </c>
      <c r="I854" s="44">
        <v>138.08316669999999</v>
      </c>
      <c r="J854" s="44">
        <v>37.585000000000001</v>
      </c>
      <c r="K854" s="34">
        <v>30</v>
      </c>
      <c r="L854" s="34">
        <v>30</v>
      </c>
      <c r="M854" s="34">
        <v>0</v>
      </c>
      <c r="N854" s="45">
        <v>22.1404</v>
      </c>
      <c r="O854" s="44">
        <v>34.008600000000001</v>
      </c>
      <c r="P854" s="26">
        <v>2.6696647058822798E-2</v>
      </c>
      <c r="Q854" s="26">
        <v>0.19752596218487461</v>
      </c>
      <c r="R854" s="32" t="s">
        <v>1360</v>
      </c>
      <c r="S854" s="32">
        <v>1</v>
      </c>
      <c r="T854" s="32"/>
      <c r="U854" s="22"/>
      <c r="V854" s="36"/>
      <c r="W854" s="47" t="s">
        <v>1009</v>
      </c>
    </row>
    <row r="855" spans="1:23" ht="12.75" customHeight="1">
      <c r="A855" s="32" t="s">
        <v>69</v>
      </c>
      <c r="B855" s="32" t="s">
        <v>77</v>
      </c>
      <c r="C855" s="32" t="s">
        <v>1580</v>
      </c>
      <c r="D855" s="31">
        <v>42985</v>
      </c>
      <c r="E855" s="25">
        <v>2017</v>
      </c>
      <c r="F855" s="25">
        <v>9</v>
      </c>
      <c r="G855" s="37">
        <v>7</v>
      </c>
      <c r="H855" s="35" t="s">
        <v>1565</v>
      </c>
      <c r="I855" s="28">
        <v>137.583</v>
      </c>
      <c r="J855" s="28">
        <v>39.832999999999998</v>
      </c>
      <c r="K855" s="33">
        <v>0</v>
      </c>
      <c r="L855" s="33">
        <v>0</v>
      </c>
      <c r="M855" s="33">
        <v>0</v>
      </c>
      <c r="N855" s="27">
        <v>22.8</v>
      </c>
      <c r="O855" s="30">
        <v>34.122500000000002</v>
      </c>
      <c r="P855" s="26">
        <v>0.03</v>
      </c>
      <c r="Q855" s="26">
        <v>-0.06</v>
      </c>
      <c r="R855" s="32" t="s">
        <v>1360</v>
      </c>
      <c r="S855" s="32"/>
      <c r="T855" s="32"/>
      <c r="U855" s="22"/>
      <c r="V855" s="36"/>
      <c r="W855" s="22"/>
    </row>
    <row r="856" spans="1:23" ht="12.75" customHeight="1">
      <c r="A856" s="25" t="s">
        <v>1395</v>
      </c>
      <c r="B856" s="25" t="s">
        <v>1398</v>
      </c>
      <c r="C856" s="25" t="s">
        <v>1580</v>
      </c>
      <c r="D856" s="43">
        <v>43152</v>
      </c>
      <c r="E856" s="25">
        <v>2018</v>
      </c>
      <c r="F856" s="25">
        <v>2</v>
      </c>
      <c r="G856" s="37">
        <v>21</v>
      </c>
      <c r="H856" s="35">
        <v>0.24305555555555555</v>
      </c>
      <c r="I856" s="44">
        <v>136.96199999999999</v>
      </c>
      <c r="J856" s="44">
        <v>39.997</v>
      </c>
      <c r="K856" s="34">
        <v>0</v>
      </c>
      <c r="L856" s="34">
        <v>0</v>
      </c>
      <c r="M856" s="33">
        <v>0</v>
      </c>
      <c r="N856" s="45">
        <v>5.27</v>
      </c>
      <c r="O856" s="44">
        <v>34.167999999999999</v>
      </c>
      <c r="P856" s="46">
        <v>0.04</v>
      </c>
      <c r="Q856" s="46">
        <v>-0.05</v>
      </c>
      <c r="R856" s="25" t="s">
        <v>1360</v>
      </c>
      <c r="S856" s="25"/>
      <c r="T856" s="25"/>
      <c r="U856" s="22"/>
      <c r="V856" s="36"/>
      <c r="W856" s="47" t="s">
        <v>1465</v>
      </c>
    </row>
    <row r="857" spans="1:23" ht="12.75" customHeight="1">
      <c r="A857" s="50" t="s">
        <v>1542</v>
      </c>
      <c r="B857" s="50" t="s">
        <v>1550</v>
      </c>
      <c r="C857" s="50" t="s">
        <v>1580</v>
      </c>
      <c r="D857" s="51">
        <v>43515</v>
      </c>
      <c r="E857" s="25">
        <v>2019</v>
      </c>
      <c r="F857" s="25">
        <v>2</v>
      </c>
      <c r="G857" s="37">
        <v>19</v>
      </c>
      <c r="H857" s="35" t="s">
        <v>1565</v>
      </c>
      <c r="I857" s="52">
        <v>136.96100000000001</v>
      </c>
      <c r="J857" s="52">
        <v>39.997999999999998</v>
      </c>
      <c r="K857" s="53">
        <v>10</v>
      </c>
      <c r="L857" s="53">
        <v>10</v>
      </c>
      <c r="M857" s="53" t="s">
        <v>1565</v>
      </c>
      <c r="N857" s="54">
        <v>6.7</v>
      </c>
      <c r="O857" s="55">
        <v>34.143000000000001</v>
      </c>
      <c r="P857" s="56">
        <v>0.04</v>
      </c>
      <c r="Q857" s="56">
        <v>0.11</v>
      </c>
      <c r="R857" s="50" t="s">
        <v>1744</v>
      </c>
      <c r="S857" s="50"/>
      <c r="T857" s="50"/>
      <c r="U857" s="22"/>
      <c r="V857" s="22"/>
      <c r="W857" s="57" t="s">
        <v>1752</v>
      </c>
    </row>
    <row r="858" spans="1:23" ht="12.75" customHeight="1">
      <c r="A858" s="25" t="s">
        <v>1359</v>
      </c>
      <c r="B858" s="25" t="s">
        <v>1347</v>
      </c>
      <c r="C858" s="25" t="s">
        <v>1578</v>
      </c>
      <c r="D858" s="43">
        <v>43313</v>
      </c>
      <c r="E858" s="25">
        <v>2018</v>
      </c>
      <c r="F858" s="25">
        <v>8</v>
      </c>
      <c r="G858" s="37">
        <v>1</v>
      </c>
      <c r="H858" s="35">
        <v>0.28114583333333337</v>
      </c>
      <c r="I858" s="44">
        <v>137.42883333333333</v>
      </c>
      <c r="J858" s="44">
        <v>39.335000000000001</v>
      </c>
      <c r="K858" s="34">
        <v>10</v>
      </c>
      <c r="L858" s="34">
        <v>10</v>
      </c>
      <c r="M858" s="34">
        <v>0</v>
      </c>
      <c r="N858" s="45">
        <v>23.209399999999999</v>
      </c>
      <c r="O858" s="44">
        <v>34.101399999999998</v>
      </c>
      <c r="P858" s="26">
        <v>4.1097849411765086E-2</v>
      </c>
      <c r="Q858" s="26">
        <v>-6.5659872941177255E-2</v>
      </c>
      <c r="R858" s="32" t="s">
        <v>1360</v>
      </c>
      <c r="S858" s="32">
        <v>1</v>
      </c>
      <c r="T858" s="32"/>
      <c r="U858" s="22"/>
      <c r="V858" s="36"/>
      <c r="W858" s="47" t="s">
        <v>954</v>
      </c>
    </row>
    <row r="859" spans="1:23" ht="12.75" customHeight="1">
      <c r="A859" s="25" t="s">
        <v>1384</v>
      </c>
      <c r="B859" s="25" t="s">
        <v>1386</v>
      </c>
      <c r="C859" s="25" t="s">
        <v>1578</v>
      </c>
      <c r="D859" s="43">
        <v>43342</v>
      </c>
      <c r="E859" s="25">
        <v>2018</v>
      </c>
      <c r="F859" s="25">
        <v>8</v>
      </c>
      <c r="G859" s="37">
        <v>30</v>
      </c>
      <c r="H859" s="35">
        <v>0.93991898148148145</v>
      </c>
      <c r="I859" s="44">
        <v>138.08316669999999</v>
      </c>
      <c r="J859" s="44">
        <v>37.585000000000001</v>
      </c>
      <c r="K859" s="34">
        <v>250</v>
      </c>
      <c r="L859" s="34">
        <v>250</v>
      </c>
      <c r="M859" s="34">
        <v>0</v>
      </c>
      <c r="N859" s="45">
        <v>5.3162000000000003</v>
      </c>
      <c r="O859" s="44">
        <v>34.090299999999999</v>
      </c>
      <c r="P859" s="26">
        <v>4.2262174117647211E-2</v>
      </c>
      <c r="Q859" s="26">
        <v>-0.1870523470588239</v>
      </c>
      <c r="R859" s="32" t="s">
        <v>1360</v>
      </c>
      <c r="S859" s="32">
        <v>1</v>
      </c>
      <c r="T859" s="32"/>
      <c r="U859" s="22"/>
      <c r="V859" s="36"/>
      <c r="W859" s="49" t="s">
        <v>997</v>
      </c>
    </row>
    <row r="860" spans="1:23" ht="12.75" customHeight="1">
      <c r="A860" s="25" t="s">
        <v>1359</v>
      </c>
      <c r="B860" s="25" t="s">
        <v>1348</v>
      </c>
      <c r="C860" s="25" t="s">
        <v>1578</v>
      </c>
      <c r="D860" s="43">
        <v>43312</v>
      </c>
      <c r="E860" s="25">
        <v>2018</v>
      </c>
      <c r="F860" s="25">
        <v>7</v>
      </c>
      <c r="G860" s="37">
        <v>31</v>
      </c>
      <c r="H860" s="35">
        <v>0.27775462962962966</v>
      </c>
      <c r="I860" s="44">
        <v>138.41983333333334</v>
      </c>
      <c r="J860" s="44">
        <v>38.578333333333333</v>
      </c>
      <c r="K860" s="34">
        <v>10</v>
      </c>
      <c r="L860" s="34">
        <v>10</v>
      </c>
      <c r="M860" s="34">
        <v>0</v>
      </c>
      <c r="N860" s="45">
        <v>24.3872</v>
      </c>
      <c r="O860" s="44">
        <v>34.000599999999999</v>
      </c>
      <c r="P860" s="26">
        <v>4.832653176470636E-2</v>
      </c>
      <c r="Q860" s="26">
        <v>-0.1710801411764713</v>
      </c>
      <c r="R860" s="32" t="s">
        <v>1360</v>
      </c>
      <c r="S860" s="32"/>
      <c r="T860" s="32"/>
      <c r="U860" s="22"/>
      <c r="V860" s="36"/>
      <c r="W860" s="47" t="s">
        <v>955</v>
      </c>
    </row>
    <row r="861" spans="1:23" ht="12.75" customHeight="1">
      <c r="A861" s="25" t="s">
        <v>1359</v>
      </c>
      <c r="B861" s="25" t="s">
        <v>1350</v>
      </c>
      <c r="C861" s="25" t="s">
        <v>1578</v>
      </c>
      <c r="D861" s="43">
        <v>43312</v>
      </c>
      <c r="E861" s="25">
        <v>2018</v>
      </c>
      <c r="F861" s="25">
        <v>7</v>
      </c>
      <c r="G861" s="37">
        <v>31</v>
      </c>
      <c r="H861" s="35">
        <v>0.53531249999999997</v>
      </c>
      <c r="I861" s="44">
        <v>138.07849999999999</v>
      </c>
      <c r="J861" s="44">
        <v>39.081666666666663</v>
      </c>
      <c r="K861" s="34">
        <v>10</v>
      </c>
      <c r="L861" s="34">
        <v>10</v>
      </c>
      <c r="M861" s="34">
        <v>0</v>
      </c>
      <c r="N861" s="45">
        <v>23.971900000000002</v>
      </c>
      <c r="O861" s="44">
        <v>34.110900000000001</v>
      </c>
      <c r="P861" s="26">
        <v>4.8704770588234858E-2</v>
      </c>
      <c r="Q861" s="26">
        <v>7.1053663529411892E-2</v>
      </c>
      <c r="R861" s="32" t="s">
        <v>1360</v>
      </c>
      <c r="S861" s="32"/>
      <c r="T861" s="32"/>
      <c r="U861" s="22"/>
      <c r="V861" s="36"/>
      <c r="W861" s="49" t="s">
        <v>970</v>
      </c>
    </row>
    <row r="862" spans="1:23" ht="12.75" customHeight="1">
      <c r="A862" s="32" t="s">
        <v>69</v>
      </c>
      <c r="B862" s="32" t="s">
        <v>74</v>
      </c>
      <c r="C862" s="32" t="s">
        <v>1580</v>
      </c>
      <c r="D862" s="31">
        <v>42984</v>
      </c>
      <c r="E862" s="25">
        <v>2017</v>
      </c>
      <c r="F862" s="25">
        <v>9</v>
      </c>
      <c r="G862" s="37">
        <v>6</v>
      </c>
      <c r="H862" s="35" t="s">
        <v>1565</v>
      </c>
      <c r="I862" s="28">
        <v>137.083</v>
      </c>
      <c r="J862" s="28">
        <v>39.832000000000001</v>
      </c>
      <c r="K862" s="33">
        <v>0</v>
      </c>
      <c r="L862" s="33">
        <v>0</v>
      </c>
      <c r="M862" s="33">
        <v>0</v>
      </c>
      <c r="N862" s="27">
        <v>23.3</v>
      </c>
      <c r="O862" s="30">
        <v>34.140900000000002</v>
      </c>
      <c r="P862" s="26">
        <v>0.05</v>
      </c>
      <c r="Q862" s="26">
        <v>0.14000000000000001</v>
      </c>
      <c r="R862" s="32" t="s">
        <v>1360</v>
      </c>
      <c r="S862" s="32"/>
      <c r="T862" s="32"/>
      <c r="U862" s="22"/>
      <c r="V862" s="36"/>
      <c r="W862" s="22"/>
    </row>
    <row r="863" spans="1:23" ht="12.75" customHeight="1">
      <c r="A863" s="25" t="s">
        <v>1384</v>
      </c>
      <c r="B863" s="25" t="s">
        <v>1388</v>
      </c>
      <c r="C863" s="25" t="s">
        <v>1578</v>
      </c>
      <c r="D863" s="43">
        <v>43343</v>
      </c>
      <c r="E863" s="25">
        <v>2018</v>
      </c>
      <c r="F863" s="25">
        <v>8</v>
      </c>
      <c r="G863" s="37">
        <v>31</v>
      </c>
      <c r="H863" s="35">
        <v>0.7818518518518518</v>
      </c>
      <c r="I863" s="44">
        <v>137.74666669999999</v>
      </c>
      <c r="J863" s="44">
        <v>38.083333330000002</v>
      </c>
      <c r="K863" s="34">
        <v>200</v>
      </c>
      <c r="L863" s="34">
        <v>200</v>
      </c>
      <c r="M863" s="34">
        <v>0</v>
      </c>
      <c r="N863" s="45">
        <v>5.9104000000000001</v>
      </c>
      <c r="O863" s="44">
        <v>34.107199999999999</v>
      </c>
      <c r="P863" s="26">
        <v>5.2273129411765318E-2</v>
      </c>
      <c r="Q863" s="26">
        <v>2.6172978823529647E-2</v>
      </c>
      <c r="R863" s="32" t="s">
        <v>1360</v>
      </c>
      <c r="S863" s="32">
        <v>1</v>
      </c>
      <c r="T863" s="32"/>
      <c r="U863" s="22"/>
      <c r="V863" s="36"/>
      <c r="W863" s="49" t="s">
        <v>1020</v>
      </c>
    </row>
    <row r="864" spans="1:23" ht="12.75" customHeight="1">
      <c r="A864" s="25" t="s">
        <v>1384</v>
      </c>
      <c r="B864" s="25" t="s">
        <v>1388</v>
      </c>
      <c r="C864" s="25" t="s">
        <v>1578</v>
      </c>
      <c r="D864" s="43">
        <v>43343</v>
      </c>
      <c r="E864" s="25">
        <v>2018</v>
      </c>
      <c r="F864" s="25">
        <v>8</v>
      </c>
      <c r="G864" s="37">
        <v>31</v>
      </c>
      <c r="H864" s="35">
        <v>0.78122685185185192</v>
      </c>
      <c r="I864" s="44">
        <v>137.74666669999999</v>
      </c>
      <c r="J864" s="44">
        <v>38.083333330000002</v>
      </c>
      <c r="K864" s="34">
        <v>225</v>
      </c>
      <c r="L864" s="34">
        <v>225</v>
      </c>
      <c r="M864" s="34">
        <v>0</v>
      </c>
      <c r="N864" s="45">
        <v>4.0175999999999998</v>
      </c>
      <c r="O864" s="44">
        <v>34.063600000000001</v>
      </c>
      <c r="P864" s="26">
        <v>5.5673110588235541E-2</v>
      </c>
      <c r="Q864" s="26">
        <v>-0.34934001882352916</v>
      </c>
      <c r="R864" s="32" t="s">
        <v>1360</v>
      </c>
      <c r="S864" s="32">
        <v>1</v>
      </c>
      <c r="T864" s="32"/>
      <c r="U864" s="22"/>
      <c r="V864" s="36"/>
      <c r="W864" s="49" t="s">
        <v>1019</v>
      </c>
    </row>
    <row r="865" spans="1:23" ht="12.75" customHeight="1">
      <c r="A865" s="25" t="s">
        <v>1359</v>
      </c>
      <c r="B865" s="25" t="s">
        <v>1339</v>
      </c>
      <c r="C865" s="25" t="s">
        <v>1578</v>
      </c>
      <c r="D865" s="43">
        <v>43310</v>
      </c>
      <c r="E865" s="25">
        <v>2018</v>
      </c>
      <c r="F865" s="25">
        <v>7</v>
      </c>
      <c r="G865" s="37">
        <v>29</v>
      </c>
      <c r="H865" s="35">
        <v>0.77484953703703707</v>
      </c>
      <c r="I865" s="44">
        <v>137.90666666666667</v>
      </c>
      <c r="J865" s="44">
        <v>37.840000000000003</v>
      </c>
      <c r="K865" s="34">
        <v>10</v>
      </c>
      <c r="L865" s="34">
        <v>10</v>
      </c>
      <c r="M865" s="34">
        <v>0</v>
      </c>
      <c r="N865" s="45">
        <v>25.562799999999999</v>
      </c>
      <c r="O865" s="44">
        <v>34.0441</v>
      </c>
      <c r="P865" s="26">
        <v>5.6353622352941279E-2</v>
      </c>
      <c r="Q865" s="26">
        <v>0.14758212705882556</v>
      </c>
      <c r="R865" s="32" t="s">
        <v>1360</v>
      </c>
      <c r="S865" s="32">
        <v>1</v>
      </c>
      <c r="T865" s="32"/>
      <c r="U865" s="22"/>
      <c r="V865" s="36"/>
      <c r="W865" s="47" t="s">
        <v>934</v>
      </c>
    </row>
    <row r="866" spans="1:23" ht="12.75" customHeight="1">
      <c r="A866" s="25" t="s">
        <v>1384</v>
      </c>
      <c r="B866" s="25" t="s">
        <v>1386</v>
      </c>
      <c r="C866" s="25" t="s">
        <v>1578</v>
      </c>
      <c r="D866" s="43">
        <v>43342</v>
      </c>
      <c r="E866" s="25">
        <v>2018</v>
      </c>
      <c r="F866" s="25">
        <v>8</v>
      </c>
      <c r="G866" s="37">
        <v>30</v>
      </c>
      <c r="H866" s="35">
        <v>0.94634259259259268</v>
      </c>
      <c r="I866" s="44">
        <v>138.08316669999999</v>
      </c>
      <c r="J866" s="44">
        <v>37.585000000000001</v>
      </c>
      <c r="K866" s="34">
        <v>40</v>
      </c>
      <c r="L866" s="34">
        <v>40</v>
      </c>
      <c r="M866" s="34">
        <v>0</v>
      </c>
      <c r="N866" s="45">
        <v>20.177099999999999</v>
      </c>
      <c r="O866" s="44">
        <v>34.156700000000001</v>
      </c>
      <c r="P866" s="26">
        <v>5.9312294117646935E-2</v>
      </c>
      <c r="Q866" s="26">
        <v>0.48017761294117456</v>
      </c>
      <c r="R866" s="32" t="s">
        <v>1360</v>
      </c>
      <c r="S866" s="32">
        <v>1</v>
      </c>
      <c r="T866" s="32"/>
      <c r="U866" s="22"/>
      <c r="V866" s="36"/>
      <c r="W866" s="47" t="s">
        <v>1008</v>
      </c>
    </row>
    <row r="867" spans="1:23" ht="12.75" customHeight="1">
      <c r="A867" s="50" t="s">
        <v>1542</v>
      </c>
      <c r="B867" s="50" t="s">
        <v>1543</v>
      </c>
      <c r="C867" s="50" t="s">
        <v>1580</v>
      </c>
      <c r="D867" s="51">
        <v>43516</v>
      </c>
      <c r="E867" s="25">
        <v>2019</v>
      </c>
      <c r="F867" s="25">
        <v>2</v>
      </c>
      <c r="G867" s="37">
        <v>20</v>
      </c>
      <c r="H867" s="35" t="s">
        <v>1565</v>
      </c>
      <c r="I867" s="52">
        <v>138.22800000000001</v>
      </c>
      <c r="J867" s="52">
        <v>38.137</v>
      </c>
      <c r="K867" s="53">
        <v>10</v>
      </c>
      <c r="L867" s="53">
        <v>10</v>
      </c>
      <c r="M867" s="53" t="s">
        <v>1565</v>
      </c>
      <c r="N867" s="54">
        <v>11.22</v>
      </c>
      <c r="O867" s="55">
        <v>34.246000000000002</v>
      </c>
      <c r="P867" s="56">
        <v>0.06</v>
      </c>
      <c r="Q867" s="56">
        <v>0.27</v>
      </c>
      <c r="R867" s="50" t="s">
        <v>1744</v>
      </c>
      <c r="S867" s="50"/>
      <c r="T867" s="50"/>
      <c r="U867" s="22"/>
      <c r="V867" s="22"/>
      <c r="W867" s="57" t="s">
        <v>1745</v>
      </c>
    </row>
    <row r="868" spans="1:23" ht="12.75" customHeight="1">
      <c r="A868" s="25" t="s">
        <v>1384</v>
      </c>
      <c r="B868" s="25" t="s">
        <v>1386</v>
      </c>
      <c r="C868" s="25" t="s">
        <v>1578</v>
      </c>
      <c r="D868" s="43">
        <v>43342</v>
      </c>
      <c r="E868" s="25">
        <v>2018</v>
      </c>
      <c r="F868" s="25">
        <v>8</v>
      </c>
      <c r="G868" s="37">
        <v>30</v>
      </c>
      <c r="H868" s="35">
        <v>0.94047453703703709</v>
      </c>
      <c r="I868" s="44">
        <v>138.08316669999999</v>
      </c>
      <c r="J868" s="44">
        <v>37.585000000000001</v>
      </c>
      <c r="K868" s="34">
        <v>225</v>
      </c>
      <c r="L868" s="34">
        <v>225</v>
      </c>
      <c r="M868" s="34">
        <v>0</v>
      </c>
      <c r="N868" s="45">
        <v>6.7175000000000002</v>
      </c>
      <c r="O868" s="44">
        <v>34.129899999999999</v>
      </c>
      <c r="P868" s="26">
        <v>6.2260141176471384E-2</v>
      </c>
      <c r="Q868" s="26">
        <v>6.2537329411764375E-2</v>
      </c>
      <c r="R868" s="32" t="s">
        <v>1360</v>
      </c>
      <c r="S868" s="32">
        <v>1</v>
      </c>
      <c r="T868" s="32"/>
      <c r="U868" s="22"/>
      <c r="V868" s="36"/>
      <c r="W868" s="49" t="s">
        <v>998</v>
      </c>
    </row>
    <row r="869" spans="1:23" ht="12.75" customHeight="1">
      <c r="A869" s="25" t="s">
        <v>1359</v>
      </c>
      <c r="B869" s="25" t="s">
        <v>1339</v>
      </c>
      <c r="C869" s="25" t="s">
        <v>1578</v>
      </c>
      <c r="D869" s="43">
        <v>43310</v>
      </c>
      <c r="E869" s="25">
        <v>2018</v>
      </c>
      <c r="F869" s="25">
        <v>7</v>
      </c>
      <c r="G869" s="37">
        <v>29</v>
      </c>
      <c r="H869" s="35">
        <v>0.7689583333333333</v>
      </c>
      <c r="I869" s="44">
        <v>137.90666666666667</v>
      </c>
      <c r="J869" s="44">
        <v>37.840000000000003</v>
      </c>
      <c r="K869" s="34">
        <v>200</v>
      </c>
      <c r="L869" s="34">
        <v>200</v>
      </c>
      <c r="M869" s="34">
        <v>0</v>
      </c>
      <c r="N869" s="45">
        <v>6.4691999999999998</v>
      </c>
      <c r="O869" s="44">
        <v>34.1556</v>
      </c>
      <c r="P869" s="26">
        <v>6.3236630588235698E-2</v>
      </c>
      <c r="Q869" s="26">
        <v>-1.0262631764705432E-2</v>
      </c>
      <c r="R869" s="32" t="s">
        <v>1360</v>
      </c>
      <c r="S869" s="32">
        <v>1</v>
      </c>
      <c r="T869" s="32"/>
      <c r="U869" s="22"/>
      <c r="V869" s="36"/>
      <c r="W869" s="47" t="s">
        <v>924</v>
      </c>
    </row>
    <row r="870" spans="1:23" ht="12.75" customHeight="1">
      <c r="A870" s="25" t="s">
        <v>1384</v>
      </c>
      <c r="B870" s="25" t="s">
        <v>1388</v>
      </c>
      <c r="C870" s="25" t="s">
        <v>1578</v>
      </c>
      <c r="D870" s="43">
        <v>43343</v>
      </c>
      <c r="E870" s="25">
        <v>2018</v>
      </c>
      <c r="F870" s="25">
        <v>8</v>
      </c>
      <c r="G870" s="37">
        <v>31</v>
      </c>
      <c r="H870" s="35">
        <v>0.78461805555555564</v>
      </c>
      <c r="I870" s="44">
        <v>137.74666669999999</v>
      </c>
      <c r="J870" s="44">
        <v>38.083333330000002</v>
      </c>
      <c r="K870" s="34">
        <v>125</v>
      </c>
      <c r="L870" s="34">
        <v>125</v>
      </c>
      <c r="M870" s="34">
        <v>0</v>
      </c>
      <c r="N870" s="45">
        <v>13.7033</v>
      </c>
      <c r="O870" s="44">
        <v>34.450899999999997</v>
      </c>
      <c r="P870" s="26">
        <v>6.7024053781512993E-2</v>
      </c>
      <c r="Q870" s="26">
        <v>0.78310147899159865</v>
      </c>
      <c r="R870" s="32" t="s">
        <v>1360</v>
      </c>
      <c r="S870" s="32">
        <v>1</v>
      </c>
      <c r="T870" s="32"/>
      <c r="U870" s="22"/>
      <c r="V870" s="36"/>
      <c r="W870" s="49" t="s">
        <v>1023</v>
      </c>
    </row>
    <row r="871" spans="1:23" ht="12.75" customHeight="1">
      <c r="A871" s="25" t="s">
        <v>1384</v>
      </c>
      <c r="B871" s="25" t="s">
        <v>71</v>
      </c>
      <c r="C871" s="25" t="s">
        <v>1578</v>
      </c>
      <c r="D871" s="43">
        <v>43345</v>
      </c>
      <c r="E871" s="25">
        <v>2018</v>
      </c>
      <c r="F871" s="25">
        <v>9</v>
      </c>
      <c r="G871" s="37">
        <v>2</v>
      </c>
      <c r="H871" s="35">
        <v>0.78545138888888888</v>
      </c>
      <c r="I871" s="44">
        <v>137.58933329999999</v>
      </c>
      <c r="J871" s="44">
        <v>39.081666669999997</v>
      </c>
      <c r="K871" s="34">
        <v>175</v>
      </c>
      <c r="L871" s="34">
        <v>175</v>
      </c>
      <c r="M871" s="34">
        <v>0</v>
      </c>
      <c r="N871" s="45">
        <v>8.3483000000000001</v>
      </c>
      <c r="O871" s="44">
        <v>34.220799999999997</v>
      </c>
      <c r="P871" s="26">
        <v>6.9236423529411173E-2</v>
      </c>
      <c r="Q871" s="26">
        <v>0.17623526588235094</v>
      </c>
      <c r="R871" s="32" t="s">
        <v>1360</v>
      </c>
      <c r="S871" s="32">
        <v>1</v>
      </c>
      <c r="T871" s="32"/>
      <c r="U871" s="22"/>
      <c r="V871" s="36"/>
      <c r="W871" s="49" t="s">
        <v>1047</v>
      </c>
    </row>
    <row r="872" spans="1:23" ht="12.75" customHeight="1">
      <c r="A872" s="25" t="s">
        <v>1554</v>
      </c>
      <c r="B872" s="25" t="s">
        <v>1549</v>
      </c>
      <c r="C872" s="25" t="s">
        <v>1580</v>
      </c>
      <c r="D872" s="43">
        <v>43634</v>
      </c>
      <c r="E872" s="25">
        <v>2019</v>
      </c>
      <c r="F872" s="25">
        <v>6</v>
      </c>
      <c r="G872" s="37">
        <v>18</v>
      </c>
      <c r="H872" s="35" t="s">
        <v>1565</v>
      </c>
      <c r="I872" s="44">
        <v>137.41300000000001</v>
      </c>
      <c r="J872" s="44">
        <v>39.332000000000001</v>
      </c>
      <c r="K872" s="34">
        <v>10</v>
      </c>
      <c r="L872" s="34">
        <v>10</v>
      </c>
      <c r="M872" s="34" t="s">
        <v>1565</v>
      </c>
      <c r="N872" s="45">
        <v>17.21</v>
      </c>
      <c r="O872" s="44">
        <v>34.180999999999997</v>
      </c>
      <c r="P872" s="56">
        <v>7.0000000000000007E-2</v>
      </c>
      <c r="Q872" s="56">
        <v>0.14000000000000001</v>
      </c>
      <c r="R872" s="50" t="s">
        <v>1744</v>
      </c>
      <c r="S872" s="50"/>
      <c r="T872" s="50"/>
      <c r="U872" s="22"/>
      <c r="V872" s="22"/>
      <c r="W872" s="57" t="s">
        <v>1817</v>
      </c>
    </row>
    <row r="873" spans="1:23" ht="12.75" customHeight="1">
      <c r="A873" s="25" t="s">
        <v>1554</v>
      </c>
      <c r="B873" s="25" t="s">
        <v>1544</v>
      </c>
      <c r="C873" s="25" t="s">
        <v>1580</v>
      </c>
      <c r="D873" s="43">
        <v>43636</v>
      </c>
      <c r="E873" s="25">
        <v>2019</v>
      </c>
      <c r="F873" s="25">
        <v>6</v>
      </c>
      <c r="G873" s="37">
        <v>20</v>
      </c>
      <c r="H873" s="35" t="s">
        <v>1565</v>
      </c>
      <c r="I873" s="44">
        <v>138.083</v>
      </c>
      <c r="J873" s="44">
        <v>38.347000000000001</v>
      </c>
      <c r="K873" s="34">
        <v>10</v>
      </c>
      <c r="L873" s="34">
        <v>10</v>
      </c>
      <c r="M873" s="34" t="s">
        <v>1565</v>
      </c>
      <c r="N873" s="45">
        <v>18.73</v>
      </c>
      <c r="O873" s="44">
        <v>34.112000000000002</v>
      </c>
      <c r="P873" s="56">
        <v>7.0000000000000007E-2</v>
      </c>
      <c r="Q873" s="56">
        <v>0.2</v>
      </c>
      <c r="R873" s="50" t="s">
        <v>1744</v>
      </c>
      <c r="S873" s="50"/>
      <c r="T873" s="50"/>
      <c r="U873" s="22"/>
      <c r="V873" s="22"/>
      <c r="W873" s="57" t="s">
        <v>1813</v>
      </c>
    </row>
    <row r="874" spans="1:23" ht="12.75" customHeight="1">
      <c r="A874" s="50" t="s">
        <v>1542</v>
      </c>
      <c r="B874" s="50" t="s">
        <v>1547</v>
      </c>
      <c r="C874" s="50" t="s">
        <v>1580</v>
      </c>
      <c r="D874" s="51">
        <v>43515</v>
      </c>
      <c r="E874" s="25">
        <v>2019</v>
      </c>
      <c r="F874" s="25">
        <v>2</v>
      </c>
      <c r="G874" s="37">
        <v>19</v>
      </c>
      <c r="H874" s="35" t="s">
        <v>1565</v>
      </c>
      <c r="I874" s="52">
        <v>136.62200000000001</v>
      </c>
      <c r="J874" s="52">
        <v>40.497</v>
      </c>
      <c r="K874" s="53">
        <v>10</v>
      </c>
      <c r="L874" s="53">
        <v>10</v>
      </c>
      <c r="M874" s="53" t="s">
        <v>1565</v>
      </c>
      <c r="N874" s="54">
        <v>3.84</v>
      </c>
      <c r="O874" s="55">
        <v>34.085000000000001</v>
      </c>
      <c r="P874" s="56">
        <v>7.0000000000000007E-2</v>
      </c>
      <c r="Q874" s="56">
        <v>-0.28999999999999998</v>
      </c>
      <c r="R874" s="50" t="s">
        <v>1744</v>
      </c>
      <c r="S874" s="50"/>
      <c r="T874" s="50"/>
      <c r="U874" s="22"/>
      <c r="V874" s="22"/>
      <c r="W874" s="57" t="s">
        <v>1749</v>
      </c>
    </row>
    <row r="875" spans="1:23" ht="12.75" customHeight="1">
      <c r="A875" s="25" t="s">
        <v>1384</v>
      </c>
      <c r="B875" s="25" t="s">
        <v>71</v>
      </c>
      <c r="C875" s="25" t="s">
        <v>1578</v>
      </c>
      <c r="D875" s="43">
        <v>43345</v>
      </c>
      <c r="E875" s="25">
        <v>2018</v>
      </c>
      <c r="F875" s="25">
        <v>9</v>
      </c>
      <c r="G875" s="37">
        <v>2</v>
      </c>
      <c r="H875" s="35">
        <v>0.78971064814814806</v>
      </c>
      <c r="I875" s="44">
        <v>137.58933329999999</v>
      </c>
      <c r="J875" s="44">
        <v>39.081666669999997</v>
      </c>
      <c r="K875" s="34">
        <v>50</v>
      </c>
      <c r="L875" s="34">
        <v>50</v>
      </c>
      <c r="M875" s="34">
        <v>0</v>
      </c>
      <c r="N875" s="45">
        <v>18.9878</v>
      </c>
      <c r="O875" s="44">
        <v>34.154400000000003</v>
      </c>
      <c r="P875" s="26">
        <v>7.6489449411764276E-2</v>
      </c>
      <c r="Q875" s="26">
        <v>0.4331537623529389</v>
      </c>
      <c r="R875" s="32" t="s">
        <v>1360</v>
      </c>
      <c r="S875" s="32">
        <v>1</v>
      </c>
      <c r="T875" s="32"/>
      <c r="U875" s="22"/>
      <c r="V875" s="36"/>
      <c r="W875" s="49" t="s">
        <v>1054</v>
      </c>
    </row>
    <row r="876" spans="1:23" ht="12.75" customHeight="1">
      <c r="A876" s="25" t="s">
        <v>1384</v>
      </c>
      <c r="B876" s="25" t="s">
        <v>1386</v>
      </c>
      <c r="C876" s="25" t="s">
        <v>1578</v>
      </c>
      <c r="D876" s="43">
        <v>43342</v>
      </c>
      <c r="E876" s="25">
        <v>2018</v>
      </c>
      <c r="F876" s="25">
        <v>8</v>
      </c>
      <c r="G876" s="37">
        <v>30</v>
      </c>
      <c r="H876" s="35">
        <v>0.94229166666666664</v>
      </c>
      <c r="I876" s="44">
        <v>138.08316669999999</v>
      </c>
      <c r="J876" s="44">
        <v>37.585000000000001</v>
      </c>
      <c r="K876" s="34">
        <v>150</v>
      </c>
      <c r="L876" s="34">
        <v>150</v>
      </c>
      <c r="M876" s="34">
        <v>0</v>
      </c>
      <c r="N876" s="45">
        <v>10.1983</v>
      </c>
      <c r="O876" s="44">
        <v>34.303100000000001</v>
      </c>
      <c r="P876" s="26">
        <v>8.3274564705882348E-2</v>
      </c>
      <c r="Q876" s="26">
        <v>0.50145159764705838</v>
      </c>
      <c r="R876" s="32" t="s">
        <v>1360</v>
      </c>
      <c r="S876" s="32">
        <v>1</v>
      </c>
      <c r="T876" s="32"/>
      <c r="U876" s="22"/>
      <c r="V876" s="36"/>
      <c r="W876" s="47" t="s">
        <v>1001</v>
      </c>
    </row>
    <row r="877" spans="1:23" ht="12.75" customHeight="1">
      <c r="A877" s="25" t="s">
        <v>1359</v>
      </c>
      <c r="B877" s="25" t="s">
        <v>1347</v>
      </c>
      <c r="C877" s="25" t="s">
        <v>1578</v>
      </c>
      <c r="D877" s="43">
        <v>43313</v>
      </c>
      <c r="E877" s="25">
        <v>2018</v>
      </c>
      <c r="F877" s="25">
        <v>8</v>
      </c>
      <c r="G877" s="37">
        <v>1</v>
      </c>
      <c r="H877" s="35">
        <v>0.27496527777777779</v>
      </c>
      <c r="I877" s="44">
        <v>137.42883333333333</v>
      </c>
      <c r="J877" s="44">
        <v>39.335000000000001</v>
      </c>
      <c r="K877" s="34">
        <v>125</v>
      </c>
      <c r="L877" s="34">
        <v>125</v>
      </c>
      <c r="M877" s="34">
        <v>0</v>
      </c>
      <c r="N877" s="45">
        <v>7.5316000000000001</v>
      </c>
      <c r="O877" s="44">
        <v>34.179600000000001</v>
      </c>
      <c r="P877" s="26">
        <v>8.6907383529412296E-2</v>
      </c>
      <c r="Q877" s="26">
        <v>0.1425849576470597</v>
      </c>
      <c r="R877" s="32" t="s">
        <v>1360</v>
      </c>
      <c r="S877" s="32">
        <v>1</v>
      </c>
      <c r="T877" s="32"/>
      <c r="U877" s="22"/>
      <c r="V877" s="36"/>
      <c r="W877" s="47" t="s">
        <v>946</v>
      </c>
    </row>
    <row r="878" spans="1:23" ht="12.75" customHeight="1">
      <c r="A878" s="25" t="s">
        <v>1395</v>
      </c>
      <c r="B878" s="25" t="s">
        <v>1399</v>
      </c>
      <c r="C878" s="25" t="s">
        <v>1580</v>
      </c>
      <c r="D878" s="43">
        <v>43152</v>
      </c>
      <c r="E878" s="25">
        <v>2018</v>
      </c>
      <c r="F878" s="25">
        <v>2</v>
      </c>
      <c r="G878" s="37">
        <v>21</v>
      </c>
      <c r="H878" s="35">
        <v>0.50069444444444444</v>
      </c>
      <c r="I878" s="44">
        <v>137.417</v>
      </c>
      <c r="J878" s="44">
        <v>39.332999999999998</v>
      </c>
      <c r="K878" s="34">
        <v>0</v>
      </c>
      <c r="L878" s="34">
        <v>0</v>
      </c>
      <c r="M878" s="33">
        <v>0</v>
      </c>
      <c r="N878" s="45">
        <v>9.1199999999999992</v>
      </c>
      <c r="O878" s="44">
        <v>34.280999999999999</v>
      </c>
      <c r="P878" s="46">
        <v>0.09</v>
      </c>
      <c r="Q878" s="46">
        <v>0.5</v>
      </c>
      <c r="R878" s="25" t="s">
        <v>1360</v>
      </c>
      <c r="S878" s="25"/>
      <c r="T878" s="25"/>
      <c r="U878" s="22"/>
      <c r="V878" s="36"/>
      <c r="W878" s="47" t="s">
        <v>1466</v>
      </c>
    </row>
    <row r="879" spans="1:23" ht="12.75" customHeight="1">
      <c r="A879" s="50" t="s">
        <v>1542</v>
      </c>
      <c r="B879" s="50" t="s">
        <v>1546</v>
      </c>
      <c r="C879" s="50" t="s">
        <v>1580</v>
      </c>
      <c r="D879" s="51">
        <v>43515</v>
      </c>
      <c r="E879" s="25">
        <v>2019</v>
      </c>
      <c r="F879" s="25">
        <v>2</v>
      </c>
      <c r="G879" s="37">
        <v>19</v>
      </c>
      <c r="H879" s="35" t="s">
        <v>1565</v>
      </c>
      <c r="I879" s="52">
        <v>137.755</v>
      </c>
      <c r="J879" s="52">
        <v>38.835000000000001</v>
      </c>
      <c r="K879" s="53">
        <v>10</v>
      </c>
      <c r="L879" s="53">
        <v>10</v>
      </c>
      <c r="M879" s="53" t="s">
        <v>1565</v>
      </c>
      <c r="N879" s="54">
        <v>11.17</v>
      </c>
      <c r="O879" s="55">
        <v>34.052999999999997</v>
      </c>
      <c r="P879" s="56">
        <v>0.09</v>
      </c>
      <c r="Q879" s="56">
        <v>0.28000000000000003</v>
      </c>
      <c r="R879" s="50" t="s">
        <v>1744</v>
      </c>
      <c r="S879" s="50"/>
      <c r="T879" s="50"/>
      <c r="U879" s="22"/>
      <c r="V879" s="22"/>
      <c r="W879" s="57" t="s">
        <v>1748</v>
      </c>
    </row>
    <row r="880" spans="1:23" ht="12.75" customHeight="1">
      <c r="A880" s="25" t="s">
        <v>1359</v>
      </c>
      <c r="B880" s="25" t="s">
        <v>1349</v>
      </c>
      <c r="C880" s="25" t="s">
        <v>1578</v>
      </c>
      <c r="D880" s="43">
        <v>43312</v>
      </c>
      <c r="E880" s="25">
        <v>2018</v>
      </c>
      <c r="F880" s="25">
        <v>7</v>
      </c>
      <c r="G880" s="37">
        <v>31</v>
      </c>
      <c r="H880" s="35">
        <v>0.40768518518518521</v>
      </c>
      <c r="I880" s="44">
        <v>138.25383333333335</v>
      </c>
      <c r="J880" s="44">
        <v>38.831666666666663</v>
      </c>
      <c r="K880" s="34">
        <v>20</v>
      </c>
      <c r="L880" s="34">
        <v>20</v>
      </c>
      <c r="M880" s="34">
        <v>0</v>
      </c>
      <c r="N880" s="45">
        <v>20.869599999999998</v>
      </c>
      <c r="O880" s="44">
        <v>34.261400000000002</v>
      </c>
      <c r="P880" s="26">
        <v>9.8120982352940977E-2</v>
      </c>
      <c r="Q880" s="26">
        <v>0.65996741411764859</v>
      </c>
      <c r="R880" s="32" t="s">
        <v>1360</v>
      </c>
      <c r="S880" s="32">
        <v>1</v>
      </c>
      <c r="T880" s="32"/>
      <c r="U880" s="22"/>
      <c r="V880" s="36"/>
      <c r="W880" s="49" t="s">
        <v>968</v>
      </c>
    </row>
    <row r="881" spans="1:23" ht="12.75" customHeight="1">
      <c r="A881" s="25" t="s">
        <v>1554</v>
      </c>
      <c r="B881" s="25" t="s">
        <v>1547</v>
      </c>
      <c r="C881" s="25" t="s">
        <v>1580</v>
      </c>
      <c r="D881" s="43">
        <v>43635</v>
      </c>
      <c r="E881" s="25">
        <v>2019</v>
      </c>
      <c r="F881" s="25">
        <v>6</v>
      </c>
      <c r="G881" s="37">
        <v>19</v>
      </c>
      <c r="H881" s="35" t="s">
        <v>1565</v>
      </c>
      <c r="I881" s="44">
        <v>136.62100000000001</v>
      </c>
      <c r="J881" s="44">
        <v>40.5</v>
      </c>
      <c r="K881" s="34">
        <v>10</v>
      </c>
      <c r="L881" s="34">
        <v>10</v>
      </c>
      <c r="M881" s="34" t="s">
        <v>1565</v>
      </c>
      <c r="N881" s="45">
        <v>16.75</v>
      </c>
      <c r="O881" s="44">
        <v>34.335999999999999</v>
      </c>
      <c r="P881" s="56">
        <v>0.1</v>
      </c>
      <c r="Q881" s="56">
        <v>0.44</v>
      </c>
      <c r="R881" s="50" t="s">
        <v>1744</v>
      </c>
      <c r="S881" s="50"/>
      <c r="T881" s="50"/>
      <c r="U881" s="22"/>
      <c r="V881" s="22"/>
      <c r="W881" s="57" t="s">
        <v>1810</v>
      </c>
    </row>
    <row r="882" spans="1:23" ht="12.75" customHeight="1">
      <c r="A882" s="50" t="s">
        <v>1551</v>
      </c>
      <c r="B882" s="50" t="s">
        <v>1550</v>
      </c>
      <c r="C882" s="50" t="s">
        <v>1580</v>
      </c>
      <c r="D882" s="51">
        <v>43570</v>
      </c>
      <c r="E882" s="25">
        <v>2019</v>
      </c>
      <c r="F882" s="25">
        <v>4</v>
      </c>
      <c r="G882" s="37">
        <v>15</v>
      </c>
      <c r="H882" s="35" t="s">
        <v>1565</v>
      </c>
      <c r="I882" s="52">
        <v>136.959</v>
      </c>
      <c r="J882" s="52">
        <v>40.002000000000002</v>
      </c>
      <c r="K882" s="53">
        <v>10</v>
      </c>
      <c r="L882" s="53">
        <v>10</v>
      </c>
      <c r="M882" s="53" t="s">
        <v>1565</v>
      </c>
      <c r="N882" s="54">
        <v>9.76</v>
      </c>
      <c r="O882" s="55">
        <v>34.261000000000003</v>
      </c>
      <c r="P882" s="56">
        <v>0.1</v>
      </c>
      <c r="Q882" s="56">
        <v>0.41</v>
      </c>
      <c r="R882" s="50" t="s">
        <v>1744</v>
      </c>
      <c r="S882" s="50"/>
      <c r="T882" s="50"/>
      <c r="U882" s="22"/>
      <c r="V882" s="22"/>
      <c r="W882" s="57" t="s">
        <v>1755</v>
      </c>
    </row>
    <row r="883" spans="1:23" ht="12.75" customHeight="1">
      <c r="A883" s="25" t="s">
        <v>1395</v>
      </c>
      <c r="B883" s="25" t="s">
        <v>1403</v>
      </c>
      <c r="C883" s="25" t="s">
        <v>1580</v>
      </c>
      <c r="D883" s="43">
        <v>43153</v>
      </c>
      <c r="E883" s="25">
        <v>2018</v>
      </c>
      <c r="F883" s="25">
        <v>2</v>
      </c>
      <c r="G883" s="37">
        <v>22</v>
      </c>
      <c r="H883" s="35">
        <v>3.472222222222222E-3</v>
      </c>
      <c r="I883" s="44">
        <v>138.09</v>
      </c>
      <c r="J883" s="44">
        <v>38.32</v>
      </c>
      <c r="K883" s="34">
        <v>0</v>
      </c>
      <c r="L883" s="34">
        <v>0</v>
      </c>
      <c r="M883" s="33">
        <v>0</v>
      </c>
      <c r="N883" s="45">
        <v>10.26</v>
      </c>
      <c r="O883" s="44">
        <v>34.225000000000001</v>
      </c>
      <c r="P883" s="46">
        <v>0.1</v>
      </c>
      <c r="Q883" s="46">
        <v>0.64</v>
      </c>
      <c r="R883" s="25" t="s">
        <v>1360</v>
      </c>
      <c r="S883" s="25"/>
      <c r="T883" s="25"/>
      <c r="U883" s="22"/>
      <c r="V883" s="36"/>
      <c r="W883" s="47" t="s">
        <v>1470</v>
      </c>
    </row>
    <row r="884" spans="1:23" ht="12.75" customHeight="1">
      <c r="A884" s="50" t="s">
        <v>1542</v>
      </c>
      <c r="B884" s="50" t="s">
        <v>1549</v>
      </c>
      <c r="C884" s="50" t="s">
        <v>1580</v>
      </c>
      <c r="D884" s="51">
        <v>43515</v>
      </c>
      <c r="E884" s="25">
        <v>2019</v>
      </c>
      <c r="F884" s="25">
        <v>2</v>
      </c>
      <c r="G884" s="37">
        <v>19</v>
      </c>
      <c r="H884" s="35" t="s">
        <v>1565</v>
      </c>
      <c r="I884" s="52">
        <v>137.41399999999999</v>
      </c>
      <c r="J884" s="52">
        <v>39.332999999999998</v>
      </c>
      <c r="K884" s="53">
        <v>10</v>
      </c>
      <c r="L884" s="53">
        <v>10</v>
      </c>
      <c r="M884" s="53" t="s">
        <v>1565</v>
      </c>
      <c r="N884" s="54">
        <v>10.53</v>
      </c>
      <c r="O884" s="55">
        <v>34.058999999999997</v>
      </c>
      <c r="P884" s="56">
        <v>0.1</v>
      </c>
      <c r="Q884" s="56">
        <v>0.32</v>
      </c>
      <c r="R884" s="50" t="s">
        <v>1744</v>
      </c>
      <c r="S884" s="50"/>
      <c r="T884" s="50"/>
      <c r="U884" s="22"/>
      <c r="V884" s="22"/>
      <c r="W884" s="57" t="s">
        <v>1751</v>
      </c>
    </row>
    <row r="885" spans="1:23" ht="12.75" customHeight="1">
      <c r="A885" s="25" t="s">
        <v>1384</v>
      </c>
      <c r="B885" s="25" t="s">
        <v>1388</v>
      </c>
      <c r="C885" s="25" t="s">
        <v>1578</v>
      </c>
      <c r="D885" s="43">
        <v>43343</v>
      </c>
      <c r="E885" s="25">
        <v>2018</v>
      </c>
      <c r="F885" s="25">
        <v>8</v>
      </c>
      <c r="G885" s="37">
        <v>31</v>
      </c>
      <c r="H885" s="35">
        <v>0.7836805555555556</v>
      </c>
      <c r="I885" s="44">
        <v>137.74666669999999</v>
      </c>
      <c r="J885" s="44">
        <v>38.083333330000002</v>
      </c>
      <c r="K885" s="34">
        <v>150</v>
      </c>
      <c r="L885" s="34">
        <v>150</v>
      </c>
      <c r="M885" s="34">
        <v>0</v>
      </c>
      <c r="N885" s="45">
        <v>10.1805</v>
      </c>
      <c r="O885" s="44">
        <v>34.296700000000001</v>
      </c>
      <c r="P885" s="26">
        <v>0.10245876705882395</v>
      </c>
      <c r="Q885" s="26">
        <v>0.54870329411764907</v>
      </c>
      <c r="R885" s="32" t="s">
        <v>1360</v>
      </c>
      <c r="S885" s="32">
        <v>1</v>
      </c>
      <c r="T885" s="32"/>
      <c r="U885" s="22"/>
      <c r="V885" s="36"/>
      <c r="W885" s="49" t="s">
        <v>1022</v>
      </c>
    </row>
    <row r="886" spans="1:23" ht="12.75" customHeight="1">
      <c r="A886" s="25" t="s">
        <v>1384</v>
      </c>
      <c r="B886" s="25" t="s">
        <v>71</v>
      </c>
      <c r="C886" s="25" t="s">
        <v>1578</v>
      </c>
      <c r="D886" s="43">
        <v>43345</v>
      </c>
      <c r="E886" s="25">
        <v>2018</v>
      </c>
      <c r="F886" s="25">
        <v>9</v>
      </c>
      <c r="G886" s="37">
        <v>2</v>
      </c>
      <c r="H886" s="35">
        <v>0.78593750000000007</v>
      </c>
      <c r="I886" s="44">
        <v>137.58933329999999</v>
      </c>
      <c r="J886" s="44">
        <v>39.081666669999997</v>
      </c>
      <c r="K886" s="34">
        <v>150</v>
      </c>
      <c r="L886" s="34">
        <v>150</v>
      </c>
      <c r="M886" s="34">
        <v>0</v>
      </c>
      <c r="N886" s="45">
        <v>12.0669</v>
      </c>
      <c r="O886" s="44">
        <v>34.403500000000001</v>
      </c>
      <c r="P886" s="26">
        <v>0.10453929411764706</v>
      </c>
      <c r="Q886" s="26">
        <v>0.8548872435294097</v>
      </c>
      <c r="R886" s="32" t="s">
        <v>1360</v>
      </c>
      <c r="S886" s="32">
        <v>1</v>
      </c>
      <c r="T886" s="32"/>
      <c r="U886" s="22"/>
      <c r="V886" s="36"/>
      <c r="W886" s="49" t="s">
        <v>1048</v>
      </c>
    </row>
    <row r="887" spans="1:23" ht="12.75" customHeight="1">
      <c r="A887" s="25" t="s">
        <v>1384</v>
      </c>
      <c r="B887" s="25" t="s">
        <v>71</v>
      </c>
      <c r="C887" s="25" t="s">
        <v>1578</v>
      </c>
      <c r="D887" s="43">
        <v>43345</v>
      </c>
      <c r="E887" s="25">
        <v>2018</v>
      </c>
      <c r="F887" s="25">
        <v>9</v>
      </c>
      <c r="G887" s="37">
        <v>2</v>
      </c>
      <c r="H887" s="35">
        <v>0.78916666666666668</v>
      </c>
      <c r="I887" s="44">
        <v>137.58933329999999</v>
      </c>
      <c r="J887" s="44">
        <v>39.081666669999997</v>
      </c>
      <c r="K887" s="34">
        <v>60</v>
      </c>
      <c r="L887" s="34">
        <v>60</v>
      </c>
      <c r="M887" s="34">
        <v>0</v>
      </c>
      <c r="N887" s="45">
        <v>18.604700000000001</v>
      </c>
      <c r="O887" s="44">
        <v>34.237499999999997</v>
      </c>
      <c r="P887" s="26">
        <v>0.10866497882352988</v>
      </c>
      <c r="Q887" s="26">
        <v>0.76040164470588145</v>
      </c>
      <c r="R887" s="32" t="s">
        <v>1360</v>
      </c>
      <c r="S887" s="32">
        <v>1</v>
      </c>
      <c r="T887" s="32"/>
      <c r="U887" s="22"/>
      <c r="V887" s="36"/>
      <c r="W887" s="49" t="s">
        <v>1053</v>
      </c>
    </row>
    <row r="888" spans="1:23" ht="12.75" customHeight="1">
      <c r="A888" s="25" t="s">
        <v>1359</v>
      </c>
      <c r="B888" s="25" t="s">
        <v>1349</v>
      </c>
      <c r="C888" s="25" t="s">
        <v>1578</v>
      </c>
      <c r="D888" s="43">
        <v>43312</v>
      </c>
      <c r="E888" s="25">
        <v>2018</v>
      </c>
      <c r="F888" s="25">
        <v>7</v>
      </c>
      <c r="G888" s="37">
        <v>31</v>
      </c>
      <c r="H888" s="35">
        <v>0.40287037037037038</v>
      </c>
      <c r="I888" s="44">
        <v>138.25383333333335</v>
      </c>
      <c r="J888" s="44">
        <v>38.831666666666663</v>
      </c>
      <c r="K888" s="34">
        <v>125</v>
      </c>
      <c r="L888" s="34">
        <v>125</v>
      </c>
      <c r="M888" s="34">
        <v>0</v>
      </c>
      <c r="N888" s="45">
        <v>10.118600000000001</v>
      </c>
      <c r="O888" s="44">
        <v>34.3033</v>
      </c>
      <c r="P888" s="26">
        <v>0.1088542411764708</v>
      </c>
      <c r="Q888" s="26">
        <v>0.58683772705882475</v>
      </c>
      <c r="R888" s="32" t="s">
        <v>1360</v>
      </c>
      <c r="S888" s="32">
        <v>1</v>
      </c>
      <c r="T888" s="32"/>
      <c r="U888" s="22"/>
      <c r="V888" s="36"/>
      <c r="W888" s="49" t="s">
        <v>961</v>
      </c>
    </row>
    <row r="889" spans="1:23" ht="12.75" customHeight="1">
      <c r="A889" s="25" t="s">
        <v>1395</v>
      </c>
      <c r="B889" s="25" t="s">
        <v>1402</v>
      </c>
      <c r="C889" s="25" t="s">
        <v>1580</v>
      </c>
      <c r="D889" s="43">
        <v>43152</v>
      </c>
      <c r="E889" s="25">
        <v>2018</v>
      </c>
      <c r="F889" s="25">
        <v>2</v>
      </c>
      <c r="G889" s="37">
        <v>21</v>
      </c>
      <c r="H889" s="35">
        <v>0.87569444444444444</v>
      </c>
      <c r="I889" s="44">
        <v>137.923</v>
      </c>
      <c r="J889" s="44">
        <v>38.582000000000001</v>
      </c>
      <c r="K889" s="34">
        <v>0</v>
      </c>
      <c r="L889" s="34">
        <v>0</v>
      </c>
      <c r="M889" s="33">
        <v>0</v>
      </c>
      <c r="N889" s="45">
        <v>9.6</v>
      </c>
      <c r="O889" s="44">
        <v>34.25</v>
      </c>
      <c r="P889" s="46">
        <v>0.11</v>
      </c>
      <c r="Q889" s="46">
        <v>0.56999999999999995</v>
      </c>
      <c r="R889" s="25" t="s">
        <v>1360</v>
      </c>
      <c r="S889" s="25"/>
      <c r="T889" s="25"/>
      <c r="U889" s="22"/>
      <c r="V889" s="36"/>
      <c r="W889" s="47" t="s">
        <v>1469</v>
      </c>
    </row>
    <row r="890" spans="1:23" ht="12.75" customHeight="1">
      <c r="A890" s="25" t="s">
        <v>1384</v>
      </c>
      <c r="B890" s="25" t="s">
        <v>1386</v>
      </c>
      <c r="C890" s="25" t="s">
        <v>1578</v>
      </c>
      <c r="D890" s="43">
        <v>43342</v>
      </c>
      <c r="E890" s="25">
        <v>2018</v>
      </c>
      <c r="F890" s="25">
        <v>8</v>
      </c>
      <c r="G890" s="37">
        <v>30</v>
      </c>
      <c r="H890" s="35">
        <v>0.94516203703703694</v>
      </c>
      <c r="I890" s="44">
        <v>138.08316669999999</v>
      </c>
      <c r="J890" s="44">
        <v>37.585000000000001</v>
      </c>
      <c r="K890" s="34">
        <v>50</v>
      </c>
      <c r="L890" s="34">
        <v>50</v>
      </c>
      <c r="M890" s="34">
        <v>0</v>
      </c>
      <c r="N890" s="45">
        <v>19.315799999999999</v>
      </c>
      <c r="O890" s="44">
        <v>34.204500000000003</v>
      </c>
      <c r="P890" s="26">
        <v>0.11141308235294112</v>
      </c>
      <c r="Q890" s="26">
        <v>0.86847699882352636</v>
      </c>
      <c r="R890" s="32" t="s">
        <v>1360</v>
      </c>
      <c r="S890" s="32">
        <v>1</v>
      </c>
      <c r="T890" s="32"/>
      <c r="U890" s="22"/>
      <c r="V890" s="36"/>
      <c r="W890" s="47" t="s">
        <v>1007</v>
      </c>
    </row>
    <row r="891" spans="1:23" ht="12.75" customHeight="1">
      <c r="A891" s="25" t="s">
        <v>1384</v>
      </c>
      <c r="B891" s="25" t="s">
        <v>1386</v>
      </c>
      <c r="C891" s="25" t="s">
        <v>1578</v>
      </c>
      <c r="D891" s="43">
        <v>43342</v>
      </c>
      <c r="E891" s="25">
        <v>2018</v>
      </c>
      <c r="F891" s="25">
        <v>8</v>
      </c>
      <c r="G891" s="37">
        <v>30</v>
      </c>
      <c r="H891" s="35">
        <v>0.94353009259259257</v>
      </c>
      <c r="I891" s="44">
        <v>138.08316669999999</v>
      </c>
      <c r="J891" s="44">
        <v>37.585000000000001</v>
      </c>
      <c r="K891" s="34">
        <v>100</v>
      </c>
      <c r="L891" s="34">
        <v>100</v>
      </c>
      <c r="M891" s="34">
        <v>0</v>
      </c>
      <c r="N891" s="45">
        <v>14.5722</v>
      </c>
      <c r="O891" s="44">
        <v>34.4587</v>
      </c>
      <c r="P891" s="26">
        <v>0.11551711764705841</v>
      </c>
      <c r="Q891" s="26">
        <v>1.0143177411764714</v>
      </c>
      <c r="R891" s="32" t="s">
        <v>1360</v>
      </c>
      <c r="S891" s="32">
        <v>1</v>
      </c>
      <c r="T891" s="32"/>
      <c r="U891" s="22"/>
      <c r="V891" s="36"/>
      <c r="W891" s="47" t="s">
        <v>1002</v>
      </c>
    </row>
    <row r="892" spans="1:23" ht="12.75" customHeight="1">
      <c r="A892" s="25" t="s">
        <v>1359</v>
      </c>
      <c r="B892" s="25" t="s">
        <v>1349</v>
      </c>
      <c r="C892" s="25" t="s">
        <v>1578</v>
      </c>
      <c r="D892" s="43">
        <v>43312</v>
      </c>
      <c r="E892" s="25">
        <v>2018</v>
      </c>
      <c r="F892" s="25">
        <v>7</v>
      </c>
      <c r="G892" s="37">
        <v>31</v>
      </c>
      <c r="H892" s="35">
        <v>0.40199074074074076</v>
      </c>
      <c r="I892" s="44">
        <v>138.25383333333335</v>
      </c>
      <c r="J892" s="44">
        <v>38.831666666666663</v>
      </c>
      <c r="K892" s="34">
        <v>150</v>
      </c>
      <c r="L892" s="34">
        <v>150</v>
      </c>
      <c r="M892" s="34">
        <v>0</v>
      </c>
      <c r="N892" s="45">
        <v>8.8630999999999993</v>
      </c>
      <c r="O892" s="44">
        <v>34.246499999999997</v>
      </c>
      <c r="P892" s="26">
        <v>0.11682614705882388</v>
      </c>
      <c r="Q892" s="26">
        <v>0.39334804235294207</v>
      </c>
      <c r="R892" s="32" t="s">
        <v>1360</v>
      </c>
      <c r="S892" s="32">
        <v>1</v>
      </c>
      <c r="T892" s="32"/>
      <c r="U892" s="22"/>
      <c r="V892" s="36"/>
      <c r="W892" s="49" t="s">
        <v>960</v>
      </c>
    </row>
    <row r="893" spans="1:23" ht="12.75" customHeight="1">
      <c r="A893" s="25" t="s">
        <v>1384</v>
      </c>
      <c r="B893" s="25" t="s">
        <v>1386</v>
      </c>
      <c r="C893" s="25" t="s">
        <v>1578</v>
      </c>
      <c r="D893" s="43">
        <v>43342</v>
      </c>
      <c r="E893" s="25">
        <v>2018</v>
      </c>
      <c r="F893" s="25">
        <v>8</v>
      </c>
      <c r="G893" s="37">
        <v>30</v>
      </c>
      <c r="H893" s="35">
        <v>0.9410532407407407</v>
      </c>
      <c r="I893" s="44">
        <v>138.08316669999999</v>
      </c>
      <c r="J893" s="44">
        <v>37.585000000000001</v>
      </c>
      <c r="K893" s="34">
        <v>200</v>
      </c>
      <c r="L893" s="34">
        <v>200</v>
      </c>
      <c r="M893" s="34">
        <v>0</v>
      </c>
      <c r="N893" s="45">
        <v>7.6393000000000004</v>
      </c>
      <c r="O893" s="44">
        <v>34.179000000000002</v>
      </c>
      <c r="P893" s="26">
        <v>0.11825682823529404</v>
      </c>
      <c r="Q893" s="26">
        <v>0.27757820588235305</v>
      </c>
      <c r="R893" s="32" t="s">
        <v>1360</v>
      </c>
      <c r="S893" s="32">
        <v>1</v>
      </c>
      <c r="T893" s="32"/>
      <c r="U893" s="22"/>
      <c r="V893" s="36"/>
      <c r="W893" s="49" t="s">
        <v>999</v>
      </c>
    </row>
    <row r="894" spans="1:23" ht="12.75" customHeight="1">
      <c r="A894" s="25" t="s">
        <v>1384</v>
      </c>
      <c r="B894" s="25" t="s">
        <v>79</v>
      </c>
      <c r="C894" s="25" t="s">
        <v>1578</v>
      </c>
      <c r="D894" s="43">
        <v>43351</v>
      </c>
      <c r="E894" s="25">
        <v>2018</v>
      </c>
      <c r="F894" s="25">
        <v>9</v>
      </c>
      <c r="G894" s="37">
        <v>8</v>
      </c>
      <c r="H894" s="35">
        <v>0.90997685185185195</v>
      </c>
      <c r="I894" s="44">
        <v>137.9208333</v>
      </c>
      <c r="J894" s="44">
        <v>39.331666669999997</v>
      </c>
      <c r="K894" s="34">
        <v>100</v>
      </c>
      <c r="L894" s="34">
        <v>100</v>
      </c>
      <c r="M894" s="34">
        <v>0</v>
      </c>
      <c r="N894" s="45">
        <v>14.6328</v>
      </c>
      <c r="O894" s="44">
        <v>34.421100000000003</v>
      </c>
      <c r="P894" s="48">
        <v>0.11945084470588263</v>
      </c>
      <c r="Q894" s="48">
        <v>0.83971633529411882</v>
      </c>
      <c r="R894" s="32" t="s">
        <v>1360</v>
      </c>
      <c r="S894" s="32"/>
      <c r="T894" s="32"/>
      <c r="U894" s="22"/>
      <c r="V894" s="36"/>
      <c r="W894" s="49" t="s">
        <v>1086</v>
      </c>
    </row>
    <row r="895" spans="1:23" ht="12.75" customHeight="1">
      <c r="A895" s="50" t="s">
        <v>1551</v>
      </c>
      <c r="B895" s="50" t="s">
        <v>1545</v>
      </c>
      <c r="C895" s="50" t="s">
        <v>1580</v>
      </c>
      <c r="D895" s="51">
        <v>43572</v>
      </c>
      <c r="E895" s="25">
        <v>2019</v>
      </c>
      <c r="F895" s="25">
        <v>4</v>
      </c>
      <c r="G895" s="37">
        <v>17</v>
      </c>
      <c r="H895" s="35" t="s">
        <v>1565</v>
      </c>
      <c r="I895" s="52">
        <v>137.92500000000001</v>
      </c>
      <c r="J895" s="52">
        <v>38.58</v>
      </c>
      <c r="K895" s="53">
        <v>10</v>
      </c>
      <c r="L895" s="53">
        <v>10</v>
      </c>
      <c r="M895" s="53" t="s">
        <v>1565</v>
      </c>
      <c r="N895" s="54">
        <v>11.41</v>
      </c>
      <c r="O895" s="55">
        <v>34.235999999999997</v>
      </c>
      <c r="P895" s="56">
        <v>0.12</v>
      </c>
      <c r="Q895" s="56">
        <v>0.5</v>
      </c>
      <c r="R895" s="50" t="s">
        <v>1744</v>
      </c>
      <c r="S895" s="50"/>
      <c r="T895" s="50"/>
      <c r="U895" s="22"/>
      <c r="V895" s="22"/>
      <c r="W895" s="57" t="s">
        <v>1759</v>
      </c>
    </row>
    <row r="896" spans="1:23" ht="12.75" customHeight="1">
      <c r="A896" s="50" t="s">
        <v>1551</v>
      </c>
      <c r="B896" s="50" t="s">
        <v>1543</v>
      </c>
      <c r="C896" s="50" t="s">
        <v>1580</v>
      </c>
      <c r="D896" s="51">
        <v>43572</v>
      </c>
      <c r="E896" s="25">
        <v>2019</v>
      </c>
      <c r="F896" s="25">
        <v>4</v>
      </c>
      <c r="G896" s="37">
        <v>17</v>
      </c>
      <c r="H896" s="35" t="s">
        <v>1565</v>
      </c>
      <c r="I896" s="52">
        <v>138.227</v>
      </c>
      <c r="J896" s="52">
        <v>38.137</v>
      </c>
      <c r="K896" s="53">
        <v>10</v>
      </c>
      <c r="L896" s="53">
        <v>10</v>
      </c>
      <c r="M896" s="53" t="s">
        <v>1565</v>
      </c>
      <c r="N896" s="54">
        <v>11.21</v>
      </c>
      <c r="O896" s="55">
        <v>34.225000000000001</v>
      </c>
      <c r="P896" s="56">
        <v>0.12</v>
      </c>
      <c r="Q896" s="56">
        <v>0.56999999999999995</v>
      </c>
      <c r="R896" s="50" t="s">
        <v>1744</v>
      </c>
      <c r="S896" s="50"/>
      <c r="T896" s="50"/>
      <c r="U896" s="22"/>
      <c r="V896" s="22"/>
      <c r="W896" s="57" t="s">
        <v>1761</v>
      </c>
    </row>
    <row r="897" spans="1:23" ht="12.75" customHeight="1">
      <c r="A897" s="25" t="s">
        <v>1384</v>
      </c>
      <c r="B897" s="25" t="s">
        <v>1388</v>
      </c>
      <c r="C897" s="25" t="s">
        <v>1578</v>
      </c>
      <c r="D897" s="43">
        <v>43343</v>
      </c>
      <c r="E897" s="25">
        <v>2018</v>
      </c>
      <c r="F897" s="25">
        <v>8</v>
      </c>
      <c r="G897" s="37">
        <v>31</v>
      </c>
      <c r="H897" s="35">
        <v>0.7853472222222222</v>
      </c>
      <c r="I897" s="44">
        <v>137.74666669999999</v>
      </c>
      <c r="J897" s="44">
        <v>38.083333330000002</v>
      </c>
      <c r="K897" s="34">
        <v>100</v>
      </c>
      <c r="L897" s="34">
        <v>100</v>
      </c>
      <c r="M897" s="34">
        <v>0</v>
      </c>
      <c r="N897" s="45">
        <v>15.7218</v>
      </c>
      <c r="O897" s="44">
        <v>34.462800000000001</v>
      </c>
      <c r="P897" s="26">
        <v>0.12229598117647056</v>
      </c>
      <c r="Q897" s="26">
        <v>1.0128199623529408</v>
      </c>
      <c r="R897" s="32" t="s">
        <v>1360</v>
      </c>
      <c r="S897" s="32">
        <v>1</v>
      </c>
      <c r="T897" s="32"/>
      <c r="U897" s="22"/>
      <c r="V897" s="36"/>
      <c r="W897" s="49" t="s">
        <v>1024</v>
      </c>
    </row>
    <row r="898" spans="1:23" ht="12.75" customHeight="1">
      <c r="A898" s="25" t="s">
        <v>1359</v>
      </c>
      <c r="B898" s="25" t="s">
        <v>1340</v>
      </c>
      <c r="C898" s="25" t="s">
        <v>1578</v>
      </c>
      <c r="D898" s="43">
        <v>43310</v>
      </c>
      <c r="E898" s="25">
        <v>2018</v>
      </c>
      <c r="F898" s="25">
        <v>7</v>
      </c>
      <c r="G898" s="37">
        <v>29</v>
      </c>
      <c r="H898" s="35">
        <v>0.8797800925925926</v>
      </c>
      <c r="I898" s="44">
        <v>137.74816666666666</v>
      </c>
      <c r="J898" s="44">
        <v>38.090000000000003</v>
      </c>
      <c r="K898" s="34">
        <v>10</v>
      </c>
      <c r="L898" s="34">
        <v>10</v>
      </c>
      <c r="M898" s="34">
        <v>0</v>
      </c>
      <c r="N898" s="45">
        <v>22.760200000000001</v>
      </c>
      <c r="O898" s="44">
        <v>34.133099999999999</v>
      </c>
      <c r="P898" s="26">
        <v>0.12270981999999986</v>
      </c>
      <c r="Q898" s="26">
        <v>0.37965476000000109</v>
      </c>
      <c r="R898" s="32" t="s">
        <v>1360</v>
      </c>
      <c r="S898" s="32"/>
      <c r="T898" s="32"/>
      <c r="U898" s="22"/>
      <c r="V898" s="36"/>
      <c r="W898" s="47" t="s">
        <v>935</v>
      </c>
    </row>
    <row r="899" spans="1:23" ht="12.75" customHeight="1">
      <c r="A899" s="25" t="s">
        <v>1359</v>
      </c>
      <c r="B899" s="25" t="s">
        <v>1349</v>
      </c>
      <c r="C899" s="25" t="s">
        <v>1578</v>
      </c>
      <c r="D899" s="43">
        <v>43312</v>
      </c>
      <c r="E899" s="25">
        <v>2018</v>
      </c>
      <c r="F899" s="25">
        <v>7</v>
      </c>
      <c r="G899" s="37">
        <v>31</v>
      </c>
      <c r="H899" s="35">
        <v>0.40653935185185186</v>
      </c>
      <c r="I899" s="44">
        <v>138.25383333333335</v>
      </c>
      <c r="J899" s="44">
        <v>38.831666666666663</v>
      </c>
      <c r="K899" s="34">
        <v>30</v>
      </c>
      <c r="L899" s="34">
        <v>30</v>
      </c>
      <c r="M899" s="34">
        <v>0</v>
      </c>
      <c r="N899" s="45">
        <v>18.971399999999999</v>
      </c>
      <c r="O899" s="44">
        <v>34.415399999999998</v>
      </c>
      <c r="P899" s="26">
        <v>0.12895208823529369</v>
      </c>
      <c r="Q899" s="26">
        <v>0.95520876941176525</v>
      </c>
      <c r="R899" s="32" t="s">
        <v>1360</v>
      </c>
      <c r="S899" s="32">
        <v>1</v>
      </c>
      <c r="T899" s="32"/>
      <c r="U899" s="22"/>
      <c r="V899" s="36"/>
      <c r="W899" s="49" t="s">
        <v>967</v>
      </c>
    </row>
    <row r="900" spans="1:23" ht="12.75" customHeight="1">
      <c r="A900" s="25" t="s">
        <v>1554</v>
      </c>
      <c r="B900" s="25" t="s">
        <v>1545</v>
      </c>
      <c r="C900" s="25" t="s">
        <v>1580</v>
      </c>
      <c r="D900" s="43">
        <v>43636</v>
      </c>
      <c r="E900" s="25">
        <v>2019</v>
      </c>
      <c r="F900" s="25">
        <v>6</v>
      </c>
      <c r="G900" s="37">
        <v>20</v>
      </c>
      <c r="H900" s="35" t="s">
        <v>1565</v>
      </c>
      <c r="I900" s="44">
        <v>137.91999999999999</v>
      </c>
      <c r="J900" s="44">
        <v>38.582999999999998</v>
      </c>
      <c r="K900" s="34">
        <v>10</v>
      </c>
      <c r="L900" s="34">
        <v>10</v>
      </c>
      <c r="M900" s="34" t="s">
        <v>1565</v>
      </c>
      <c r="N900" s="45">
        <v>18.89</v>
      </c>
      <c r="O900" s="44">
        <v>34.409999999999997</v>
      </c>
      <c r="P900" s="56">
        <v>0.13</v>
      </c>
      <c r="Q900" s="56">
        <v>0.88</v>
      </c>
      <c r="R900" s="50" t="s">
        <v>1744</v>
      </c>
      <c r="S900" s="50"/>
      <c r="T900" s="50"/>
      <c r="U900" s="22"/>
      <c r="V900" s="22"/>
      <c r="W900" s="57" t="s">
        <v>1814</v>
      </c>
    </row>
    <row r="901" spans="1:23" ht="12.75" customHeight="1">
      <c r="A901" s="50" t="s">
        <v>1551</v>
      </c>
      <c r="B901" s="50" t="s">
        <v>1552</v>
      </c>
      <c r="C901" s="50" t="s">
        <v>1580</v>
      </c>
      <c r="D901" s="51">
        <v>43571</v>
      </c>
      <c r="E901" s="25">
        <v>2019</v>
      </c>
      <c r="F901" s="25">
        <v>4</v>
      </c>
      <c r="G901" s="37">
        <v>16</v>
      </c>
      <c r="H901" s="35" t="s">
        <v>1565</v>
      </c>
      <c r="I901" s="52">
        <v>137.58500000000001</v>
      </c>
      <c r="J901" s="52">
        <v>39.082000000000001</v>
      </c>
      <c r="K901" s="53">
        <v>10</v>
      </c>
      <c r="L901" s="53">
        <v>10</v>
      </c>
      <c r="M901" s="53" t="s">
        <v>1565</v>
      </c>
      <c r="N901" s="54">
        <v>10.81</v>
      </c>
      <c r="O901" s="55">
        <v>34.335000000000001</v>
      </c>
      <c r="P901" s="56">
        <v>0.13</v>
      </c>
      <c r="Q901" s="56">
        <v>0.6</v>
      </c>
      <c r="R901" s="50" t="s">
        <v>1744</v>
      </c>
      <c r="S901" s="50"/>
      <c r="T901" s="50"/>
      <c r="U901" s="22"/>
      <c r="V901" s="22"/>
      <c r="W901" s="57" t="s">
        <v>1757</v>
      </c>
    </row>
    <row r="902" spans="1:23" ht="12.75" customHeight="1">
      <c r="A902" s="25" t="s">
        <v>1554</v>
      </c>
      <c r="B902" s="25" t="s">
        <v>1552</v>
      </c>
      <c r="C902" s="25" t="s">
        <v>1580</v>
      </c>
      <c r="D902" s="43">
        <v>43634</v>
      </c>
      <c r="E902" s="25">
        <v>2019</v>
      </c>
      <c r="F902" s="25">
        <v>6</v>
      </c>
      <c r="G902" s="37">
        <v>18</v>
      </c>
      <c r="H902" s="35" t="s">
        <v>1565</v>
      </c>
      <c r="I902" s="44">
        <v>137.583</v>
      </c>
      <c r="J902" s="44">
        <v>39.087000000000003</v>
      </c>
      <c r="K902" s="34">
        <v>10</v>
      </c>
      <c r="L902" s="34">
        <v>10</v>
      </c>
      <c r="M902" s="34" t="s">
        <v>1565</v>
      </c>
      <c r="N902" s="45">
        <v>17.03</v>
      </c>
      <c r="O902" s="44">
        <v>34.302</v>
      </c>
      <c r="P902" s="56">
        <v>0.13</v>
      </c>
      <c r="Q902" s="56">
        <v>0.76</v>
      </c>
      <c r="R902" s="50" t="s">
        <v>1744</v>
      </c>
      <c r="S902" s="50"/>
      <c r="T902" s="50"/>
      <c r="U902" s="22"/>
      <c r="V902" s="22"/>
      <c r="W902" s="57" t="s">
        <v>1816</v>
      </c>
    </row>
    <row r="903" spans="1:23" ht="12.75" customHeight="1">
      <c r="A903" s="25" t="s">
        <v>1554</v>
      </c>
      <c r="B903" s="25" t="s">
        <v>1543</v>
      </c>
      <c r="C903" s="25" t="s">
        <v>1580</v>
      </c>
      <c r="D903" s="43">
        <v>43636</v>
      </c>
      <c r="E903" s="25">
        <v>2019</v>
      </c>
      <c r="F903" s="25">
        <v>6</v>
      </c>
      <c r="G903" s="37">
        <v>20</v>
      </c>
      <c r="H903" s="35" t="s">
        <v>1565</v>
      </c>
      <c r="I903" s="44">
        <v>138.22499999999999</v>
      </c>
      <c r="J903" s="44">
        <v>38.137</v>
      </c>
      <c r="K903" s="34">
        <v>10</v>
      </c>
      <c r="L903" s="34">
        <v>10</v>
      </c>
      <c r="M903" s="34" t="s">
        <v>1565</v>
      </c>
      <c r="N903" s="45">
        <v>18.809999999999999</v>
      </c>
      <c r="O903" s="44">
        <v>34.223999999999997</v>
      </c>
      <c r="P903" s="56">
        <v>0.13</v>
      </c>
      <c r="Q903" s="56">
        <v>0.61</v>
      </c>
      <c r="R903" s="50" t="s">
        <v>1744</v>
      </c>
      <c r="S903" s="50"/>
      <c r="T903" s="50"/>
      <c r="U903" s="22"/>
      <c r="V903" s="22"/>
      <c r="W903" s="57" t="s">
        <v>1812</v>
      </c>
    </row>
    <row r="904" spans="1:23" ht="12.75" customHeight="1">
      <c r="A904" s="25" t="s">
        <v>1384</v>
      </c>
      <c r="B904" s="25" t="s">
        <v>71</v>
      </c>
      <c r="C904" s="25" t="s">
        <v>1578</v>
      </c>
      <c r="D904" s="43">
        <v>43345</v>
      </c>
      <c r="E904" s="25">
        <v>2018</v>
      </c>
      <c r="F904" s="25">
        <v>9</v>
      </c>
      <c r="G904" s="37">
        <v>2</v>
      </c>
      <c r="H904" s="35">
        <v>0.78858796296296296</v>
      </c>
      <c r="I904" s="44">
        <v>137.58933329999999</v>
      </c>
      <c r="J904" s="44">
        <v>39.081666669999997</v>
      </c>
      <c r="K904" s="34">
        <v>70</v>
      </c>
      <c r="L904" s="34">
        <v>70</v>
      </c>
      <c r="M904" s="34">
        <v>0</v>
      </c>
      <c r="N904" s="45">
        <v>18.019100000000002</v>
      </c>
      <c r="O904" s="44">
        <v>34.293900000000001</v>
      </c>
      <c r="P904" s="26">
        <v>0.13103749647058827</v>
      </c>
      <c r="Q904" s="26">
        <v>0.80046927411764557</v>
      </c>
      <c r="R904" s="32" t="s">
        <v>1360</v>
      </c>
      <c r="S904" s="32">
        <v>1</v>
      </c>
      <c r="T904" s="32"/>
      <c r="U904" s="22"/>
      <c r="V904" s="36"/>
      <c r="W904" s="49" t="s">
        <v>1052</v>
      </c>
    </row>
    <row r="905" spans="1:23" ht="12.75" customHeight="1">
      <c r="A905" s="25" t="s">
        <v>1554</v>
      </c>
      <c r="B905" s="25" t="s">
        <v>1550</v>
      </c>
      <c r="C905" s="25" t="s">
        <v>1580</v>
      </c>
      <c r="D905" s="43">
        <v>43634</v>
      </c>
      <c r="E905" s="25">
        <v>2019</v>
      </c>
      <c r="F905" s="25">
        <v>6</v>
      </c>
      <c r="G905" s="37">
        <v>18</v>
      </c>
      <c r="H905" s="35" t="s">
        <v>1565</v>
      </c>
      <c r="I905" s="44">
        <v>136.959</v>
      </c>
      <c r="J905" s="44">
        <v>39.997999999999998</v>
      </c>
      <c r="K905" s="34">
        <v>10</v>
      </c>
      <c r="L905" s="34">
        <v>10</v>
      </c>
      <c r="M905" s="34" t="s">
        <v>1565</v>
      </c>
      <c r="N905" s="45">
        <v>16.399999999999999</v>
      </c>
      <c r="O905" s="44">
        <v>34.374000000000002</v>
      </c>
      <c r="P905" s="56">
        <v>0.14000000000000001</v>
      </c>
      <c r="Q905" s="56">
        <v>0.63</v>
      </c>
      <c r="R905" s="50" t="s">
        <v>1744</v>
      </c>
      <c r="S905" s="50"/>
      <c r="T905" s="50"/>
      <c r="U905" s="22"/>
      <c r="V905" s="22"/>
      <c r="W905" s="57" t="s">
        <v>1809</v>
      </c>
    </row>
    <row r="906" spans="1:23" ht="12.75" customHeight="1">
      <c r="A906" s="25" t="s">
        <v>1395</v>
      </c>
      <c r="B906" s="25" t="s">
        <v>1404</v>
      </c>
      <c r="C906" s="25" t="s">
        <v>1580</v>
      </c>
      <c r="D906" s="43">
        <v>43153</v>
      </c>
      <c r="E906" s="25">
        <v>2018</v>
      </c>
      <c r="F906" s="25">
        <v>2</v>
      </c>
      <c r="G906" s="37">
        <v>22</v>
      </c>
      <c r="H906" s="35">
        <v>0.1111111111111111</v>
      </c>
      <c r="I906" s="44">
        <v>138.226</v>
      </c>
      <c r="J906" s="44">
        <v>38.134999999999998</v>
      </c>
      <c r="K906" s="34">
        <v>0</v>
      </c>
      <c r="L906" s="34">
        <v>0</v>
      </c>
      <c r="M906" s="33">
        <v>0</v>
      </c>
      <c r="N906" s="45">
        <v>9.0500000000000007</v>
      </c>
      <c r="O906" s="44">
        <v>34.265000000000001</v>
      </c>
      <c r="P906" s="46">
        <v>0.14000000000000001</v>
      </c>
      <c r="Q906" s="46">
        <v>0.61</v>
      </c>
      <c r="R906" s="25" t="s">
        <v>1360</v>
      </c>
      <c r="S906" s="25"/>
      <c r="T906" s="25"/>
      <c r="U906" s="22"/>
      <c r="V906" s="36"/>
      <c r="W906" s="47" t="s">
        <v>1471</v>
      </c>
    </row>
    <row r="907" spans="1:23" ht="12.75" customHeight="1">
      <c r="A907" s="50" t="s">
        <v>1551</v>
      </c>
      <c r="B907" s="50" t="s">
        <v>1544</v>
      </c>
      <c r="C907" s="50" t="s">
        <v>1580</v>
      </c>
      <c r="D907" s="51">
        <v>43572</v>
      </c>
      <c r="E907" s="25">
        <v>2019</v>
      </c>
      <c r="F907" s="25">
        <v>4</v>
      </c>
      <c r="G907" s="37">
        <v>17</v>
      </c>
      <c r="H907" s="35" t="s">
        <v>1565</v>
      </c>
      <c r="I907" s="52">
        <v>138.09200000000001</v>
      </c>
      <c r="J907" s="52">
        <v>38.332000000000001</v>
      </c>
      <c r="K907" s="53">
        <v>10</v>
      </c>
      <c r="L907" s="53">
        <v>10</v>
      </c>
      <c r="M907" s="53" t="s">
        <v>1565</v>
      </c>
      <c r="N907" s="54">
        <v>11.43</v>
      </c>
      <c r="O907" s="55">
        <v>34.244</v>
      </c>
      <c r="P907" s="56">
        <v>0.14000000000000001</v>
      </c>
      <c r="Q907" s="56">
        <v>0.6</v>
      </c>
      <c r="R907" s="50" t="s">
        <v>1744</v>
      </c>
      <c r="S907" s="50"/>
      <c r="T907" s="50"/>
      <c r="U907" s="22"/>
      <c r="V907" s="22"/>
      <c r="W907" s="57" t="s">
        <v>1760</v>
      </c>
    </row>
    <row r="908" spans="1:23" ht="12.75" customHeight="1">
      <c r="A908" s="50" t="s">
        <v>1551</v>
      </c>
      <c r="B908" s="50" t="s">
        <v>1549</v>
      </c>
      <c r="C908" s="50" t="s">
        <v>1580</v>
      </c>
      <c r="D908" s="51">
        <v>43571</v>
      </c>
      <c r="E908" s="25">
        <v>2019</v>
      </c>
      <c r="F908" s="25">
        <v>4</v>
      </c>
      <c r="G908" s="37">
        <v>16</v>
      </c>
      <c r="H908" s="35" t="s">
        <v>1565</v>
      </c>
      <c r="I908" s="52">
        <v>137.423</v>
      </c>
      <c r="J908" s="52">
        <v>39.33</v>
      </c>
      <c r="K908" s="53">
        <v>10</v>
      </c>
      <c r="L908" s="53">
        <v>10</v>
      </c>
      <c r="M908" s="53" t="s">
        <v>1565</v>
      </c>
      <c r="N908" s="54">
        <v>9.48</v>
      </c>
      <c r="O908" s="55">
        <v>34.182000000000002</v>
      </c>
      <c r="P908" s="56">
        <v>0.14000000000000001</v>
      </c>
      <c r="Q908" s="56">
        <v>0.43</v>
      </c>
      <c r="R908" s="50" t="s">
        <v>1744</v>
      </c>
      <c r="S908" s="50"/>
      <c r="T908" s="50"/>
      <c r="U908" s="22"/>
      <c r="V908" s="22"/>
      <c r="W908" s="57" t="s">
        <v>1756</v>
      </c>
    </row>
    <row r="909" spans="1:23" ht="12.75" customHeight="1">
      <c r="A909" s="25" t="s">
        <v>1384</v>
      </c>
      <c r="B909" s="25" t="s">
        <v>1388</v>
      </c>
      <c r="C909" s="25" t="s">
        <v>1578</v>
      </c>
      <c r="D909" s="43">
        <v>43343</v>
      </c>
      <c r="E909" s="25">
        <v>2018</v>
      </c>
      <c r="F909" s="25">
        <v>8</v>
      </c>
      <c r="G909" s="37">
        <v>31</v>
      </c>
      <c r="H909" s="35">
        <v>0.78864583333333327</v>
      </c>
      <c r="I909" s="44">
        <v>137.74666669999999</v>
      </c>
      <c r="J909" s="44">
        <v>38.083333330000002</v>
      </c>
      <c r="K909" s="34">
        <v>45</v>
      </c>
      <c r="L909" s="34">
        <v>45</v>
      </c>
      <c r="M909" s="34">
        <v>0</v>
      </c>
      <c r="N909" s="45">
        <v>19.382000000000001</v>
      </c>
      <c r="O909" s="44">
        <v>34.192799999999998</v>
      </c>
      <c r="P909" s="26">
        <v>0.14111559529411766</v>
      </c>
      <c r="Q909" s="26">
        <v>0.80206815058823366</v>
      </c>
      <c r="R909" s="32" t="s">
        <v>1360</v>
      </c>
      <c r="S909" s="32">
        <v>1</v>
      </c>
      <c r="T909" s="32"/>
      <c r="U909" s="22"/>
      <c r="V909" s="36"/>
      <c r="W909" s="49" t="s">
        <v>1029</v>
      </c>
    </row>
    <row r="910" spans="1:23" ht="12.75" customHeight="1">
      <c r="A910" s="25" t="s">
        <v>1359</v>
      </c>
      <c r="B910" s="25" t="s">
        <v>1341</v>
      </c>
      <c r="C910" s="25" t="s">
        <v>1578</v>
      </c>
      <c r="D910" s="43">
        <v>43311</v>
      </c>
      <c r="E910" s="25">
        <v>2018</v>
      </c>
      <c r="F910" s="25">
        <v>7</v>
      </c>
      <c r="G910" s="37">
        <v>30</v>
      </c>
      <c r="H910" s="35">
        <v>0.28401620370370367</v>
      </c>
      <c r="I910" s="44">
        <v>137.58783333333332</v>
      </c>
      <c r="J910" s="44">
        <v>38.336666666666666</v>
      </c>
      <c r="K910" s="34">
        <v>10</v>
      </c>
      <c r="L910" s="34">
        <v>10</v>
      </c>
      <c r="M910" s="34">
        <v>0</v>
      </c>
      <c r="N910" s="45">
        <v>23.240500000000001</v>
      </c>
      <c r="O910" s="44">
        <v>34.148099999999999</v>
      </c>
      <c r="P910" s="26">
        <v>0.14456959764705823</v>
      </c>
      <c r="Q910" s="26">
        <v>0.43267579294117731</v>
      </c>
      <c r="R910" s="32" t="s">
        <v>1360</v>
      </c>
      <c r="S910" s="32"/>
      <c r="T910" s="32"/>
      <c r="U910" s="22"/>
      <c r="V910" s="36"/>
      <c r="W910" s="47" t="s">
        <v>936</v>
      </c>
    </row>
    <row r="911" spans="1:23" ht="12.75" customHeight="1">
      <c r="A911" s="25" t="s">
        <v>1384</v>
      </c>
      <c r="B911" s="25" t="s">
        <v>1388</v>
      </c>
      <c r="C911" s="25" t="s">
        <v>1578</v>
      </c>
      <c r="D911" s="43">
        <v>43343</v>
      </c>
      <c r="E911" s="25">
        <v>2018</v>
      </c>
      <c r="F911" s="25">
        <v>8</v>
      </c>
      <c r="G911" s="37">
        <v>31</v>
      </c>
      <c r="H911" s="35">
        <v>0.78740740740740733</v>
      </c>
      <c r="I911" s="44">
        <v>137.74666669999999</v>
      </c>
      <c r="J911" s="44">
        <v>38.083333330000002</v>
      </c>
      <c r="K911" s="34">
        <v>60</v>
      </c>
      <c r="L911" s="34">
        <v>60</v>
      </c>
      <c r="M911" s="34">
        <v>0</v>
      </c>
      <c r="N911" s="45">
        <v>18.4102</v>
      </c>
      <c r="O911" s="44">
        <v>34.326599999999999</v>
      </c>
      <c r="P911" s="26">
        <v>0.14878949647058937</v>
      </c>
      <c r="Q911" s="26">
        <v>0.96456219294117851</v>
      </c>
      <c r="R911" s="32" t="s">
        <v>1360</v>
      </c>
      <c r="S911" s="32">
        <v>1</v>
      </c>
      <c r="T911" s="32"/>
      <c r="U911" s="22"/>
      <c r="V911" s="36"/>
      <c r="W911" s="49" t="s">
        <v>1028</v>
      </c>
    </row>
    <row r="912" spans="1:23" ht="12.75" customHeight="1">
      <c r="A912" s="25" t="s">
        <v>1359</v>
      </c>
      <c r="B912" s="25" t="s">
        <v>1347</v>
      </c>
      <c r="C912" s="25" t="s">
        <v>1578</v>
      </c>
      <c r="D912" s="43">
        <v>43313</v>
      </c>
      <c r="E912" s="25">
        <v>2018</v>
      </c>
      <c r="F912" s="25">
        <v>8</v>
      </c>
      <c r="G912" s="37">
        <v>1</v>
      </c>
      <c r="H912" s="35">
        <v>0.27649305555555553</v>
      </c>
      <c r="I912" s="44">
        <v>137.42883333333333</v>
      </c>
      <c r="J912" s="44">
        <v>39.335000000000001</v>
      </c>
      <c r="K912" s="34">
        <v>80</v>
      </c>
      <c r="L912" s="34">
        <v>80</v>
      </c>
      <c r="M912" s="34">
        <v>0</v>
      </c>
      <c r="N912" s="45">
        <v>10.468500000000001</v>
      </c>
      <c r="O912" s="44">
        <v>34.293999999999997</v>
      </c>
      <c r="P912" s="26">
        <v>0.1488470352941178</v>
      </c>
      <c r="Q912" s="26">
        <v>0.63715674789916044</v>
      </c>
      <c r="R912" s="32" t="s">
        <v>1360</v>
      </c>
      <c r="S912" s="32">
        <v>1</v>
      </c>
      <c r="T912" s="32"/>
      <c r="U912" s="22"/>
      <c r="V912" s="36"/>
      <c r="W912" s="47" t="s">
        <v>948</v>
      </c>
    </row>
    <row r="913" spans="1:23" ht="12.75" customHeight="1">
      <c r="A913" s="50" t="s">
        <v>1551</v>
      </c>
      <c r="B913" s="50" t="s">
        <v>1546</v>
      </c>
      <c r="C913" s="50" t="s">
        <v>1580</v>
      </c>
      <c r="D913" s="51">
        <v>43571</v>
      </c>
      <c r="E913" s="25">
        <v>2019</v>
      </c>
      <c r="F913" s="25">
        <v>4</v>
      </c>
      <c r="G913" s="37">
        <v>16</v>
      </c>
      <c r="H913" s="35" t="s">
        <v>1565</v>
      </c>
      <c r="I913" s="52">
        <v>137.75700000000001</v>
      </c>
      <c r="J913" s="52">
        <v>38.828000000000003</v>
      </c>
      <c r="K913" s="53">
        <v>10</v>
      </c>
      <c r="L913" s="53">
        <v>10</v>
      </c>
      <c r="M913" s="53" t="s">
        <v>1565</v>
      </c>
      <c r="N913" s="54">
        <v>10.24</v>
      </c>
      <c r="O913" s="55">
        <v>34.19</v>
      </c>
      <c r="P913" s="56">
        <v>0.15</v>
      </c>
      <c r="Q913" s="56">
        <v>0.49</v>
      </c>
      <c r="R913" s="50" t="s">
        <v>1744</v>
      </c>
      <c r="S913" s="50"/>
      <c r="T913" s="50"/>
      <c r="U913" s="22"/>
      <c r="V913" s="22"/>
      <c r="W913" s="57" t="s">
        <v>1758</v>
      </c>
    </row>
    <row r="914" spans="1:23" ht="12.75" customHeight="1">
      <c r="A914" s="25" t="s">
        <v>1384</v>
      </c>
      <c r="B914" s="25" t="s">
        <v>71</v>
      </c>
      <c r="C914" s="25" t="s">
        <v>1578</v>
      </c>
      <c r="D914" s="43">
        <v>43345</v>
      </c>
      <c r="E914" s="25">
        <v>2018</v>
      </c>
      <c r="F914" s="25">
        <v>9</v>
      </c>
      <c r="G914" s="37">
        <v>2</v>
      </c>
      <c r="H914" s="35">
        <v>0.78688657407407403</v>
      </c>
      <c r="I914" s="44">
        <v>137.58933329999999</v>
      </c>
      <c r="J914" s="44">
        <v>39.081666669999997</v>
      </c>
      <c r="K914" s="34">
        <v>100</v>
      </c>
      <c r="L914" s="34">
        <v>100</v>
      </c>
      <c r="M914" s="34">
        <v>0</v>
      </c>
      <c r="N914" s="45">
        <v>15.8963</v>
      </c>
      <c r="O914" s="44">
        <v>34.391100000000002</v>
      </c>
      <c r="P914" s="26">
        <v>0.15122087529411754</v>
      </c>
      <c r="Q914" s="26">
        <v>1.0012583988235289</v>
      </c>
      <c r="R914" s="32" t="s">
        <v>1360</v>
      </c>
      <c r="S914" s="32">
        <v>1</v>
      </c>
      <c r="T914" s="32"/>
      <c r="U914" s="22"/>
      <c r="V914" s="36"/>
      <c r="W914" s="49" t="s">
        <v>1050</v>
      </c>
    </row>
    <row r="915" spans="1:23" ht="12.75" customHeight="1">
      <c r="A915" s="25" t="s">
        <v>1384</v>
      </c>
      <c r="B915" s="25" t="s">
        <v>1388</v>
      </c>
      <c r="C915" s="25" t="s">
        <v>1578</v>
      </c>
      <c r="D915" s="43">
        <v>43343</v>
      </c>
      <c r="E915" s="25">
        <v>2018</v>
      </c>
      <c r="F915" s="25">
        <v>8</v>
      </c>
      <c r="G915" s="37">
        <v>31</v>
      </c>
      <c r="H915" s="35">
        <v>0.78267361111111111</v>
      </c>
      <c r="I915" s="44">
        <v>137.74666669999999</v>
      </c>
      <c r="J915" s="44">
        <v>38.083333330000002</v>
      </c>
      <c r="K915" s="34">
        <v>175</v>
      </c>
      <c r="L915" s="34">
        <v>175</v>
      </c>
      <c r="M915" s="34">
        <v>0</v>
      </c>
      <c r="N915" s="45">
        <v>8.1941000000000006</v>
      </c>
      <c r="O915" s="44">
        <v>34.215299999999999</v>
      </c>
      <c r="P915" s="26">
        <v>0.15144722823529433</v>
      </c>
      <c r="Q915" s="26">
        <v>0.47404949647058636</v>
      </c>
      <c r="R915" s="32" t="s">
        <v>1360</v>
      </c>
      <c r="S915" s="32">
        <v>1</v>
      </c>
      <c r="T915" s="32"/>
      <c r="U915" s="22"/>
      <c r="V915" s="36"/>
      <c r="W915" s="49" t="s">
        <v>1021</v>
      </c>
    </row>
    <row r="916" spans="1:23" ht="12.75" customHeight="1">
      <c r="A916" s="25" t="s">
        <v>1384</v>
      </c>
      <c r="B916" s="25" t="s">
        <v>1386</v>
      </c>
      <c r="C916" s="25" t="s">
        <v>1578</v>
      </c>
      <c r="D916" s="43">
        <v>43342</v>
      </c>
      <c r="E916" s="25">
        <v>2018</v>
      </c>
      <c r="F916" s="25">
        <v>8</v>
      </c>
      <c r="G916" s="37">
        <v>30</v>
      </c>
      <c r="H916" s="35">
        <v>0.9415972222222222</v>
      </c>
      <c r="I916" s="44">
        <v>138.08316669999999</v>
      </c>
      <c r="J916" s="44">
        <v>37.585000000000001</v>
      </c>
      <c r="K916" s="34">
        <v>175</v>
      </c>
      <c r="L916" s="34">
        <v>175</v>
      </c>
      <c r="M916" s="34">
        <v>0</v>
      </c>
      <c r="N916" s="45">
        <v>9.1092999999999993</v>
      </c>
      <c r="O916" s="44">
        <v>34.241700000000002</v>
      </c>
      <c r="P916" s="26">
        <v>0.15160263529411799</v>
      </c>
      <c r="Q916" s="26">
        <v>0.55739808235293964</v>
      </c>
      <c r="R916" s="32" t="s">
        <v>1360</v>
      </c>
      <c r="S916" s="32">
        <v>1</v>
      </c>
      <c r="T916" s="32"/>
      <c r="U916" s="22"/>
      <c r="V916" s="36"/>
      <c r="W916" s="49" t="s">
        <v>1000</v>
      </c>
    </row>
    <row r="917" spans="1:23" ht="12.75" customHeight="1">
      <c r="A917" s="25" t="s">
        <v>1359</v>
      </c>
      <c r="B917" s="25" t="s">
        <v>1339</v>
      </c>
      <c r="C917" s="25" t="s">
        <v>1578</v>
      </c>
      <c r="D917" s="43">
        <v>43310</v>
      </c>
      <c r="E917" s="25">
        <v>2018</v>
      </c>
      <c r="F917" s="25">
        <v>7</v>
      </c>
      <c r="G917" s="37">
        <v>29</v>
      </c>
      <c r="H917" s="35">
        <v>0.76989583333333333</v>
      </c>
      <c r="I917" s="44">
        <v>137.90666666666667</v>
      </c>
      <c r="J917" s="44">
        <v>37.840000000000003</v>
      </c>
      <c r="K917" s="34">
        <v>150</v>
      </c>
      <c r="L917" s="34">
        <v>150</v>
      </c>
      <c r="M917" s="34">
        <v>0</v>
      </c>
      <c r="N917" s="45">
        <v>10.767300000000001</v>
      </c>
      <c r="O917" s="44">
        <v>34.336300000000001</v>
      </c>
      <c r="P917" s="26">
        <v>0.15291090823529396</v>
      </c>
      <c r="Q917" s="26">
        <v>0.67045917529411625</v>
      </c>
      <c r="R917" s="32" t="s">
        <v>1360</v>
      </c>
      <c r="S917" s="32">
        <v>1</v>
      </c>
      <c r="T917" s="32"/>
      <c r="U917" s="22"/>
      <c r="V917" s="36"/>
      <c r="W917" s="47" t="s">
        <v>925</v>
      </c>
    </row>
    <row r="918" spans="1:23" ht="12.75" customHeight="1">
      <c r="A918" s="25" t="s">
        <v>1359</v>
      </c>
      <c r="B918" s="25" t="s">
        <v>1347</v>
      </c>
      <c r="C918" s="25" t="s">
        <v>1578</v>
      </c>
      <c r="D918" s="43">
        <v>43313</v>
      </c>
      <c r="E918" s="25">
        <v>2018</v>
      </c>
      <c r="F918" s="25">
        <v>8</v>
      </c>
      <c r="G918" s="37">
        <v>1</v>
      </c>
      <c r="H918" s="35">
        <v>0.27997685185185184</v>
      </c>
      <c r="I918" s="44">
        <v>137.42883333333333</v>
      </c>
      <c r="J918" s="44">
        <v>39.335000000000001</v>
      </c>
      <c r="K918" s="34">
        <v>20</v>
      </c>
      <c r="L918" s="34">
        <v>20</v>
      </c>
      <c r="M918" s="34">
        <v>0</v>
      </c>
      <c r="N918" s="45">
        <v>20.335100000000001</v>
      </c>
      <c r="O918" s="44">
        <v>34.261600000000001</v>
      </c>
      <c r="P918" s="26">
        <v>0.15604584705882374</v>
      </c>
      <c r="Q918" s="26">
        <v>0.63325220196078469</v>
      </c>
      <c r="R918" s="32" t="s">
        <v>1360</v>
      </c>
      <c r="S918" s="32">
        <v>1</v>
      </c>
      <c r="T918" s="32"/>
      <c r="U918" s="22"/>
      <c r="V918" s="36"/>
      <c r="W918" s="47" t="s">
        <v>953</v>
      </c>
    </row>
    <row r="919" spans="1:23" ht="12.75" customHeight="1">
      <c r="A919" s="25" t="s">
        <v>1384</v>
      </c>
      <c r="B919" s="25" t="s">
        <v>1386</v>
      </c>
      <c r="C919" s="25" t="s">
        <v>1578</v>
      </c>
      <c r="D919" s="43">
        <v>43342</v>
      </c>
      <c r="E919" s="25">
        <v>2018</v>
      </c>
      <c r="F919" s="25">
        <v>8</v>
      </c>
      <c r="G919" s="37">
        <v>30</v>
      </c>
      <c r="H919" s="35">
        <v>0.94480324074074085</v>
      </c>
      <c r="I919" s="44">
        <v>138.08316669999999</v>
      </c>
      <c r="J919" s="44">
        <v>37.585000000000001</v>
      </c>
      <c r="K919" s="34">
        <v>60</v>
      </c>
      <c r="L919" s="34">
        <v>60</v>
      </c>
      <c r="M919" s="34">
        <v>0</v>
      </c>
      <c r="N919" s="45">
        <v>18.667200000000001</v>
      </c>
      <c r="O919" s="44">
        <v>34.365699999999997</v>
      </c>
      <c r="P919" s="26">
        <v>0.15732772941176476</v>
      </c>
      <c r="Q919" s="26">
        <v>1.0309412952941166</v>
      </c>
      <c r="R919" s="32" t="s">
        <v>1360</v>
      </c>
      <c r="S919" s="32">
        <v>1</v>
      </c>
      <c r="T919" s="32"/>
      <c r="U919" s="22"/>
      <c r="V919" s="36"/>
      <c r="W919" s="47" t="s">
        <v>1006</v>
      </c>
    </row>
    <row r="920" spans="1:23" ht="12.75" customHeight="1">
      <c r="A920" s="25" t="s">
        <v>1384</v>
      </c>
      <c r="B920" s="25" t="s">
        <v>1386</v>
      </c>
      <c r="C920" s="25" t="s">
        <v>1578</v>
      </c>
      <c r="D920" s="43">
        <v>43342</v>
      </c>
      <c r="E920" s="25">
        <v>2018</v>
      </c>
      <c r="F920" s="25">
        <v>8</v>
      </c>
      <c r="G920" s="37">
        <v>30</v>
      </c>
      <c r="H920" s="35">
        <v>0.94451388888888888</v>
      </c>
      <c r="I920" s="44">
        <v>138.08316669999999</v>
      </c>
      <c r="J920" s="44">
        <v>37.585000000000001</v>
      </c>
      <c r="K920" s="34">
        <v>70</v>
      </c>
      <c r="L920" s="34">
        <v>70</v>
      </c>
      <c r="M920" s="34">
        <v>0</v>
      </c>
      <c r="N920" s="45">
        <v>17.808399999999999</v>
      </c>
      <c r="O920" s="44">
        <v>34.434600000000003</v>
      </c>
      <c r="P920" s="26">
        <v>0.15904877647058813</v>
      </c>
      <c r="Q920" s="26">
        <v>1.1562368517647048</v>
      </c>
      <c r="R920" s="32" t="s">
        <v>1360</v>
      </c>
      <c r="S920" s="32">
        <v>1</v>
      </c>
      <c r="T920" s="32"/>
      <c r="U920" s="22"/>
      <c r="V920" s="36"/>
      <c r="W920" s="47" t="s">
        <v>1005</v>
      </c>
    </row>
    <row r="921" spans="1:23" ht="12.75" customHeight="1">
      <c r="A921" s="25" t="s">
        <v>1384</v>
      </c>
      <c r="B921" s="25" t="s">
        <v>71</v>
      </c>
      <c r="C921" s="25" t="s">
        <v>1578</v>
      </c>
      <c r="D921" s="43">
        <v>43345</v>
      </c>
      <c r="E921" s="25">
        <v>2018</v>
      </c>
      <c r="F921" s="25">
        <v>9</v>
      </c>
      <c r="G921" s="37">
        <v>2</v>
      </c>
      <c r="H921" s="35">
        <v>0.78638888888888892</v>
      </c>
      <c r="I921" s="44">
        <v>137.58933329999999</v>
      </c>
      <c r="J921" s="44">
        <v>39.081666669999997</v>
      </c>
      <c r="K921" s="34">
        <v>125</v>
      </c>
      <c r="L921" s="34">
        <v>125</v>
      </c>
      <c r="M921" s="34">
        <v>0</v>
      </c>
      <c r="N921" s="45">
        <v>13.7989</v>
      </c>
      <c r="O921" s="44">
        <v>34.4465</v>
      </c>
      <c r="P921" s="26">
        <v>0.15926776470588244</v>
      </c>
      <c r="Q921" s="26">
        <v>1.1277981011764719</v>
      </c>
      <c r="R921" s="32" t="s">
        <v>1360</v>
      </c>
      <c r="S921" s="32">
        <v>1</v>
      </c>
      <c r="T921" s="32"/>
      <c r="U921" s="22"/>
      <c r="V921" s="36"/>
      <c r="W921" s="49" t="s">
        <v>1049</v>
      </c>
    </row>
    <row r="922" spans="1:23" ht="12.75" customHeight="1">
      <c r="A922" s="25" t="s">
        <v>1554</v>
      </c>
      <c r="B922" s="25" t="s">
        <v>1546</v>
      </c>
      <c r="C922" s="25" t="s">
        <v>1580</v>
      </c>
      <c r="D922" s="43">
        <v>43636</v>
      </c>
      <c r="E922" s="25">
        <v>2019</v>
      </c>
      <c r="F922" s="25">
        <v>6</v>
      </c>
      <c r="G922" s="37">
        <v>20</v>
      </c>
      <c r="H922" s="35" t="s">
        <v>1565</v>
      </c>
      <c r="I922" s="44">
        <v>137.75299999999999</v>
      </c>
      <c r="J922" s="44">
        <v>38.832000000000001</v>
      </c>
      <c r="K922" s="34">
        <v>10</v>
      </c>
      <c r="L922" s="34">
        <v>10</v>
      </c>
      <c r="M922" s="34" t="s">
        <v>1565</v>
      </c>
      <c r="N922" s="45">
        <v>17.62</v>
      </c>
      <c r="O922" s="44">
        <v>34.411000000000001</v>
      </c>
      <c r="P922" s="56">
        <v>0.16</v>
      </c>
      <c r="Q922" s="56">
        <v>0.95</v>
      </c>
      <c r="R922" s="50" t="s">
        <v>1744</v>
      </c>
      <c r="S922" s="50"/>
      <c r="T922" s="50"/>
      <c r="U922" s="22"/>
      <c r="V922" s="22"/>
      <c r="W922" s="57" t="s">
        <v>1815</v>
      </c>
    </row>
    <row r="923" spans="1:23" ht="12.75" customHeight="1">
      <c r="A923" s="25" t="s">
        <v>1395</v>
      </c>
      <c r="B923" s="25" t="s">
        <v>1401</v>
      </c>
      <c r="C923" s="25" t="s">
        <v>1580</v>
      </c>
      <c r="D923" s="43">
        <v>43152</v>
      </c>
      <c r="E923" s="25">
        <v>2018</v>
      </c>
      <c r="F923" s="25">
        <v>2</v>
      </c>
      <c r="G923" s="37">
        <v>21</v>
      </c>
      <c r="H923" s="35">
        <v>0.76111111111111107</v>
      </c>
      <c r="I923" s="44">
        <v>137.755</v>
      </c>
      <c r="J923" s="44">
        <v>38.832000000000001</v>
      </c>
      <c r="K923" s="34">
        <v>0</v>
      </c>
      <c r="L923" s="34">
        <v>0</v>
      </c>
      <c r="M923" s="33">
        <v>0</v>
      </c>
      <c r="N923" s="45">
        <v>10.44</v>
      </c>
      <c r="O923" s="44">
        <v>34.279000000000003</v>
      </c>
      <c r="P923" s="46">
        <v>0.16</v>
      </c>
      <c r="Q923" s="46">
        <v>0.75</v>
      </c>
      <c r="R923" s="25" t="s">
        <v>1360</v>
      </c>
      <c r="S923" s="25"/>
      <c r="T923" s="25"/>
      <c r="U923" s="22"/>
      <c r="V923" s="36"/>
      <c r="W923" s="47" t="s">
        <v>1468</v>
      </c>
    </row>
    <row r="924" spans="1:23" ht="12.75" customHeight="1">
      <c r="A924" s="25" t="s">
        <v>1384</v>
      </c>
      <c r="B924" s="25" t="s">
        <v>71</v>
      </c>
      <c r="C924" s="25" t="s">
        <v>1578</v>
      </c>
      <c r="D924" s="43">
        <v>43345</v>
      </c>
      <c r="E924" s="25">
        <v>2018</v>
      </c>
      <c r="F924" s="25">
        <v>9</v>
      </c>
      <c r="G924" s="37">
        <v>2</v>
      </c>
      <c r="H924" s="35">
        <v>0.78755787037037039</v>
      </c>
      <c r="I924" s="44">
        <v>137.58933329999999</v>
      </c>
      <c r="J924" s="44">
        <v>39.081666669999997</v>
      </c>
      <c r="K924" s="34">
        <v>90</v>
      </c>
      <c r="L924" s="34">
        <v>90</v>
      </c>
      <c r="M924" s="34">
        <v>0</v>
      </c>
      <c r="N924" s="45">
        <v>16.898900000000001</v>
      </c>
      <c r="O924" s="44">
        <v>34.372799999999998</v>
      </c>
      <c r="P924" s="26">
        <v>0.16137270588235264</v>
      </c>
      <c r="Q924" s="26">
        <v>0.93428243647058906</v>
      </c>
      <c r="R924" s="32" t="s">
        <v>1360</v>
      </c>
      <c r="S924" s="32">
        <v>1</v>
      </c>
      <c r="T924" s="32"/>
      <c r="U924" s="22"/>
      <c r="V924" s="36"/>
      <c r="W924" s="49" t="s">
        <v>1051</v>
      </c>
    </row>
    <row r="925" spans="1:23" ht="12.75" customHeight="1">
      <c r="A925" s="25" t="s">
        <v>1359</v>
      </c>
      <c r="B925" s="25" t="s">
        <v>1347</v>
      </c>
      <c r="C925" s="25" t="s">
        <v>1578</v>
      </c>
      <c r="D925" s="43">
        <v>43313</v>
      </c>
      <c r="E925" s="25">
        <v>2018</v>
      </c>
      <c r="F925" s="25">
        <v>8</v>
      </c>
      <c r="G925" s="37">
        <v>1</v>
      </c>
      <c r="H925" s="35">
        <v>0.27575231481481483</v>
      </c>
      <c r="I925" s="44">
        <v>137.42883333333333</v>
      </c>
      <c r="J925" s="44">
        <v>39.335000000000001</v>
      </c>
      <c r="K925" s="34">
        <v>100</v>
      </c>
      <c r="L925" s="34">
        <v>100</v>
      </c>
      <c r="M925" s="34">
        <v>0</v>
      </c>
      <c r="N925" s="45">
        <v>9.5131999999999994</v>
      </c>
      <c r="O925" s="44">
        <v>34.271299999999997</v>
      </c>
      <c r="P925" s="26">
        <v>0.16157190588235304</v>
      </c>
      <c r="Q925" s="26">
        <v>0.61807212941176459</v>
      </c>
      <c r="R925" s="32" t="s">
        <v>1360</v>
      </c>
      <c r="S925" s="32">
        <v>1</v>
      </c>
      <c r="T925" s="32"/>
      <c r="U925" s="22"/>
      <c r="V925" s="36"/>
      <c r="W925" s="47" t="s">
        <v>947</v>
      </c>
    </row>
    <row r="926" spans="1:23" ht="12.75" customHeight="1">
      <c r="A926" s="25" t="s">
        <v>1359</v>
      </c>
      <c r="B926" s="25" t="s">
        <v>1349</v>
      </c>
      <c r="C926" s="25" t="s">
        <v>1578</v>
      </c>
      <c r="D926" s="43">
        <v>43312</v>
      </c>
      <c r="E926" s="25">
        <v>2018</v>
      </c>
      <c r="F926" s="25">
        <v>7</v>
      </c>
      <c r="G926" s="37">
        <v>31</v>
      </c>
      <c r="H926" s="35">
        <v>0.40552083333333333</v>
      </c>
      <c r="I926" s="44">
        <v>138.25383333333335</v>
      </c>
      <c r="J926" s="44">
        <v>38.831666666666663</v>
      </c>
      <c r="K926" s="34">
        <v>50</v>
      </c>
      <c r="L926" s="34">
        <v>50</v>
      </c>
      <c r="M926" s="34">
        <v>0</v>
      </c>
      <c r="N926" s="45">
        <v>16.750599999999999</v>
      </c>
      <c r="O926" s="44">
        <v>34.533799999999999</v>
      </c>
      <c r="P926" s="26">
        <v>0.16163209999999895</v>
      </c>
      <c r="Q926" s="26">
        <v>1.2387636799999999</v>
      </c>
      <c r="R926" s="32" t="s">
        <v>1360</v>
      </c>
      <c r="S926" s="32">
        <v>1</v>
      </c>
      <c r="T926" s="32"/>
      <c r="U926" s="22"/>
      <c r="V926" s="36"/>
      <c r="W926" s="49" t="s">
        <v>965</v>
      </c>
    </row>
    <row r="927" spans="1:23" ht="12.75" customHeight="1">
      <c r="A927" s="25" t="s">
        <v>1359</v>
      </c>
      <c r="B927" s="25" t="s">
        <v>1347</v>
      </c>
      <c r="C927" s="25" t="s">
        <v>1578</v>
      </c>
      <c r="D927" s="43">
        <v>43313</v>
      </c>
      <c r="E927" s="25">
        <v>2018</v>
      </c>
      <c r="F927" s="25">
        <v>8</v>
      </c>
      <c r="G927" s="37">
        <v>1</v>
      </c>
      <c r="H927" s="35">
        <v>0.27769675925925924</v>
      </c>
      <c r="I927" s="44">
        <v>137.42883333333333</v>
      </c>
      <c r="J927" s="44">
        <v>39.335000000000001</v>
      </c>
      <c r="K927" s="34">
        <v>50</v>
      </c>
      <c r="L927" s="34">
        <v>50</v>
      </c>
      <c r="M927" s="34">
        <v>0</v>
      </c>
      <c r="N927" s="45">
        <v>13.674300000000001</v>
      </c>
      <c r="O927" s="44">
        <v>34.451300000000003</v>
      </c>
      <c r="P927" s="26">
        <v>0.16736679999999993</v>
      </c>
      <c r="Q927" s="26">
        <v>0.85043972000000068</v>
      </c>
      <c r="R927" s="32" t="s">
        <v>1360</v>
      </c>
      <c r="S927" s="32">
        <v>1</v>
      </c>
      <c r="T927" s="32"/>
      <c r="U927" s="22"/>
      <c r="V927" s="36"/>
      <c r="W927" s="47" t="s">
        <v>950</v>
      </c>
    </row>
    <row r="928" spans="1:23" ht="12.75" customHeight="1">
      <c r="A928" s="25" t="s">
        <v>1384</v>
      </c>
      <c r="B928" s="25" t="s">
        <v>1388</v>
      </c>
      <c r="C928" s="25" t="s">
        <v>1578</v>
      </c>
      <c r="D928" s="43">
        <v>43343</v>
      </c>
      <c r="E928" s="25">
        <v>2018</v>
      </c>
      <c r="F928" s="25">
        <v>8</v>
      </c>
      <c r="G928" s="37">
        <v>31</v>
      </c>
      <c r="H928" s="35">
        <v>0.78914351851851849</v>
      </c>
      <c r="I928" s="44">
        <v>137.74666669999999</v>
      </c>
      <c r="J928" s="44">
        <v>38.083333330000002</v>
      </c>
      <c r="K928" s="34">
        <v>40</v>
      </c>
      <c r="L928" s="34">
        <v>40</v>
      </c>
      <c r="M928" s="34">
        <v>0</v>
      </c>
      <c r="N928" s="45">
        <v>21.193899999999999</v>
      </c>
      <c r="O928" s="44">
        <v>34.006999999999998</v>
      </c>
      <c r="P928" s="26">
        <v>0.16946473411764673</v>
      </c>
      <c r="Q928" s="26">
        <v>0.62875890823529446</v>
      </c>
      <c r="R928" s="32" t="s">
        <v>1360</v>
      </c>
      <c r="S928" s="32">
        <v>1</v>
      </c>
      <c r="T928" s="32"/>
      <c r="U928" s="22"/>
      <c r="V928" s="36"/>
      <c r="W928" s="49" t="s">
        <v>1030</v>
      </c>
    </row>
    <row r="929" spans="1:23" ht="12.75" customHeight="1">
      <c r="A929" s="25" t="s">
        <v>1395</v>
      </c>
      <c r="B929" s="25" t="s">
        <v>1400</v>
      </c>
      <c r="C929" s="25" t="s">
        <v>1580</v>
      </c>
      <c r="D929" s="43">
        <v>43152</v>
      </c>
      <c r="E929" s="25">
        <v>2018</v>
      </c>
      <c r="F929" s="25">
        <v>2</v>
      </c>
      <c r="G929" s="37">
        <v>21</v>
      </c>
      <c r="H929" s="35">
        <v>0.61458333333333337</v>
      </c>
      <c r="I929" s="44">
        <v>137.583</v>
      </c>
      <c r="J929" s="44">
        <v>39.082000000000001</v>
      </c>
      <c r="K929" s="34">
        <v>0</v>
      </c>
      <c r="L929" s="34">
        <v>0</v>
      </c>
      <c r="M929" s="33">
        <v>0</v>
      </c>
      <c r="N929" s="45">
        <v>9.5299999999999994</v>
      </c>
      <c r="O929" s="44">
        <v>34.287999999999997</v>
      </c>
      <c r="P929" s="46">
        <v>0.17</v>
      </c>
      <c r="Q929" s="46">
        <v>0.86</v>
      </c>
      <c r="R929" s="25" t="s">
        <v>1360</v>
      </c>
      <c r="S929" s="25"/>
      <c r="T929" s="25"/>
      <c r="U929" s="22"/>
      <c r="V929" s="36"/>
      <c r="W929" s="47" t="s">
        <v>1467</v>
      </c>
    </row>
    <row r="930" spans="1:23" ht="12.75" customHeight="1">
      <c r="A930" s="25" t="s">
        <v>1384</v>
      </c>
      <c r="B930" s="25" t="s">
        <v>1388</v>
      </c>
      <c r="C930" s="25" t="s">
        <v>1578</v>
      </c>
      <c r="D930" s="43">
        <v>43343</v>
      </c>
      <c r="E930" s="25">
        <v>2018</v>
      </c>
      <c r="F930" s="25">
        <v>8</v>
      </c>
      <c r="G930" s="37">
        <v>31</v>
      </c>
      <c r="H930" s="35">
        <v>0.78591435185185177</v>
      </c>
      <c r="I930" s="44">
        <v>137.74666669999999</v>
      </c>
      <c r="J930" s="44">
        <v>38.083333330000002</v>
      </c>
      <c r="K930" s="34">
        <v>90</v>
      </c>
      <c r="L930" s="34">
        <v>90</v>
      </c>
      <c r="M930" s="34">
        <v>0</v>
      </c>
      <c r="N930" s="45">
        <v>16.800999999999998</v>
      </c>
      <c r="O930" s="44">
        <v>34.455399999999997</v>
      </c>
      <c r="P930" s="26">
        <v>0.1758816000000003</v>
      </c>
      <c r="Q930" s="26">
        <v>1.1218857599999996</v>
      </c>
      <c r="R930" s="32" t="s">
        <v>1360</v>
      </c>
      <c r="S930" s="32">
        <v>1</v>
      </c>
      <c r="T930" s="32"/>
      <c r="U930" s="22"/>
      <c r="V930" s="36"/>
      <c r="W930" s="49" t="s">
        <v>1025</v>
      </c>
    </row>
    <row r="931" spans="1:23" ht="12.75" customHeight="1">
      <c r="A931" s="25" t="s">
        <v>1359</v>
      </c>
      <c r="B931" s="25" t="s">
        <v>1349</v>
      </c>
      <c r="C931" s="25" t="s">
        <v>1578</v>
      </c>
      <c r="D931" s="43">
        <v>43312</v>
      </c>
      <c r="E931" s="25">
        <v>2018</v>
      </c>
      <c r="F931" s="25">
        <v>7</v>
      </c>
      <c r="G931" s="37">
        <v>31</v>
      </c>
      <c r="H931" s="35">
        <v>0.40604166666666663</v>
      </c>
      <c r="I931" s="44">
        <v>138.25383333333335</v>
      </c>
      <c r="J931" s="44">
        <v>38.831666666666663</v>
      </c>
      <c r="K931" s="34">
        <v>40</v>
      </c>
      <c r="L931" s="34">
        <v>40</v>
      </c>
      <c r="M931" s="34">
        <v>0</v>
      </c>
      <c r="N931" s="45">
        <v>17.743600000000001</v>
      </c>
      <c r="O931" s="44">
        <v>34.503900000000002</v>
      </c>
      <c r="P931" s="26">
        <v>0.17672349411764676</v>
      </c>
      <c r="Q931" s="26">
        <v>1.1370927647058835</v>
      </c>
      <c r="R931" s="32" t="s">
        <v>1360</v>
      </c>
      <c r="S931" s="32">
        <v>1</v>
      </c>
      <c r="T931" s="32"/>
      <c r="U931" s="22"/>
      <c r="V931" s="36"/>
      <c r="W931" s="49" t="s">
        <v>966</v>
      </c>
    </row>
    <row r="932" spans="1:23" ht="12.75" customHeight="1">
      <c r="A932" s="25" t="s">
        <v>1384</v>
      </c>
      <c r="B932" s="25" t="s">
        <v>1386</v>
      </c>
      <c r="C932" s="25" t="s">
        <v>1578</v>
      </c>
      <c r="D932" s="43">
        <v>43342</v>
      </c>
      <c r="E932" s="25">
        <v>2018</v>
      </c>
      <c r="F932" s="25">
        <v>8</v>
      </c>
      <c r="G932" s="37">
        <v>30</v>
      </c>
      <c r="H932" s="35">
        <v>0.94390046296296293</v>
      </c>
      <c r="I932" s="44">
        <v>138.08316669999999</v>
      </c>
      <c r="J932" s="44">
        <v>37.585000000000001</v>
      </c>
      <c r="K932" s="34">
        <v>90</v>
      </c>
      <c r="L932" s="34">
        <v>90</v>
      </c>
      <c r="M932" s="34">
        <v>0</v>
      </c>
      <c r="N932" s="45">
        <v>15.561199999999999</v>
      </c>
      <c r="O932" s="44">
        <v>34.487900000000003</v>
      </c>
      <c r="P932" s="26">
        <v>0.17865427058823524</v>
      </c>
      <c r="Q932" s="26">
        <v>1.0398604047058804</v>
      </c>
      <c r="R932" s="32" t="s">
        <v>1360</v>
      </c>
      <c r="S932" s="32">
        <v>1</v>
      </c>
      <c r="T932" s="32"/>
      <c r="U932" s="22"/>
      <c r="V932" s="36"/>
      <c r="W932" s="47" t="s">
        <v>1003</v>
      </c>
    </row>
    <row r="933" spans="1:23" ht="12.75" customHeight="1">
      <c r="A933" s="25" t="s">
        <v>1384</v>
      </c>
      <c r="B933" s="25" t="s">
        <v>1386</v>
      </c>
      <c r="C933" s="25" t="s">
        <v>1578</v>
      </c>
      <c r="D933" s="43">
        <v>43342</v>
      </c>
      <c r="E933" s="25">
        <v>2018</v>
      </c>
      <c r="F933" s="25">
        <v>8</v>
      </c>
      <c r="G933" s="37">
        <v>30</v>
      </c>
      <c r="H933" s="35">
        <v>0.94420138888888883</v>
      </c>
      <c r="I933" s="44">
        <v>138.08316669999999</v>
      </c>
      <c r="J933" s="44">
        <v>37.585000000000001</v>
      </c>
      <c r="K933" s="34">
        <v>80</v>
      </c>
      <c r="L933" s="34">
        <v>80</v>
      </c>
      <c r="M933" s="34">
        <v>0</v>
      </c>
      <c r="N933" s="45">
        <v>16.761099999999999</v>
      </c>
      <c r="O933" s="44">
        <v>34.479300000000002</v>
      </c>
      <c r="P933" s="26">
        <v>0.17918382352941142</v>
      </c>
      <c r="Q933" s="26">
        <v>1.2020817682352938</v>
      </c>
      <c r="R933" s="32" t="s">
        <v>1360</v>
      </c>
      <c r="S933" s="32">
        <v>1</v>
      </c>
      <c r="T933" s="32"/>
      <c r="U933" s="22"/>
      <c r="V933" s="36"/>
      <c r="W933" s="47" t="s">
        <v>1004</v>
      </c>
    </row>
    <row r="934" spans="1:23" ht="12.75" customHeight="1">
      <c r="A934" s="25" t="s">
        <v>1359</v>
      </c>
      <c r="B934" s="25" t="s">
        <v>1339</v>
      </c>
      <c r="C934" s="25" t="s">
        <v>1578</v>
      </c>
      <c r="D934" s="43">
        <v>43310</v>
      </c>
      <c r="E934" s="25">
        <v>2018</v>
      </c>
      <c r="F934" s="25">
        <v>7</v>
      </c>
      <c r="G934" s="37">
        <v>29</v>
      </c>
      <c r="H934" s="35">
        <v>0.77418981481481486</v>
      </c>
      <c r="I934" s="44">
        <v>137.90666666666667</v>
      </c>
      <c r="J934" s="44">
        <v>37.840000000000003</v>
      </c>
      <c r="K934" s="34">
        <v>20</v>
      </c>
      <c r="L934" s="34">
        <v>20</v>
      </c>
      <c r="M934" s="34">
        <v>0</v>
      </c>
      <c r="N934" s="45">
        <v>20.988900000000001</v>
      </c>
      <c r="O934" s="44">
        <v>34.219099999999997</v>
      </c>
      <c r="P934" s="26">
        <v>0.17976754470588263</v>
      </c>
      <c r="Q934" s="26">
        <v>0.65886877411764644</v>
      </c>
      <c r="R934" s="32" t="s">
        <v>1360</v>
      </c>
      <c r="S934" s="32">
        <v>1</v>
      </c>
      <c r="T934" s="32"/>
      <c r="U934" s="22"/>
      <c r="V934" s="36"/>
      <c r="W934" s="47" t="s">
        <v>933</v>
      </c>
    </row>
    <row r="935" spans="1:23" ht="12.75" customHeight="1">
      <c r="A935" s="25" t="s">
        <v>1359</v>
      </c>
      <c r="B935" s="25" t="s">
        <v>1347</v>
      </c>
      <c r="C935" s="25" t="s">
        <v>1578</v>
      </c>
      <c r="D935" s="43">
        <v>43313</v>
      </c>
      <c r="E935" s="25">
        <v>2018</v>
      </c>
      <c r="F935" s="25">
        <v>8</v>
      </c>
      <c r="G935" s="37">
        <v>1</v>
      </c>
      <c r="H935" s="35">
        <v>0.2772337962962963</v>
      </c>
      <c r="I935" s="44">
        <v>137.42883333333333</v>
      </c>
      <c r="J935" s="44">
        <v>39.335000000000001</v>
      </c>
      <c r="K935" s="34">
        <v>60</v>
      </c>
      <c r="L935" s="34">
        <v>60</v>
      </c>
      <c r="M935" s="34">
        <v>0</v>
      </c>
      <c r="N935" s="45">
        <v>11.665100000000001</v>
      </c>
      <c r="O935" s="44">
        <v>34.376899999999999</v>
      </c>
      <c r="P935" s="26">
        <v>0.18596337478991654</v>
      </c>
      <c r="Q935" s="26">
        <v>0.90206707394957952</v>
      </c>
      <c r="R935" s="32" t="s">
        <v>1360</v>
      </c>
      <c r="S935" s="32">
        <v>1</v>
      </c>
      <c r="T935" s="32"/>
      <c r="U935" s="22"/>
      <c r="V935" s="36"/>
      <c r="W935" s="47" t="s">
        <v>949</v>
      </c>
    </row>
    <row r="936" spans="1:23" ht="12.75" customHeight="1">
      <c r="A936" s="25" t="s">
        <v>1359</v>
      </c>
      <c r="B936" s="25" t="s">
        <v>1344</v>
      </c>
      <c r="C936" s="25" t="s">
        <v>1578</v>
      </c>
      <c r="D936" s="43">
        <v>43311</v>
      </c>
      <c r="E936" s="25">
        <v>2018</v>
      </c>
      <c r="F936" s="25">
        <v>7</v>
      </c>
      <c r="G936" s="37">
        <v>30</v>
      </c>
      <c r="H936" s="35">
        <v>0.65021990740740743</v>
      </c>
      <c r="I936" s="44">
        <v>137.89533333333333</v>
      </c>
      <c r="J936" s="44">
        <v>38.563333333333333</v>
      </c>
      <c r="K936" s="34">
        <v>10</v>
      </c>
      <c r="L936" s="34">
        <v>10</v>
      </c>
      <c r="M936" s="34">
        <v>0</v>
      </c>
      <c r="N936" s="45">
        <v>23.5959</v>
      </c>
      <c r="O936" s="44">
        <v>34.178600000000003</v>
      </c>
      <c r="P936" s="26">
        <v>0.1901502134453783</v>
      </c>
      <c r="Q936" s="26">
        <v>0.51666089747899413</v>
      </c>
      <c r="R936" s="32" t="s">
        <v>1360</v>
      </c>
      <c r="S936" s="32"/>
      <c r="T936" s="32"/>
      <c r="U936" s="22"/>
      <c r="V936" s="36"/>
      <c r="W936" s="47" t="s">
        <v>939</v>
      </c>
    </row>
    <row r="937" spans="1:23" ht="12.75" customHeight="1">
      <c r="A937" s="25" t="s">
        <v>1359</v>
      </c>
      <c r="B937" s="25" t="s">
        <v>1349</v>
      </c>
      <c r="C937" s="25" t="s">
        <v>1578</v>
      </c>
      <c r="D937" s="43">
        <v>43312</v>
      </c>
      <c r="E937" s="25">
        <v>2018</v>
      </c>
      <c r="F937" s="25">
        <v>7</v>
      </c>
      <c r="G937" s="37">
        <v>31</v>
      </c>
      <c r="H937" s="35">
        <v>0.40502314814814816</v>
      </c>
      <c r="I937" s="44">
        <v>138.25383333333335</v>
      </c>
      <c r="J937" s="44">
        <v>38.831666666666663</v>
      </c>
      <c r="K937" s="34">
        <v>60</v>
      </c>
      <c r="L937" s="34">
        <v>60</v>
      </c>
      <c r="M937" s="34">
        <v>0</v>
      </c>
      <c r="N937" s="45">
        <v>16.092199999999998</v>
      </c>
      <c r="O937" s="44">
        <v>34.538899999999998</v>
      </c>
      <c r="P937" s="26">
        <v>0.19185090588235276</v>
      </c>
      <c r="Q937" s="26">
        <v>1.3357277152941158</v>
      </c>
      <c r="R937" s="32" t="s">
        <v>1360</v>
      </c>
      <c r="S937" s="32">
        <v>1</v>
      </c>
      <c r="T937" s="32"/>
      <c r="U937" s="22"/>
      <c r="V937" s="36"/>
      <c r="W937" s="49" t="s">
        <v>964</v>
      </c>
    </row>
    <row r="938" spans="1:23" ht="12.75" customHeight="1">
      <c r="A938" s="25" t="s">
        <v>1359</v>
      </c>
      <c r="B938" s="25" t="s">
        <v>1349</v>
      </c>
      <c r="C938" s="25" t="s">
        <v>1578</v>
      </c>
      <c r="D938" s="43">
        <v>43312</v>
      </c>
      <c r="E938" s="25">
        <v>2018</v>
      </c>
      <c r="F938" s="25">
        <v>7</v>
      </c>
      <c r="G938" s="37">
        <v>31</v>
      </c>
      <c r="H938" s="35">
        <v>0.40434027777777781</v>
      </c>
      <c r="I938" s="44">
        <v>138.25383333333335</v>
      </c>
      <c r="J938" s="44">
        <v>38.831666666666663</v>
      </c>
      <c r="K938" s="34">
        <v>80</v>
      </c>
      <c r="L938" s="34">
        <v>80</v>
      </c>
      <c r="M938" s="34">
        <v>0</v>
      </c>
      <c r="N938" s="45">
        <v>14.69</v>
      </c>
      <c r="O938" s="44">
        <v>34.512599999999999</v>
      </c>
      <c r="P938" s="26">
        <v>0.19431211176470553</v>
      </c>
      <c r="Q938" s="26">
        <v>1.1387078705882363</v>
      </c>
      <c r="R938" s="32" t="s">
        <v>1360</v>
      </c>
      <c r="S938" s="32">
        <v>1</v>
      </c>
      <c r="T938" s="32"/>
      <c r="U938" s="22"/>
      <c r="V938" s="36"/>
      <c r="W938" s="49" t="s">
        <v>963</v>
      </c>
    </row>
    <row r="939" spans="1:23" ht="12.75" customHeight="1">
      <c r="A939" s="25" t="s">
        <v>1359</v>
      </c>
      <c r="B939" s="25" t="s">
        <v>1347</v>
      </c>
      <c r="C939" s="25" t="s">
        <v>1578</v>
      </c>
      <c r="D939" s="43">
        <v>43313</v>
      </c>
      <c r="E939" s="25">
        <v>2018</v>
      </c>
      <c r="F939" s="25">
        <v>8</v>
      </c>
      <c r="G939" s="37">
        <v>1</v>
      </c>
      <c r="H939" s="35">
        <v>0.27818287037037037</v>
      </c>
      <c r="I939" s="44">
        <v>137.42883333333333</v>
      </c>
      <c r="J939" s="44">
        <v>39.335000000000001</v>
      </c>
      <c r="K939" s="34">
        <v>40</v>
      </c>
      <c r="L939" s="34">
        <v>40</v>
      </c>
      <c r="M939" s="34">
        <v>0</v>
      </c>
      <c r="N939" s="45">
        <v>14.9719</v>
      </c>
      <c r="O939" s="44">
        <v>34.43</v>
      </c>
      <c r="P939" s="26">
        <v>0.1947043623529412</v>
      </c>
      <c r="Q939" s="26">
        <v>1.0162534117647031</v>
      </c>
      <c r="R939" s="32" t="s">
        <v>1360</v>
      </c>
      <c r="S939" s="32">
        <v>1</v>
      </c>
      <c r="T939" s="32"/>
      <c r="U939" s="22"/>
      <c r="V939" s="36"/>
      <c r="W939" s="47" t="s">
        <v>951</v>
      </c>
    </row>
    <row r="940" spans="1:23" ht="12.75" customHeight="1">
      <c r="A940" s="25" t="s">
        <v>1359</v>
      </c>
      <c r="B940" s="25" t="s">
        <v>1339</v>
      </c>
      <c r="C940" s="25" t="s">
        <v>1578</v>
      </c>
      <c r="D940" s="43">
        <v>43310</v>
      </c>
      <c r="E940" s="25">
        <v>2018</v>
      </c>
      <c r="F940" s="25">
        <v>7</v>
      </c>
      <c r="G940" s="37">
        <v>29</v>
      </c>
      <c r="H940" s="35">
        <v>0.77328703703703694</v>
      </c>
      <c r="I940" s="44">
        <v>137.90666666666667</v>
      </c>
      <c r="J940" s="44">
        <v>37.840000000000003</v>
      </c>
      <c r="K940" s="34">
        <v>30</v>
      </c>
      <c r="L940" s="34">
        <v>30</v>
      </c>
      <c r="M940" s="34">
        <v>0</v>
      </c>
      <c r="N940" s="45">
        <v>19.2211</v>
      </c>
      <c r="O940" s="44">
        <v>34.337400000000002</v>
      </c>
      <c r="P940" s="26">
        <v>0.19635659411764683</v>
      </c>
      <c r="Q940" s="26">
        <v>0.98767788235294063</v>
      </c>
      <c r="R940" s="32" t="s">
        <v>1360</v>
      </c>
      <c r="S940" s="32">
        <v>1</v>
      </c>
      <c r="T940" s="32"/>
      <c r="U940" s="22"/>
      <c r="V940" s="36"/>
      <c r="W940" s="47" t="s">
        <v>932</v>
      </c>
    </row>
    <row r="941" spans="1:23" ht="12.75" customHeight="1">
      <c r="A941" s="25" t="s">
        <v>1384</v>
      </c>
      <c r="B941" s="25" t="s">
        <v>1388</v>
      </c>
      <c r="C941" s="25" t="s">
        <v>1578</v>
      </c>
      <c r="D941" s="43">
        <v>43343</v>
      </c>
      <c r="E941" s="25">
        <v>2018</v>
      </c>
      <c r="F941" s="25">
        <v>8</v>
      </c>
      <c r="G941" s="37">
        <v>31</v>
      </c>
      <c r="H941" s="35">
        <v>0.78650462962962964</v>
      </c>
      <c r="I941" s="44">
        <v>137.74666669999999</v>
      </c>
      <c r="J941" s="44">
        <v>38.083333330000002</v>
      </c>
      <c r="K941" s="34">
        <v>80</v>
      </c>
      <c r="L941" s="34">
        <v>80</v>
      </c>
      <c r="M941" s="34">
        <v>0</v>
      </c>
      <c r="N941" s="45">
        <v>17.067499999999999</v>
      </c>
      <c r="O941" s="44">
        <v>34.432699999999997</v>
      </c>
      <c r="P941" s="26">
        <v>0.20931873882352958</v>
      </c>
      <c r="Q941" s="26">
        <v>1.2093211576470591</v>
      </c>
      <c r="R941" s="32" t="s">
        <v>1360</v>
      </c>
      <c r="S941" s="32">
        <v>1</v>
      </c>
      <c r="T941" s="32"/>
      <c r="U941" s="22"/>
      <c r="V941" s="36"/>
      <c r="W941" s="49" t="s">
        <v>1026</v>
      </c>
    </row>
    <row r="942" spans="1:23" ht="12.75" customHeight="1">
      <c r="A942" s="25" t="s">
        <v>1359</v>
      </c>
      <c r="B942" s="25" t="s">
        <v>1347</v>
      </c>
      <c r="C942" s="25" t="s">
        <v>1578</v>
      </c>
      <c r="D942" s="43">
        <v>43313</v>
      </c>
      <c r="E942" s="25">
        <v>2018</v>
      </c>
      <c r="F942" s="25">
        <v>8</v>
      </c>
      <c r="G942" s="37">
        <v>1</v>
      </c>
      <c r="H942" s="35">
        <v>0.27879629629629626</v>
      </c>
      <c r="I942" s="44">
        <v>137.42883333333333</v>
      </c>
      <c r="J942" s="44">
        <v>39.335000000000001</v>
      </c>
      <c r="K942" s="34">
        <v>30</v>
      </c>
      <c r="L942" s="34">
        <v>30</v>
      </c>
      <c r="M942" s="34">
        <v>0</v>
      </c>
      <c r="N942" s="45">
        <v>17.531400000000001</v>
      </c>
      <c r="O942" s="44">
        <v>34.339700000000001</v>
      </c>
      <c r="P942" s="26">
        <v>0.2112765647058823</v>
      </c>
      <c r="Q942" s="26">
        <v>0.84885922352941101</v>
      </c>
      <c r="R942" s="32" t="s">
        <v>1360</v>
      </c>
      <c r="S942" s="32">
        <v>1</v>
      </c>
      <c r="T942" s="32"/>
      <c r="U942" s="22"/>
      <c r="V942" s="36"/>
      <c r="W942" s="47" t="s">
        <v>952</v>
      </c>
    </row>
    <row r="943" spans="1:23" ht="12.75" customHeight="1">
      <c r="A943" s="25" t="s">
        <v>1359</v>
      </c>
      <c r="B943" s="25" t="s">
        <v>1349</v>
      </c>
      <c r="C943" s="25" t="s">
        <v>1578</v>
      </c>
      <c r="D943" s="43">
        <v>43312</v>
      </c>
      <c r="E943" s="25">
        <v>2018</v>
      </c>
      <c r="F943" s="25">
        <v>7</v>
      </c>
      <c r="G943" s="37">
        <v>31</v>
      </c>
      <c r="H943" s="35">
        <v>0.40369212962962964</v>
      </c>
      <c r="I943" s="44">
        <v>138.25383333333335</v>
      </c>
      <c r="J943" s="44">
        <v>38.831666666666663</v>
      </c>
      <c r="K943" s="34">
        <v>100</v>
      </c>
      <c r="L943" s="34">
        <v>100</v>
      </c>
      <c r="M943" s="34">
        <v>0</v>
      </c>
      <c r="N943" s="45">
        <v>12.2064</v>
      </c>
      <c r="O943" s="44">
        <v>34.414200000000001</v>
      </c>
      <c r="P943" s="26">
        <v>0.21762753529411771</v>
      </c>
      <c r="Q943" s="26">
        <v>0.98880297176470755</v>
      </c>
      <c r="R943" s="32" t="s">
        <v>1360</v>
      </c>
      <c r="S943" s="32">
        <v>1</v>
      </c>
      <c r="T943" s="32"/>
      <c r="U943" s="22"/>
      <c r="V943" s="36"/>
      <c r="W943" s="49" t="s">
        <v>962</v>
      </c>
    </row>
    <row r="944" spans="1:23" ht="12.75" customHeight="1">
      <c r="A944" s="25" t="s">
        <v>1359</v>
      </c>
      <c r="B944" s="25" t="s">
        <v>1339</v>
      </c>
      <c r="C944" s="25" t="s">
        <v>1578</v>
      </c>
      <c r="D944" s="43">
        <v>43310</v>
      </c>
      <c r="E944" s="25">
        <v>2018</v>
      </c>
      <c r="F944" s="25">
        <v>7</v>
      </c>
      <c r="G944" s="37">
        <v>29</v>
      </c>
      <c r="H944" s="35">
        <v>0.77164351851851853</v>
      </c>
      <c r="I944" s="44">
        <v>137.90666666666667</v>
      </c>
      <c r="J944" s="44">
        <v>37.840000000000003</v>
      </c>
      <c r="K944" s="34">
        <v>80</v>
      </c>
      <c r="L944" s="34">
        <v>80</v>
      </c>
      <c r="M944" s="34">
        <v>0</v>
      </c>
      <c r="N944" s="45">
        <v>14.6098</v>
      </c>
      <c r="O944" s="44">
        <v>34.508600000000001</v>
      </c>
      <c r="P944" s="26">
        <v>0.21843150352941221</v>
      </c>
      <c r="Q944" s="26">
        <v>1.2495885905882371</v>
      </c>
      <c r="R944" s="32" t="s">
        <v>1360</v>
      </c>
      <c r="S944" s="32">
        <v>1</v>
      </c>
      <c r="T944" s="32"/>
      <c r="U944" s="22"/>
      <c r="V944" s="36"/>
      <c r="W944" s="47" t="s">
        <v>928</v>
      </c>
    </row>
    <row r="945" spans="1:23" ht="12.75" customHeight="1">
      <c r="A945" s="25" t="s">
        <v>1359</v>
      </c>
      <c r="B945" s="25" t="s">
        <v>1339</v>
      </c>
      <c r="C945" s="25" t="s">
        <v>1578</v>
      </c>
      <c r="D945" s="43">
        <v>43310</v>
      </c>
      <c r="E945" s="25">
        <v>2018</v>
      </c>
      <c r="F945" s="25">
        <v>7</v>
      </c>
      <c r="G945" s="37">
        <v>29</v>
      </c>
      <c r="H945" s="35">
        <v>0.77107638888888896</v>
      </c>
      <c r="I945" s="44">
        <v>137.90666666666667</v>
      </c>
      <c r="J945" s="44">
        <v>37.840000000000003</v>
      </c>
      <c r="K945" s="34">
        <v>100</v>
      </c>
      <c r="L945" s="34">
        <v>100</v>
      </c>
      <c r="M945" s="34">
        <v>0</v>
      </c>
      <c r="N945" s="45">
        <v>13.435</v>
      </c>
      <c r="O945" s="44">
        <v>34.487400000000001</v>
      </c>
      <c r="P945" s="26">
        <v>0.22237558588235329</v>
      </c>
      <c r="Q945" s="26">
        <v>1.1715790376470601</v>
      </c>
      <c r="R945" s="32" t="s">
        <v>1360</v>
      </c>
      <c r="S945" s="32">
        <v>1</v>
      </c>
      <c r="T945" s="32"/>
      <c r="U945" s="22"/>
      <c r="V945" s="36"/>
      <c r="W945" s="47" t="s">
        <v>927</v>
      </c>
    </row>
    <row r="946" spans="1:23" ht="12.75" customHeight="1">
      <c r="A946" s="25" t="s">
        <v>1359</v>
      </c>
      <c r="B946" s="25" t="s">
        <v>1339</v>
      </c>
      <c r="C946" s="25" t="s">
        <v>1578</v>
      </c>
      <c r="D946" s="43">
        <v>43310</v>
      </c>
      <c r="E946" s="25">
        <v>2018</v>
      </c>
      <c r="F946" s="25">
        <v>7</v>
      </c>
      <c r="G946" s="37">
        <v>29</v>
      </c>
      <c r="H946" s="35">
        <v>0.77251157407407411</v>
      </c>
      <c r="I946" s="44">
        <v>137.90666666666667</v>
      </c>
      <c r="J946" s="44">
        <v>37.840000000000003</v>
      </c>
      <c r="K946" s="34">
        <v>50</v>
      </c>
      <c r="L946" s="34">
        <v>50</v>
      </c>
      <c r="M946" s="34">
        <v>0</v>
      </c>
      <c r="N946" s="45">
        <v>16.479600000000001</v>
      </c>
      <c r="O946" s="44">
        <v>34.527500000000003</v>
      </c>
      <c r="P946" s="26">
        <v>0.22781363882352945</v>
      </c>
      <c r="Q946" s="26">
        <v>1.2840100164705888</v>
      </c>
      <c r="R946" s="32" t="s">
        <v>1360</v>
      </c>
      <c r="S946" s="32">
        <v>1</v>
      </c>
      <c r="T946" s="32"/>
      <c r="U946" s="22"/>
      <c r="V946" s="36"/>
      <c r="W946" s="47" t="s">
        <v>930</v>
      </c>
    </row>
    <row r="947" spans="1:23" ht="12.75" customHeight="1">
      <c r="A947" s="25" t="s">
        <v>1384</v>
      </c>
      <c r="B947" s="25" t="s">
        <v>1388</v>
      </c>
      <c r="C947" s="25" t="s">
        <v>1578</v>
      </c>
      <c r="D947" s="43">
        <v>43343</v>
      </c>
      <c r="E947" s="25">
        <v>2018</v>
      </c>
      <c r="F947" s="25">
        <v>8</v>
      </c>
      <c r="G947" s="37">
        <v>31</v>
      </c>
      <c r="H947" s="35">
        <v>0.78697916666666667</v>
      </c>
      <c r="I947" s="44">
        <v>137.74666669999999</v>
      </c>
      <c r="J947" s="44">
        <v>38.083333330000002</v>
      </c>
      <c r="K947" s="34">
        <v>70</v>
      </c>
      <c r="L947" s="34">
        <v>70</v>
      </c>
      <c r="M947" s="34">
        <v>0</v>
      </c>
      <c r="N947" s="45">
        <v>17.731100000000001</v>
      </c>
      <c r="O947" s="44">
        <v>34.400799999999997</v>
      </c>
      <c r="P947" s="26">
        <v>0.22932355764705914</v>
      </c>
      <c r="Q947" s="26">
        <v>1.2782723952941204</v>
      </c>
      <c r="R947" s="32" t="s">
        <v>1360</v>
      </c>
      <c r="S947" s="32">
        <v>1</v>
      </c>
      <c r="T947" s="32"/>
      <c r="U947" s="22"/>
      <c r="V947" s="36"/>
      <c r="W947" s="49" t="s">
        <v>1027</v>
      </c>
    </row>
    <row r="948" spans="1:23" ht="12.75" customHeight="1">
      <c r="A948" s="25" t="s">
        <v>1359</v>
      </c>
      <c r="B948" s="25" t="s">
        <v>1339</v>
      </c>
      <c r="C948" s="25" t="s">
        <v>1578</v>
      </c>
      <c r="D948" s="43">
        <v>43310</v>
      </c>
      <c r="E948" s="25">
        <v>2018</v>
      </c>
      <c r="F948" s="25">
        <v>7</v>
      </c>
      <c r="G948" s="37">
        <v>29</v>
      </c>
      <c r="H948" s="35">
        <v>0.77217592592592599</v>
      </c>
      <c r="I948" s="44">
        <v>137.90666666666667</v>
      </c>
      <c r="J948" s="44">
        <v>37.840000000000003</v>
      </c>
      <c r="K948" s="34">
        <v>60</v>
      </c>
      <c r="L948" s="34">
        <v>60</v>
      </c>
      <c r="M948" s="34">
        <v>0</v>
      </c>
      <c r="N948" s="45">
        <v>15.6791</v>
      </c>
      <c r="O948" s="44">
        <v>34.541400000000003</v>
      </c>
      <c r="P948" s="26">
        <v>0.24618350117647037</v>
      </c>
      <c r="Q948" s="26">
        <v>1.334484743529412</v>
      </c>
      <c r="R948" s="32" t="s">
        <v>1360</v>
      </c>
      <c r="S948" s="32">
        <v>1</v>
      </c>
      <c r="T948" s="32"/>
      <c r="U948" s="22"/>
      <c r="V948" s="36"/>
      <c r="W948" s="47" t="s">
        <v>929</v>
      </c>
    </row>
    <row r="949" spans="1:23" ht="12.75" customHeight="1">
      <c r="A949" s="25" t="s">
        <v>1359</v>
      </c>
      <c r="B949" s="25" t="s">
        <v>1339</v>
      </c>
      <c r="C949" s="25" t="s">
        <v>1578</v>
      </c>
      <c r="D949" s="43">
        <v>43310</v>
      </c>
      <c r="E949" s="25">
        <v>2018</v>
      </c>
      <c r="F949" s="25">
        <v>7</v>
      </c>
      <c r="G949" s="37">
        <v>29</v>
      </c>
      <c r="H949" s="35">
        <v>0.77289351851851851</v>
      </c>
      <c r="I949" s="44">
        <v>137.90666666666667</v>
      </c>
      <c r="J949" s="44">
        <v>37.840000000000003</v>
      </c>
      <c r="K949" s="34">
        <v>40</v>
      </c>
      <c r="L949" s="34">
        <v>40</v>
      </c>
      <c r="M949" s="34">
        <v>0</v>
      </c>
      <c r="N949" s="45">
        <v>17.220400000000001</v>
      </c>
      <c r="O949" s="44">
        <v>34.412199999999999</v>
      </c>
      <c r="P949" s="26">
        <v>0.25292429647058823</v>
      </c>
      <c r="Q949" s="26">
        <v>1.1428289294117686</v>
      </c>
      <c r="R949" s="32" t="s">
        <v>1360</v>
      </c>
      <c r="S949" s="32">
        <v>1</v>
      </c>
      <c r="T949" s="32"/>
      <c r="U949" s="22"/>
      <c r="V949" s="36"/>
      <c r="W949" s="47" t="s">
        <v>931</v>
      </c>
    </row>
    <row r="950" spans="1:23" ht="12.75" customHeight="1">
      <c r="A950" s="25" t="s">
        <v>1359</v>
      </c>
      <c r="B950" s="25" t="s">
        <v>1339</v>
      </c>
      <c r="C950" s="25" t="s">
        <v>1578</v>
      </c>
      <c r="D950" s="43">
        <v>43310</v>
      </c>
      <c r="E950" s="25">
        <v>2018</v>
      </c>
      <c r="F950" s="25">
        <v>7</v>
      </c>
      <c r="G950" s="37">
        <v>29</v>
      </c>
      <c r="H950" s="35">
        <v>0.77047453703703705</v>
      </c>
      <c r="I950" s="44">
        <v>137.90666666666667</v>
      </c>
      <c r="J950" s="44">
        <v>37.840000000000003</v>
      </c>
      <c r="K950" s="34">
        <v>125</v>
      </c>
      <c r="L950" s="34">
        <v>125</v>
      </c>
      <c r="M950" s="34">
        <v>0</v>
      </c>
      <c r="N950" s="45">
        <v>12.7111</v>
      </c>
      <c r="O950" s="44">
        <v>34.454599999999999</v>
      </c>
      <c r="P950" s="26">
        <v>0.26268888823529446</v>
      </c>
      <c r="Q950" s="26">
        <v>1.1661739247058822</v>
      </c>
      <c r="R950" s="32" t="s">
        <v>1360</v>
      </c>
      <c r="S950" s="32">
        <v>1</v>
      </c>
      <c r="T950" s="32"/>
      <c r="U950" s="22"/>
      <c r="V950" s="36"/>
      <c r="W950" s="47" t="s">
        <v>926</v>
      </c>
    </row>
    <row r="951" spans="1:23" ht="12.75" customHeight="1">
      <c r="A951" s="1" t="s">
        <v>1518</v>
      </c>
      <c r="B951" s="32" t="s">
        <v>1519</v>
      </c>
      <c r="C951" s="32" t="s">
        <v>1567</v>
      </c>
      <c r="D951" s="31">
        <v>43663</v>
      </c>
      <c r="E951" s="25">
        <v>2019</v>
      </c>
      <c r="F951" s="25">
        <f t="shared" ref="F951:F961" si="75">MONTH(D951)</f>
        <v>7</v>
      </c>
      <c r="G951" s="37">
        <v>17</v>
      </c>
      <c r="H951" s="35" t="s">
        <v>292</v>
      </c>
      <c r="I951" s="28">
        <v>138.39975999999999</v>
      </c>
      <c r="J951" s="28">
        <v>42.199660000000002</v>
      </c>
      <c r="K951" s="33">
        <v>0</v>
      </c>
      <c r="L951" s="33">
        <v>0</v>
      </c>
      <c r="M951" s="33">
        <v>0</v>
      </c>
      <c r="N951" s="27">
        <v>19.5</v>
      </c>
      <c r="O951" s="30">
        <v>34.020000000000003</v>
      </c>
      <c r="P951" s="26">
        <v>-0.10062500735294044</v>
      </c>
      <c r="Q951" s="26">
        <v>-0.80068826323529407</v>
      </c>
      <c r="R951" s="32" t="s">
        <v>1529</v>
      </c>
      <c r="S951" s="32"/>
      <c r="T951" s="32"/>
      <c r="U951" s="22"/>
      <c r="V951" s="36"/>
      <c r="W951" s="22" t="s">
        <v>1524</v>
      </c>
    </row>
    <row r="952" spans="1:23" ht="12.75" customHeight="1">
      <c r="A952" s="1" t="s">
        <v>1518</v>
      </c>
      <c r="B952" s="32" t="s">
        <v>1521</v>
      </c>
      <c r="C952" s="32" t="s">
        <v>1567</v>
      </c>
      <c r="D952" s="31">
        <v>43665</v>
      </c>
      <c r="E952" s="25">
        <v>2019</v>
      </c>
      <c r="F952" s="25">
        <f t="shared" si="75"/>
        <v>7</v>
      </c>
      <c r="G952" s="37">
        <v>19</v>
      </c>
      <c r="H952" s="35" t="s">
        <v>292</v>
      </c>
      <c r="I952" s="28">
        <v>138.19879</v>
      </c>
      <c r="J952" s="28">
        <v>40.400480000000002</v>
      </c>
      <c r="K952" s="33">
        <v>0</v>
      </c>
      <c r="L952" s="33">
        <v>0</v>
      </c>
      <c r="M952" s="33">
        <v>0</v>
      </c>
      <c r="N952" s="27">
        <v>22.3</v>
      </c>
      <c r="O952" s="30">
        <v>34.01</v>
      </c>
      <c r="P952" s="26">
        <v>-6.8781247058823602E-2</v>
      </c>
      <c r="Q952" s="26">
        <v>-0.85897682470588066</v>
      </c>
      <c r="R952" s="32" t="s">
        <v>1529</v>
      </c>
      <c r="S952" s="32"/>
      <c r="T952" s="32"/>
      <c r="U952" s="22"/>
      <c r="V952" s="36"/>
      <c r="W952" s="22" t="s">
        <v>1526</v>
      </c>
    </row>
    <row r="953" spans="1:23" ht="12.75" customHeight="1">
      <c r="A953" s="1" t="s">
        <v>1518</v>
      </c>
      <c r="B953" s="32" t="s">
        <v>1520</v>
      </c>
      <c r="C953" s="32" t="s">
        <v>1567</v>
      </c>
      <c r="D953" s="31">
        <v>43664</v>
      </c>
      <c r="E953" s="25">
        <v>2019</v>
      </c>
      <c r="F953" s="25">
        <f t="shared" si="75"/>
        <v>7</v>
      </c>
      <c r="G953" s="37">
        <v>18</v>
      </c>
      <c r="H953" s="35" t="s">
        <v>292</v>
      </c>
      <c r="I953" s="28">
        <v>138.20009999999999</v>
      </c>
      <c r="J953" s="28">
        <v>41.40016</v>
      </c>
      <c r="K953" s="33">
        <v>0</v>
      </c>
      <c r="L953" s="33">
        <v>0</v>
      </c>
      <c r="M953" s="33">
        <v>0</v>
      </c>
      <c r="N953" s="27">
        <v>19.8</v>
      </c>
      <c r="O953" s="30">
        <v>34.08</v>
      </c>
      <c r="P953" s="26">
        <v>-4.754606470588163E-2</v>
      </c>
      <c r="Q953" s="26">
        <v>-0.5886533964705869</v>
      </c>
      <c r="R953" s="32" t="s">
        <v>1529</v>
      </c>
      <c r="S953" s="32"/>
      <c r="T953" s="32"/>
      <c r="U953" s="22"/>
      <c r="V953" s="36"/>
      <c r="W953" s="22" t="s">
        <v>1525</v>
      </c>
    </row>
    <row r="954" spans="1:23" ht="12.75" customHeight="1">
      <c r="A954" s="32" t="s">
        <v>176</v>
      </c>
      <c r="B954" s="32" t="s">
        <v>154</v>
      </c>
      <c r="C954" s="32" t="s">
        <v>1567</v>
      </c>
      <c r="D954" s="31">
        <v>42936</v>
      </c>
      <c r="E954" s="25">
        <f>YEAR(D954)</f>
        <v>2017</v>
      </c>
      <c r="F954" s="25">
        <f t="shared" si="75"/>
        <v>7</v>
      </c>
      <c r="G954" s="37">
        <f>DAY(D954)</f>
        <v>20</v>
      </c>
      <c r="H954" s="35" t="s">
        <v>292</v>
      </c>
      <c r="I954" s="28">
        <v>137.6079</v>
      </c>
      <c r="J954" s="28">
        <v>40.395049999999998</v>
      </c>
      <c r="K954" s="33">
        <v>0</v>
      </c>
      <c r="L954" s="33">
        <v>0</v>
      </c>
      <c r="M954" s="33">
        <v>0</v>
      </c>
      <c r="N954" s="27">
        <v>24.4</v>
      </c>
      <c r="O954" s="30">
        <v>34.07</v>
      </c>
      <c r="P954" s="26">
        <v>-3.1565308325791963E-2</v>
      </c>
      <c r="Q954" s="26">
        <v>-0.51547810352941115</v>
      </c>
      <c r="R954" s="32" t="s">
        <v>289</v>
      </c>
      <c r="S954" s="32"/>
      <c r="T954" s="32"/>
      <c r="U954" s="22" t="s">
        <v>300</v>
      </c>
      <c r="V954" s="36"/>
      <c r="W954" s="22"/>
    </row>
    <row r="955" spans="1:23" ht="12.75" customHeight="1">
      <c r="A955" s="32" t="s">
        <v>176</v>
      </c>
      <c r="B955" s="32" t="s">
        <v>153</v>
      </c>
      <c r="C955" s="32" t="s">
        <v>1567</v>
      </c>
      <c r="D955" s="31">
        <v>42936</v>
      </c>
      <c r="E955" s="25">
        <f>YEAR(D955)</f>
        <v>2017</v>
      </c>
      <c r="F955" s="25">
        <f t="shared" si="75"/>
        <v>7</v>
      </c>
      <c r="G955" s="37">
        <f>DAY(D955)</f>
        <v>20</v>
      </c>
      <c r="H955" s="35" t="s">
        <v>292</v>
      </c>
      <c r="I955" s="28">
        <v>137.6079</v>
      </c>
      <c r="J955" s="28">
        <v>40.395049999999998</v>
      </c>
      <c r="K955" s="33">
        <v>0</v>
      </c>
      <c r="L955" s="33">
        <v>0</v>
      </c>
      <c r="M955" s="33">
        <v>0</v>
      </c>
      <c r="N955" s="27">
        <v>24.4</v>
      </c>
      <c r="O955" s="30">
        <v>34.07</v>
      </c>
      <c r="P955" s="26">
        <v>-6.9955785067875587E-3</v>
      </c>
      <c r="Q955" s="26">
        <v>-0.46384233882352932</v>
      </c>
      <c r="R955" s="32" t="s">
        <v>289</v>
      </c>
      <c r="S955" s="32"/>
      <c r="T955" s="32"/>
      <c r="U955" s="22" t="s">
        <v>300</v>
      </c>
      <c r="V955" s="36"/>
      <c r="W955" s="22"/>
    </row>
    <row r="956" spans="1:23" ht="12.75" customHeight="1">
      <c r="A956" s="1" t="s">
        <v>1518</v>
      </c>
      <c r="B956" s="32" t="s">
        <v>1522</v>
      </c>
      <c r="C956" s="32" t="s">
        <v>1567</v>
      </c>
      <c r="D956" s="31">
        <v>43666</v>
      </c>
      <c r="E956" s="25">
        <v>2019</v>
      </c>
      <c r="F956" s="25">
        <f t="shared" si="75"/>
        <v>7</v>
      </c>
      <c r="G956" s="37">
        <v>29</v>
      </c>
      <c r="H956" s="35" t="s">
        <v>292</v>
      </c>
      <c r="I956" s="28">
        <v>138.19994</v>
      </c>
      <c r="J956" s="28">
        <v>39.400799999999997</v>
      </c>
      <c r="K956" s="33">
        <v>0</v>
      </c>
      <c r="L956" s="33">
        <v>0</v>
      </c>
      <c r="M956" s="33">
        <v>0</v>
      </c>
      <c r="N956" s="27">
        <v>24.5</v>
      </c>
      <c r="O956" s="30">
        <v>34.130000000000003</v>
      </c>
      <c r="P956" s="26">
        <v>-4.8233294117645542E-3</v>
      </c>
      <c r="Q956" s="26">
        <v>-0.33409941294117651</v>
      </c>
      <c r="R956" s="32" t="s">
        <v>1529</v>
      </c>
      <c r="S956" s="32"/>
      <c r="T956" s="32"/>
      <c r="U956" s="22"/>
      <c r="V956" s="36"/>
      <c r="W956" s="22" t="s">
        <v>1527</v>
      </c>
    </row>
    <row r="957" spans="1:23" ht="12.75" customHeight="1">
      <c r="A957" s="32" t="s">
        <v>176</v>
      </c>
      <c r="B957" s="32" t="s">
        <v>163</v>
      </c>
      <c r="C957" s="32" t="s">
        <v>1567</v>
      </c>
      <c r="D957" s="31">
        <v>42941</v>
      </c>
      <c r="E957" s="25">
        <f>YEAR(D957)</f>
        <v>2017</v>
      </c>
      <c r="F957" s="25">
        <f t="shared" si="75"/>
        <v>7</v>
      </c>
      <c r="G957" s="37">
        <f>DAY(D957)</f>
        <v>25</v>
      </c>
      <c r="H957" s="35" t="s">
        <v>292</v>
      </c>
      <c r="I957" s="28">
        <v>137.45961666666668</v>
      </c>
      <c r="J957" s="28">
        <v>38.5396</v>
      </c>
      <c r="K957" s="33">
        <v>0</v>
      </c>
      <c r="L957" s="33">
        <v>0</v>
      </c>
      <c r="M957" s="33">
        <v>0</v>
      </c>
      <c r="N957" s="27">
        <v>25.6</v>
      </c>
      <c r="O957" s="30">
        <v>34.14</v>
      </c>
      <c r="P957" s="26">
        <v>5.3398637782805514E-2</v>
      </c>
      <c r="Q957" s="26">
        <v>-0.17514273529411728</v>
      </c>
      <c r="R957" s="32" t="s">
        <v>289</v>
      </c>
      <c r="S957" s="32"/>
      <c r="T957" s="32"/>
      <c r="U957" s="22" t="s">
        <v>300</v>
      </c>
      <c r="V957" s="36"/>
      <c r="W957" s="22"/>
    </row>
    <row r="958" spans="1:23" ht="12.75" customHeight="1">
      <c r="A958" s="32" t="s">
        <v>175</v>
      </c>
      <c r="B958" s="32" t="s">
        <v>15</v>
      </c>
      <c r="C958" s="32" t="s">
        <v>1567</v>
      </c>
      <c r="D958" s="31">
        <v>42563</v>
      </c>
      <c r="E958" s="25">
        <f>YEAR(D958)</f>
        <v>2016</v>
      </c>
      <c r="F958" s="25">
        <f t="shared" si="75"/>
        <v>7</v>
      </c>
      <c r="G958" s="37">
        <f>DAY(D958)</f>
        <v>12</v>
      </c>
      <c r="H958" s="35" t="s">
        <v>292</v>
      </c>
      <c r="I958" s="28">
        <v>138.61526666666666</v>
      </c>
      <c r="J958" s="28">
        <v>40.003766666666664</v>
      </c>
      <c r="K958" s="33">
        <v>0</v>
      </c>
      <c r="L958" s="33">
        <v>0</v>
      </c>
      <c r="M958" s="33">
        <v>0</v>
      </c>
      <c r="N958" s="27">
        <v>23.3</v>
      </c>
      <c r="O958" s="30">
        <v>34.22</v>
      </c>
      <c r="P958" s="26">
        <v>7.1136461176470475E-2</v>
      </c>
      <c r="Q958" s="26">
        <v>0.27296520941176339</v>
      </c>
      <c r="R958" s="32" t="s">
        <v>289</v>
      </c>
      <c r="S958" s="32"/>
      <c r="T958" s="32"/>
      <c r="U958" s="22" t="s">
        <v>300</v>
      </c>
      <c r="V958" s="36"/>
      <c r="W958" s="22"/>
    </row>
    <row r="959" spans="1:23" ht="12.75" customHeight="1">
      <c r="A959" s="32" t="s">
        <v>176</v>
      </c>
      <c r="B959" s="32" t="s">
        <v>164</v>
      </c>
      <c r="C959" s="32" t="s">
        <v>1567</v>
      </c>
      <c r="D959" s="31">
        <v>42941</v>
      </c>
      <c r="E959" s="25">
        <f>YEAR(D959)</f>
        <v>2017</v>
      </c>
      <c r="F959" s="25">
        <f t="shared" si="75"/>
        <v>7</v>
      </c>
      <c r="G959" s="37">
        <f>DAY(D959)</f>
        <v>25</v>
      </c>
      <c r="H959" s="35" t="s">
        <v>292</v>
      </c>
      <c r="I959" s="28">
        <v>137.45961666666668</v>
      </c>
      <c r="J959" s="28">
        <v>38.5396</v>
      </c>
      <c r="K959" s="33">
        <v>0</v>
      </c>
      <c r="L959" s="33">
        <v>0</v>
      </c>
      <c r="M959" s="33">
        <v>0</v>
      </c>
      <c r="N959" s="27">
        <v>25.6</v>
      </c>
      <c r="O959" s="30">
        <v>34.14</v>
      </c>
      <c r="P959" s="26">
        <v>0.107222403846154</v>
      </c>
      <c r="Q959" s="26">
        <v>-0.12643281999999934</v>
      </c>
      <c r="R959" s="32" t="s">
        <v>289</v>
      </c>
      <c r="S959" s="32"/>
      <c r="T959" s="32"/>
      <c r="U959" s="22" t="s">
        <v>300</v>
      </c>
      <c r="V959" s="36"/>
      <c r="W959" s="22"/>
    </row>
    <row r="960" spans="1:23" ht="12.75" customHeight="1">
      <c r="A960" s="32" t="s">
        <v>175</v>
      </c>
      <c r="B960" s="32" t="s">
        <v>16</v>
      </c>
      <c r="C960" s="32" t="s">
        <v>1567</v>
      </c>
      <c r="D960" s="31">
        <v>42563</v>
      </c>
      <c r="E960" s="25">
        <f>YEAR(D960)</f>
        <v>2016</v>
      </c>
      <c r="F960" s="25">
        <f t="shared" si="75"/>
        <v>7</v>
      </c>
      <c r="G960" s="37">
        <f>DAY(D960)</f>
        <v>12</v>
      </c>
      <c r="H960" s="35" t="s">
        <v>292</v>
      </c>
      <c r="I960" s="28">
        <v>138.61526666666666</v>
      </c>
      <c r="J960" s="28">
        <v>40.003766666666664</v>
      </c>
      <c r="K960" s="33">
        <v>0</v>
      </c>
      <c r="L960" s="33">
        <v>0</v>
      </c>
      <c r="M960" s="33">
        <v>0</v>
      </c>
      <c r="N960" s="27">
        <v>23.3</v>
      </c>
      <c r="O960" s="30">
        <v>34.22</v>
      </c>
      <c r="P960" s="26">
        <v>0.11426887058823507</v>
      </c>
      <c r="Q960" s="26">
        <v>0.31474336470588232</v>
      </c>
      <c r="R960" s="32" t="s">
        <v>289</v>
      </c>
      <c r="S960" s="32"/>
      <c r="T960" s="32"/>
      <c r="U960" s="22" t="s">
        <v>300</v>
      </c>
      <c r="V960" s="36"/>
      <c r="W960" s="22"/>
    </row>
    <row r="961" spans="1:23" ht="12.75" customHeight="1">
      <c r="A961" s="1" t="s">
        <v>1103</v>
      </c>
      <c r="B961" s="1" t="s">
        <v>1133</v>
      </c>
      <c r="C961" s="1" t="s">
        <v>1569</v>
      </c>
      <c r="D961" s="5">
        <v>43254</v>
      </c>
      <c r="E961" s="1">
        <f>YEAR(D961)</f>
        <v>2018</v>
      </c>
      <c r="F961" s="1">
        <f t="shared" si="75"/>
        <v>6</v>
      </c>
      <c r="G961" s="4">
        <f>DAY(D961)</f>
        <v>3</v>
      </c>
      <c r="H961" s="9">
        <v>0.29305555555555557</v>
      </c>
      <c r="I961" s="13">
        <v>129.41028571428501</v>
      </c>
      <c r="J961" s="13">
        <v>33.735571428571397</v>
      </c>
      <c r="K961" s="10">
        <v>5</v>
      </c>
      <c r="L961" s="10">
        <v>5</v>
      </c>
      <c r="M961" s="10">
        <v>0</v>
      </c>
      <c r="N961" s="14">
        <v>21.035714285714199</v>
      </c>
      <c r="O961" s="16">
        <v>34.118428571428502</v>
      </c>
      <c r="P961" s="38">
        <v>-0.23956336941176493</v>
      </c>
      <c r="Q961" s="38">
        <v>-1.7824308047058821</v>
      </c>
      <c r="R961" s="1" t="s">
        <v>1587</v>
      </c>
      <c r="U961" s="8" t="s">
        <v>1623</v>
      </c>
      <c r="W961" s="8" t="s">
        <v>1271</v>
      </c>
    </row>
    <row r="962" spans="1:23" ht="12.75" customHeight="1">
      <c r="A962" s="1" t="s">
        <v>1408</v>
      </c>
      <c r="B962" s="1" t="s">
        <v>244</v>
      </c>
      <c r="C962" s="1" t="s">
        <v>1569</v>
      </c>
      <c r="D962" s="5">
        <v>43358.483657407407</v>
      </c>
      <c r="E962" s="1">
        <v>2018</v>
      </c>
      <c r="F962" s="1">
        <v>9</v>
      </c>
      <c r="G962" s="4">
        <v>15</v>
      </c>
      <c r="H962" s="9">
        <v>43358.858657407407</v>
      </c>
      <c r="I962" s="13">
        <v>128.70599999999999</v>
      </c>
      <c r="J962" s="13">
        <v>33.631</v>
      </c>
      <c r="K962" s="33">
        <v>0</v>
      </c>
      <c r="L962" s="33">
        <v>0</v>
      </c>
      <c r="M962" s="33">
        <v>0</v>
      </c>
      <c r="N962" s="40">
        <v>26.6</v>
      </c>
      <c r="O962" s="13">
        <v>34.045959657400658</v>
      </c>
      <c r="P962" s="38">
        <v>-0.10263239176470607</v>
      </c>
      <c r="Q962" s="38">
        <v>-0.21761134117646996</v>
      </c>
      <c r="R962" s="1" t="s">
        <v>1410</v>
      </c>
      <c r="U962" s="7"/>
      <c r="W962" s="42" t="str">
        <f>A962&amp;" St."&amp;B962&amp;" "&amp;K962&amp;"m"&amp;" Bt."&amp;M962</f>
        <v>YK1808 St.MT22 0m Bt.0</v>
      </c>
    </row>
    <row r="963" spans="1:23" ht="12.75" customHeight="1">
      <c r="A963" s="1" t="s">
        <v>1408</v>
      </c>
      <c r="B963" s="1" t="s">
        <v>244</v>
      </c>
      <c r="C963" s="1" t="s">
        <v>1569</v>
      </c>
      <c r="D963" s="5">
        <v>43358.483657407407</v>
      </c>
      <c r="E963" s="1">
        <v>2018</v>
      </c>
      <c r="F963" s="1">
        <v>9</v>
      </c>
      <c r="G963" s="4">
        <v>15</v>
      </c>
      <c r="H963" s="9">
        <v>43358.858657407407</v>
      </c>
      <c r="I963" s="13">
        <v>128.70599999999999</v>
      </c>
      <c r="J963" s="13">
        <v>33.631</v>
      </c>
      <c r="K963" s="33">
        <v>20</v>
      </c>
      <c r="L963" s="33">
        <v>20</v>
      </c>
      <c r="M963" s="10">
        <v>0</v>
      </c>
      <c r="N963" s="14">
        <v>26.762</v>
      </c>
      <c r="O963" s="13">
        <v>34.017898170269525</v>
      </c>
      <c r="P963" s="38">
        <v>-7.7151285882352871E-2</v>
      </c>
      <c r="Q963" s="38">
        <v>-0.36247367058823521</v>
      </c>
      <c r="R963" s="1" t="s">
        <v>1410</v>
      </c>
      <c r="U963" s="7"/>
      <c r="W963" s="42" t="str">
        <f>A963&amp;" St."&amp;B963&amp;" "&amp;K963&amp;"m"&amp;" Bt."&amp;M963</f>
        <v>YK1808 St.MT22 20m Bt.0</v>
      </c>
    </row>
    <row r="964" spans="1:23" ht="12.75" customHeight="1">
      <c r="A964" s="1" t="s">
        <v>1103</v>
      </c>
      <c r="B964" s="1" t="s">
        <v>1132</v>
      </c>
      <c r="C964" s="1" t="s">
        <v>1569</v>
      </c>
      <c r="D964" s="5">
        <v>43254</v>
      </c>
      <c r="E964" s="1">
        <f>YEAR(D964)</f>
        <v>2018</v>
      </c>
      <c r="F964" s="1">
        <f>MONTH(D964)</f>
        <v>6</v>
      </c>
      <c r="G964" s="4">
        <f>DAY(D964)</f>
        <v>3</v>
      </c>
      <c r="H964" s="9">
        <v>0.41180555555555554</v>
      </c>
      <c r="I964" s="13">
        <v>129.53299999999999</v>
      </c>
      <c r="J964" s="13">
        <v>33.855800000000002</v>
      </c>
      <c r="K964" s="10">
        <v>5</v>
      </c>
      <c r="L964" s="10">
        <v>5</v>
      </c>
      <c r="M964" s="10">
        <v>0</v>
      </c>
      <c r="N964" s="14">
        <v>20.888000000000002</v>
      </c>
      <c r="O964" s="16">
        <v>34.127400000000002</v>
      </c>
      <c r="P964" s="38">
        <v>-6.0955966386554872E-2</v>
      </c>
      <c r="Q964" s="38">
        <v>-0.75930572605041924</v>
      </c>
      <c r="R964" s="1" t="s">
        <v>1587</v>
      </c>
      <c r="U964" s="8" t="s">
        <v>1623</v>
      </c>
      <c r="W964" s="8" t="s">
        <v>1270</v>
      </c>
    </row>
    <row r="965" spans="1:23" ht="12.75" customHeight="1">
      <c r="A965" s="1" t="s">
        <v>1408</v>
      </c>
      <c r="B965" s="1" t="s">
        <v>247</v>
      </c>
      <c r="C965" s="1" t="s">
        <v>1569</v>
      </c>
      <c r="D965" s="5">
        <v>43360.363969907405</v>
      </c>
      <c r="E965" s="1">
        <v>2018</v>
      </c>
      <c r="F965" s="1">
        <v>9</v>
      </c>
      <c r="G965" s="4">
        <v>17</v>
      </c>
      <c r="H965" s="9">
        <v>43360.738969907405</v>
      </c>
      <c r="I965" s="13">
        <v>128.00299999999999</v>
      </c>
      <c r="J965" s="13">
        <v>32.218000000000004</v>
      </c>
      <c r="K965" s="33">
        <v>20</v>
      </c>
      <c r="L965" s="33">
        <v>20</v>
      </c>
      <c r="M965" s="10">
        <v>0</v>
      </c>
      <c r="N965" s="14">
        <v>28.276</v>
      </c>
      <c r="O965" s="13">
        <v>34.014199298001472</v>
      </c>
      <c r="P965" s="38">
        <v>-5.81557505882353E-2</v>
      </c>
      <c r="Q965" s="38">
        <v>-0.4626638317647096</v>
      </c>
      <c r="R965" s="1" t="s">
        <v>1410</v>
      </c>
      <c r="U965" s="7"/>
      <c r="V965" s="8" t="s">
        <v>1633</v>
      </c>
      <c r="W965" s="42" t="str">
        <f>A965&amp;" St."&amp;B965&amp;" "&amp;K965&amp;"m"&amp;" Bt."&amp;M965</f>
        <v>YK1808 St.MT25 20m Bt.0</v>
      </c>
    </row>
    <row r="966" spans="1:23" ht="12.75" customHeight="1">
      <c r="A966" s="1" t="s">
        <v>1408</v>
      </c>
      <c r="B966" s="1" t="s">
        <v>245</v>
      </c>
      <c r="C966" s="1" t="s">
        <v>1569</v>
      </c>
      <c r="D966" s="5">
        <v>43359.367280092592</v>
      </c>
      <c r="E966" s="1">
        <v>2018</v>
      </c>
      <c r="F966" s="1">
        <v>9</v>
      </c>
      <c r="G966" s="4">
        <v>16</v>
      </c>
      <c r="H966" s="9">
        <v>43359.742280092592</v>
      </c>
      <c r="I966" s="13">
        <v>128.25</v>
      </c>
      <c r="J966" s="13">
        <v>32.883000000000003</v>
      </c>
      <c r="K966" s="33">
        <v>50</v>
      </c>
      <c r="L966" s="33">
        <v>50</v>
      </c>
      <c r="M966" s="10">
        <v>0</v>
      </c>
      <c r="N966" s="14">
        <v>26.529</v>
      </c>
      <c r="O966" s="13">
        <v>34.0529184146611</v>
      </c>
      <c r="P966" s="38">
        <v>-5.2269368235294156E-2</v>
      </c>
      <c r="Q966" s="38">
        <v>-0.31871906941176675</v>
      </c>
      <c r="R966" s="1" t="s">
        <v>1410</v>
      </c>
      <c r="U966" s="7"/>
      <c r="V966" s="8" t="s">
        <v>1632</v>
      </c>
      <c r="W966" s="42" t="str">
        <f>A966&amp;" St."&amp;B966&amp;" "&amp;K966&amp;"m"&amp;" Bt."&amp;M966</f>
        <v>YK1808 St.MT23 50m Bt.0</v>
      </c>
    </row>
    <row r="967" spans="1:23" ht="12.75" customHeight="1">
      <c r="A967" s="1" t="s">
        <v>1103</v>
      </c>
      <c r="B967" s="1" t="s">
        <v>1128</v>
      </c>
      <c r="C967" s="1" t="s">
        <v>1569</v>
      </c>
      <c r="D967" s="5">
        <v>43252</v>
      </c>
      <c r="E967" s="1">
        <f>YEAR(D967)</f>
        <v>2018</v>
      </c>
      <c r="F967" s="1">
        <f>MONTH(D967)</f>
        <v>6</v>
      </c>
      <c r="G967" s="4">
        <f>DAY(D967)</f>
        <v>1</v>
      </c>
      <c r="H967" s="9">
        <v>0.73749999999999993</v>
      </c>
      <c r="I967" s="13">
        <v>129.66300000000001</v>
      </c>
      <c r="J967" s="13">
        <v>34.513166666666599</v>
      </c>
      <c r="K967" s="10">
        <v>5</v>
      </c>
      <c r="L967" s="10">
        <v>5</v>
      </c>
      <c r="M967" s="10">
        <v>0</v>
      </c>
      <c r="N967" s="14">
        <v>20.5616666666666</v>
      </c>
      <c r="O967" s="16">
        <v>34.087000000000003</v>
      </c>
      <c r="P967" s="38">
        <v>-5.198080000000016E-2</v>
      </c>
      <c r="Q967" s="38">
        <v>-0.40030636000000008</v>
      </c>
      <c r="R967" s="1" t="s">
        <v>1587</v>
      </c>
      <c r="U967" s="8" t="s">
        <v>1623</v>
      </c>
      <c r="W967" s="8" t="s">
        <v>1266</v>
      </c>
    </row>
    <row r="968" spans="1:23" ht="12.75" customHeight="1">
      <c r="A968" s="1" t="s">
        <v>1408</v>
      </c>
      <c r="B968" s="1" t="s">
        <v>1416</v>
      </c>
      <c r="C968" s="1" t="s">
        <v>1569</v>
      </c>
      <c r="D968" s="5">
        <v>43362.502546296295</v>
      </c>
      <c r="E968" s="1">
        <v>2018</v>
      </c>
      <c r="F968" s="1">
        <v>9</v>
      </c>
      <c r="G968" s="4">
        <v>19</v>
      </c>
      <c r="H968" s="9">
        <v>43362.877546296295</v>
      </c>
      <c r="I968" s="13">
        <v>129.583</v>
      </c>
      <c r="J968" s="13">
        <v>32.040999999999997</v>
      </c>
      <c r="K968" s="33">
        <v>20</v>
      </c>
      <c r="L968" s="33">
        <v>20</v>
      </c>
      <c r="M968" s="10">
        <v>0</v>
      </c>
      <c r="N968" s="14">
        <v>27.632999999999999</v>
      </c>
      <c r="O968" s="13">
        <v>34.013841257908702</v>
      </c>
      <c r="P968" s="38">
        <v>-3.6867452941176548E-2</v>
      </c>
      <c r="Q968" s="38">
        <v>-0.41865794117646971</v>
      </c>
      <c r="R968" s="1" t="s">
        <v>1410</v>
      </c>
      <c r="U968" s="7"/>
      <c r="W968" s="42" t="str">
        <f>A968&amp;" St."&amp;B968&amp;" "&amp;K968&amp;"m"&amp;" Bt."&amp;M968</f>
        <v>YK1808 St.MT30 20m Bt.0</v>
      </c>
    </row>
    <row r="969" spans="1:23" ht="12.75" customHeight="1">
      <c r="A969" s="1" t="s">
        <v>1103</v>
      </c>
      <c r="B969" s="1" t="s">
        <v>1123</v>
      </c>
      <c r="C969" s="1" t="s">
        <v>1569</v>
      </c>
      <c r="D969" s="5">
        <v>43251</v>
      </c>
      <c r="E969" s="1">
        <f>YEAR(D969)</f>
        <v>2018</v>
      </c>
      <c r="F969" s="1">
        <f>MONTH(D969)</f>
        <v>5</v>
      </c>
      <c r="G969" s="4">
        <f>DAY(D969)</f>
        <v>31</v>
      </c>
      <c r="H969" s="9">
        <v>0.72361111111111109</v>
      </c>
      <c r="I969" s="13">
        <v>129.993666666666</v>
      </c>
      <c r="J969" s="13">
        <v>35.003999999999998</v>
      </c>
      <c r="K969" s="10">
        <v>5</v>
      </c>
      <c r="L969" s="10">
        <v>5</v>
      </c>
      <c r="M969" s="10">
        <v>0</v>
      </c>
      <c r="N969" s="14">
        <v>19.896666666666601</v>
      </c>
      <c r="O969" s="16">
        <v>34.315333333333299</v>
      </c>
      <c r="P969" s="38">
        <v>-2.6250277647058784E-2</v>
      </c>
      <c r="Q969" s="38">
        <v>-0.11493703882352868</v>
      </c>
      <c r="R969" s="1" t="s">
        <v>1587</v>
      </c>
      <c r="U969" s="8" t="s">
        <v>1623</v>
      </c>
      <c r="W969" s="8" t="s">
        <v>1261</v>
      </c>
    </row>
    <row r="970" spans="1:23" ht="12.75" customHeight="1">
      <c r="A970" s="1" t="s">
        <v>1408</v>
      </c>
      <c r="B970" s="1" t="s">
        <v>1412</v>
      </c>
      <c r="C970" s="1" t="s">
        <v>1569</v>
      </c>
      <c r="D970" s="5">
        <v>43359.474641203706</v>
      </c>
      <c r="E970" s="1">
        <v>2018</v>
      </c>
      <c r="F970" s="1">
        <v>9</v>
      </c>
      <c r="G970" s="4">
        <v>16</v>
      </c>
      <c r="H970" s="9">
        <v>43359.849641203706</v>
      </c>
      <c r="I970" s="13">
        <v>128.249</v>
      </c>
      <c r="J970" s="13">
        <v>32.716999999999999</v>
      </c>
      <c r="K970" s="33">
        <v>20</v>
      </c>
      <c r="L970" s="33">
        <v>20</v>
      </c>
      <c r="M970" s="10">
        <v>0</v>
      </c>
      <c r="N970" s="14">
        <v>26.701000000000001</v>
      </c>
      <c r="O970" s="13">
        <v>34.025947887430661</v>
      </c>
      <c r="P970" s="38">
        <v>-2.5677070588234763E-2</v>
      </c>
      <c r="Q970" s="38">
        <v>-0.24905844705882352</v>
      </c>
      <c r="R970" s="1" t="s">
        <v>1410</v>
      </c>
      <c r="U970" s="7"/>
      <c r="W970" s="42" t="str">
        <f>A970&amp;" St."&amp;B970&amp;" "&amp;K970&amp;"m"&amp;" Bt."&amp;M970</f>
        <v>YK1808 St.MT24 20m Bt.0</v>
      </c>
    </row>
    <row r="971" spans="1:23" ht="12.75" customHeight="1">
      <c r="A971" s="32" t="s">
        <v>145</v>
      </c>
      <c r="B971" s="32" t="s">
        <v>119</v>
      </c>
      <c r="C971" s="32" t="s">
        <v>1568</v>
      </c>
      <c r="D971" s="31">
        <v>42618</v>
      </c>
      <c r="E971" s="1">
        <f>YEAR(D971)</f>
        <v>2016</v>
      </c>
      <c r="F971" s="1">
        <f>MONTH(D971)</f>
        <v>9</v>
      </c>
      <c r="G971" s="4">
        <f>DAY(D971)</f>
        <v>5</v>
      </c>
      <c r="H971" s="6">
        <v>0.7794444444444445</v>
      </c>
      <c r="I971" s="28">
        <v>130.07833333333335</v>
      </c>
      <c r="J971" s="28">
        <v>34.667833333333334</v>
      </c>
      <c r="K971" s="33">
        <v>113.55500000000001</v>
      </c>
      <c r="L971" s="33">
        <v>114</v>
      </c>
      <c r="M971" s="33">
        <v>0</v>
      </c>
      <c r="N971" s="27">
        <v>16.458300000000001</v>
      </c>
      <c r="O971" s="30">
        <v>34.434399999999997</v>
      </c>
      <c r="P971" s="38">
        <v>-2.3508849411764565E-2</v>
      </c>
      <c r="Q971" s="38">
        <v>-0.93199576470588053</v>
      </c>
      <c r="R971" s="32" t="s">
        <v>285</v>
      </c>
      <c r="S971" s="32">
        <v>1</v>
      </c>
      <c r="T971" s="32"/>
      <c r="W971" s="8" t="s">
        <v>477</v>
      </c>
    </row>
    <row r="972" spans="1:23" ht="12.75" customHeight="1">
      <c r="A972" s="1" t="s">
        <v>1408</v>
      </c>
      <c r="B972" s="1" t="s">
        <v>243</v>
      </c>
      <c r="C972" s="1" t="s">
        <v>1569</v>
      </c>
      <c r="D972" s="5">
        <v>43358.365127314813</v>
      </c>
      <c r="E972" s="1">
        <v>2018</v>
      </c>
      <c r="F972" s="1">
        <v>9</v>
      </c>
      <c r="G972" s="4">
        <v>15</v>
      </c>
      <c r="H972" s="9">
        <v>43358.740127314813</v>
      </c>
      <c r="I972" s="13">
        <v>128.70599999999999</v>
      </c>
      <c r="J972" s="13">
        <v>33.460999999999999</v>
      </c>
      <c r="K972" s="33">
        <v>20</v>
      </c>
      <c r="L972" s="33">
        <v>20</v>
      </c>
      <c r="M972" s="10">
        <v>0</v>
      </c>
      <c r="N972" s="14">
        <v>26.902999999999999</v>
      </c>
      <c r="O972" s="13">
        <v>34.043891542184575</v>
      </c>
      <c r="P972" s="38">
        <v>-2.0128381176470089E-2</v>
      </c>
      <c r="Q972" s="38">
        <v>-0.23529889411764771</v>
      </c>
      <c r="R972" s="1" t="s">
        <v>1410</v>
      </c>
      <c r="U972" s="7"/>
      <c r="W972" s="42" t="str">
        <f t="shared" ref="W972:W977" si="76">A972&amp;" St."&amp;B972&amp;" "&amp;K972&amp;"m"&amp;" Bt."&amp;M972</f>
        <v>YK1808 St.MT21 20m Bt.0</v>
      </c>
    </row>
    <row r="973" spans="1:23" ht="12.75" customHeight="1">
      <c r="A973" s="1" t="s">
        <v>1408</v>
      </c>
      <c r="B973" s="1" t="s">
        <v>1416</v>
      </c>
      <c r="C973" s="1" t="s">
        <v>1569</v>
      </c>
      <c r="D973" s="5">
        <v>43362.502546296295</v>
      </c>
      <c r="E973" s="1">
        <v>2018</v>
      </c>
      <c r="F973" s="1">
        <v>9</v>
      </c>
      <c r="G973" s="4">
        <v>19</v>
      </c>
      <c r="H973" s="9">
        <v>43362.877546296295</v>
      </c>
      <c r="I973" s="13">
        <v>129.583</v>
      </c>
      <c r="J973" s="13">
        <v>32.040999999999997</v>
      </c>
      <c r="K973" s="33">
        <v>50</v>
      </c>
      <c r="L973" s="33">
        <v>50</v>
      </c>
      <c r="M973" s="10">
        <v>0</v>
      </c>
      <c r="N973" s="14">
        <v>25.030999999999999</v>
      </c>
      <c r="O973" s="13">
        <v>34.072234072480782</v>
      </c>
      <c r="P973" s="38">
        <v>-1.9404017647059124E-2</v>
      </c>
      <c r="Q973" s="38">
        <v>-2.3568647058821668E-2</v>
      </c>
      <c r="R973" s="1" t="s">
        <v>1410</v>
      </c>
      <c r="U973" s="7"/>
      <c r="W973" s="42" t="str">
        <f t="shared" si="76"/>
        <v>YK1808 St.MT30 50m Bt.0</v>
      </c>
    </row>
    <row r="974" spans="1:23" ht="12.75" customHeight="1">
      <c r="A974" s="1" t="s">
        <v>1408</v>
      </c>
      <c r="B974" s="1" t="s">
        <v>1414</v>
      </c>
      <c r="C974" s="1" t="s">
        <v>1569</v>
      </c>
      <c r="D974" s="5">
        <v>43361.475740740738</v>
      </c>
      <c r="E974" s="1">
        <v>2018</v>
      </c>
      <c r="F974" s="1">
        <v>9</v>
      </c>
      <c r="G974" s="4">
        <v>18</v>
      </c>
      <c r="H974" s="9">
        <v>43361.850740740738</v>
      </c>
      <c r="I974" s="13">
        <v>128.5</v>
      </c>
      <c r="J974" s="13">
        <v>31.552</v>
      </c>
      <c r="K974" s="33">
        <v>20</v>
      </c>
      <c r="L974" s="33">
        <v>20</v>
      </c>
      <c r="M974" s="10">
        <v>0</v>
      </c>
      <c r="N974" s="14">
        <v>27.724</v>
      </c>
      <c r="O974" s="13">
        <v>34.078941418430382</v>
      </c>
      <c r="P974" s="38">
        <v>-1.0797185882353233E-2</v>
      </c>
      <c r="Q974" s="38">
        <v>-0.13040097764706005</v>
      </c>
      <c r="R974" s="1" t="s">
        <v>1410</v>
      </c>
      <c r="U974" s="7"/>
      <c r="V974" s="8" t="s">
        <v>1633</v>
      </c>
      <c r="W974" s="42" t="str">
        <f t="shared" si="76"/>
        <v>YK1808 St.MT28 20m Bt.0</v>
      </c>
    </row>
    <row r="975" spans="1:23" ht="12.75" customHeight="1">
      <c r="A975" s="1" t="s">
        <v>1408</v>
      </c>
      <c r="B975" s="1" t="s">
        <v>1413</v>
      </c>
      <c r="C975" s="1" t="s">
        <v>1569</v>
      </c>
      <c r="D975" s="5">
        <v>43361.350381944445</v>
      </c>
      <c r="E975" s="1">
        <v>2018</v>
      </c>
      <c r="F975" s="1">
        <v>9</v>
      </c>
      <c r="G975" s="4">
        <v>18</v>
      </c>
      <c r="H975" s="9">
        <v>43361.725381944445</v>
      </c>
      <c r="I975" s="13">
        <v>128.417</v>
      </c>
      <c r="J975" s="13">
        <v>31.56</v>
      </c>
      <c r="K975" s="33">
        <v>0</v>
      </c>
      <c r="L975" s="33">
        <v>0</v>
      </c>
      <c r="M975" s="33">
        <v>0</v>
      </c>
      <c r="N975" s="40">
        <v>28.2</v>
      </c>
      <c r="O975" s="13">
        <v>34.107417927651916</v>
      </c>
      <c r="P975" s="38">
        <v>-9.6447341176477686E-3</v>
      </c>
      <c r="Q975" s="38">
        <v>-9.5823522352942447E-2</v>
      </c>
      <c r="R975" s="1" t="s">
        <v>1410</v>
      </c>
      <c r="U975" s="7"/>
      <c r="V975" s="8" t="s">
        <v>1633</v>
      </c>
      <c r="W975" s="42" t="str">
        <f t="shared" si="76"/>
        <v>YK1808 St.MT27 0m Bt.0</v>
      </c>
    </row>
    <row r="976" spans="1:23" ht="12.75" customHeight="1">
      <c r="A976" s="1" t="s">
        <v>1408</v>
      </c>
      <c r="B976" s="1" t="s">
        <v>243</v>
      </c>
      <c r="C976" s="1" t="s">
        <v>1569</v>
      </c>
      <c r="D976" s="5">
        <v>43358.365127314813</v>
      </c>
      <c r="E976" s="1">
        <v>2018</v>
      </c>
      <c r="F976" s="1">
        <v>9</v>
      </c>
      <c r="G976" s="4">
        <v>15</v>
      </c>
      <c r="H976" s="9">
        <v>43358.740127314813</v>
      </c>
      <c r="I976" s="13">
        <v>128.70599999999999</v>
      </c>
      <c r="J976" s="13">
        <v>33.460999999999999</v>
      </c>
      <c r="K976" s="33">
        <v>0</v>
      </c>
      <c r="L976" s="33">
        <v>0</v>
      </c>
      <c r="M976" s="33">
        <v>0</v>
      </c>
      <c r="N976" s="40">
        <v>27</v>
      </c>
      <c r="O976" s="13">
        <v>34.071237838110676</v>
      </c>
      <c r="P976" s="38">
        <v>-7.5545270588235347E-3</v>
      </c>
      <c r="Q976" s="38">
        <v>-0.21377576470588089</v>
      </c>
      <c r="R976" s="1" t="s">
        <v>1410</v>
      </c>
      <c r="U976" s="7"/>
      <c r="W976" s="42" t="str">
        <f t="shared" si="76"/>
        <v>YK1808 St.MT21 0m Bt.0</v>
      </c>
    </row>
    <row r="977" spans="1:23" ht="12.75" customHeight="1">
      <c r="A977" s="1" t="s">
        <v>1417</v>
      </c>
      <c r="B977" s="1" t="s">
        <v>1411</v>
      </c>
      <c r="C977" s="1" t="s">
        <v>1569</v>
      </c>
      <c r="D977" s="5">
        <v>43443</v>
      </c>
      <c r="E977" s="1">
        <v>2018</v>
      </c>
      <c r="F977" s="1">
        <v>12</v>
      </c>
      <c r="G977" s="4">
        <v>9</v>
      </c>
      <c r="H977" s="9">
        <v>0.62922453703703707</v>
      </c>
      <c r="I977" s="13">
        <v>130.67699999999999</v>
      </c>
      <c r="J977" s="13">
        <v>34.334000000000003</v>
      </c>
      <c r="K977" s="10">
        <v>0</v>
      </c>
      <c r="L977" s="10">
        <v>0</v>
      </c>
      <c r="M977" s="33">
        <v>0</v>
      </c>
      <c r="N977" s="14">
        <v>18.899999999999999</v>
      </c>
      <c r="O977" s="13">
        <v>34.268544607357349</v>
      </c>
      <c r="P977" s="38">
        <v>-4.8128223529411152E-3</v>
      </c>
      <c r="Q977" s="38">
        <v>0.31904898588235397</v>
      </c>
      <c r="R977" s="1" t="s">
        <v>1410</v>
      </c>
      <c r="W977" s="42" t="str">
        <f t="shared" si="76"/>
        <v>YK1810 St.N2 0m Bt.0</v>
      </c>
    </row>
    <row r="978" spans="1:23" ht="12.75" customHeight="1">
      <c r="A978" s="1" t="s">
        <v>1103</v>
      </c>
      <c r="B978" s="1" t="s">
        <v>1124</v>
      </c>
      <c r="C978" s="1" t="s">
        <v>1569</v>
      </c>
      <c r="D978" s="5">
        <v>43253</v>
      </c>
      <c r="E978" s="1">
        <f>YEAR(D978)</f>
        <v>2018</v>
      </c>
      <c r="F978" s="1">
        <f>MONTH(D978)</f>
        <v>6</v>
      </c>
      <c r="G978" s="4">
        <f>DAY(D978)</f>
        <v>2</v>
      </c>
      <c r="H978" s="9">
        <v>0.4201388888888889</v>
      </c>
      <c r="I978" s="13">
        <v>129.78800000000001</v>
      </c>
      <c r="J978" s="13">
        <v>35.002000000000002</v>
      </c>
      <c r="K978" s="10">
        <v>5</v>
      </c>
      <c r="L978" s="10">
        <v>5</v>
      </c>
      <c r="M978" s="10">
        <v>0</v>
      </c>
      <c r="N978" s="14">
        <v>19.84</v>
      </c>
      <c r="O978" s="16">
        <v>34.304166666666603</v>
      </c>
      <c r="P978" s="38">
        <v>-2.535952941175923E-3</v>
      </c>
      <c r="Q978" s="38">
        <v>-0.16147470980392065</v>
      </c>
      <c r="R978" s="1" t="s">
        <v>1587</v>
      </c>
      <c r="U978" s="8" t="s">
        <v>1623</v>
      </c>
      <c r="W978" s="8" t="s">
        <v>1262</v>
      </c>
    </row>
    <row r="979" spans="1:23" ht="12.75" customHeight="1">
      <c r="A979" s="1" t="s">
        <v>1103</v>
      </c>
      <c r="B979" s="1" t="s">
        <v>1127</v>
      </c>
      <c r="C979" s="1" t="s">
        <v>1569</v>
      </c>
      <c r="D979" s="5">
        <v>43253</v>
      </c>
      <c r="E979" s="1">
        <f>YEAR(D979)</f>
        <v>2018</v>
      </c>
      <c r="F979" s="1">
        <f>MONTH(D979)</f>
        <v>6</v>
      </c>
      <c r="G979" s="4">
        <f>DAY(D979)</f>
        <v>2</v>
      </c>
      <c r="H979" s="9">
        <v>0.29236111111111113</v>
      </c>
      <c r="I979" s="13">
        <v>129.66800000000001</v>
      </c>
      <c r="J979" s="13">
        <v>34.661000000000001</v>
      </c>
      <c r="K979" s="10">
        <v>5</v>
      </c>
      <c r="L979" s="10">
        <v>5</v>
      </c>
      <c r="M979" s="10">
        <v>0</v>
      </c>
      <c r="N979" s="14">
        <v>20.863333333333301</v>
      </c>
      <c r="O979" s="16">
        <v>34.265999999999998</v>
      </c>
      <c r="P979" s="38">
        <v>-2.2479247058824203E-3</v>
      </c>
      <c r="Q979" s="38">
        <v>2.8053057647058566E-2</v>
      </c>
      <c r="R979" s="1" t="s">
        <v>1587</v>
      </c>
      <c r="U979" s="8" t="s">
        <v>1623</v>
      </c>
      <c r="W979" s="8" t="s">
        <v>1265</v>
      </c>
    </row>
    <row r="980" spans="1:23" ht="12.75" customHeight="1">
      <c r="A980" s="1" t="s">
        <v>1408</v>
      </c>
      <c r="B980" s="1" t="s">
        <v>243</v>
      </c>
      <c r="C980" s="1" t="s">
        <v>1569</v>
      </c>
      <c r="D980" s="5">
        <v>43358.365127314813</v>
      </c>
      <c r="E980" s="1">
        <v>2018</v>
      </c>
      <c r="F980" s="1">
        <v>9</v>
      </c>
      <c r="G980" s="4">
        <v>15</v>
      </c>
      <c r="H980" s="9">
        <v>43358.740127314813</v>
      </c>
      <c r="I980" s="13">
        <v>128.70599999999999</v>
      </c>
      <c r="J980" s="13">
        <v>33.460999999999999</v>
      </c>
      <c r="K980" s="33">
        <v>50</v>
      </c>
      <c r="L980" s="33">
        <v>50</v>
      </c>
      <c r="M980" s="10">
        <v>0</v>
      </c>
      <c r="N980" s="14">
        <v>26.388999999999999</v>
      </c>
      <c r="O980" s="13">
        <v>34.061026003222452</v>
      </c>
      <c r="P980" s="38">
        <v>-5.1745529411784119E-4</v>
      </c>
      <c r="Q980" s="38">
        <v>-8.9292823529412146E-2</v>
      </c>
      <c r="R980" s="1" t="s">
        <v>1410</v>
      </c>
      <c r="U980" s="7"/>
      <c r="W980" s="42" t="str">
        <f t="shared" ref="W980:W994" si="77">A980&amp;" St."&amp;B980&amp;" "&amp;K980&amp;"m"&amp;" Bt."&amp;M980</f>
        <v>YK1808 St.MT21 50m Bt.0</v>
      </c>
    </row>
    <row r="981" spans="1:23" ht="12.75" customHeight="1">
      <c r="A981" s="1" t="s">
        <v>1408</v>
      </c>
      <c r="B981" s="1" t="s">
        <v>1414</v>
      </c>
      <c r="C981" s="1" t="s">
        <v>1569</v>
      </c>
      <c r="D981" s="5">
        <v>43361.475740740738</v>
      </c>
      <c r="E981" s="1">
        <v>2018</v>
      </c>
      <c r="F981" s="1">
        <v>9</v>
      </c>
      <c r="G981" s="4">
        <v>18</v>
      </c>
      <c r="H981" s="9">
        <v>43361.850740740738</v>
      </c>
      <c r="I981" s="13">
        <v>128.5</v>
      </c>
      <c r="J981" s="13">
        <v>31.552</v>
      </c>
      <c r="K981" s="33">
        <v>0</v>
      </c>
      <c r="L981" s="33">
        <v>0</v>
      </c>
      <c r="M981" s="33">
        <v>0</v>
      </c>
      <c r="N981" s="40">
        <v>28</v>
      </c>
      <c r="O981" s="13">
        <v>34.108566056237485</v>
      </c>
      <c r="P981" s="38">
        <v>-5.0915294117626075E-4</v>
      </c>
      <c r="Q981" s="38">
        <v>-6.2414458823530694E-2</v>
      </c>
      <c r="R981" s="1" t="s">
        <v>1410</v>
      </c>
      <c r="U981" s="7"/>
      <c r="V981" s="8" t="s">
        <v>1633</v>
      </c>
      <c r="W981" s="42" t="str">
        <f t="shared" si="77"/>
        <v>YK1808 St.MT28 0m Bt.0</v>
      </c>
    </row>
    <row r="982" spans="1:23" ht="12.75" customHeight="1">
      <c r="A982" s="1" t="s">
        <v>1408</v>
      </c>
      <c r="B982" s="1" t="s">
        <v>1414</v>
      </c>
      <c r="C982" s="1" t="s">
        <v>1569</v>
      </c>
      <c r="D982" s="5">
        <v>43361.475740740738</v>
      </c>
      <c r="E982" s="1">
        <v>2018</v>
      </c>
      <c r="F982" s="1">
        <v>9</v>
      </c>
      <c r="G982" s="4">
        <v>18</v>
      </c>
      <c r="H982" s="9">
        <v>43361.850740740738</v>
      </c>
      <c r="I982" s="13">
        <v>128.5</v>
      </c>
      <c r="J982" s="13">
        <v>31.552</v>
      </c>
      <c r="K982" s="33">
        <v>50</v>
      </c>
      <c r="L982" s="33">
        <v>50</v>
      </c>
      <c r="M982" s="10">
        <v>0</v>
      </c>
      <c r="N982" s="14">
        <v>26.635999999999999</v>
      </c>
      <c r="O982" s="13">
        <v>34.153457302245251</v>
      </c>
      <c r="P982" s="38">
        <v>1.3910117647064624E-4</v>
      </c>
      <c r="Q982" s="38">
        <v>-0.14469931647058765</v>
      </c>
      <c r="R982" s="1" t="s">
        <v>1410</v>
      </c>
      <c r="U982" s="7"/>
      <c r="V982" s="8" t="s">
        <v>1633</v>
      </c>
      <c r="W982" s="42" t="str">
        <f t="shared" si="77"/>
        <v>YK1808 St.MT28 50m Bt.0</v>
      </c>
    </row>
    <row r="983" spans="1:23" ht="12.75" customHeight="1">
      <c r="A983" s="1" t="s">
        <v>1408</v>
      </c>
      <c r="B983" s="1" t="s">
        <v>1413</v>
      </c>
      <c r="C983" s="1" t="s">
        <v>1569</v>
      </c>
      <c r="D983" s="5">
        <v>43361.350381944445</v>
      </c>
      <c r="E983" s="1">
        <v>2018</v>
      </c>
      <c r="F983" s="1">
        <v>9</v>
      </c>
      <c r="G983" s="4">
        <v>18</v>
      </c>
      <c r="H983" s="9">
        <v>43361.725381944445</v>
      </c>
      <c r="I983" s="13">
        <v>128.417</v>
      </c>
      <c r="J983" s="13">
        <v>31.56</v>
      </c>
      <c r="K983" s="33">
        <v>50</v>
      </c>
      <c r="L983" s="33">
        <v>50</v>
      </c>
      <c r="M983" s="10">
        <v>0</v>
      </c>
      <c r="N983" s="14">
        <v>25.577999999999999</v>
      </c>
      <c r="O983" s="13">
        <v>34.166489429630538</v>
      </c>
      <c r="P983" s="38">
        <v>1.0595199999999583E-2</v>
      </c>
      <c r="Q983" s="38">
        <v>0.11432503999999888</v>
      </c>
      <c r="R983" s="1" t="s">
        <v>1410</v>
      </c>
      <c r="U983" s="7"/>
      <c r="V983" s="8" t="s">
        <v>1633</v>
      </c>
      <c r="W983" s="42" t="str">
        <f t="shared" si="77"/>
        <v>YK1808 St.MT27 50m Bt.0</v>
      </c>
    </row>
    <row r="984" spans="1:23" ht="12.75" customHeight="1">
      <c r="A984" s="1" t="s">
        <v>1408</v>
      </c>
      <c r="B984" s="1" t="s">
        <v>244</v>
      </c>
      <c r="C984" s="1" t="s">
        <v>1569</v>
      </c>
      <c r="D984" s="5">
        <v>43358.483657407407</v>
      </c>
      <c r="E984" s="1">
        <v>2018</v>
      </c>
      <c r="F984" s="1">
        <v>9</v>
      </c>
      <c r="G984" s="4">
        <v>15</v>
      </c>
      <c r="H984" s="9">
        <v>43358.858657407407</v>
      </c>
      <c r="I984" s="13">
        <v>128.70599999999999</v>
      </c>
      <c r="J984" s="13">
        <v>33.631</v>
      </c>
      <c r="K984" s="33">
        <v>50</v>
      </c>
      <c r="L984" s="33">
        <v>50</v>
      </c>
      <c r="M984" s="10">
        <v>0</v>
      </c>
      <c r="N984" s="14">
        <v>26.308</v>
      </c>
      <c r="O984" s="13">
        <v>34.184251544861077</v>
      </c>
      <c r="P984" s="38">
        <v>1.1889700000000225E-2</v>
      </c>
      <c r="Q984" s="38">
        <v>0.11898360000000174</v>
      </c>
      <c r="R984" s="1" t="s">
        <v>1410</v>
      </c>
      <c r="U984" s="7"/>
      <c r="W984" s="42" t="str">
        <f t="shared" si="77"/>
        <v>YK1808 St.MT22 50m Bt.0</v>
      </c>
    </row>
    <row r="985" spans="1:23" ht="12.75" customHeight="1">
      <c r="A985" s="1" t="s">
        <v>1408</v>
      </c>
      <c r="B985" s="1" t="s">
        <v>127</v>
      </c>
      <c r="C985" s="1" t="s">
        <v>1569</v>
      </c>
      <c r="D985" s="5">
        <v>43345.502766203703</v>
      </c>
      <c r="E985" s="1">
        <v>2018</v>
      </c>
      <c r="F985" s="1">
        <v>9</v>
      </c>
      <c r="G985" s="4">
        <v>2</v>
      </c>
      <c r="H985" s="9">
        <v>43345.877766203703</v>
      </c>
      <c r="I985" s="13">
        <v>130.548</v>
      </c>
      <c r="J985" s="13">
        <v>34.618000000000002</v>
      </c>
      <c r="K985" s="33">
        <v>50</v>
      </c>
      <c r="L985" s="33">
        <v>50</v>
      </c>
      <c r="M985" s="10">
        <v>0</v>
      </c>
      <c r="N985" s="14">
        <v>21.477</v>
      </c>
      <c r="O985" s="13">
        <v>34.186705390701313</v>
      </c>
      <c r="P985" s="38">
        <v>1.8897880000000367E-2</v>
      </c>
      <c r="Q985" s="38">
        <v>0.25330760000000119</v>
      </c>
      <c r="R985" s="1" t="s">
        <v>1410</v>
      </c>
      <c r="U985" s="7"/>
      <c r="V985" s="8" t="s">
        <v>1627</v>
      </c>
      <c r="W985" s="42" t="str">
        <f t="shared" si="77"/>
        <v>YK1808 St.MT12 50m Bt.0</v>
      </c>
    </row>
    <row r="986" spans="1:23" ht="12.75" customHeight="1">
      <c r="A986" s="1" t="s">
        <v>1408</v>
      </c>
      <c r="B986" s="1" t="s">
        <v>242</v>
      </c>
      <c r="C986" s="1" t="s">
        <v>1569</v>
      </c>
      <c r="D986" s="5">
        <v>43352.527372685188</v>
      </c>
      <c r="E986" s="1">
        <v>2018</v>
      </c>
      <c r="F986" s="1">
        <v>9</v>
      </c>
      <c r="G986" s="4">
        <v>9</v>
      </c>
      <c r="H986" s="9">
        <v>43352.902372685188</v>
      </c>
      <c r="I986" s="13">
        <v>128.35499999999999</v>
      </c>
      <c r="J986" s="13">
        <v>33.215000000000003</v>
      </c>
      <c r="K986" s="33">
        <v>50</v>
      </c>
      <c r="L986" s="33">
        <v>50</v>
      </c>
      <c r="M986" s="10">
        <v>0</v>
      </c>
      <c r="N986" s="14">
        <v>25.963000000000001</v>
      </c>
      <c r="O986" s="13">
        <v>34.167325539038792</v>
      </c>
      <c r="P986" s="38">
        <v>2.7083107058823774E-2</v>
      </c>
      <c r="Q986" s="38">
        <v>0.10863216470588455</v>
      </c>
      <c r="R986" s="1" t="s">
        <v>1410</v>
      </c>
      <c r="U986" s="7"/>
      <c r="W986" s="42" t="str">
        <f t="shared" si="77"/>
        <v>YK1808 St.MT20 50m Bt.0</v>
      </c>
    </row>
    <row r="987" spans="1:23" ht="12.75" customHeight="1">
      <c r="A987" s="1" t="s">
        <v>1408</v>
      </c>
      <c r="B987" s="1" t="s">
        <v>140</v>
      </c>
      <c r="C987" s="1" t="s">
        <v>1569</v>
      </c>
      <c r="D987" s="5">
        <v>43352.417222222219</v>
      </c>
      <c r="E987" s="1">
        <v>2018</v>
      </c>
      <c r="F987" s="1">
        <v>9</v>
      </c>
      <c r="G987" s="4">
        <v>9</v>
      </c>
      <c r="H987" s="9">
        <v>43352.792222222219</v>
      </c>
      <c r="I987" s="13">
        <v>128.35</v>
      </c>
      <c r="J987" s="13">
        <v>33.383000000000003</v>
      </c>
      <c r="K987" s="33">
        <v>50</v>
      </c>
      <c r="L987" s="33">
        <v>50</v>
      </c>
      <c r="M987" s="10">
        <v>0</v>
      </c>
      <c r="N987" s="14">
        <v>25.776</v>
      </c>
      <c r="O987" s="13">
        <v>34.141383129880197</v>
      </c>
      <c r="P987" s="38">
        <v>2.7356969411765242E-2</v>
      </c>
      <c r="Q987" s="38">
        <v>7.8536752941177568E-2</v>
      </c>
      <c r="R987" s="1" t="s">
        <v>1410</v>
      </c>
      <c r="U987" s="7"/>
      <c r="W987" s="42" t="str">
        <f t="shared" si="77"/>
        <v>YK1808 St.MT19 50m Bt.0</v>
      </c>
    </row>
    <row r="988" spans="1:23" ht="12.75" customHeight="1">
      <c r="A988" s="1" t="s">
        <v>1408</v>
      </c>
      <c r="B988" s="1" t="s">
        <v>1413</v>
      </c>
      <c r="C988" s="1" t="s">
        <v>1569</v>
      </c>
      <c r="D988" s="5">
        <v>43361.350381944445</v>
      </c>
      <c r="E988" s="1">
        <v>2018</v>
      </c>
      <c r="F988" s="1">
        <v>9</v>
      </c>
      <c r="G988" s="4">
        <v>18</v>
      </c>
      <c r="H988" s="9">
        <v>43361.725381944445</v>
      </c>
      <c r="I988" s="13">
        <v>128.417</v>
      </c>
      <c r="J988" s="13">
        <v>31.56</v>
      </c>
      <c r="K988" s="33">
        <v>20</v>
      </c>
      <c r="L988" s="33">
        <v>20</v>
      </c>
      <c r="M988" s="10">
        <v>0</v>
      </c>
      <c r="N988" s="14">
        <v>27.702000000000002</v>
      </c>
      <c r="O988" s="13">
        <v>34.106668213852089</v>
      </c>
      <c r="P988" s="38">
        <v>2.8638272941176268E-2</v>
      </c>
      <c r="Q988" s="38">
        <v>0.10994067882352887</v>
      </c>
      <c r="R988" s="1" t="s">
        <v>1410</v>
      </c>
      <c r="U988" s="7"/>
      <c r="V988" s="8" t="s">
        <v>1633</v>
      </c>
      <c r="W988" s="42" t="str">
        <f t="shared" si="77"/>
        <v>YK1808 St.MT27 20m Bt.0</v>
      </c>
    </row>
    <row r="989" spans="1:23" ht="12.75" customHeight="1">
      <c r="A989" s="1" t="s">
        <v>1408</v>
      </c>
      <c r="B989" s="1" t="s">
        <v>132</v>
      </c>
      <c r="C989" s="1" t="s">
        <v>1569</v>
      </c>
      <c r="D989" s="5">
        <v>43349.51017361111</v>
      </c>
      <c r="E989" s="1">
        <v>2018</v>
      </c>
      <c r="F989" s="1">
        <v>9</v>
      </c>
      <c r="G989" s="4">
        <v>6</v>
      </c>
      <c r="H989" s="9">
        <v>43349.88517361111</v>
      </c>
      <c r="I989" s="13">
        <v>130.042</v>
      </c>
      <c r="J989" s="13">
        <v>34.627000000000002</v>
      </c>
      <c r="K989" s="33">
        <v>50</v>
      </c>
      <c r="L989" s="33">
        <v>50</v>
      </c>
      <c r="M989" s="10">
        <v>0</v>
      </c>
      <c r="N989" s="14">
        <v>18.526</v>
      </c>
      <c r="O989" s="13">
        <v>34.201310759832865</v>
      </c>
      <c r="P989" s="38">
        <v>4.3177318823529376E-2</v>
      </c>
      <c r="Q989" s="38">
        <v>0.46746992941176657</v>
      </c>
      <c r="R989" s="1" t="s">
        <v>1410</v>
      </c>
      <c r="U989" s="7"/>
      <c r="W989" s="42" t="str">
        <f t="shared" si="77"/>
        <v>YK1808 St.MT14 50m Bt.0</v>
      </c>
    </row>
    <row r="990" spans="1:23" ht="12.75" customHeight="1">
      <c r="A990" s="1" t="s">
        <v>1408</v>
      </c>
      <c r="B990" s="1" t="s">
        <v>1412</v>
      </c>
      <c r="C990" s="1" t="s">
        <v>1569</v>
      </c>
      <c r="D990" s="5">
        <v>43359.474641203706</v>
      </c>
      <c r="E990" s="1">
        <v>2018</v>
      </c>
      <c r="F990" s="1">
        <v>9</v>
      </c>
      <c r="G990" s="4">
        <v>16</v>
      </c>
      <c r="H990" s="9">
        <v>43359.849641203706</v>
      </c>
      <c r="I990" s="13">
        <v>128.249</v>
      </c>
      <c r="J990" s="13">
        <v>32.716999999999999</v>
      </c>
      <c r="K990" s="33">
        <v>0</v>
      </c>
      <c r="L990" s="33">
        <v>0</v>
      </c>
      <c r="M990" s="33">
        <v>0</v>
      </c>
      <c r="N990" s="40">
        <v>27</v>
      </c>
      <c r="O990" s="13">
        <v>34.055238751598303</v>
      </c>
      <c r="P990" s="38">
        <v>4.5598583529411485E-2</v>
      </c>
      <c r="Q990" s="38">
        <v>-0.15604571764705888</v>
      </c>
      <c r="R990" s="1" t="s">
        <v>1410</v>
      </c>
      <c r="U990" s="7"/>
      <c r="W990" s="42" t="str">
        <f t="shared" si="77"/>
        <v>YK1808 St.MT24 0m Bt.0</v>
      </c>
    </row>
    <row r="991" spans="1:23" ht="12.75" customHeight="1">
      <c r="A991" s="1" t="s">
        <v>1539</v>
      </c>
      <c r="B991" s="1" t="s">
        <v>199</v>
      </c>
      <c r="C991" s="1" t="s">
        <v>1569</v>
      </c>
      <c r="D991" s="5">
        <f>DATE(E991,F991,G991)</f>
        <v>43616</v>
      </c>
      <c r="E991" s="1">
        <v>2019</v>
      </c>
      <c r="F991" s="1">
        <v>5</v>
      </c>
      <c r="G991" s="4">
        <v>31</v>
      </c>
      <c r="H991" s="9">
        <v>0.30555555555555552</v>
      </c>
      <c r="I991" s="13">
        <v>130.015166666666</v>
      </c>
      <c r="J991" s="13">
        <v>34.845500000000001</v>
      </c>
      <c r="K991" s="10">
        <v>5</v>
      </c>
      <c r="L991" s="10">
        <v>5</v>
      </c>
      <c r="M991" s="10" t="s">
        <v>1565</v>
      </c>
      <c r="N991" s="14">
        <v>19.593229000000001</v>
      </c>
      <c r="O991" s="13">
        <v>34.124786666666601</v>
      </c>
      <c r="P991" s="41">
        <v>5.2797870588235263E-2</v>
      </c>
      <c r="Q991" s="41">
        <v>0.75017708235294123</v>
      </c>
      <c r="R991" s="1" t="s">
        <v>285</v>
      </c>
      <c r="V991" s="8" t="s">
        <v>1643</v>
      </c>
      <c r="W991" s="42" t="str">
        <f t="shared" si="77"/>
        <v>YK1903 St.B7 5m Bt.NA</v>
      </c>
    </row>
    <row r="992" spans="1:23" ht="12.75" customHeight="1">
      <c r="A992" s="1" t="s">
        <v>1408</v>
      </c>
      <c r="B992" s="1" t="s">
        <v>1412</v>
      </c>
      <c r="C992" s="1" t="s">
        <v>1569</v>
      </c>
      <c r="D992" s="5">
        <v>43359.474641203706</v>
      </c>
      <c r="E992" s="1">
        <v>2018</v>
      </c>
      <c r="F992" s="1">
        <v>9</v>
      </c>
      <c r="G992" s="4">
        <v>16</v>
      </c>
      <c r="H992" s="9">
        <v>43359.849641203706</v>
      </c>
      <c r="I992" s="13">
        <v>128.249</v>
      </c>
      <c r="J992" s="13">
        <v>32.716999999999999</v>
      </c>
      <c r="K992" s="33">
        <v>50</v>
      </c>
      <c r="L992" s="33">
        <v>50</v>
      </c>
      <c r="M992" s="10">
        <v>0</v>
      </c>
      <c r="N992" s="14">
        <v>25.157</v>
      </c>
      <c r="O992" s="13">
        <v>34.121809724591898</v>
      </c>
      <c r="P992" s="38">
        <v>5.956239529411711E-2</v>
      </c>
      <c r="Q992" s="38">
        <v>0.26112594588235183</v>
      </c>
      <c r="R992" s="1" t="s">
        <v>1410</v>
      </c>
      <c r="U992" s="7"/>
      <c r="V992" s="8" t="s">
        <v>1633</v>
      </c>
      <c r="W992" s="42" t="str">
        <f t="shared" si="77"/>
        <v>YK1808 St.MT24 50m Bt.0</v>
      </c>
    </row>
    <row r="993" spans="1:23" ht="12.75" customHeight="1">
      <c r="A993" s="1" t="s">
        <v>1408</v>
      </c>
      <c r="B993" s="1" t="s">
        <v>247</v>
      </c>
      <c r="C993" s="1" t="s">
        <v>1569</v>
      </c>
      <c r="D993" s="5">
        <v>43360.363969907405</v>
      </c>
      <c r="E993" s="1">
        <v>2018</v>
      </c>
      <c r="F993" s="1">
        <v>9</v>
      </c>
      <c r="G993" s="4">
        <v>17</v>
      </c>
      <c r="H993" s="9">
        <v>43360.738969907405</v>
      </c>
      <c r="I993" s="13">
        <v>128.00299999999999</v>
      </c>
      <c r="J993" s="13">
        <v>32.218000000000004</v>
      </c>
      <c r="K993" s="33">
        <v>50</v>
      </c>
      <c r="L993" s="33">
        <v>50</v>
      </c>
      <c r="M993" s="10">
        <v>0</v>
      </c>
      <c r="N993" s="14">
        <v>26.19</v>
      </c>
      <c r="O993" s="13">
        <v>34.177097896284742</v>
      </c>
      <c r="P993" s="38">
        <v>6.4616376470588044E-2</v>
      </c>
      <c r="Q993" s="38">
        <v>0.30889118941176363</v>
      </c>
      <c r="R993" s="1" t="s">
        <v>1410</v>
      </c>
      <c r="U993" s="7"/>
      <c r="V993" s="8" t="s">
        <v>1633</v>
      </c>
      <c r="W993" s="42" t="str">
        <f t="shared" si="77"/>
        <v>YK1808 St.MT25 50m Bt.0</v>
      </c>
    </row>
    <row r="994" spans="1:23" ht="12.75" customHeight="1">
      <c r="A994" s="1" t="s">
        <v>1417</v>
      </c>
      <c r="B994" s="1" t="s">
        <v>1409</v>
      </c>
      <c r="C994" s="1" t="s">
        <v>1569</v>
      </c>
      <c r="D994" s="5">
        <v>43442</v>
      </c>
      <c r="E994" s="1">
        <v>2018</v>
      </c>
      <c r="F994" s="1">
        <v>12</v>
      </c>
      <c r="G994" s="4">
        <v>8</v>
      </c>
      <c r="H994" s="9">
        <v>0.64236111111111105</v>
      </c>
      <c r="I994" s="13">
        <v>129.98983333333334</v>
      </c>
      <c r="J994" s="13">
        <v>34.166666666666664</v>
      </c>
      <c r="K994" s="10">
        <v>0</v>
      </c>
      <c r="L994" s="10">
        <v>0</v>
      </c>
      <c r="M994" s="33">
        <v>0</v>
      </c>
      <c r="N994" s="14">
        <v>19.600000000000001</v>
      </c>
      <c r="O994" s="13">
        <v>34.251891797506978</v>
      </c>
      <c r="P994" s="38">
        <v>7.4477555294117703E-2</v>
      </c>
      <c r="Q994" s="38">
        <v>0.20764475176470754</v>
      </c>
      <c r="R994" s="1" t="s">
        <v>1410</v>
      </c>
      <c r="W994" s="42" t="str">
        <f t="shared" si="77"/>
        <v>YK1810 St.N1 0m Bt.0</v>
      </c>
    </row>
    <row r="995" spans="1:23" ht="12.75" customHeight="1">
      <c r="A995" s="32" t="s">
        <v>149</v>
      </c>
      <c r="B995" s="32" t="s">
        <v>244</v>
      </c>
      <c r="C995" s="32" t="s">
        <v>1569</v>
      </c>
      <c r="D995" s="31">
        <v>42996</v>
      </c>
      <c r="E995" s="1">
        <f>YEAR(D995)</f>
        <v>2017</v>
      </c>
      <c r="F995" s="1">
        <f>MONTH(D995)</f>
        <v>9</v>
      </c>
      <c r="G995" s="4">
        <f>DAY(D995)</f>
        <v>18</v>
      </c>
      <c r="H995" s="6">
        <v>0.78680555555555554</v>
      </c>
      <c r="I995" s="28">
        <v>127.9885</v>
      </c>
      <c r="J995" s="28">
        <v>32.487000000000002</v>
      </c>
      <c r="K995" s="33">
        <v>50</v>
      </c>
      <c r="L995" s="33">
        <v>50</v>
      </c>
      <c r="M995" s="33">
        <v>0</v>
      </c>
      <c r="N995" s="27">
        <v>27.62</v>
      </c>
      <c r="O995" s="30">
        <v>34.07</v>
      </c>
      <c r="P995" s="20">
        <v>8.1451835294117592E-2</v>
      </c>
      <c r="Q995" s="20">
        <v>0.33599505882352965</v>
      </c>
      <c r="R995" s="32" t="s">
        <v>285</v>
      </c>
      <c r="S995" s="32"/>
      <c r="T995" s="32"/>
      <c r="U995" s="7"/>
      <c r="W995" s="60" t="s">
        <v>663</v>
      </c>
    </row>
    <row r="996" spans="1:23" ht="12.75" customHeight="1">
      <c r="A996" s="32" t="s">
        <v>143</v>
      </c>
      <c r="B996" s="32" t="s">
        <v>199</v>
      </c>
      <c r="C996" s="1" t="s">
        <v>1569</v>
      </c>
      <c r="D996" s="31">
        <v>42525</v>
      </c>
      <c r="E996" s="1">
        <f>YEAR(D996)</f>
        <v>2016</v>
      </c>
      <c r="F996" s="1">
        <f>MONTH(D996)</f>
        <v>6</v>
      </c>
      <c r="G996" s="4">
        <f>DAY(D996)</f>
        <v>4</v>
      </c>
      <c r="H996" s="9">
        <v>0.5</v>
      </c>
      <c r="I996" s="28">
        <v>130.08016666666666</v>
      </c>
      <c r="J996" s="28">
        <v>34.907000000000004</v>
      </c>
      <c r="K996" s="33">
        <v>5</v>
      </c>
      <c r="L996" s="33">
        <v>5</v>
      </c>
      <c r="M996" s="10">
        <v>0</v>
      </c>
      <c r="N996" s="27">
        <v>20.546646031746032</v>
      </c>
      <c r="O996" s="30">
        <v>34.02039761904755</v>
      </c>
      <c r="P996" s="38">
        <v>8.3603529411764521E-2</v>
      </c>
      <c r="Q996" s="38">
        <v>0.73535783294117785</v>
      </c>
      <c r="R996" s="32" t="s">
        <v>285</v>
      </c>
      <c r="S996" s="32"/>
      <c r="T996" s="32"/>
      <c r="U996" s="8" t="s">
        <v>1602</v>
      </c>
    </row>
    <row r="997" spans="1:23" ht="12.75" customHeight="1">
      <c r="A997" s="32" t="s">
        <v>143</v>
      </c>
      <c r="B997" s="32" t="s">
        <v>191</v>
      </c>
      <c r="C997" s="1" t="s">
        <v>1569</v>
      </c>
      <c r="D997" s="31">
        <v>42523</v>
      </c>
      <c r="E997" s="1">
        <f>YEAR(D997)</f>
        <v>2016</v>
      </c>
      <c r="F997" s="1">
        <f>MONTH(D997)</f>
        <v>6</v>
      </c>
      <c r="G997" s="4">
        <f>DAY(D997)</f>
        <v>2</v>
      </c>
      <c r="H997" s="9">
        <v>0.34583333333333338</v>
      </c>
      <c r="I997" s="28">
        <v>130.44833333333332</v>
      </c>
      <c r="J997" s="28">
        <v>35.111999999999995</v>
      </c>
      <c r="K997" s="33">
        <v>5</v>
      </c>
      <c r="L997" s="33">
        <v>5</v>
      </c>
      <c r="M997" s="10">
        <v>0</v>
      </c>
      <c r="N997" s="27">
        <v>20.31997936507933</v>
      </c>
      <c r="O997" s="30">
        <v>34.011897619047552</v>
      </c>
      <c r="P997" s="38">
        <v>8.7522647058823511E-2</v>
      </c>
      <c r="Q997" s="38">
        <v>0.63315036470588204</v>
      </c>
      <c r="R997" s="32" t="s">
        <v>285</v>
      </c>
      <c r="S997" s="32"/>
      <c r="T997" s="32"/>
      <c r="U997" s="8" t="s">
        <v>1602</v>
      </c>
    </row>
    <row r="998" spans="1:23" ht="12.75" customHeight="1">
      <c r="A998" s="32" t="s">
        <v>145</v>
      </c>
      <c r="B998" s="32" t="s">
        <v>244</v>
      </c>
      <c r="C998" s="32" t="s">
        <v>1568</v>
      </c>
      <c r="D998" s="31">
        <v>42628</v>
      </c>
      <c r="E998" s="1">
        <f>YEAR(D998)</f>
        <v>2016</v>
      </c>
      <c r="F998" s="1">
        <f>MONTH(D998)</f>
        <v>9</v>
      </c>
      <c r="G998" s="4">
        <f>DAY(D998)</f>
        <v>15</v>
      </c>
      <c r="H998" s="6">
        <v>0.75813657407407409</v>
      </c>
      <c r="I998" s="28">
        <v>128.35</v>
      </c>
      <c r="J998" s="28">
        <v>32.167000000000002</v>
      </c>
      <c r="K998" s="33">
        <v>0</v>
      </c>
      <c r="L998" s="33">
        <v>0</v>
      </c>
      <c r="M998" s="33">
        <v>0</v>
      </c>
      <c r="N998" s="27">
        <v>27.589429000000003</v>
      </c>
      <c r="O998" s="30">
        <v>34.015993934626081</v>
      </c>
      <c r="P998" s="38">
        <v>8.7723999999999913E-2</v>
      </c>
      <c r="Q998" s="38">
        <v>0.39309012705882473</v>
      </c>
      <c r="R998" s="32" t="s">
        <v>285</v>
      </c>
      <c r="S998" s="32"/>
      <c r="T998" s="32"/>
      <c r="W998" s="8" t="s">
        <v>528</v>
      </c>
    </row>
    <row r="999" spans="1:23" ht="12.75" customHeight="1">
      <c r="A999" s="1" t="s">
        <v>1408</v>
      </c>
      <c r="B999" s="1" t="s">
        <v>249</v>
      </c>
      <c r="C999" s="1" t="s">
        <v>1569</v>
      </c>
      <c r="D999" s="5">
        <v>43360.572881944441</v>
      </c>
      <c r="E999" s="1">
        <v>2018</v>
      </c>
      <c r="F999" s="1">
        <v>9</v>
      </c>
      <c r="G999" s="4">
        <v>17</v>
      </c>
      <c r="H999" s="9">
        <v>43360.947881944441</v>
      </c>
      <c r="I999" s="13">
        <v>128.05199999999999</v>
      </c>
      <c r="J999" s="13">
        <v>32.052</v>
      </c>
      <c r="K999" s="33">
        <v>50</v>
      </c>
      <c r="L999" s="33">
        <v>50</v>
      </c>
      <c r="M999" s="10">
        <v>0</v>
      </c>
      <c r="N999" s="14">
        <v>25.841999999999999</v>
      </c>
      <c r="O999" s="13">
        <v>34.212102127370706</v>
      </c>
      <c r="P999" s="38">
        <v>9.069059764705889E-2</v>
      </c>
      <c r="Q999" s="38">
        <v>0.44200687294117635</v>
      </c>
      <c r="R999" s="1" t="s">
        <v>1410</v>
      </c>
      <c r="U999" s="7"/>
      <c r="V999" s="8" t="s">
        <v>1633</v>
      </c>
      <c r="W999" s="42" t="str">
        <f>A999&amp;" St."&amp;B999&amp;" "&amp;K999&amp;"m"&amp;" Bt."&amp;M999</f>
        <v>YK1808 St.MT26 50m Bt.0</v>
      </c>
    </row>
    <row r="1000" spans="1:23" ht="12.75" customHeight="1">
      <c r="A1000" s="1" t="s">
        <v>1417</v>
      </c>
      <c r="B1000" s="1">
        <v>2</v>
      </c>
      <c r="C1000" s="1" t="s">
        <v>1569</v>
      </c>
      <c r="D1000" s="5">
        <v>43442</v>
      </c>
      <c r="E1000" s="1">
        <v>2018</v>
      </c>
      <c r="F1000" s="1">
        <v>12</v>
      </c>
      <c r="G1000" s="4">
        <v>8</v>
      </c>
      <c r="H1000" s="9">
        <v>0.70833333333333337</v>
      </c>
      <c r="I1000" s="13">
        <v>129.75049999999999</v>
      </c>
      <c r="J1000" s="13">
        <v>34.217333333333336</v>
      </c>
      <c r="K1000" s="10">
        <v>0</v>
      </c>
      <c r="L1000" s="10">
        <v>0</v>
      </c>
      <c r="M1000" s="33">
        <v>0</v>
      </c>
      <c r="N1000" s="14">
        <v>19.899999999999999</v>
      </c>
      <c r="O1000" s="13">
        <v>34.300138961191067</v>
      </c>
      <c r="P1000" s="38">
        <v>9.1169752941176352E-2</v>
      </c>
      <c r="Q1000" s="38">
        <v>0.58024794117647005</v>
      </c>
      <c r="R1000" s="1" t="s">
        <v>1410</v>
      </c>
      <c r="W1000" s="42" t="str">
        <f>A1000&amp;" St."&amp;B1000&amp;" "&amp;K1000&amp;"m"&amp;" Bt."&amp;M1000</f>
        <v>YK1810 St.2 0m Bt.0</v>
      </c>
    </row>
    <row r="1001" spans="1:23" ht="12.75" customHeight="1">
      <c r="A1001" s="1" t="s">
        <v>1103</v>
      </c>
      <c r="B1001" s="1" t="s">
        <v>1141</v>
      </c>
      <c r="C1001" s="1" t="s">
        <v>1569</v>
      </c>
      <c r="D1001" s="5">
        <v>43251</v>
      </c>
      <c r="E1001" s="1">
        <f>YEAR(D1001)</f>
        <v>2018</v>
      </c>
      <c r="F1001" s="1">
        <f>MONTH(D1001)</f>
        <v>5</v>
      </c>
      <c r="G1001" s="4">
        <f>DAY(D1001)</f>
        <v>31</v>
      </c>
      <c r="H1001" s="9">
        <v>0.30069444444444443</v>
      </c>
      <c r="I1001" s="13">
        <v>128.578</v>
      </c>
      <c r="J1001" s="13">
        <v>32.981499999999997</v>
      </c>
      <c r="K1001" s="10">
        <v>5</v>
      </c>
      <c r="L1001" s="10">
        <v>5</v>
      </c>
      <c r="M1001" s="10">
        <v>0</v>
      </c>
      <c r="N1001" s="14">
        <v>21.18</v>
      </c>
      <c r="O1001" s="16">
        <v>34.024666666666597</v>
      </c>
      <c r="P1001" s="38">
        <v>9.176429176470613E-2</v>
      </c>
      <c r="Q1001" s="38">
        <v>0.69531466588235347</v>
      </c>
      <c r="R1001" s="1" t="s">
        <v>1587</v>
      </c>
      <c r="U1001" s="8" t="s">
        <v>1623</v>
      </c>
      <c r="W1001" s="8" t="s">
        <v>1279</v>
      </c>
    </row>
    <row r="1002" spans="1:23" ht="12.75" customHeight="1">
      <c r="A1002" s="1" t="s">
        <v>1103</v>
      </c>
      <c r="B1002" s="1" t="s">
        <v>1117</v>
      </c>
      <c r="C1002" s="1" t="s">
        <v>1569</v>
      </c>
      <c r="D1002" s="5">
        <v>43250</v>
      </c>
      <c r="E1002" s="1">
        <f>YEAR(D1002)</f>
        <v>2018</v>
      </c>
      <c r="F1002" s="1">
        <f>MONTH(D1002)</f>
        <v>5</v>
      </c>
      <c r="G1002" s="4">
        <f>DAY(D1002)</f>
        <v>30</v>
      </c>
      <c r="H1002" s="9">
        <v>0.29930555555555555</v>
      </c>
      <c r="I1002" s="13">
        <v>130.27766666666599</v>
      </c>
      <c r="J1002" s="13">
        <v>34.143999999999998</v>
      </c>
      <c r="K1002" s="10">
        <v>5</v>
      </c>
      <c r="L1002" s="10">
        <v>5</v>
      </c>
      <c r="M1002" s="10">
        <v>0</v>
      </c>
      <c r="N1002" s="14">
        <v>19.783333333333299</v>
      </c>
      <c r="O1002" s="16">
        <v>34.373166666666599</v>
      </c>
      <c r="P1002" s="38">
        <v>9.4693464705882358E-2</v>
      </c>
      <c r="Q1002" s="38">
        <v>0.70349416470588366</v>
      </c>
      <c r="R1002" s="1" t="s">
        <v>1587</v>
      </c>
      <c r="U1002" s="8" t="s">
        <v>1623</v>
      </c>
      <c r="W1002" s="8" t="s">
        <v>1256</v>
      </c>
    </row>
    <row r="1003" spans="1:23" ht="12.75" customHeight="1">
      <c r="A1003" s="1" t="s">
        <v>1417</v>
      </c>
      <c r="B1003" s="1">
        <v>3</v>
      </c>
      <c r="C1003" s="1" t="s">
        <v>1569</v>
      </c>
      <c r="D1003" s="5">
        <v>43443</v>
      </c>
      <c r="E1003" s="1">
        <v>2018</v>
      </c>
      <c r="F1003" s="1">
        <v>12</v>
      </c>
      <c r="G1003" s="4">
        <v>9</v>
      </c>
      <c r="H1003" s="9">
        <v>0.80208333333333337</v>
      </c>
      <c r="I1003" s="13">
        <v>130.24883333333332</v>
      </c>
      <c r="J1003" s="13">
        <v>34.214666666666666</v>
      </c>
      <c r="K1003" s="10">
        <v>0</v>
      </c>
      <c r="L1003" s="10">
        <v>0</v>
      </c>
      <c r="M1003" s="33">
        <v>0</v>
      </c>
      <c r="N1003" s="14">
        <v>19.5</v>
      </c>
      <c r="O1003" s="13">
        <v>34.278589967775488</v>
      </c>
      <c r="P1003" s="38">
        <v>9.5583588235294226E-2</v>
      </c>
      <c r="Q1003" s="38">
        <v>0.55710623529411585</v>
      </c>
      <c r="R1003" s="1" t="s">
        <v>1410</v>
      </c>
      <c r="W1003" s="42" t="str">
        <f>A1003&amp;" St."&amp;B1003&amp;" "&amp;K1003&amp;"m"&amp;" Bt."&amp;M1003</f>
        <v>YK1810 St.3 0m Bt.0</v>
      </c>
    </row>
    <row r="1004" spans="1:23" ht="12.75" customHeight="1">
      <c r="A1004" s="1" t="s">
        <v>1103</v>
      </c>
      <c r="B1004" s="1" t="s">
        <v>1116</v>
      </c>
      <c r="C1004" s="1" t="s">
        <v>1569</v>
      </c>
      <c r="D1004" s="5">
        <v>43249</v>
      </c>
      <c r="E1004" s="1">
        <f>YEAR(D1004)</f>
        <v>2018</v>
      </c>
      <c r="F1004" s="1">
        <f>MONTH(D1004)</f>
        <v>5</v>
      </c>
      <c r="G1004" s="4">
        <f>DAY(D1004)</f>
        <v>29</v>
      </c>
      <c r="H1004" s="9">
        <v>0.625</v>
      </c>
      <c r="I1004" s="13">
        <v>130.27249999999901</v>
      </c>
      <c r="J1004" s="13">
        <v>34.326166666666602</v>
      </c>
      <c r="K1004" s="10">
        <v>5</v>
      </c>
      <c r="L1004" s="10">
        <v>5</v>
      </c>
      <c r="M1004" s="10">
        <v>0</v>
      </c>
      <c r="N1004" s="14">
        <v>19.850000000000001</v>
      </c>
      <c r="O1004" s="16">
        <v>34.351833333333303</v>
      </c>
      <c r="P1004" s="38">
        <v>9.7551623529412046E-2</v>
      </c>
      <c r="Q1004" s="38">
        <v>0.52323362352941061</v>
      </c>
      <c r="R1004" s="1" t="s">
        <v>1587</v>
      </c>
      <c r="U1004" s="8" t="s">
        <v>1623</v>
      </c>
      <c r="W1004" s="8" t="s">
        <v>1255</v>
      </c>
    </row>
    <row r="1005" spans="1:23" ht="12.75" customHeight="1">
      <c r="A1005" s="1" t="s">
        <v>1417</v>
      </c>
      <c r="B1005" s="1">
        <v>4</v>
      </c>
      <c r="C1005" s="1" t="s">
        <v>1569</v>
      </c>
      <c r="D1005" s="5">
        <v>43443</v>
      </c>
      <c r="E1005" s="1">
        <v>2018</v>
      </c>
      <c r="F1005" s="1">
        <v>12</v>
      </c>
      <c r="G1005" s="4">
        <v>9</v>
      </c>
      <c r="H1005" s="9">
        <v>0.70694444444444438</v>
      </c>
      <c r="I1005" s="13">
        <v>130.31200000000001</v>
      </c>
      <c r="J1005" s="13">
        <v>34.332999999999998</v>
      </c>
      <c r="K1005" s="10">
        <v>0</v>
      </c>
      <c r="L1005" s="10">
        <v>0</v>
      </c>
      <c r="M1005" s="33">
        <v>0</v>
      </c>
      <c r="N1005" s="14">
        <v>19.3</v>
      </c>
      <c r="O1005" s="13">
        <v>34.303324343739746</v>
      </c>
      <c r="P1005" s="38">
        <v>0.10467512941176471</v>
      </c>
      <c r="Q1005" s="38">
        <v>0.26576641176470694</v>
      </c>
      <c r="R1005" s="1" t="s">
        <v>1410</v>
      </c>
      <c r="W1005" s="42" t="str">
        <f>A1005&amp;" St."&amp;B1005&amp;" "&amp;K1005&amp;"m"&amp;" Bt."&amp;M1005</f>
        <v>YK1810 St.4 0m Bt.0</v>
      </c>
    </row>
    <row r="1006" spans="1:23" ht="12.75" customHeight="1">
      <c r="A1006" s="1" t="s">
        <v>1539</v>
      </c>
      <c r="B1006" s="1" t="s">
        <v>269</v>
      </c>
      <c r="C1006" s="1" t="s">
        <v>1569</v>
      </c>
      <c r="D1006" s="5">
        <f>DATE(E1006,F1006,G1006)</f>
        <v>43616</v>
      </c>
      <c r="E1006" s="1">
        <v>2019</v>
      </c>
      <c r="F1006" s="1">
        <v>5</v>
      </c>
      <c r="G1006" s="4">
        <v>31</v>
      </c>
      <c r="H1006" s="9">
        <v>0.6166666666666667</v>
      </c>
      <c r="I1006" s="13">
        <v>129.65333333333299</v>
      </c>
      <c r="J1006" s="13">
        <v>34.659499999999902</v>
      </c>
      <c r="K1006" s="10">
        <v>5</v>
      </c>
      <c r="L1006" s="10">
        <v>5</v>
      </c>
      <c r="M1006" s="10" t="s">
        <v>1565</v>
      </c>
      <c r="N1006" s="14">
        <v>19.244895666666601</v>
      </c>
      <c r="O1006" s="13">
        <v>34.187786666666597</v>
      </c>
      <c r="P1006" s="41">
        <v>0.10558775441176449</v>
      </c>
      <c r="Q1006" s="41">
        <v>0.83393229411764835</v>
      </c>
      <c r="R1006" s="1" t="s">
        <v>285</v>
      </c>
      <c r="V1006" s="8" t="s">
        <v>1644</v>
      </c>
      <c r="W1006" s="42" t="str">
        <f>A1006&amp;" St."&amp;B1006&amp;" "&amp;K1006&amp;"m"&amp;" Bt."&amp;M1006</f>
        <v>YK1903 St.N63 5m Bt.NA</v>
      </c>
    </row>
    <row r="1007" spans="1:23" ht="12.75" customHeight="1">
      <c r="A1007" s="32" t="s">
        <v>143</v>
      </c>
      <c r="B1007" s="32" t="s">
        <v>196</v>
      </c>
      <c r="C1007" s="1" t="s">
        <v>1569</v>
      </c>
      <c r="D1007" s="31">
        <v>42525</v>
      </c>
      <c r="E1007" s="1">
        <f>YEAR(D1007)</f>
        <v>2016</v>
      </c>
      <c r="F1007" s="1">
        <f>MONTH(D1007)</f>
        <v>6</v>
      </c>
      <c r="G1007" s="4">
        <f>DAY(D1007)</f>
        <v>4</v>
      </c>
      <c r="H1007" s="9">
        <v>0.31736111111111115</v>
      </c>
      <c r="I1007" s="28">
        <v>129.90816666666666</v>
      </c>
      <c r="J1007" s="28">
        <v>34.726166666666671</v>
      </c>
      <c r="K1007" s="33">
        <v>5</v>
      </c>
      <c r="L1007" s="33">
        <v>5</v>
      </c>
      <c r="M1007" s="10">
        <v>0</v>
      </c>
      <c r="N1007" s="27">
        <v>20.701646031746034</v>
      </c>
      <c r="O1007" s="30">
        <v>34.162730952380954</v>
      </c>
      <c r="P1007" s="38">
        <v>0.10808294117647055</v>
      </c>
      <c r="Q1007" s="38">
        <v>0.88247499411764707</v>
      </c>
      <c r="R1007" s="32" t="s">
        <v>285</v>
      </c>
      <c r="S1007" s="32"/>
      <c r="T1007" s="32"/>
      <c r="U1007" s="8" t="s">
        <v>1602</v>
      </c>
    </row>
    <row r="1008" spans="1:23" ht="12.75" customHeight="1">
      <c r="A1008" s="1" t="s">
        <v>1539</v>
      </c>
      <c r="B1008" s="1" t="s">
        <v>271</v>
      </c>
      <c r="C1008" s="1" t="s">
        <v>1569</v>
      </c>
      <c r="D1008" s="5">
        <f>DATE(E1008,F1008,G1008)</f>
        <v>43618</v>
      </c>
      <c r="E1008" s="1">
        <v>2019</v>
      </c>
      <c r="F1008" s="1">
        <v>6</v>
      </c>
      <c r="G1008" s="4">
        <v>2</v>
      </c>
      <c r="H1008" s="9">
        <v>0.71666666666666667</v>
      </c>
      <c r="I1008" s="13">
        <v>129.65199999999999</v>
      </c>
      <c r="J1008" s="13">
        <v>33.997166666666601</v>
      </c>
      <c r="K1008" s="10">
        <v>5</v>
      </c>
      <c r="L1008" s="10">
        <v>5</v>
      </c>
      <c r="M1008" s="10" t="s">
        <v>1565</v>
      </c>
      <c r="N1008" s="14">
        <v>21.193229000000002</v>
      </c>
      <c r="O1008" s="13">
        <v>34.015453333333298</v>
      </c>
      <c r="P1008" s="41">
        <v>0.110674030588235</v>
      </c>
      <c r="Q1008" s="41">
        <v>0.75804690588235424</v>
      </c>
      <c r="R1008" s="1" t="s">
        <v>285</v>
      </c>
      <c r="W1008" s="42" t="str">
        <f>A1008&amp;" St."&amp;B1008&amp;" "&amp;K1008&amp;"m"&amp;" Bt."&amp;M1008</f>
        <v>YK1903 St.N61 5m Bt.NA</v>
      </c>
    </row>
    <row r="1009" spans="1:23" ht="12.75" customHeight="1">
      <c r="A1009" s="32" t="s">
        <v>143</v>
      </c>
      <c r="B1009" s="32" t="s">
        <v>55</v>
      </c>
      <c r="C1009" s="1" t="s">
        <v>1569</v>
      </c>
      <c r="D1009" s="31">
        <v>42523</v>
      </c>
      <c r="E1009" s="1">
        <f>YEAR(D1009)</f>
        <v>2016</v>
      </c>
      <c r="F1009" s="1">
        <f>MONTH(D1009)</f>
        <v>6</v>
      </c>
      <c r="G1009" s="4">
        <f>DAY(D1009)</f>
        <v>2</v>
      </c>
      <c r="H1009" s="9">
        <v>0.57847222222222217</v>
      </c>
      <c r="I1009" s="28">
        <v>130.44516666666667</v>
      </c>
      <c r="J1009" s="28">
        <v>34.756166666666665</v>
      </c>
      <c r="K1009" s="33">
        <v>5</v>
      </c>
      <c r="L1009" s="33">
        <v>5</v>
      </c>
      <c r="M1009" s="10">
        <v>0</v>
      </c>
      <c r="N1009" s="27">
        <v>20.433312698412632</v>
      </c>
      <c r="O1009" s="30">
        <v>34.117397619047551</v>
      </c>
      <c r="P1009" s="38">
        <v>0.11110970588235269</v>
      </c>
      <c r="Q1009" s="38">
        <v>0.83082711058823655</v>
      </c>
      <c r="R1009" s="32" t="s">
        <v>285</v>
      </c>
      <c r="S1009" s="32"/>
      <c r="T1009" s="32"/>
      <c r="U1009" s="8" t="s">
        <v>1602</v>
      </c>
    </row>
    <row r="1010" spans="1:23" ht="12.75" customHeight="1">
      <c r="A1010" s="32" t="s">
        <v>143</v>
      </c>
      <c r="B1010" s="32" t="s">
        <v>198</v>
      </c>
      <c r="C1010" s="1" t="s">
        <v>1569</v>
      </c>
      <c r="D1010" s="31">
        <v>42525</v>
      </c>
      <c r="E1010" s="1">
        <f>YEAR(D1010)</f>
        <v>2016</v>
      </c>
      <c r="F1010" s="1">
        <f>MONTH(D1010)</f>
        <v>6</v>
      </c>
      <c r="G1010" s="4">
        <f>DAY(D1010)</f>
        <v>4</v>
      </c>
      <c r="H1010" s="9">
        <v>0.4513888888888889</v>
      </c>
      <c r="I1010" s="28">
        <v>129.86566666666667</v>
      </c>
      <c r="J1010" s="28">
        <v>34.763833333333331</v>
      </c>
      <c r="K1010" s="33">
        <v>5</v>
      </c>
      <c r="L1010" s="33">
        <v>5</v>
      </c>
      <c r="M1010" s="10">
        <v>0</v>
      </c>
      <c r="N1010" s="27">
        <v>20.593312698412632</v>
      </c>
      <c r="O1010" s="30">
        <v>34.163064285714256</v>
      </c>
      <c r="P1010" s="38">
        <v>0.11239999999999939</v>
      </c>
      <c r="Q1010" s="38">
        <v>0.84534548000000065</v>
      </c>
      <c r="R1010" s="32" t="s">
        <v>285</v>
      </c>
      <c r="S1010" s="32"/>
      <c r="T1010" s="32"/>
      <c r="U1010" s="8" t="s">
        <v>1602</v>
      </c>
    </row>
    <row r="1011" spans="1:23" ht="12.75" customHeight="1">
      <c r="A1011" s="1" t="s">
        <v>1538</v>
      </c>
      <c r="B1011" s="1">
        <v>89</v>
      </c>
      <c r="C1011" s="1" t="s">
        <v>1569</v>
      </c>
      <c r="D1011" s="5">
        <v>43585</v>
      </c>
      <c r="E1011" s="1">
        <f>YEAR(D1011)</f>
        <v>2019</v>
      </c>
      <c r="F1011" s="1">
        <f>MONTH(D1011)</f>
        <v>4</v>
      </c>
      <c r="G1011" s="4">
        <f>DAY(D1011)</f>
        <v>30</v>
      </c>
      <c r="H1011" s="9">
        <v>0.59444444444444444</v>
      </c>
      <c r="I1011" s="13">
        <v>130.24799999999999</v>
      </c>
      <c r="J1011" s="13">
        <v>34.979999999999997</v>
      </c>
      <c r="K1011" s="10">
        <v>120.086</v>
      </c>
      <c r="L1011" s="10">
        <v>120</v>
      </c>
      <c r="M1011" s="10" t="s">
        <v>1565</v>
      </c>
      <c r="N1011" s="14">
        <v>9.1610999999999994</v>
      </c>
      <c r="O1011" s="13">
        <v>34.2973</v>
      </c>
      <c r="P1011" s="41">
        <v>0.11483079882352909</v>
      </c>
      <c r="Q1011" s="41">
        <v>0.29234726470588335</v>
      </c>
      <c r="R1011" s="1" t="s">
        <v>285</v>
      </c>
      <c r="S1011" s="1">
        <v>1</v>
      </c>
      <c r="W1011" s="42" t="str">
        <f>A1011&amp;" St."&amp;B1011&amp;" "&amp;K1011&amp;"m"&amp;" Bt."&amp;M1011</f>
        <v>YK1901 St.89 120.086m Bt.NA</v>
      </c>
    </row>
    <row r="1012" spans="1:23" ht="12.75" customHeight="1">
      <c r="A1012" s="32" t="s">
        <v>145</v>
      </c>
      <c r="B1012" s="32" t="s">
        <v>245</v>
      </c>
      <c r="C1012" s="32" t="s">
        <v>1568</v>
      </c>
      <c r="D1012" s="31">
        <v>42628</v>
      </c>
      <c r="E1012" s="1">
        <f>YEAR(D1012)</f>
        <v>2016</v>
      </c>
      <c r="F1012" s="1">
        <f>MONTH(D1012)</f>
        <v>9</v>
      </c>
      <c r="G1012" s="4">
        <f>DAY(D1012)</f>
        <v>15</v>
      </c>
      <c r="H1012" s="6">
        <v>0.98488425925925915</v>
      </c>
      <c r="I1012" s="28">
        <v>128.25783333333334</v>
      </c>
      <c r="J1012" s="28">
        <v>31.943166666666666</v>
      </c>
      <c r="K1012" s="33">
        <v>0</v>
      </c>
      <c r="L1012" s="33">
        <v>0</v>
      </c>
      <c r="M1012" s="33">
        <v>0</v>
      </c>
      <c r="N1012" s="27">
        <v>26.289429000000002</v>
      </c>
      <c r="O1012" s="30">
        <v>34.069978468636414</v>
      </c>
      <c r="P1012" s="38">
        <v>0.11783199999999994</v>
      </c>
      <c r="Q1012" s="38">
        <v>0.59291726823529345</v>
      </c>
      <c r="R1012" s="32" t="s">
        <v>285</v>
      </c>
      <c r="S1012" s="32"/>
      <c r="T1012" s="32"/>
      <c r="W1012" s="8" t="s">
        <v>529</v>
      </c>
    </row>
    <row r="1013" spans="1:23" ht="12.75" customHeight="1">
      <c r="A1013" s="1" t="s">
        <v>1417</v>
      </c>
      <c r="B1013" s="1">
        <v>1</v>
      </c>
      <c r="C1013" s="1" t="s">
        <v>1569</v>
      </c>
      <c r="D1013" s="5">
        <v>43442</v>
      </c>
      <c r="E1013" s="1">
        <v>2018</v>
      </c>
      <c r="F1013" s="1">
        <v>12</v>
      </c>
      <c r="G1013" s="4">
        <v>8</v>
      </c>
      <c r="H1013" s="9">
        <v>0.81278935185185175</v>
      </c>
      <c r="I1013" s="13">
        <v>129.74566666666666</v>
      </c>
      <c r="J1013" s="13">
        <v>34.050833333333337</v>
      </c>
      <c r="K1013" s="10">
        <v>0</v>
      </c>
      <c r="L1013" s="10">
        <v>0</v>
      </c>
      <c r="M1013" s="33">
        <v>0</v>
      </c>
      <c r="N1013" s="14">
        <v>19.899999999999999</v>
      </c>
      <c r="O1013" s="13">
        <v>34.268224002414009</v>
      </c>
      <c r="P1013" s="38">
        <v>0.12305011764705887</v>
      </c>
      <c r="Q1013" s="38">
        <v>0.51217864705882477</v>
      </c>
      <c r="R1013" s="1" t="s">
        <v>1410</v>
      </c>
      <c r="W1013" s="42" t="str">
        <f>A1013&amp;" St."&amp;B1013&amp;" "&amp;K1013&amp;"m"&amp;" Bt."&amp;M1013</f>
        <v>YK1810 St.1 0m Bt.0</v>
      </c>
    </row>
    <row r="1014" spans="1:23" ht="12.75" customHeight="1">
      <c r="A1014" s="1" t="s">
        <v>1103</v>
      </c>
      <c r="B1014" s="1" t="s">
        <v>1115</v>
      </c>
      <c r="C1014" s="1" t="s">
        <v>1569</v>
      </c>
      <c r="D1014" s="5">
        <v>43249</v>
      </c>
      <c r="E1014" s="1">
        <f>YEAR(D1014)</f>
        <v>2018</v>
      </c>
      <c r="F1014" s="1">
        <f>MONTH(D1014)</f>
        <v>5</v>
      </c>
      <c r="G1014" s="4">
        <f>DAY(D1014)</f>
        <v>29</v>
      </c>
      <c r="H1014" s="9">
        <v>0.50694444444444442</v>
      </c>
      <c r="I1014" s="13">
        <v>130.22333333333299</v>
      </c>
      <c r="J1014" s="13">
        <v>34.396999999999998</v>
      </c>
      <c r="K1014" s="10">
        <v>5</v>
      </c>
      <c r="L1014" s="10">
        <v>5</v>
      </c>
      <c r="M1014" s="10">
        <v>0</v>
      </c>
      <c r="N1014" s="14">
        <v>19.71</v>
      </c>
      <c r="O1014" s="16">
        <v>34.357333333333301</v>
      </c>
      <c r="P1014" s="38">
        <v>0.12378928235294118</v>
      </c>
      <c r="Q1014" s="38">
        <v>0.54762188235294218</v>
      </c>
      <c r="R1014" s="1" t="s">
        <v>1587</v>
      </c>
      <c r="U1014" s="8" t="s">
        <v>1623</v>
      </c>
      <c r="W1014" s="8" t="s">
        <v>1254</v>
      </c>
    </row>
    <row r="1015" spans="1:23" ht="12.75" customHeight="1">
      <c r="A1015" s="1" t="s">
        <v>1103</v>
      </c>
      <c r="B1015" s="1" t="s">
        <v>1119</v>
      </c>
      <c r="C1015" s="1" t="s">
        <v>1569</v>
      </c>
      <c r="D1015" s="5">
        <v>43251</v>
      </c>
      <c r="E1015" s="1">
        <f>YEAR(D1015)</f>
        <v>2018</v>
      </c>
      <c r="F1015" s="1">
        <f>MONTH(D1015)</f>
        <v>5</v>
      </c>
      <c r="G1015" s="4">
        <f>DAY(D1015)</f>
        <v>31</v>
      </c>
      <c r="H1015" s="9">
        <v>0.62638888888888888</v>
      </c>
      <c r="I1015" s="13">
        <v>130.00299999999999</v>
      </c>
      <c r="J1015" s="13">
        <v>34.181166666666599</v>
      </c>
      <c r="K1015" s="10">
        <v>5</v>
      </c>
      <c r="L1015" s="10">
        <v>5</v>
      </c>
      <c r="M1015" s="10">
        <v>0</v>
      </c>
      <c r="N1015" s="14">
        <v>19.636666666666599</v>
      </c>
      <c r="O1015" s="16">
        <v>34.354500000000002</v>
      </c>
      <c r="P1015" s="38">
        <v>0.12575662352941164</v>
      </c>
      <c r="Q1015" s="38">
        <v>0.92348733176470432</v>
      </c>
      <c r="R1015" s="1" t="s">
        <v>1587</v>
      </c>
      <c r="U1015" s="8" t="s">
        <v>1623</v>
      </c>
      <c r="W1015" s="8" t="s">
        <v>1258</v>
      </c>
    </row>
    <row r="1016" spans="1:23" ht="12.75" customHeight="1">
      <c r="A1016" s="32" t="s">
        <v>147</v>
      </c>
      <c r="B1016" s="32" t="s">
        <v>205</v>
      </c>
      <c r="C1016" s="1" t="s">
        <v>1569</v>
      </c>
      <c r="D1016" s="31">
        <v>42888</v>
      </c>
      <c r="E1016" s="1">
        <f>YEAR(D1016)</f>
        <v>2017</v>
      </c>
      <c r="F1016" s="1">
        <f>MONTH(D1016)</f>
        <v>6</v>
      </c>
      <c r="G1016" s="4">
        <f>DAY(D1016)</f>
        <v>2</v>
      </c>
      <c r="H1016" s="6">
        <v>0.47569444444444442</v>
      </c>
      <c r="I1016" s="28">
        <v>129.00299999999999</v>
      </c>
      <c r="J1016" s="28">
        <v>33.957999999999998</v>
      </c>
      <c r="K1016" s="33">
        <v>4.5</v>
      </c>
      <c r="L1016" s="33">
        <v>5</v>
      </c>
      <c r="M1016" s="10">
        <v>0</v>
      </c>
      <c r="N1016" s="27">
        <v>20.5178023333333</v>
      </c>
      <c r="O1016" s="30">
        <v>34.084046666666602</v>
      </c>
      <c r="P1016" s="38">
        <v>0.126</v>
      </c>
      <c r="Q1016" s="38">
        <v>0.9</v>
      </c>
      <c r="R1016" s="32" t="s">
        <v>285</v>
      </c>
      <c r="S1016" s="32"/>
      <c r="T1016" s="32"/>
      <c r="W1016" s="8" t="s">
        <v>577</v>
      </c>
    </row>
    <row r="1017" spans="1:23" ht="12.75" customHeight="1">
      <c r="A1017" s="1" t="s">
        <v>1103</v>
      </c>
      <c r="B1017" s="1" t="s">
        <v>1114</v>
      </c>
      <c r="C1017" s="1" t="s">
        <v>1569</v>
      </c>
      <c r="D1017" s="5">
        <v>43249</v>
      </c>
      <c r="E1017" s="1">
        <f>YEAR(D1017)</f>
        <v>2018</v>
      </c>
      <c r="F1017" s="1">
        <f>MONTH(D1017)</f>
        <v>5</v>
      </c>
      <c r="G1017" s="4">
        <f>DAY(D1017)</f>
        <v>29</v>
      </c>
      <c r="H1017" s="9">
        <v>0.39444444444444443</v>
      </c>
      <c r="I1017" s="13">
        <v>130.26300000000001</v>
      </c>
      <c r="J1017" s="13">
        <v>34.6518333333333</v>
      </c>
      <c r="K1017" s="10">
        <v>5</v>
      </c>
      <c r="L1017" s="10">
        <v>5</v>
      </c>
      <c r="M1017" s="10">
        <v>0</v>
      </c>
      <c r="N1017" s="14">
        <v>19.8333333333333</v>
      </c>
      <c r="O1017" s="16">
        <v>34.118166666666603</v>
      </c>
      <c r="P1017" s="38">
        <v>0.1310946286764707</v>
      </c>
      <c r="Q1017" s="38">
        <v>0.53822934117647314</v>
      </c>
      <c r="R1017" s="1" t="s">
        <v>1587</v>
      </c>
      <c r="U1017" s="8" t="s">
        <v>1623</v>
      </c>
      <c r="W1017" s="8" t="s">
        <v>1253</v>
      </c>
    </row>
    <row r="1018" spans="1:23" ht="12.75" customHeight="1">
      <c r="A1018" s="1" t="s">
        <v>1539</v>
      </c>
      <c r="B1018" s="1" t="s">
        <v>55</v>
      </c>
      <c r="C1018" s="1" t="s">
        <v>1569</v>
      </c>
      <c r="D1018" s="5">
        <f>DATE(E1018,F1018,G1018)</f>
        <v>43615</v>
      </c>
      <c r="E1018" s="1">
        <v>2019</v>
      </c>
      <c r="F1018" s="1">
        <v>5</v>
      </c>
      <c r="G1018" s="4">
        <v>30</v>
      </c>
      <c r="H1018" s="9">
        <v>0.60763888888888895</v>
      </c>
      <c r="I1018" s="13">
        <v>130.51816666666599</v>
      </c>
      <c r="J1018" s="13">
        <v>34.825000000000003</v>
      </c>
      <c r="K1018" s="10">
        <v>5</v>
      </c>
      <c r="L1018" s="10">
        <v>5</v>
      </c>
      <c r="M1018" s="10" t="s">
        <v>1565</v>
      </c>
      <c r="N1018" s="14">
        <v>19.869895666666601</v>
      </c>
      <c r="O1018" s="13">
        <v>34.386786666666602</v>
      </c>
      <c r="P1018" s="41">
        <v>0.13181097411764719</v>
      </c>
      <c r="Q1018" s="41">
        <v>1.0563904564705897</v>
      </c>
      <c r="R1018" s="1" t="s">
        <v>285</v>
      </c>
      <c r="V1018" s="8" t="s">
        <v>1643</v>
      </c>
      <c r="W1018" s="42" t="str">
        <f>A1018&amp;" St."&amp;B1018&amp;" "&amp;K1018&amp;"m"&amp;" Bt."&amp;M1018</f>
        <v>YK1903 St.A6 5m Bt.NA</v>
      </c>
    </row>
    <row r="1019" spans="1:23" ht="12.75" customHeight="1">
      <c r="A1019" s="1" t="s">
        <v>293</v>
      </c>
      <c r="B1019" s="1">
        <v>91</v>
      </c>
      <c r="C1019" s="1" t="s">
        <v>1569</v>
      </c>
      <c r="D1019" s="5">
        <v>43220</v>
      </c>
      <c r="E1019" s="1">
        <f t="shared" ref="E1019:E1024" si="78">YEAR(D1019)</f>
        <v>2018</v>
      </c>
      <c r="F1019" s="1">
        <f t="shared" ref="F1019:F1024" si="79">MONTH(D1019)</f>
        <v>4</v>
      </c>
      <c r="G1019" s="4">
        <f t="shared" ref="G1019:G1024" si="80">DAY(D1019)</f>
        <v>30</v>
      </c>
      <c r="H1019" s="9">
        <v>0.93819444444444444</v>
      </c>
      <c r="I1019" s="13">
        <v>130.25</v>
      </c>
      <c r="J1019" s="13">
        <v>34.3795</v>
      </c>
      <c r="K1019" s="10">
        <v>5</v>
      </c>
      <c r="L1019" s="10">
        <v>5</v>
      </c>
      <c r="M1019" s="10">
        <v>0</v>
      </c>
      <c r="N1019" s="14">
        <v>17.62</v>
      </c>
      <c r="O1019" s="13">
        <v>34.577353333333299</v>
      </c>
      <c r="P1019" s="38">
        <v>0.1326848129411764</v>
      </c>
      <c r="Q1019" s="38">
        <v>1.1494040682352953</v>
      </c>
      <c r="R1019" s="32" t="s">
        <v>285</v>
      </c>
      <c r="S1019" s="32"/>
      <c r="T1019" s="32"/>
      <c r="W1019" s="8" t="s">
        <v>836</v>
      </c>
    </row>
    <row r="1020" spans="1:23" ht="12.75" customHeight="1">
      <c r="A1020" s="32" t="s">
        <v>147</v>
      </c>
      <c r="B1020" s="32" t="s">
        <v>271</v>
      </c>
      <c r="C1020" s="1" t="s">
        <v>1569</v>
      </c>
      <c r="D1020" s="31">
        <v>42887</v>
      </c>
      <c r="E1020" s="1">
        <f t="shared" si="78"/>
        <v>2017</v>
      </c>
      <c r="F1020" s="1">
        <f t="shared" si="79"/>
        <v>6</v>
      </c>
      <c r="G1020" s="4">
        <f t="shared" si="80"/>
        <v>1</v>
      </c>
      <c r="H1020" s="6">
        <v>0.4236111111111111</v>
      </c>
      <c r="I1020" s="28">
        <v>129.66900000000001</v>
      </c>
      <c r="J1020" s="28">
        <v>34</v>
      </c>
      <c r="K1020" s="33">
        <v>4.5</v>
      </c>
      <c r="L1020" s="33">
        <v>5</v>
      </c>
      <c r="M1020" s="10">
        <v>0</v>
      </c>
      <c r="N1020" s="27">
        <v>20.862802333333299</v>
      </c>
      <c r="O1020" s="30">
        <v>34.042713333333296</v>
      </c>
      <c r="P1020" s="38">
        <v>0.13400000000000001</v>
      </c>
      <c r="Q1020" s="38">
        <v>0.82199999999999995</v>
      </c>
      <c r="R1020" s="32" t="s">
        <v>285</v>
      </c>
      <c r="S1020" s="32"/>
      <c r="T1020" s="32"/>
      <c r="W1020" s="8" t="s">
        <v>573</v>
      </c>
    </row>
    <row r="1021" spans="1:23" ht="12.75" customHeight="1">
      <c r="A1021" s="32" t="s">
        <v>143</v>
      </c>
      <c r="B1021" s="32" t="s">
        <v>197</v>
      </c>
      <c r="C1021" s="1" t="s">
        <v>1569</v>
      </c>
      <c r="D1021" s="31">
        <v>42525</v>
      </c>
      <c r="E1021" s="1">
        <f t="shared" si="78"/>
        <v>2016</v>
      </c>
      <c r="F1021" s="1">
        <f t="shared" si="79"/>
        <v>6</v>
      </c>
      <c r="G1021" s="4">
        <f t="shared" si="80"/>
        <v>4</v>
      </c>
      <c r="H1021" s="9">
        <v>0.31736111111111115</v>
      </c>
      <c r="I1021" s="28">
        <v>129.90816666666666</v>
      </c>
      <c r="J1021" s="28">
        <v>34.726166666666671</v>
      </c>
      <c r="K1021" s="33">
        <v>5</v>
      </c>
      <c r="L1021" s="33">
        <v>5</v>
      </c>
      <c r="M1021" s="10">
        <v>0</v>
      </c>
      <c r="N1021" s="27">
        <v>20.701646031746034</v>
      </c>
      <c r="O1021" s="30">
        <v>34.162730952380954</v>
      </c>
      <c r="P1021" s="38">
        <v>0.13504647058823527</v>
      </c>
      <c r="Q1021" s="38">
        <v>0.92895924705882393</v>
      </c>
      <c r="R1021" s="32" t="s">
        <v>285</v>
      </c>
      <c r="S1021" s="32"/>
      <c r="T1021" s="32"/>
      <c r="U1021" s="8" t="s">
        <v>1602</v>
      </c>
    </row>
    <row r="1022" spans="1:23" ht="12.75" customHeight="1">
      <c r="A1022" s="1" t="s">
        <v>293</v>
      </c>
      <c r="B1022" s="1">
        <v>89</v>
      </c>
      <c r="C1022" s="1" t="s">
        <v>1569</v>
      </c>
      <c r="D1022" s="5">
        <v>43220</v>
      </c>
      <c r="E1022" s="1">
        <f t="shared" si="78"/>
        <v>2018</v>
      </c>
      <c r="F1022" s="1">
        <f t="shared" si="79"/>
        <v>4</v>
      </c>
      <c r="G1022" s="4">
        <f t="shared" si="80"/>
        <v>30</v>
      </c>
      <c r="H1022" s="9">
        <v>0.62222222222222223</v>
      </c>
      <c r="I1022" s="13">
        <v>130.26150000000001</v>
      </c>
      <c r="J1022" s="13">
        <v>35.008166666666597</v>
      </c>
      <c r="K1022" s="10">
        <v>5</v>
      </c>
      <c r="L1022" s="10">
        <v>5</v>
      </c>
      <c r="M1022" s="10">
        <v>0</v>
      </c>
      <c r="N1022" s="14">
        <v>16.358333333333299</v>
      </c>
      <c r="O1022" s="13">
        <v>34.556519999999999</v>
      </c>
      <c r="P1022" s="38">
        <v>0.13638177176470556</v>
      </c>
      <c r="Q1022" s="38">
        <v>1.1769749929411759</v>
      </c>
      <c r="R1022" s="32" t="s">
        <v>285</v>
      </c>
      <c r="S1022" s="32"/>
      <c r="T1022" s="32"/>
      <c r="W1022" s="8" t="s">
        <v>834</v>
      </c>
    </row>
    <row r="1023" spans="1:23" ht="12.75" customHeight="1">
      <c r="A1023" s="32" t="s">
        <v>143</v>
      </c>
      <c r="B1023" s="32" t="s">
        <v>190</v>
      </c>
      <c r="C1023" s="1" t="s">
        <v>1569</v>
      </c>
      <c r="D1023" s="31">
        <v>42522</v>
      </c>
      <c r="E1023" s="1">
        <f t="shared" si="78"/>
        <v>2016</v>
      </c>
      <c r="F1023" s="1">
        <f t="shared" si="79"/>
        <v>6</v>
      </c>
      <c r="G1023" s="4">
        <f t="shared" si="80"/>
        <v>1</v>
      </c>
      <c r="H1023" s="9">
        <v>0.82708333333333339</v>
      </c>
      <c r="I1023" s="28">
        <v>130.91966666666667</v>
      </c>
      <c r="J1023" s="28">
        <v>35.497499999999995</v>
      </c>
      <c r="K1023" s="33">
        <v>5</v>
      </c>
      <c r="L1023" s="33">
        <v>5</v>
      </c>
      <c r="M1023" s="10">
        <v>0</v>
      </c>
      <c r="N1023" s="27">
        <v>20.274979365079332</v>
      </c>
      <c r="O1023" s="30">
        <v>34.214564285714253</v>
      </c>
      <c r="P1023" s="38">
        <v>0.13671230823529479</v>
      </c>
      <c r="Q1023" s="38">
        <v>0.90835846235294326</v>
      </c>
      <c r="R1023" s="32" t="s">
        <v>285</v>
      </c>
      <c r="S1023" s="32"/>
      <c r="T1023" s="32"/>
      <c r="U1023" s="8" t="s">
        <v>1602</v>
      </c>
    </row>
    <row r="1024" spans="1:23" ht="12.75" customHeight="1">
      <c r="A1024" s="32" t="s">
        <v>149</v>
      </c>
      <c r="B1024" s="32" t="s">
        <v>244</v>
      </c>
      <c r="C1024" s="32" t="s">
        <v>1569</v>
      </c>
      <c r="D1024" s="31">
        <v>42996</v>
      </c>
      <c r="E1024" s="1">
        <f t="shared" si="78"/>
        <v>2017</v>
      </c>
      <c r="F1024" s="1">
        <f t="shared" si="79"/>
        <v>9</v>
      </c>
      <c r="G1024" s="4">
        <f t="shared" si="80"/>
        <v>18</v>
      </c>
      <c r="H1024" s="6">
        <v>0.78680555555555554</v>
      </c>
      <c r="I1024" s="28">
        <v>127.9885</v>
      </c>
      <c r="J1024" s="28">
        <v>32.487000000000002</v>
      </c>
      <c r="K1024" s="33">
        <v>20</v>
      </c>
      <c r="L1024" s="33">
        <v>20</v>
      </c>
      <c r="M1024" s="33">
        <v>0</v>
      </c>
      <c r="N1024" s="27">
        <v>27.646999999999998</v>
      </c>
      <c r="O1024" s="30">
        <v>34.048999999999999</v>
      </c>
      <c r="P1024" s="20">
        <v>0.13829350588235267</v>
      </c>
      <c r="Q1024" s="20">
        <v>0.46963077647058959</v>
      </c>
      <c r="R1024" s="32" t="s">
        <v>285</v>
      </c>
      <c r="S1024" s="32"/>
      <c r="T1024" s="32"/>
      <c r="U1024" s="7"/>
      <c r="W1024" s="60" t="s">
        <v>662</v>
      </c>
    </row>
    <row r="1025" spans="1:23" ht="12.75" customHeight="1">
      <c r="A1025" s="1" t="s">
        <v>1539</v>
      </c>
      <c r="B1025" s="1" t="s">
        <v>265</v>
      </c>
      <c r="C1025" s="1" t="s">
        <v>1569</v>
      </c>
      <c r="D1025" s="5">
        <f>DATE(E1025,F1025,G1025)</f>
        <v>43617</v>
      </c>
      <c r="E1025" s="1">
        <v>2019</v>
      </c>
      <c r="F1025" s="1">
        <v>6</v>
      </c>
      <c r="G1025" s="4">
        <v>1</v>
      </c>
      <c r="H1025" s="9">
        <v>0.68402777777777779</v>
      </c>
      <c r="I1025" s="13">
        <v>130.24700000000001</v>
      </c>
      <c r="J1025" s="13">
        <v>34.327500000000001</v>
      </c>
      <c r="K1025" s="10">
        <v>5</v>
      </c>
      <c r="L1025" s="10">
        <v>5</v>
      </c>
      <c r="M1025" s="10" t="s">
        <v>1565</v>
      </c>
      <c r="N1025" s="14">
        <v>20.808229000000001</v>
      </c>
      <c r="O1025" s="13">
        <v>34.144453333333296</v>
      </c>
      <c r="P1025" s="41">
        <v>0.14104258352941157</v>
      </c>
      <c r="Q1025" s="41">
        <v>0.94909843529411653</v>
      </c>
      <c r="R1025" s="1" t="s">
        <v>285</v>
      </c>
      <c r="W1025" s="42" t="str">
        <f>A1025&amp;" St."&amp;B1025&amp;" "&amp;K1025&amp;"m"&amp;" Bt."&amp;M1025</f>
        <v>YK1903 St.N42 5m Bt.NA</v>
      </c>
    </row>
    <row r="1026" spans="1:23" ht="12.75" customHeight="1">
      <c r="A1026" s="1" t="s">
        <v>1103</v>
      </c>
      <c r="B1026" s="1" t="s">
        <v>1125</v>
      </c>
      <c r="C1026" s="1" t="s">
        <v>1569</v>
      </c>
      <c r="D1026" s="5">
        <v>43253</v>
      </c>
      <c r="E1026" s="1">
        <f t="shared" ref="E1026:E1041" si="81">YEAR(D1026)</f>
        <v>2018</v>
      </c>
      <c r="F1026" s="1">
        <f t="shared" ref="F1026:F1041" si="82">MONTH(D1026)</f>
        <v>6</v>
      </c>
      <c r="G1026" s="4">
        <f t="shared" ref="G1026:G1041" si="83">DAY(D1026)</f>
        <v>2</v>
      </c>
      <c r="H1026" s="9">
        <v>0.50624999999999998</v>
      </c>
      <c r="I1026" s="13">
        <v>129.679</v>
      </c>
      <c r="J1026" s="13">
        <v>35.006500000000003</v>
      </c>
      <c r="K1026" s="10">
        <v>5</v>
      </c>
      <c r="L1026" s="10">
        <v>5</v>
      </c>
      <c r="M1026" s="10">
        <v>0</v>
      </c>
      <c r="N1026" s="14">
        <v>19.786666666666601</v>
      </c>
      <c r="O1026" s="16">
        <v>34.180333333333301</v>
      </c>
      <c r="P1026" s="38">
        <v>0.14399841176470618</v>
      </c>
      <c r="Q1026" s="38">
        <v>0.73978205588235291</v>
      </c>
      <c r="R1026" s="1" t="s">
        <v>1587</v>
      </c>
      <c r="U1026" s="8" t="s">
        <v>1623</v>
      </c>
      <c r="W1026" s="8" t="s">
        <v>1263</v>
      </c>
    </row>
    <row r="1027" spans="1:23" ht="12.75" customHeight="1">
      <c r="A1027" s="1" t="s">
        <v>293</v>
      </c>
      <c r="B1027" s="1">
        <v>88</v>
      </c>
      <c r="C1027" s="1" t="s">
        <v>1569</v>
      </c>
      <c r="D1027" s="5">
        <v>43220</v>
      </c>
      <c r="E1027" s="1">
        <f t="shared" si="81"/>
        <v>2018</v>
      </c>
      <c r="F1027" s="1">
        <f t="shared" si="82"/>
        <v>4</v>
      </c>
      <c r="G1027" s="4">
        <f t="shared" si="83"/>
        <v>30</v>
      </c>
      <c r="H1027" s="9">
        <v>0.37013888888888885</v>
      </c>
      <c r="I1027" s="13">
        <v>129.66800000000001</v>
      </c>
      <c r="J1027" s="13">
        <v>34.952666666666602</v>
      </c>
      <c r="K1027" s="10">
        <v>5</v>
      </c>
      <c r="L1027" s="10">
        <v>5</v>
      </c>
      <c r="M1027" s="10">
        <v>0</v>
      </c>
      <c r="N1027" s="14">
        <v>16.571666666666601</v>
      </c>
      <c r="O1027" s="13">
        <v>34.518186666666601</v>
      </c>
      <c r="P1027" s="38">
        <v>0.15028476117647083</v>
      </c>
      <c r="Q1027" s="38">
        <v>1.0649980352941206</v>
      </c>
      <c r="R1027" s="32" t="s">
        <v>285</v>
      </c>
      <c r="S1027" s="32"/>
      <c r="T1027" s="32"/>
      <c r="W1027" s="8" t="s">
        <v>833</v>
      </c>
    </row>
    <row r="1028" spans="1:23" ht="12.75" customHeight="1">
      <c r="A1028" s="32" t="s">
        <v>149</v>
      </c>
      <c r="B1028" s="32" t="s">
        <v>277</v>
      </c>
      <c r="C1028" s="32" t="s">
        <v>1569</v>
      </c>
      <c r="D1028" s="31">
        <v>42984</v>
      </c>
      <c r="E1028" s="1">
        <f t="shared" si="81"/>
        <v>2017</v>
      </c>
      <c r="F1028" s="1">
        <f t="shared" si="82"/>
        <v>9</v>
      </c>
      <c r="G1028" s="4">
        <f t="shared" si="83"/>
        <v>6</v>
      </c>
      <c r="H1028" s="6">
        <v>0.65590277777777783</v>
      </c>
      <c r="I1028" s="28">
        <v>130.52199999999999</v>
      </c>
      <c r="J1028" s="28">
        <v>34.834333333333333</v>
      </c>
      <c r="K1028" s="33">
        <v>50</v>
      </c>
      <c r="L1028" s="33">
        <v>50</v>
      </c>
      <c r="M1028" s="33">
        <v>0</v>
      </c>
      <c r="N1028" s="27">
        <v>17.640999999999998</v>
      </c>
      <c r="O1028" s="30">
        <v>34.209000000000003</v>
      </c>
      <c r="P1028" s="20">
        <v>0.15094128941176477</v>
      </c>
      <c r="Q1028" s="20">
        <v>0.85118013411764615</v>
      </c>
      <c r="R1028" s="32" t="s">
        <v>285</v>
      </c>
      <c r="S1028" s="32"/>
      <c r="T1028" s="32"/>
      <c r="U1028" s="65" t="s">
        <v>1617</v>
      </c>
      <c r="V1028" s="8" t="s">
        <v>1618</v>
      </c>
      <c r="W1028" s="60" t="s">
        <v>648</v>
      </c>
    </row>
    <row r="1029" spans="1:23" ht="12.75" customHeight="1">
      <c r="A1029" s="32" t="s">
        <v>147</v>
      </c>
      <c r="B1029" s="32" t="s">
        <v>265</v>
      </c>
      <c r="C1029" s="1" t="s">
        <v>1569</v>
      </c>
      <c r="D1029" s="31">
        <v>42884</v>
      </c>
      <c r="E1029" s="1">
        <f t="shared" si="81"/>
        <v>2017</v>
      </c>
      <c r="F1029" s="1">
        <f t="shared" si="82"/>
        <v>5</v>
      </c>
      <c r="G1029" s="4">
        <f t="shared" si="83"/>
        <v>29</v>
      </c>
      <c r="H1029" s="6">
        <v>0.44097222222222227</v>
      </c>
      <c r="I1029" s="28">
        <v>130.26</v>
      </c>
      <c r="J1029" s="28">
        <v>34.331000000000003</v>
      </c>
      <c r="K1029" s="33">
        <v>4.5</v>
      </c>
      <c r="L1029" s="33">
        <v>5</v>
      </c>
      <c r="M1029" s="10">
        <v>0</v>
      </c>
      <c r="N1029" s="27">
        <v>20.046135666666601</v>
      </c>
      <c r="O1029" s="30">
        <v>34.0882133333333</v>
      </c>
      <c r="P1029" s="38">
        <v>0.15189715294117634</v>
      </c>
      <c r="Q1029" s="38">
        <v>0.97497732941176452</v>
      </c>
      <c r="R1029" s="32" t="s">
        <v>285</v>
      </c>
      <c r="S1029" s="32"/>
      <c r="T1029" s="32"/>
      <c r="W1029" s="8" t="s">
        <v>561</v>
      </c>
    </row>
    <row r="1030" spans="1:23" ht="12.75" customHeight="1">
      <c r="A1030" s="1" t="s">
        <v>293</v>
      </c>
      <c r="B1030" s="1">
        <v>82</v>
      </c>
      <c r="C1030" s="1" t="s">
        <v>1569</v>
      </c>
      <c r="D1030" s="5">
        <v>43218</v>
      </c>
      <c r="E1030" s="1">
        <f t="shared" si="81"/>
        <v>2018</v>
      </c>
      <c r="F1030" s="1">
        <f t="shared" si="82"/>
        <v>4</v>
      </c>
      <c r="G1030" s="4">
        <f t="shared" si="83"/>
        <v>28</v>
      </c>
      <c r="H1030" s="9">
        <v>0.33263888888888887</v>
      </c>
      <c r="I1030" s="13">
        <f>128+15.04/60</f>
        <v>128.25066666666666</v>
      </c>
      <c r="J1030" s="13">
        <f>33+15.04/60</f>
        <v>33.250666666666667</v>
      </c>
      <c r="K1030" s="10">
        <v>149.303</v>
      </c>
      <c r="L1030" s="10">
        <v>150</v>
      </c>
      <c r="M1030" s="10">
        <v>0</v>
      </c>
      <c r="N1030" s="14">
        <v>14.133100000000001</v>
      </c>
      <c r="O1030" s="13">
        <v>34.555700000000002</v>
      </c>
      <c r="P1030" s="38">
        <v>0.15268289999999984</v>
      </c>
      <c r="Q1030" s="38">
        <v>0.64510896470588364</v>
      </c>
      <c r="R1030" s="32" t="s">
        <v>285</v>
      </c>
      <c r="S1030" s="32">
        <v>1</v>
      </c>
      <c r="T1030" s="32"/>
      <c r="W1030" s="8" t="s">
        <v>1155</v>
      </c>
    </row>
    <row r="1031" spans="1:23" ht="12.75" customHeight="1">
      <c r="A1031" s="1" t="s">
        <v>1103</v>
      </c>
      <c r="B1031" s="1" t="s">
        <v>1129</v>
      </c>
      <c r="C1031" s="1" t="s">
        <v>1569</v>
      </c>
      <c r="D1031" s="5">
        <v>43252</v>
      </c>
      <c r="E1031" s="1">
        <f t="shared" si="81"/>
        <v>2018</v>
      </c>
      <c r="F1031" s="1">
        <f t="shared" si="82"/>
        <v>6</v>
      </c>
      <c r="G1031" s="4">
        <f t="shared" si="83"/>
        <v>1</v>
      </c>
      <c r="H1031" s="9">
        <v>0.63402777777777775</v>
      </c>
      <c r="I1031" s="13">
        <v>129.66833333333301</v>
      </c>
      <c r="J1031" s="13">
        <v>34.323999999999998</v>
      </c>
      <c r="K1031" s="10">
        <v>5</v>
      </c>
      <c r="L1031" s="10">
        <v>5</v>
      </c>
      <c r="M1031" s="10">
        <v>0</v>
      </c>
      <c r="N1031" s="14">
        <v>20.168333333333301</v>
      </c>
      <c r="O1031" s="16">
        <v>34.036499999999997</v>
      </c>
      <c r="P1031" s="38">
        <v>0.15316841411764726</v>
      </c>
      <c r="Q1031" s="38">
        <v>0.67622180705882684</v>
      </c>
      <c r="R1031" s="1" t="s">
        <v>1587</v>
      </c>
      <c r="U1031" s="8" t="s">
        <v>1623</v>
      </c>
      <c r="W1031" s="8" t="s">
        <v>1267</v>
      </c>
    </row>
    <row r="1032" spans="1:23" ht="12.75" customHeight="1">
      <c r="A1032" s="32" t="s">
        <v>145</v>
      </c>
      <c r="B1032" s="32" t="s">
        <v>233</v>
      </c>
      <c r="C1032" s="32" t="s">
        <v>1568</v>
      </c>
      <c r="D1032" s="31">
        <v>42619</v>
      </c>
      <c r="E1032" s="1">
        <f t="shared" si="81"/>
        <v>2016</v>
      </c>
      <c r="F1032" s="1">
        <f t="shared" si="82"/>
        <v>9</v>
      </c>
      <c r="G1032" s="4">
        <f t="shared" si="83"/>
        <v>6</v>
      </c>
      <c r="H1032" s="6">
        <v>2.0520833333333332E-2</v>
      </c>
      <c r="I1032" s="28">
        <v>130.41266666666667</v>
      </c>
      <c r="J1032" s="28">
        <v>34.704833333333333</v>
      </c>
      <c r="K1032" s="33">
        <v>49.8</v>
      </c>
      <c r="L1032" s="33">
        <v>50</v>
      </c>
      <c r="M1032" s="33">
        <v>0</v>
      </c>
      <c r="N1032" s="27">
        <v>21.714400000000001</v>
      </c>
      <c r="O1032" s="30">
        <v>34.165300000000002</v>
      </c>
      <c r="P1032" s="38">
        <v>0.15620807294117633</v>
      </c>
      <c r="Q1032" s="38">
        <v>0.77396517647058793</v>
      </c>
      <c r="R1032" s="32" t="s">
        <v>285</v>
      </c>
      <c r="S1032" s="32">
        <v>1</v>
      </c>
      <c r="T1032" s="32"/>
      <c r="W1032" s="8" t="s">
        <v>481</v>
      </c>
    </row>
    <row r="1033" spans="1:23" ht="12.75" customHeight="1">
      <c r="A1033" s="32" t="s">
        <v>145</v>
      </c>
      <c r="B1033" s="32" t="s">
        <v>236</v>
      </c>
      <c r="C1033" s="32" t="s">
        <v>1568</v>
      </c>
      <c r="D1033" s="31">
        <v>42620</v>
      </c>
      <c r="E1033" s="1">
        <f t="shared" si="81"/>
        <v>2016</v>
      </c>
      <c r="F1033" s="1">
        <f t="shared" si="82"/>
        <v>9</v>
      </c>
      <c r="G1033" s="4">
        <f t="shared" si="83"/>
        <v>7</v>
      </c>
      <c r="H1033" s="6">
        <v>0.89474537037037039</v>
      </c>
      <c r="I1033" s="28">
        <v>130.221</v>
      </c>
      <c r="J1033" s="28">
        <v>34.334833333333336</v>
      </c>
      <c r="K1033" s="33">
        <v>50.61</v>
      </c>
      <c r="L1033" s="33">
        <v>50</v>
      </c>
      <c r="M1033" s="33">
        <v>0</v>
      </c>
      <c r="N1033" s="27">
        <v>20.382200000000001</v>
      </c>
      <c r="O1033" s="30">
        <v>34.251100000000001</v>
      </c>
      <c r="P1033" s="38">
        <v>0.16030175999999985</v>
      </c>
      <c r="Q1033" s="38">
        <v>1.0695500870588237</v>
      </c>
      <c r="R1033" s="32" t="s">
        <v>285</v>
      </c>
      <c r="S1033" s="32">
        <v>1</v>
      </c>
      <c r="T1033" s="32"/>
      <c r="W1033" s="8" t="s">
        <v>515</v>
      </c>
    </row>
    <row r="1034" spans="1:23" ht="12.75" customHeight="1">
      <c r="A1034" s="32" t="s">
        <v>147</v>
      </c>
      <c r="B1034" s="32" t="s">
        <v>201</v>
      </c>
      <c r="C1034" s="1" t="s">
        <v>1569</v>
      </c>
      <c r="D1034" s="31">
        <v>42885</v>
      </c>
      <c r="E1034" s="1">
        <f t="shared" si="81"/>
        <v>2017</v>
      </c>
      <c r="F1034" s="1">
        <f t="shared" si="82"/>
        <v>5</v>
      </c>
      <c r="G1034" s="4">
        <f t="shared" si="83"/>
        <v>30</v>
      </c>
      <c r="H1034" s="6">
        <v>0.49305555555555558</v>
      </c>
      <c r="I1034" s="28">
        <v>130.00700000000001</v>
      </c>
      <c r="J1034" s="28">
        <v>34.508000000000003</v>
      </c>
      <c r="K1034" s="33">
        <v>4.5</v>
      </c>
      <c r="L1034" s="33">
        <v>5</v>
      </c>
      <c r="M1034" s="10">
        <v>0</v>
      </c>
      <c r="N1034" s="27">
        <v>19.206135666666601</v>
      </c>
      <c r="O1034" s="30">
        <v>34.133213333333295</v>
      </c>
      <c r="P1034" s="38">
        <v>0.16200000000000001</v>
      </c>
      <c r="Q1034" s="38">
        <v>0.99299999999999999</v>
      </c>
      <c r="R1034" s="32" t="s">
        <v>285</v>
      </c>
      <c r="S1034" s="32"/>
      <c r="T1034" s="32"/>
      <c r="W1034" s="8" t="s">
        <v>566</v>
      </c>
    </row>
    <row r="1035" spans="1:23" ht="12.75" customHeight="1">
      <c r="A1035" s="32" t="s">
        <v>149</v>
      </c>
      <c r="B1035" s="32" t="s">
        <v>243</v>
      </c>
      <c r="C1035" s="32" t="s">
        <v>1569</v>
      </c>
      <c r="D1035" s="31">
        <v>42988</v>
      </c>
      <c r="E1035" s="1">
        <f t="shared" si="81"/>
        <v>2017</v>
      </c>
      <c r="F1035" s="1">
        <f t="shared" si="82"/>
        <v>9</v>
      </c>
      <c r="G1035" s="4">
        <f t="shared" si="83"/>
        <v>10</v>
      </c>
      <c r="H1035" s="6">
        <v>0.71875</v>
      </c>
      <c r="I1035" s="28">
        <v>128.66116666666667</v>
      </c>
      <c r="J1035" s="28">
        <v>33.664499999999997</v>
      </c>
      <c r="K1035" s="33">
        <v>50</v>
      </c>
      <c r="L1035" s="33">
        <v>50</v>
      </c>
      <c r="M1035" s="33">
        <v>0</v>
      </c>
      <c r="N1035" s="27">
        <v>24.065000000000001</v>
      </c>
      <c r="O1035" s="30">
        <v>34.417000000000002</v>
      </c>
      <c r="P1035" s="20">
        <v>0.16343594117647053</v>
      </c>
      <c r="Q1035" s="20">
        <v>1.2372370352941182</v>
      </c>
      <c r="R1035" s="32" t="s">
        <v>285</v>
      </c>
      <c r="S1035" s="32"/>
      <c r="T1035" s="32"/>
      <c r="U1035" s="7"/>
      <c r="W1035" s="60" t="s">
        <v>660</v>
      </c>
    </row>
    <row r="1036" spans="1:23" ht="12.75" customHeight="1">
      <c r="A1036" s="1" t="s">
        <v>1538</v>
      </c>
      <c r="B1036" s="1">
        <v>83</v>
      </c>
      <c r="C1036" s="1" t="s">
        <v>1569</v>
      </c>
      <c r="D1036" s="5">
        <v>43584</v>
      </c>
      <c r="E1036" s="1">
        <f t="shared" si="81"/>
        <v>2019</v>
      </c>
      <c r="F1036" s="1">
        <f t="shared" si="82"/>
        <v>4</v>
      </c>
      <c r="G1036" s="4">
        <f t="shared" si="83"/>
        <v>29</v>
      </c>
      <c r="H1036" s="9">
        <v>0.64374999999999993</v>
      </c>
      <c r="I1036" s="13">
        <v>128.77833333333299</v>
      </c>
      <c r="J1036" s="13">
        <v>33.247999999999998</v>
      </c>
      <c r="K1036" s="10">
        <v>5</v>
      </c>
      <c r="L1036" s="10">
        <v>5</v>
      </c>
      <c r="M1036" s="10">
        <v>0</v>
      </c>
      <c r="N1036" s="14">
        <v>17.090999999999998</v>
      </c>
      <c r="O1036" s="13">
        <v>34.4553333333333</v>
      </c>
      <c r="P1036" s="41">
        <v>0.16640415294117661</v>
      </c>
      <c r="Q1036" s="41">
        <v>1.1649017764705878</v>
      </c>
      <c r="R1036" s="1" t="s">
        <v>285</v>
      </c>
      <c r="W1036" s="42" t="str">
        <f>A1036&amp;" St."&amp;B1036&amp;" "&amp;K1036&amp;"m"&amp;" Bt."&amp;M1036</f>
        <v>YK1901 St.83 5m Bt.0</v>
      </c>
    </row>
    <row r="1037" spans="1:23" ht="12.75" customHeight="1">
      <c r="A1037" s="1" t="s">
        <v>1538</v>
      </c>
      <c r="B1037" s="1">
        <v>89</v>
      </c>
      <c r="C1037" s="1" t="s">
        <v>1569</v>
      </c>
      <c r="D1037" s="5">
        <v>43585</v>
      </c>
      <c r="E1037" s="1">
        <f t="shared" si="81"/>
        <v>2019</v>
      </c>
      <c r="F1037" s="1">
        <f t="shared" si="82"/>
        <v>4</v>
      </c>
      <c r="G1037" s="4">
        <f t="shared" si="83"/>
        <v>30</v>
      </c>
      <c r="H1037" s="9">
        <v>0.59444444444444444</v>
      </c>
      <c r="I1037" s="13">
        <v>130.24799999999999</v>
      </c>
      <c r="J1037" s="13">
        <v>34.979999999999997</v>
      </c>
      <c r="K1037" s="10">
        <v>0</v>
      </c>
      <c r="L1037" s="10">
        <v>0</v>
      </c>
      <c r="M1037" s="33">
        <v>0</v>
      </c>
      <c r="N1037" s="40">
        <v>16.600000000000001</v>
      </c>
      <c r="O1037" s="13">
        <v>34.542914050673659</v>
      </c>
      <c r="P1037" s="41">
        <v>0.16675190705882414</v>
      </c>
      <c r="Q1037" s="41">
        <v>1.2724782917647062</v>
      </c>
      <c r="R1037" s="1" t="s">
        <v>285</v>
      </c>
      <c r="S1037" s="1">
        <v>1</v>
      </c>
      <c r="W1037" s="42" t="str">
        <f>A1037&amp;" St."&amp;B1037&amp;" "&amp;K1037&amp;"m"&amp;" Bt."&amp;M1037</f>
        <v>YK1901 St.89 0m Bt.0</v>
      </c>
    </row>
    <row r="1038" spans="1:23" ht="12.75" customHeight="1">
      <c r="A1038" s="1" t="s">
        <v>293</v>
      </c>
      <c r="B1038" s="1">
        <v>82</v>
      </c>
      <c r="C1038" s="1" t="s">
        <v>1569</v>
      </c>
      <c r="D1038" s="5">
        <v>43218</v>
      </c>
      <c r="E1038" s="1">
        <f t="shared" si="81"/>
        <v>2018</v>
      </c>
      <c r="F1038" s="1">
        <f t="shared" si="82"/>
        <v>4</v>
      </c>
      <c r="G1038" s="4">
        <f t="shared" si="83"/>
        <v>28</v>
      </c>
      <c r="H1038" s="9">
        <v>0.33263888888888887</v>
      </c>
      <c r="I1038" s="13">
        <f>128+15.04/60</f>
        <v>128.25066666666666</v>
      </c>
      <c r="J1038" s="13">
        <f>33+15.04/60</f>
        <v>33.250666666666667</v>
      </c>
      <c r="K1038" s="10">
        <v>155.01499999999999</v>
      </c>
      <c r="L1038" s="10">
        <v>155</v>
      </c>
      <c r="M1038" s="10">
        <v>0</v>
      </c>
      <c r="N1038" s="14">
        <v>14.052099999999999</v>
      </c>
      <c r="O1038" s="13">
        <v>34.554299999999998</v>
      </c>
      <c r="P1038" s="38">
        <v>0.16765060000000043</v>
      </c>
      <c r="Q1038" s="38">
        <v>0.8107722823529393</v>
      </c>
      <c r="R1038" s="32" t="s">
        <v>285</v>
      </c>
      <c r="S1038" s="32">
        <v>1</v>
      </c>
      <c r="T1038" s="32"/>
      <c r="W1038" s="8" t="s">
        <v>1154</v>
      </c>
    </row>
    <row r="1039" spans="1:23" ht="12.75" customHeight="1">
      <c r="A1039" s="32" t="s">
        <v>143</v>
      </c>
      <c r="B1039" s="32" t="s">
        <v>56</v>
      </c>
      <c r="C1039" s="1" t="s">
        <v>1569</v>
      </c>
      <c r="D1039" s="31">
        <v>42524</v>
      </c>
      <c r="E1039" s="1">
        <f t="shared" si="81"/>
        <v>2016</v>
      </c>
      <c r="F1039" s="1">
        <f t="shared" si="82"/>
        <v>6</v>
      </c>
      <c r="G1039" s="4">
        <f t="shared" si="83"/>
        <v>3</v>
      </c>
      <c r="H1039" s="9">
        <v>0.55902777777777779</v>
      </c>
      <c r="I1039" s="28">
        <v>130.46083333333334</v>
      </c>
      <c r="J1039" s="28">
        <v>34.295333333333332</v>
      </c>
      <c r="K1039" s="33">
        <v>5</v>
      </c>
      <c r="L1039" s="33">
        <v>5</v>
      </c>
      <c r="M1039" s="10">
        <v>0</v>
      </c>
      <c r="N1039" s="27">
        <v>20.72997936507933</v>
      </c>
      <c r="O1039" s="30">
        <v>34.233730952380952</v>
      </c>
      <c r="P1039" s="38">
        <v>0.16924529411764677</v>
      </c>
      <c r="Q1039" s="38">
        <v>1.113171189411764</v>
      </c>
      <c r="R1039" s="32" t="s">
        <v>285</v>
      </c>
      <c r="S1039" s="32"/>
      <c r="T1039" s="32"/>
      <c r="U1039" s="8" t="s">
        <v>1602</v>
      </c>
    </row>
    <row r="1040" spans="1:23" ht="12.75" customHeight="1">
      <c r="A1040" s="1" t="s">
        <v>293</v>
      </c>
      <c r="B1040" s="1">
        <v>87</v>
      </c>
      <c r="C1040" s="1" t="s">
        <v>1569</v>
      </c>
      <c r="D1040" s="5">
        <v>43220</v>
      </c>
      <c r="E1040" s="1">
        <f t="shared" si="81"/>
        <v>2018</v>
      </c>
      <c r="F1040" s="1">
        <f t="shared" si="82"/>
        <v>4</v>
      </c>
      <c r="G1040" s="4">
        <f t="shared" si="83"/>
        <v>30</v>
      </c>
      <c r="H1040" s="9">
        <v>0.24791666666666667</v>
      </c>
      <c r="I1040" s="13">
        <v>129.67099999999999</v>
      </c>
      <c r="J1040" s="13">
        <v>34.627499999999998</v>
      </c>
      <c r="K1040" s="10">
        <v>5</v>
      </c>
      <c r="L1040" s="10">
        <v>5</v>
      </c>
      <c r="M1040" s="10">
        <v>0</v>
      </c>
      <c r="N1040" s="14">
        <v>16.411666666666601</v>
      </c>
      <c r="O1040" s="13">
        <v>34.572186666666603</v>
      </c>
      <c r="P1040" s="38">
        <v>0.16933925058823585</v>
      </c>
      <c r="Q1040" s="38">
        <v>1.1142193176470592</v>
      </c>
      <c r="R1040" s="32" t="s">
        <v>285</v>
      </c>
      <c r="S1040" s="32"/>
      <c r="T1040" s="32"/>
      <c r="W1040" s="8" t="s">
        <v>832</v>
      </c>
    </row>
    <row r="1041" spans="1:23" ht="12.75" customHeight="1">
      <c r="A1041" s="32" t="s">
        <v>143</v>
      </c>
      <c r="B1041" s="32" t="s">
        <v>189</v>
      </c>
      <c r="C1041" s="1" t="s">
        <v>1569</v>
      </c>
      <c r="D1041" s="31">
        <v>42522</v>
      </c>
      <c r="E1041" s="1">
        <f t="shared" si="81"/>
        <v>2016</v>
      </c>
      <c r="F1041" s="1">
        <f t="shared" si="82"/>
        <v>6</v>
      </c>
      <c r="G1041" s="4">
        <f t="shared" si="83"/>
        <v>1</v>
      </c>
      <c r="H1041" s="9">
        <v>0.65833333333333333</v>
      </c>
      <c r="I1041" s="28">
        <v>130.84483333333336</v>
      </c>
      <c r="J1041" s="28">
        <v>35.261666666666663</v>
      </c>
      <c r="K1041" s="33">
        <v>5</v>
      </c>
      <c r="L1041" s="33">
        <v>5</v>
      </c>
      <c r="M1041" s="10">
        <v>0</v>
      </c>
      <c r="N1041" s="27">
        <v>20.593312698412632</v>
      </c>
      <c r="O1041" s="30">
        <v>34.045230952380855</v>
      </c>
      <c r="P1041" s="38">
        <v>0.16989352117647094</v>
      </c>
      <c r="Q1041" s="38">
        <v>0.80680857176470511</v>
      </c>
      <c r="R1041" s="32" t="s">
        <v>285</v>
      </c>
      <c r="S1041" s="32"/>
      <c r="T1041" s="32"/>
      <c r="U1041" s="8" t="s">
        <v>1602</v>
      </c>
    </row>
    <row r="1042" spans="1:23" ht="12.75" customHeight="1">
      <c r="A1042" s="1" t="s">
        <v>1539</v>
      </c>
      <c r="B1042" s="1" t="s">
        <v>267</v>
      </c>
      <c r="C1042" s="1" t="s">
        <v>1569</v>
      </c>
      <c r="D1042" s="5">
        <f>DATE(E1042,F1042,G1042)</f>
        <v>43617</v>
      </c>
      <c r="E1042" s="1">
        <v>2019</v>
      </c>
      <c r="F1042" s="1">
        <v>6</v>
      </c>
      <c r="G1042" s="4">
        <v>1</v>
      </c>
      <c r="H1042" s="9">
        <v>0.41666666666666669</v>
      </c>
      <c r="I1042" s="13">
        <v>130.00166666666601</v>
      </c>
      <c r="J1042" s="13">
        <v>34.670999999999999</v>
      </c>
      <c r="K1042" s="10">
        <v>5</v>
      </c>
      <c r="L1042" s="10">
        <v>5</v>
      </c>
      <c r="M1042" s="10" t="s">
        <v>1565</v>
      </c>
      <c r="N1042" s="14">
        <v>19.453229</v>
      </c>
      <c r="O1042" s="13">
        <v>34.264620000000001</v>
      </c>
      <c r="P1042" s="41">
        <v>0.17206088000000053</v>
      </c>
      <c r="Q1042" s="41">
        <v>1.0860404800000012</v>
      </c>
      <c r="R1042" s="1" t="s">
        <v>285</v>
      </c>
      <c r="V1042" s="8" t="s">
        <v>1643</v>
      </c>
      <c r="W1042" s="42" t="str">
        <f>A1042&amp;" St."&amp;B1042&amp;" "&amp;K1042&amp;"m"&amp;" Bt."&amp;M1042</f>
        <v>YK1903 St.B6 5m Bt.NA</v>
      </c>
    </row>
    <row r="1043" spans="1:23" ht="12.75" customHeight="1">
      <c r="A1043" s="1" t="s">
        <v>1538</v>
      </c>
      <c r="B1043" s="1">
        <v>85</v>
      </c>
      <c r="C1043" s="1" t="s">
        <v>1569</v>
      </c>
      <c r="D1043" s="5">
        <v>43584</v>
      </c>
      <c r="E1043" s="1">
        <f t="shared" ref="E1043:E1054" si="84">YEAR(D1043)</f>
        <v>2019</v>
      </c>
      <c r="F1043" s="1">
        <f t="shared" ref="F1043:F1054" si="85">MONTH(D1043)</f>
        <v>4</v>
      </c>
      <c r="G1043" s="4">
        <f t="shared" ref="G1043:G1054" si="86">DAY(D1043)</f>
        <v>29</v>
      </c>
      <c r="H1043" s="9">
        <v>0.93333333333333324</v>
      </c>
      <c r="I1043" s="13">
        <v>129.189666666666</v>
      </c>
      <c r="J1043" s="13">
        <v>33.744</v>
      </c>
      <c r="K1043" s="10">
        <v>5</v>
      </c>
      <c r="L1043" s="10">
        <v>5</v>
      </c>
      <c r="M1043" s="10">
        <v>0</v>
      </c>
      <c r="N1043" s="14">
        <v>17.431000000000001</v>
      </c>
      <c r="O1043" s="13">
        <v>34.467666666666595</v>
      </c>
      <c r="P1043" s="41">
        <v>0.17388645882352938</v>
      </c>
      <c r="Q1043" s="41">
        <v>1.1753027294117633</v>
      </c>
      <c r="R1043" s="1" t="s">
        <v>285</v>
      </c>
      <c r="W1043" s="42" t="str">
        <f>A1043&amp;" St."&amp;B1043&amp;" "&amp;K1043&amp;"m"&amp;" Bt."&amp;M1043</f>
        <v>YK1901 St.85 5m Bt.0</v>
      </c>
    </row>
    <row r="1044" spans="1:23" ht="12.75" customHeight="1">
      <c r="A1044" s="1" t="s">
        <v>1103</v>
      </c>
      <c r="B1044" s="1" t="s">
        <v>1118</v>
      </c>
      <c r="C1044" s="1" t="s">
        <v>1569</v>
      </c>
      <c r="D1044" s="5">
        <v>43250</v>
      </c>
      <c r="E1044" s="1">
        <f t="shared" si="84"/>
        <v>2018</v>
      </c>
      <c r="F1044" s="1">
        <f t="shared" si="85"/>
        <v>5</v>
      </c>
      <c r="G1044" s="4">
        <f t="shared" si="86"/>
        <v>30</v>
      </c>
      <c r="H1044" s="9">
        <v>0.40069444444444446</v>
      </c>
      <c r="I1044" s="13">
        <v>130.24799999999999</v>
      </c>
      <c r="J1044" s="13">
        <v>34.000333333333302</v>
      </c>
      <c r="K1044" s="10">
        <v>5</v>
      </c>
      <c r="L1044" s="10">
        <v>5</v>
      </c>
      <c r="M1044" s="10">
        <v>0</v>
      </c>
      <c r="N1044" s="14">
        <v>19.5966666666666</v>
      </c>
      <c r="O1044" s="16">
        <v>34.395333333333298</v>
      </c>
      <c r="P1044" s="38">
        <v>0.17701800588235339</v>
      </c>
      <c r="Q1044" s="38">
        <v>1.1934775058823526</v>
      </c>
      <c r="R1044" s="1" t="s">
        <v>1587</v>
      </c>
      <c r="U1044" s="8" t="s">
        <v>1623</v>
      </c>
      <c r="W1044" s="8" t="s">
        <v>1257</v>
      </c>
    </row>
    <row r="1045" spans="1:23" ht="12.75" customHeight="1">
      <c r="A1045" s="32" t="s">
        <v>143</v>
      </c>
      <c r="B1045" s="32" t="s">
        <v>216</v>
      </c>
      <c r="C1045" s="1" t="s">
        <v>1569</v>
      </c>
      <c r="D1045" s="31">
        <v>42529</v>
      </c>
      <c r="E1045" s="1">
        <f t="shared" si="84"/>
        <v>2016</v>
      </c>
      <c r="F1045" s="1">
        <f t="shared" si="85"/>
        <v>6</v>
      </c>
      <c r="G1045" s="4">
        <f t="shared" si="86"/>
        <v>8</v>
      </c>
      <c r="H1045" s="9">
        <v>0.6645833333333333</v>
      </c>
      <c r="I1045" s="28">
        <v>128.55000000000001</v>
      </c>
      <c r="J1045" s="28">
        <v>32.67</v>
      </c>
      <c r="K1045" s="33">
        <v>5</v>
      </c>
      <c r="L1045" s="33">
        <v>5</v>
      </c>
      <c r="M1045" s="10">
        <v>0</v>
      </c>
      <c r="N1045" s="27">
        <v>21.629979365079333</v>
      </c>
      <c r="O1045" s="30">
        <v>34.063230952380856</v>
      </c>
      <c r="P1045" s="38">
        <v>0.17806490352941218</v>
      </c>
      <c r="Q1045" s="38">
        <v>0.97640470588235218</v>
      </c>
      <c r="R1045" s="32" t="s">
        <v>285</v>
      </c>
      <c r="S1045" s="32"/>
      <c r="T1045" s="32"/>
      <c r="U1045" s="8" t="s">
        <v>1602</v>
      </c>
    </row>
    <row r="1046" spans="1:23" ht="12.75" customHeight="1">
      <c r="A1046" s="1" t="s">
        <v>293</v>
      </c>
      <c r="B1046" s="1">
        <v>90</v>
      </c>
      <c r="C1046" s="1" t="s">
        <v>1569</v>
      </c>
      <c r="D1046" s="5">
        <v>43220</v>
      </c>
      <c r="E1046" s="1">
        <f t="shared" si="84"/>
        <v>2018</v>
      </c>
      <c r="F1046" s="1">
        <f t="shared" si="85"/>
        <v>4</v>
      </c>
      <c r="G1046" s="4">
        <f t="shared" si="86"/>
        <v>30</v>
      </c>
      <c r="H1046" s="9">
        <v>0.81805555555555554</v>
      </c>
      <c r="I1046" s="13">
        <v>130.249</v>
      </c>
      <c r="J1046" s="13">
        <v>34.664000000000001</v>
      </c>
      <c r="K1046" s="10">
        <v>5</v>
      </c>
      <c r="L1046" s="10">
        <v>5</v>
      </c>
      <c r="M1046" s="10">
        <v>0</v>
      </c>
      <c r="N1046" s="14">
        <v>16.586666666666599</v>
      </c>
      <c r="O1046" s="13">
        <v>34.57152</v>
      </c>
      <c r="P1046" s="38">
        <v>0.1782437698529411</v>
      </c>
      <c r="Q1046" s="38">
        <v>1.3381600955882345</v>
      </c>
      <c r="R1046" s="32" t="s">
        <v>285</v>
      </c>
      <c r="S1046" s="32"/>
      <c r="T1046" s="32"/>
      <c r="W1046" s="8" t="s">
        <v>835</v>
      </c>
    </row>
    <row r="1047" spans="1:23" ht="12.75" customHeight="1">
      <c r="A1047" s="32" t="s">
        <v>145</v>
      </c>
      <c r="B1047" s="32" t="s">
        <v>233</v>
      </c>
      <c r="C1047" s="32" t="s">
        <v>1568</v>
      </c>
      <c r="D1047" s="31">
        <v>42619</v>
      </c>
      <c r="E1047" s="1">
        <f t="shared" si="84"/>
        <v>2016</v>
      </c>
      <c r="F1047" s="1">
        <f t="shared" si="85"/>
        <v>9</v>
      </c>
      <c r="G1047" s="4">
        <f t="shared" si="86"/>
        <v>6</v>
      </c>
      <c r="H1047" s="6">
        <v>2.0520833333333332E-2</v>
      </c>
      <c r="I1047" s="28">
        <v>130.41266666666667</v>
      </c>
      <c r="J1047" s="28">
        <v>34.704833333333333</v>
      </c>
      <c r="K1047" s="33">
        <v>99.745000000000005</v>
      </c>
      <c r="L1047" s="33">
        <v>100</v>
      </c>
      <c r="M1047" s="33">
        <v>0</v>
      </c>
      <c r="N1047" s="27">
        <v>16.158000000000001</v>
      </c>
      <c r="O1047" s="30">
        <v>34.277900000000002</v>
      </c>
      <c r="P1047" s="38">
        <v>0.17900374705882371</v>
      </c>
      <c r="Q1047" s="38">
        <v>1.0391225200000012</v>
      </c>
      <c r="R1047" s="32" t="s">
        <v>285</v>
      </c>
      <c r="S1047" s="32">
        <v>1</v>
      </c>
      <c r="T1047" s="32"/>
      <c r="W1047" s="8" t="s">
        <v>482</v>
      </c>
    </row>
    <row r="1048" spans="1:23" ht="12.75" customHeight="1">
      <c r="A1048" s="32" t="s">
        <v>145</v>
      </c>
      <c r="B1048" s="32" t="s">
        <v>233</v>
      </c>
      <c r="C1048" s="32" t="s">
        <v>1568</v>
      </c>
      <c r="D1048" s="31">
        <v>42619</v>
      </c>
      <c r="E1048" s="1">
        <f t="shared" si="84"/>
        <v>2016</v>
      </c>
      <c r="F1048" s="1">
        <f t="shared" si="85"/>
        <v>9</v>
      </c>
      <c r="G1048" s="4">
        <f t="shared" si="86"/>
        <v>6</v>
      </c>
      <c r="H1048" s="6">
        <v>2.0520833333333332E-2</v>
      </c>
      <c r="I1048" s="28">
        <v>130.41266666666667</v>
      </c>
      <c r="J1048" s="28">
        <v>34.704833333333333</v>
      </c>
      <c r="K1048" s="33">
        <v>119.322</v>
      </c>
      <c r="L1048" s="33">
        <v>119</v>
      </c>
      <c r="M1048" s="33">
        <v>0</v>
      </c>
      <c r="N1048" s="27">
        <v>15.534700000000001</v>
      </c>
      <c r="O1048" s="30">
        <v>34.315100000000001</v>
      </c>
      <c r="P1048" s="38">
        <v>0.17966497647058821</v>
      </c>
      <c r="Q1048" s="38">
        <v>0.99236247999999883</v>
      </c>
      <c r="R1048" s="32" t="s">
        <v>285</v>
      </c>
      <c r="S1048" s="32">
        <v>1</v>
      </c>
      <c r="T1048" s="32"/>
      <c r="W1048" s="8" t="s">
        <v>483</v>
      </c>
    </row>
    <row r="1049" spans="1:23" ht="12.75" customHeight="1">
      <c r="A1049" s="32" t="s">
        <v>143</v>
      </c>
      <c r="B1049" s="32" t="s">
        <v>54</v>
      </c>
      <c r="C1049" s="1" t="s">
        <v>1569</v>
      </c>
      <c r="D1049" s="31">
        <v>42523</v>
      </c>
      <c r="E1049" s="1">
        <f t="shared" si="84"/>
        <v>2016</v>
      </c>
      <c r="F1049" s="1">
        <f t="shared" si="85"/>
        <v>6</v>
      </c>
      <c r="G1049" s="4">
        <f t="shared" si="86"/>
        <v>2</v>
      </c>
      <c r="H1049" s="9">
        <v>0.29791666666666666</v>
      </c>
      <c r="I1049" s="28">
        <v>130.50033333333334</v>
      </c>
      <c r="J1049" s="28">
        <v>35.331333333333333</v>
      </c>
      <c r="K1049" s="33">
        <v>5</v>
      </c>
      <c r="L1049" s="33">
        <v>5</v>
      </c>
      <c r="M1049" s="10">
        <v>0</v>
      </c>
      <c r="N1049" s="27">
        <v>20.129979365079333</v>
      </c>
      <c r="O1049" s="30">
        <v>34.177730952380955</v>
      </c>
      <c r="P1049" s="38">
        <v>0.17977473529411792</v>
      </c>
      <c r="Q1049" s="38">
        <v>0.88465157294117702</v>
      </c>
      <c r="R1049" s="32" t="s">
        <v>285</v>
      </c>
      <c r="S1049" s="32"/>
      <c r="T1049" s="32"/>
      <c r="U1049" s="8" t="s">
        <v>1602</v>
      </c>
    </row>
    <row r="1050" spans="1:23" ht="12.75" customHeight="1">
      <c r="A1050" s="32" t="s">
        <v>143</v>
      </c>
      <c r="B1050" s="32" t="s">
        <v>213</v>
      </c>
      <c r="C1050" s="1" t="s">
        <v>1569</v>
      </c>
      <c r="D1050" s="31">
        <v>42529</v>
      </c>
      <c r="E1050" s="1">
        <f t="shared" si="84"/>
        <v>2016</v>
      </c>
      <c r="F1050" s="1">
        <f t="shared" si="85"/>
        <v>6</v>
      </c>
      <c r="G1050" s="4">
        <f t="shared" si="86"/>
        <v>8</v>
      </c>
      <c r="H1050" s="9">
        <v>0.35000000000000003</v>
      </c>
      <c r="I1050" s="28">
        <v>127.99033333333334</v>
      </c>
      <c r="J1050" s="28">
        <v>32.744</v>
      </c>
      <c r="K1050" s="33">
        <v>5</v>
      </c>
      <c r="L1050" s="33">
        <v>5</v>
      </c>
      <c r="M1050" s="10">
        <v>0</v>
      </c>
      <c r="N1050" s="27">
        <v>22.824979365079333</v>
      </c>
      <c r="O1050" s="30">
        <v>34.246064285714255</v>
      </c>
      <c r="P1050" s="38">
        <v>0.18217023999999959</v>
      </c>
      <c r="Q1050" s="38">
        <v>0.98730000000000295</v>
      </c>
      <c r="R1050" s="32" t="s">
        <v>285</v>
      </c>
      <c r="S1050" s="32"/>
      <c r="T1050" s="32"/>
      <c r="U1050" s="8" t="s">
        <v>1602</v>
      </c>
    </row>
    <row r="1051" spans="1:23" ht="12.75" customHeight="1">
      <c r="A1051" s="32" t="s">
        <v>145</v>
      </c>
      <c r="B1051" s="32" t="s">
        <v>232</v>
      </c>
      <c r="C1051" s="32" t="s">
        <v>1568</v>
      </c>
      <c r="D1051" s="31">
        <v>42618</v>
      </c>
      <c r="E1051" s="1">
        <f t="shared" si="84"/>
        <v>2016</v>
      </c>
      <c r="F1051" s="1">
        <f t="shared" si="85"/>
        <v>9</v>
      </c>
      <c r="G1051" s="4">
        <f t="shared" si="86"/>
        <v>5</v>
      </c>
      <c r="H1051" s="6">
        <v>0.7003935185185185</v>
      </c>
      <c r="I1051" s="28">
        <v>130.17683333333332</v>
      </c>
      <c r="J1051" s="28">
        <v>34.5</v>
      </c>
      <c r="K1051" s="33">
        <v>100.054</v>
      </c>
      <c r="L1051" s="33">
        <v>100</v>
      </c>
      <c r="M1051" s="33">
        <v>0</v>
      </c>
      <c r="N1051" s="27">
        <v>16.476800000000001</v>
      </c>
      <c r="O1051" s="30">
        <v>34.342300000000002</v>
      </c>
      <c r="P1051" s="38">
        <v>0.18390270352941185</v>
      </c>
      <c r="Q1051" s="38">
        <v>1.1005934117647076</v>
      </c>
      <c r="R1051" s="32" t="s">
        <v>285</v>
      </c>
      <c r="S1051" s="32">
        <v>1</v>
      </c>
      <c r="T1051" s="32"/>
      <c r="W1051" s="8" t="s">
        <v>469</v>
      </c>
    </row>
    <row r="1052" spans="1:23" ht="12.75" customHeight="1">
      <c r="A1052" s="32" t="s">
        <v>143</v>
      </c>
      <c r="B1052" s="32" t="s">
        <v>195</v>
      </c>
      <c r="C1052" s="1" t="s">
        <v>1569</v>
      </c>
      <c r="D1052" s="31">
        <v>42524</v>
      </c>
      <c r="E1052" s="1">
        <f t="shared" si="84"/>
        <v>2016</v>
      </c>
      <c r="F1052" s="1">
        <f t="shared" si="85"/>
        <v>6</v>
      </c>
      <c r="G1052" s="4">
        <f t="shared" si="86"/>
        <v>3</v>
      </c>
      <c r="H1052" s="9">
        <v>0.67361111111111116</v>
      </c>
      <c r="I1052" s="28">
        <v>130.43533333333335</v>
      </c>
      <c r="J1052" s="28">
        <v>34.094500000000004</v>
      </c>
      <c r="K1052" s="33">
        <v>5</v>
      </c>
      <c r="L1052" s="33">
        <v>5</v>
      </c>
      <c r="M1052" s="10">
        <v>0</v>
      </c>
      <c r="N1052" s="27">
        <v>20.638312698412633</v>
      </c>
      <c r="O1052" s="30">
        <v>34.35973095238095</v>
      </c>
      <c r="P1052" s="38">
        <v>0.18534382352941137</v>
      </c>
      <c r="Q1052" s="38">
        <v>1.2047272223529397</v>
      </c>
      <c r="R1052" s="32" t="s">
        <v>285</v>
      </c>
      <c r="S1052" s="32"/>
      <c r="T1052" s="32"/>
      <c r="U1052" s="8" t="s">
        <v>1602</v>
      </c>
    </row>
    <row r="1053" spans="1:23" ht="12.75" customHeight="1">
      <c r="A1053" s="1" t="s">
        <v>1538</v>
      </c>
      <c r="B1053" s="1">
        <v>89</v>
      </c>
      <c r="C1053" s="1" t="s">
        <v>1569</v>
      </c>
      <c r="D1053" s="5">
        <v>43585</v>
      </c>
      <c r="E1053" s="1">
        <f t="shared" si="84"/>
        <v>2019</v>
      </c>
      <c r="F1053" s="1">
        <f t="shared" si="85"/>
        <v>4</v>
      </c>
      <c r="G1053" s="4">
        <f t="shared" si="86"/>
        <v>30</v>
      </c>
      <c r="H1053" s="9">
        <v>0.59444444444444444</v>
      </c>
      <c r="I1053" s="13">
        <v>130.24799999999999</v>
      </c>
      <c r="J1053" s="13">
        <v>34.979999999999997</v>
      </c>
      <c r="K1053" s="10">
        <v>9.9440000000000008</v>
      </c>
      <c r="L1053" s="10">
        <v>10</v>
      </c>
      <c r="M1053" s="10" t="s">
        <v>1565</v>
      </c>
      <c r="N1053" s="14">
        <v>16.4907</v>
      </c>
      <c r="O1053" s="13">
        <v>34.531300000000002</v>
      </c>
      <c r="P1053" s="41">
        <v>0.18561358823529472</v>
      </c>
      <c r="Q1053" s="41">
        <v>1.3989059870588232</v>
      </c>
      <c r="R1053" s="1" t="s">
        <v>285</v>
      </c>
      <c r="S1053" s="1">
        <v>1</v>
      </c>
      <c r="W1053" s="42" t="str">
        <f>A1053&amp;" St."&amp;B1053&amp;" "&amp;K1053&amp;"m"&amp;" Bt."&amp;M1053</f>
        <v>YK1901 St.89 9.944m Bt.NA</v>
      </c>
    </row>
    <row r="1054" spans="1:23" ht="12.75" customHeight="1">
      <c r="A1054" s="1" t="s">
        <v>1103</v>
      </c>
      <c r="B1054" s="1" t="s">
        <v>1112</v>
      </c>
      <c r="C1054" s="1" t="s">
        <v>1569</v>
      </c>
      <c r="D1054" s="5">
        <v>43249</v>
      </c>
      <c r="E1054" s="1">
        <f t="shared" si="84"/>
        <v>2018</v>
      </c>
      <c r="F1054" s="1">
        <f t="shared" si="85"/>
        <v>5</v>
      </c>
      <c r="G1054" s="4">
        <f t="shared" si="86"/>
        <v>29</v>
      </c>
      <c r="H1054" s="9">
        <v>0.70486111111111116</v>
      </c>
      <c r="I1054" s="13">
        <v>129.99100000000001</v>
      </c>
      <c r="J1054" s="13">
        <v>34.051333333333297</v>
      </c>
      <c r="K1054" s="10">
        <v>5</v>
      </c>
      <c r="L1054" s="10">
        <v>5</v>
      </c>
      <c r="M1054" s="10">
        <v>0</v>
      </c>
      <c r="N1054" s="14">
        <v>19.9366666666666</v>
      </c>
      <c r="O1054" s="16">
        <v>34.26</v>
      </c>
      <c r="P1054" s="38">
        <v>0.188067958823529</v>
      </c>
      <c r="Q1054" s="38">
        <v>1.1616722588235309</v>
      </c>
      <c r="R1054" s="1" t="s">
        <v>1587</v>
      </c>
      <c r="U1054" s="8" t="s">
        <v>1623</v>
      </c>
      <c r="W1054" s="8" t="s">
        <v>1251</v>
      </c>
    </row>
    <row r="1055" spans="1:23" ht="12.75" customHeight="1">
      <c r="A1055" s="1" t="s">
        <v>1539</v>
      </c>
      <c r="B1055" s="1" t="s">
        <v>270</v>
      </c>
      <c r="C1055" s="1" t="s">
        <v>1569</v>
      </c>
      <c r="D1055" s="5">
        <f>DATE(E1055,F1055,G1055)</f>
        <v>43618</v>
      </c>
      <c r="E1055" s="1">
        <v>2019</v>
      </c>
      <c r="F1055" s="1">
        <v>6</v>
      </c>
      <c r="G1055" s="4">
        <v>2</v>
      </c>
      <c r="H1055" s="9">
        <v>0.56041666666666667</v>
      </c>
      <c r="I1055" s="13">
        <v>129.64349999999999</v>
      </c>
      <c r="J1055" s="13">
        <v>34.356999999999999</v>
      </c>
      <c r="K1055" s="10">
        <v>5</v>
      </c>
      <c r="L1055" s="10">
        <v>5</v>
      </c>
      <c r="M1055" s="10" t="s">
        <v>1565</v>
      </c>
      <c r="N1055" s="14">
        <v>20.498229000000002</v>
      </c>
      <c r="O1055" s="13">
        <v>34.382786666666597</v>
      </c>
      <c r="P1055" s="41">
        <v>0.18819600000000003</v>
      </c>
      <c r="Q1055" s="41">
        <v>1.3100717999999993</v>
      </c>
      <c r="R1055" s="1" t="s">
        <v>285</v>
      </c>
      <c r="W1055" s="42" t="str">
        <f>A1055&amp;" St."&amp;B1055&amp;" "&amp;K1055&amp;"m"&amp;" Bt."&amp;M1055</f>
        <v>YK1903 St.N62 5m Bt.NA</v>
      </c>
    </row>
    <row r="1056" spans="1:23" ht="12.75" customHeight="1">
      <c r="A1056" s="32" t="s">
        <v>145</v>
      </c>
      <c r="B1056" s="32" t="s">
        <v>234</v>
      </c>
      <c r="C1056" s="32" t="s">
        <v>1568</v>
      </c>
      <c r="D1056" s="31">
        <v>42619</v>
      </c>
      <c r="E1056" s="1">
        <f t="shared" ref="E1056:E1062" si="87">YEAR(D1056)</f>
        <v>2016</v>
      </c>
      <c r="F1056" s="1">
        <f t="shared" ref="F1056:F1062" si="88">MONTH(D1056)</f>
        <v>9</v>
      </c>
      <c r="G1056" s="4">
        <f t="shared" ref="G1056:G1062" si="89">DAY(D1056)</f>
        <v>6</v>
      </c>
      <c r="H1056" s="6">
        <v>0.65913194444444445</v>
      </c>
      <c r="I1056" s="28">
        <v>130.49066666666667</v>
      </c>
      <c r="J1056" s="28">
        <v>34.836500000000001</v>
      </c>
      <c r="K1056" s="33">
        <v>124.583</v>
      </c>
      <c r="L1056" s="33">
        <v>125</v>
      </c>
      <c r="M1056" s="33">
        <v>0</v>
      </c>
      <c r="N1056" s="27">
        <v>15.6396</v>
      </c>
      <c r="O1056" s="30">
        <v>34.404499999999999</v>
      </c>
      <c r="P1056" s="38">
        <v>0.18857353999999993</v>
      </c>
      <c r="Q1056" s="38">
        <v>1.3156413400000009</v>
      </c>
      <c r="R1056" s="32" t="s">
        <v>285</v>
      </c>
      <c r="S1056" s="32">
        <v>1</v>
      </c>
      <c r="T1056" s="32"/>
      <c r="W1056" s="8" t="s">
        <v>491</v>
      </c>
    </row>
    <row r="1057" spans="1:23" ht="12.75" customHeight="1">
      <c r="A1057" s="1" t="s">
        <v>1538</v>
      </c>
      <c r="B1057" s="1">
        <v>86</v>
      </c>
      <c r="C1057" s="1" t="s">
        <v>1569</v>
      </c>
      <c r="D1057" s="5">
        <v>43585</v>
      </c>
      <c r="E1057" s="1">
        <f t="shared" si="87"/>
        <v>2019</v>
      </c>
      <c r="F1057" s="1">
        <f t="shared" si="88"/>
        <v>4</v>
      </c>
      <c r="G1057" s="4">
        <f t="shared" si="89"/>
        <v>30</v>
      </c>
      <c r="H1057" s="9">
        <v>0.19166666666666665</v>
      </c>
      <c r="I1057" s="13">
        <v>129.656833333333</v>
      </c>
      <c r="J1057" s="13">
        <v>34.317500000000003</v>
      </c>
      <c r="K1057" s="10">
        <v>5</v>
      </c>
      <c r="L1057" s="10">
        <v>5</v>
      </c>
      <c r="M1057" s="10">
        <v>0</v>
      </c>
      <c r="N1057" s="14">
        <v>17.335999999999999</v>
      </c>
      <c r="O1057" s="13">
        <v>34.5296666666666</v>
      </c>
      <c r="P1057" s="41">
        <v>0.19055269176470624</v>
      </c>
      <c r="Q1057" s="41">
        <v>1.2899796058823512</v>
      </c>
      <c r="R1057" s="1" t="s">
        <v>285</v>
      </c>
      <c r="W1057" s="42" t="str">
        <f>A1057&amp;" St."&amp;B1057&amp;" "&amp;K1057&amp;"m"&amp;" Bt."&amp;M1057</f>
        <v>YK1901 St.86 5m Bt.0</v>
      </c>
    </row>
    <row r="1058" spans="1:23" ht="12.75" customHeight="1">
      <c r="A1058" s="32" t="s">
        <v>143</v>
      </c>
      <c r="B1058" s="32" t="s">
        <v>192</v>
      </c>
      <c r="C1058" s="1" t="s">
        <v>1569</v>
      </c>
      <c r="D1058" s="31">
        <v>42523</v>
      </c>
      <c r="E1058" s="1">
        <f t="shared" si="87"/>
        <v>2016</v>
      </c>
      <c r="F1058" s="1">
        <f t="shared" si="88"/>
        <v>6</v>
      </c>
      <c r="G1058" s="4">
        <f t="shared" si="89"/>
        <v>2</v>
      </c>
      <c r="H1058" s="9">
        <v>0.19444444444444445</v>
      </c>
      <c r="I1058" s="28">
        <v>130.45116666666667</v>
      </c>
      <c r="J1058" s="28">
        <v>34.941000000000003</v>
      </c>
      <c r="K1058" s="33">
        <v>5</v>
      </c>
      <c r="L1058" s="33">
        <v>5</v>
      </c>
      <c r="M1058" s="10">
        <v>0</v>
      </c>
      <c r="N1058" s="27">
        <v>20.238312698412631</v>
      </c>
      <c r="O1058" s="30">
        <v>34.159730952380954</v>
      </c>
      <c r="P1058" s="38">
        <v>0.19095117647058824</v>
      </c>
      <c r="Q1058" s="38">
        <v>0.91424405764705874</v>
      </c>
      <c r="R1058" s="32" t="s">
        <v>285</v>
      </c>
      <c r="S1058" s="32"/>
      <c r="T1058" s="32"/>
      <c r="U1058" s="8" t="s">
        <v>1602</v>
      </c>
    </row>
    <row r="1059" spans="1:23" ht="12.75" customHeight="1">
      <c r="A1059" s="32" t="s">
        <v>145</v>
      </c>
      <c r="B1059" s="32" t="s">
        <v>119</v>
      </c>
      <c r="C1059" s="32" t="s">
        <v>1568</v>
      </c>
      <c r="D1059" s="31">
        <v>42618</v>
      </c>
      <c r="E1059" s="1">
        <f t="shared" si="87"/>
        <v>2016</v>
      </c>
      <c r="F1059" s="1">
        <f t="shared" si="88"/>
        <v>9</v>
      </c>
      <c r="G1059" s="4">
        <f t="shared" si="89"/>
        <v>5</v>
      </c>
      <c r="H1059" s="6">
        <v>0.7794444444444445</v>
      </c>
      <c r="I1059" s="28">
        <v>130.07833333333335</v>
      </c>
      <c r="J1059" s="28">
        <v>34.667833333333334</v>
      </c>
      <c r="K1059" s="33">
        <v>99.840999999999994</v>
      </c>
      <c r="L1059" s="33">
        <v>100</v>
      </c>
      <c r="M1059" s="33">
        <v>0</v>
      </c>
      <c r="N1059" s="27">
        <v>16.510000000000002</v>
      </c>
      <c r="O1059" s="30">
        <v>34.438299999999998</v>
      </c>
      <c r="P1059" s="38">
        <v>0.19210852000000012</v>
      </c>
      <c r="Q1059" s="38">
        <v>1.2276360000000004</v>
      </c>
      <c r="R1059" s="32" t="s">
        <v>285</v>
      </c>
      <c r="S1059" s="32">
        <v>1</v>
      </c>
      <c r="T1059" s="32"/>
      <c r="W1059" s="8" t="s">
        <v>476</v>
      </c>
    </row>
    <row r="1060" spans="1:23" ht="12.75" customHeight="1">
      <c r="A1060" s="32" t="s">
        <v>145</v>
      </c>
      <c r="B1060" s="32" t="s">
        <v>236</v>
      </c>
      <c r="C1060" s="32" t="s">
        <v>1568</v>
      </c>
      <c r="D1060" s="31">
        <v>42620</v>
      </c>
      <c r="E1060" s="1">
        <f t="shared" si="87"/>
        <v>2016</v>
      </c>
      <c r="F1060" s="1">
        <f t="shared" si="88"/>
        <v>9</v>
      </c>
      <c r="G1060" s="4">
        <f t="shared" si="89"/>
        <v>7</v>
      </c>
      <c r="H1060" s="6">
        <v>0.89474537037037039</v>
      </c>
      <c r="I1060" s="28">
        <v>130.221</v>
      </c>
      <c r="J1060" s="28">
        <v>34.334833333333336</v>
      </c>
      <c r="K1060" s="33">
        <v>99.605000000000004</v>
      </c>
      <c r="L1060" s="33">
        <v>100</v>
      </c>
      <c r="M1060" s="33">
        <v>0</v>
      </c>
      <c r="N1060" s="27">
        <v>17.527000000000001</v>
      </c>
      <c r="O1060" s="30">
        <v>34.4465</v>
      </c>
      <c r="P1060" s="38">
        <v>0.19522751999999954</v>
      </c>
      <c r="Q1060" s="38">
        <v>1.1363833929411786</v>
      </c>
      <c r="R1060" s="32" t="s">
        <v>285</v>
      </c>
      <c r="S1060" s="32">
        <v>1</v>
      </c>
      <c r="T1060" s="32"/>
      <c r="W1060" s="8" t="s">
        <v>516</v>
      </c>
    </row>
    <row r="1061" spans="1:23" ht="12.75" customHeight="1">
      <c r="A1061" s="1" t="s">
        <v>1538</v>
      </c>
      <c r="B1061" s="1">
        <v>89</v>
      </c>
      <c r="C1061" s="1" t="s">
        <v>1569</v>
      </c>
      <c r="D1061" s="5">
        <v>43585</v>
      </c>
      <c r="E1061" s="1">
        <f t="shared" si="87"/>
        <v>2019</v>
      </c>
      <c r="F1061" s="1">
        <f t="shared" si="88"/>
        <v>4</v>
      </c>
      <c r="G1061" s="4">
        <f t="shared" si="89"/>
        <v>30</v>
      </c>
      <c r="H1061" s="9">
        <v>0.59444444444444444</v>
      </c>
      <c r="I1061" s="13">
        <v>130.24799999999999</v>
      </c>
      <c r="J1061" s="13">
        <v>34.979999999999997</v>
      </c>
      <c r="K1061" s="10">
        <v>19.584</v>
      </c>
      <c r="L1061" s="10">
        <v>20</v>
      </c>
      <c r="M1061" s="10" t="s">
        <v>1565</v>
      </c>
      <c r="N1061" s="14">
        <v>16.394400000000001</v>
      </c>
      <c r="O1061" s="13">
        <v>34.515799999999999</v>
      </c>
      <c r="P1061" s="41">
        <v>0.19623766941176468</v>
      </c>
      <c r="Q1061" s="41">
        <v>1.2209737223529409</v>
      </c>
      <c r="R1061" s="1" t="s">
        <v>285</v>
      </c>
      <c r="S1061" s="1">
        <v>1</v>
      </c>
      <c r="W1061" s="42" t="str">
        <f>A1061&amp;" St."&amp;B1061&amp;" "&amp;K1061&amp;"m"&amp;" Bt."&amp;M1061</f>
        <v>YK1901 St.89 19.584m Bt.NA</v>
      </c>
    </row>
    <row r="1062" spans="1:23" ht="12.75" customHeight="1">
      <c r="A1062" s="32" t="s">
        <v>147</v>
      </c>
      <c r="B1062" s="32" t="s">
        <v>204</v>
      </c>
      <c r="C1062" s="1" t="s">
        <v>1569</v>
      </c>
      <c r="D1062" s="31">
        <v>42884</v>
      </c>
      <c r="E1062" s="1">
        <f t="shared" si="87"/>
        <v>2017</v>
      </c>
      <c r="F1062" s="1">
        <f t="shared" si="88"/>
        <v>5</v>
      </c>
      <c r="G1062" s="4">
        <f t="shared" si="89"/>
        <v>29</v>
      </c>
      <c r="H1062" s="6">
        <v>0.78472222222222221</v>
      </c>
      <c r="I1062" s="28">
        <v>129.922</v>
      </c>
      <c r="J1062" s="28">
        <v>33.930999999999997</v>
      </c>
      <c r="K1062" s="33">
        <v>4.5</v>
      </c>
      <c r="L1062" s="33">
        <v>5</v>
      </c>
      <c r="M1062" s="10">
        <v>0</v>
      </c>
      <c r="N1062" s="27">
        <v>20.594469</v>
      </c>
      <c r="O1062" s="30">
        <v>34.108546666666598</v>
      </c>
      <c r="P1062" s="38">
        <v>0.19633856470588262</v>
      </c>
      <c r="Q1062" s="38">
        <v>1.0381587670588228</v>
      </c>
      <c r="R1062" s="32" t="s">
        <v>285</v>
      </c>
      <c r="S1062" s="32"/>
      <c r="T1062" s="32"/>
      <c r="W1062" s="8" t="s">
        <v>563</v>
      </c>
    </row>
    <row r="1063" spans="1:23" ht="12.75" customHeight="1">
      <c r="A1063" s="1" t="s">
        <v>1539</v>
      </c>
      <c r="B1063" s="1" t="s">
        <v>207</v>
      </c>
      <c r="C1063" s="1" t="s">
        <v>1569</v>
      </c>
      <c r="D1063" s="5">
        <f>DATE(E1063,F1063,G1063)</f>
        <v>43619</v>
      </c>
      <c r="E1063" s="1">
        <v>2019</v>
      </c>
      <c r="F1063" s="1">
        <v>6</v>
      </c>
      <c r="G1063" s="4">
        <v>3</v>
      </c>
      <c r="H1063" s="9">
        <v>0.41180555555555554</v>
      </c>
      <c r="I1063" s="13">
        <v>129.34800000000001</v>
      </c>
      <c r="J1063" s="13">
        <v>33.67</v>
      </c>
      <c r="K1063" s="10">
        <v>5</v>
      </c>
      <c r="L1063" s="10">
        <v>5</v>
      </c>
      <c r="M1063" s="10" t="s">
        <v>1565</v>
      </c>
      <c r="N1063" s="14">
        <v>20.928229000000002</v>
      </c>
      <c r="O1063" s="13">
        <v>34.143119999999996</v>
      </c>
      <c r="P1063" s="41">
        <v>0.19737118117647112</v>
      </c>
      <c r="Q1063" s="41">
        <v>1.031997364705882</v>
      </c>
      <c r="R1063" s="1" t="s">
        <v>285</v>
      </c>
      <c r="V1063" s="8" t="s">
        <v>1643</v>
      </c>
      <c r="W1063" s="42" t="str">
        <f>A1063&amp;" St."&amp;B1063&amp;" "&amp;K1063&amp;"m"&amp;" Bt."&amp;M1063</f>
        <v>YK1903 St.C2 5m Bt.NA</v>
      </c>
    </row>
    <row r="1064" spans="1:23" ht="12.75" customHeight="1">
      <c r="A1064" s="1" t="s">
        <v>1539</v>
      </c>
      <c r="B1064" s="1" t="s">
        <v>191</v>
      </c>
      <c r="C1064" s="1" t="s">
        <v>1569</v>
      </c>
      <c r="D1064" s="5">
        <f>DATE(E1064,F1064,G1064)</f>
        <v>43615</v>
      </c>
      <c r="E1064" s="1">
        <v>2019</v>
      </c>
      <c r="F1064" s="1">
        <v>5</v>
      </c>
      <c r="G1064" s="4">
        <v>30</v>
      </c>
      <c r="H1064" s="9">
        <v>0.36805555555555558</v>
      </c>
      <c r="I1064" s="13">
        <v>130.50133333333301</v>
      </c>
      <c r="J1064" s="13">
        <v>35.179333333333297</v>
      </c>
      <c r="K1064" s="10">
        <v>5</v>
      </c>
      <c r="L1064" s="10">
        <v>5</v>
      </c>
      <c r="M1064" s="10" t="s">
        <v>1565</v>
      </c>
      <c r="N1064" s="14">
        <v>19.028229000000003</v>
      </c>
      <c r="O1064" s="13">
        <v>34.445786666666599</v>
      </c>
      <c r="P1064" s="41">
        <v>0.1978063152941183</v>
      </c>
      <c r="Q1064" s="41">
        <v>1.2813012611764716</v>
      </c>
      <c r="R1064" s="1" t="s">
        <v>285</v>
      </c>
      <c r="V1064" s="8" t="s">
        <v>1643</v>
      </c>
      <c r="W1064" s="42" t="str">
        <f>A1064&amp;" St."&amp;B1064&amp;" "&amp;K1064&amp;"m"&amp;" Bt."&amp;M1064</f>
        <v>YK1903 St.A8 5m Bt.NA</v>
      </c>
    </row>
    <row r="1065" spans="1:23" ht="12.75" customHeight="1">
      <c r="A1065" s="1" t="s">
        <v>1538</v>
      </c>
      <c r="B1065" s="1">
        <v>82</v>
      </c>
      <c r="C1065" s="1" t="s">
        <v>1569</v>
      </c>
      <c r="D1065" s="5">
        <v>43584</v>
      </c>
      <c r="E1065" s="1">
        <f t="shared" ref="E1065:E1086" si="90">YEAR(D1065)</f>
        <v>2019</v>
      </c>
      <c r="F1065" s="1">
        <f t="shared" ref="F1065:F1086" si="91">MONTH(D1065)</f>
        <v>4</v>
      </c>
      <c r="G1065" s="4">
        <f t="shared" ref="G1065:G1086" si="92">DAY(D1065)</f>
        <v>29</v>
      </c>
      <c r="H1065" s="9">
        <v>0.47152777777777777</v>
      </c>
      <c r="I1065" s="13">
        <v>128.25200000000001</v>
      </c>
      <c r="J1065" s="13">
        <v>33.253</v>
      </c>
      <c r="K1065" s="10">
        <v>0</v>
      </c>
      <c r="L1065" s="10">
        <v>0</v>
      </c>
      <c r="M1065" s="33">
        <v>0</v>
      </c>
      <c r="N1065" s="40">
        <v>17.800999999999998</v>
      </c>
      <c r="O1065" s="13">
        <v>34.599999999999994</v>
      </c>
      <c r="P1065" s="41">
        <v>0.19795052000000046</v>
      </c>
      <c r="Q1065" s="41">
        <v>1.4965972000000001</v>
      </c>
      <c r="R1065" s="1" t="s">
        <v>285</v>
      </c>
      <c r="W1065" s="42" t="str">
        <f>A1065&amp;" St."&amp;B1065&amp;" "&amp;K1065&amp;"m"&amp;" Bt."&amp;M1065</f>
        <v>YK1901 St.82 0m Bt.0</v>
      </c>
    </row>
    <row r="1066" spans="1:23" ht="12.75" customHeight="1">
      <c r="A1066" s="1" t="s">
        <v>1538</v>
      </c>
      <c r="B1066" s="1">
        <v>89</v>
      </c>
      <c r="C1066" s="1" t="s">
        <v>1569</v>
      </c>
      <c r="D1066" s="5">
        <v>43585</v>
      </c>
      <c r="E1066" s="1">
        <f t="shared" si="90"/>
        <v>2019</v>
      </c>
      <c r="F1066" s="1">
        <f t="shared" si="91"/>
        <v>4</v>
      </c>
      <c r="G1066" s="4">
        <f t="shared" si="92"/>
        <v>30</v>
      </c>
      <c r="H1066" s="9">
        <v>0.59444444444444444</v>
      </c>
      <c r="I1066" s="13">
        <v>130.24799999999999</v>
      </c>
      <c r="J1066" s="13">
        <v>34.979999999999997</v>
      </c>
      <c r="K1066" s="10">
        <v>29.765999999999998</v>
      </c>
      <c r="L1066" s="10">
        <v>30</v>
      </c>
      <c r="M1066" s="10" t="s">
        <v>1565</v>
      </c>
      <c r="N1066" s="14">
        <v>16.182600000000001</v>
      </c>
      <c r="O1066" s="13">
        <v>34.482900000000001</v>
      </c>
      <c r="P1066" s="41">
        <v>0.19841821058823639</v>
      </c>
      <c r="Q1066" s="41">
        <v>1.2733839176470614</v>
      </c>
      <c r="R1066" s="1" t="s">
        <v>285</v>
      </c>
      <c r="S1066" s="1">
        <v>1</v>
      </c>
      <c r="W1066" s="42" t="str">
        <f>A1066&amp;" St."&amp;B1066&amp;" "&amp;K1066&amp;"m"&amp;" Bt."&amp;M1066</f>
        <v>YK1901 St.89 29.766m Bt.NA</v>
      </c>
    </row>
    <row r="1067" spans="1:23" ht="12.75" customHeight="1">
      <c r="A1067" s="32" t="s">
        <v>147</v>
      </c>
      <c r="B1067" s="32" t="s">
        <v>207</v>
      </c>
      <c r="C1067" s="1" t="s">
        <v>1569</v>
      </c>
      <c r="D1067" s="31">
        <v>42887</v>
      </c>
      <c r="E1067" s="1">
        <f t="shared" si="90"/>
        <v>2017</v>
      </c>
      <c r="F1067" s="1">
        <f t="shared" si="91"/>
        <v>6</v>
      </c>
      <c r="G1067" s="4">
        <f t="shared" si="92"/>
        <v>1</v>
      </c>
      <c r="H1067" s="6">
        <v>0.58472222222222225</v>
      </c>
      <c r="I1067" s="28">
        <v>129.33699999999999</v>
      </c>
      <c r="J1067" s="28">
        <v>33.664999999999999</v>
      </c>
      <c r="K1067" s="33">
        <v>4.5</v>
      </c>
      <c r="L1067" s="33">
        <v>5</v>
      </c>
      <c r="M1067" s="10">
        <v>0</v>
      </c>
      <c r="N1067" s="27">
        <v>21.279468999999999</v>
      </c>
      <c r="O1067" s="30">
        <v>34.3217133333333</v>
      </c>
      <c r="P1067" s="38">
        <v>0.19900000000000001</v>
      </c>
      <c r="Q1067" s="38">
        <v>1.288</v>
      </c>
      <c r="R1067" s="32" t="s">
        <v>285</v>
      </c>
      <c r="S1067" s="32"/>
      <c r="T1067" s="32"/>
      <c r="W1067" s="8" t="s">
        <v>574</v>
      </c>
    </row>
    <row r="1068" spans="1:23" ht="12.75" customHeight="1">
      <c r="A1068" s="32" t="s">
        <v>145</v>
      </c>
      <c r="B1068" s="32" t="s">
        <v>131</v>
      </c>
      <c r="C1068" s="32" t="s">
        <v>1568</v>
      </c>
      <c r="D1068" s="31">
        <v>42619</v>
      </c>
      <c r="E1068" s="1">
        <f t="shared" si="90"/>
        <v>2016</v>
      </c>
      <c r="F1068" s="1">
        <f t="shared" si="91"/>
        <v>9</v>
      </c>
      <c r="G1068" s="4">
        <f t="shared" si="92"/>
        <v>6</v>
      </c>
      <c r="H1068" s="6">
        <v>0.91251157407407402</v>
      </c>
      <c r="I1068" s="28">
        <v>130.55083333333334</v>
      </c>
      <c r="J1068" s="28">
        <v>34.50033333333333</v>
      </c>
      <c r="K1068" s="33">
        <v>49.76</v>
      </c>
      <c r="L1068" s="33">
        <v>50</v>
      </c>
      <c r="M1068" s="33">
        <v>0</v>
      </c>
      <c r="N1068" s="27">
        <v>21.706499999999998</v>
      </c>
      <c r="O1068" s="30">
        <v>34.243000000000002</v>
      </c>
      <c r="P1068" s="38">
        <v>0.20046364705882325</v>
      </c>
      <c r="Q1068" s="38">
        <v>1.2544873599999971</v>
      </c>
      <c r="R1068" s="32" t="s">
        <v>285</v>
      </c>
      <c r="S1068" s="32">
        <v>1</v>
      </c>
      <c r="T1068" s="32"/>
      <c r="W1068" s="8" t="s">
        <v>496</v>
      </c>
    </row>
    <row r="1069" spans="1:23" ht="12.75" customHeight="1">
      <c r="A1069" s="32" t="s">
        <v>145</v>
      </c>
      <c r="B1069" s="32" t="s">
        <v>232</v>
      </c>
      <c r="C1069" s="32" t="s">
        <v>1568</v>
      </c>
      <c r="D1069" s="31">
        <v>42618</v>
      </c>
      <c r="E1069" s="1">
        <f t="shared" si="90"/>
        <v>2016</v>
      </c>
      <c r="F1069" s="1">
        <f t="shared" si="91"/>
        <v>9</v>
      </c>
      <c r="G1069" s="4">
        <f t="shared" si="92"/>
        <v>5</v>
      </c>
      <c r="H1069" s="6">
        <v>0.7003935185185185</v>
      </c>
      <c r="I1069" s="28">
        <v>130.17683333333332</v>
      </c>
      <c r="J1069" s="28">
        <v>34.5</v>
      </c>
      <c r="K1069" s="33">
        <v>75.156000000000006</v>
      </c>
      <c r="L1069" s="33">
        <v>75</v>
      </c>
      <c r="M1069" s="33">
        <v>0</v>
      </c>
      <c r="N1069" s="27">
        <v>17.309699999999999</v>
      </c>
      <c r="O1069" s="30">
        <v>34.240200000000002</v>
      </c>
      <c r="P1069" s="38">
        <v>0.20101803294117659</v>
      </c>
      <c r="Q1069" s="38">
        <v>0.99701317647058829</v>
      </c>
      <c r="R1069" s="32" t="s">
        <v>285</v>
      </c>
      <c r="S1069" s="32">
        <v>1</v>
      </c>
      <c r="T1069" s="32"/>
      <c r="W1069" s="8" t="s">
        <v>468</v>
      </c>
    </row>
    <row r="1070" spans="1:23" ht="12.75" customHeight="1">
      <c r="A1070" s="32" t="s">
        <v>145</v>
      </c>
      <c r="B1070" s="32" t="s">
        <v>132</v>
      </c>
      <c r="C1070" s="32" t="s">
        <v>1568</v>
      </c>
      <c r="D1070" s="31">
        <v>42620</v>
      </c>
      <c r="E1070" s="1">
        <f t="shared" si="90"/>
        <v>2016</v>
      </c>
      <c r="F1070" s="1">
        <f t="shared" si="91"/>
        <v>9</v>
      </c>
      <c r="G1070" s="4">
        <f t="shared" si="92"/>
        <v>7</v>
      </c>
      <c r="H1070" s="6">
        <v>0.73434027777777777</v>
      </c>
      <c r="I1070" s="28">
        <v>130.14083333333335</v>
      </c>
      <c r="J1070" s="28">
        <v>34.165999999999997</v>
      </c>
      <c r="K1070" s="33">
        <v>50.146999999999998</v>
      </c>
      <c r="L1070" s="33">
        <v>50</v>
      </c>
      <c r="M1070" s="33">
        <v>0</v>
      </c>
      <c r="N1070" s="27">
        <v>23.423400000000001</v>
      </c>
      <c r="O1070" s="30">
        <v>34.474899999999998</v>
      </c>
      <c r="P1070" s="38">
        <v>0.20158508352941196</v>
      </c>
      <c r="Q1070" s="38">
        <v>1.3360111164705888</v>
      </c>
      <c r="R1070" s="32" t="s">
        <v>285</v>
      </c>
      <c r="S1070" s="32">
        <v>1</v>
      </c>
      <c r="T1070" s="32"/>
      <c r="W1070" s="8" t="s">
        <v>509</v>
      </c>
    </row>
    <row r="1071" spans="1:23" ht="12.75" customHeight="1">
      <c r="A1071" s="32" t="s">
        <v>147</v>
      </c>
      <c r="B1071" s="32" t="s">
        <v>270</v>
      </c>
      <c r="C1071" s="1" t="s">
        <v>1569</v>
      </c>
      <c r="D1071" s="31">
        <v>42887</v>
      </c>
      <c r="E1071" s="1">
        <f t="shared" si="90"/>
        <v>2017</v>
      </c>
      <c r="F1071" s="1">
        <f t="shared" si="91"/>
        <v>6</v>
      </c>
      <c r="G1071" s="4">
        <f t="shared" si="92"/>
        <v>1</v>
      </c>
      <c r="H1071" s="6">
        <v>0.28680555555555554</v>
      </c>
      <c r="I1071" s="28">
        <v>129.673</v>
      </c>
      <c r="J1071" s="28">
        <v>34.335000000000001</v>
      </c>
      <c r="K1071" s="33">
        <v>4.5</v>
      </c>
      <c r="L1071" s="33">
        <v>5</v>
      </c>
      <c r="M1071" s="10">
        <v>0</v>
      </c>
      <c r="N1071" s="27">
        <v>19.527802333333302</v>
      </c>
      <c r="O1071" s="30">
        <v>34.075379999999996</v>
      </c>
      <c r="P1071" s="38">
        <v>0.20200000000000001</v>
      </c>
      <c r="Q1071" s="38">
        <v>1.077</v>
      </c>
      <c r="R1071" s="32" t="s">
        <v>285</v>
      </c>
      <c r="S1071" s="32"/>
      <c r="T1071" s="32"/>
      <c r="W1071" s="8" t="s">
        <v>572</v>
      </c>
    </row>
    <row r="1072" spans="1:23" ht="12.75" customHeight="1">
      <c r="A1072" s="32" t="s">
        <v>145</v>
      </c>
      <c r="B1072" s="32" t="s">
        <v>232</v>
      </c>
      <c r="C1072" s="32" t="s">
        <v>1568</v>
      </c>
      <c r="D1072" s="31">
        <v>42618</v>
      </c>
      <c r="E1072" s="1">
        <f t="shared" si="90"/>
        <v>2016</v>
      </c>
      <c r="F1072" s="1">
        <f t="shared" si="91"/>
        <v>9</v>
      </c>
      <c r="G1072" s="4">
        <f t="shared" si="92"/>
        <v>5</v>
      </c>
      <c r="H1072" s="6">
        <v>0.7003935185185185</v>
      </c>
      <c r="I1072" s="28">
        <v>130.17683333333332</v>
      </c>
      <c r="J1072" s="28">
        <v>34.5</v>
      </c>
      <c r="K1072" s="33">
        <v>108.684</v>
      </c>
      <c r="L1072" s="33">
        <v>109</v>
      </c>
      <c r="M1072" s="33">
        <v>0</v>
      </c>
      <c r="N1072" s="27">
        <v>16.478400000000001</v>
      </c>
      <c r="O1072" s="30">
        <v>34.343000000000004</v>
      </c>
      <c r="P1072" s="38">
        <v>0.20693385411764686</v>
      </c>
      <c r="Q1072" s="38">
        <v>1.1843776470588221</v>
      </c>
      <c r="R1072" s="32" t="s">
        <v>285</v>
      </c>
      <c r="S1072" s="32">
        <v>1</v>
      </c>
      <c r="T1072" s="32"/>
      <c r="W1072" s="8" t="s">
        <v>470</v>
      </c>
    </row>
    <row r="1073" spans="1:23" ht="12.75" customHeight="1">
      <c r="A1073" s="1" t="s">
        <v>1538</v>
      </c>
      <c r="B1073" s="1">
        <v>89</v>
      </c>
      <c r="C1073" s="1" t="s">
        <v>1569</v>
      </c>
      <c r="D1073" s="5">
        <v>43585</v>
      </c>
      <c r="E1073" s="1">
        <f t="shared" si="90"/>
        <v>2019</v>
      </c>
      <c r="F1073" s="1">
        <f t="shared" si="91"/>
        <v>4</v>
      </c>
      <c r="G1073" s="4">
        <f t="shared" si="92"/>
        <v>30</v>
      </c>
      <c r="H1073" s="9">
        <v>0.59444444444444444</v>
      </c>
      <c r="I1073" s="13">
        <v>130.24799999999999</v>
      </c>
      <c r="J1073" s="13">
        <v>34.979999999999997</v>
      </c>
      <c r="K1073" s="10">
        <v>49.737000000000002</v>
      </c>
      <c r="L1073" s="10">
        <v>50</v>
      </c>
      <c r="M1073" s="10" t="s">
        <v>1565</v>
      </c>
      <c r="N1073" s="14">
        <v>15.5487</v>
      </c>
      <c r="O1073" s="13">
        <v>34.577500000000001</v>
      </c>
      <c r="P1073" s="41">
        <v>0.20760071176470607</v>
      </c>
      <c r="Q1073" s="41">
        <v>1.2845416929411773</v>
      </c>
      <c r="R1073" s="1" t="s">
        <v>285</v>
      </c>
      <c r="S1073" s="1">
        <v>1</v>
      </c>
      <c r="W1073" s="42" t="str">
        <f>A1073&amp;" St."&amp;B1073&amp;" "&amp;K1073&amp;"m"&amp;" Bt."&amp;M1073</f>
        <v>YK1901 St.89 49.737m Bt.NA</v>
      </c>
    </row>
    <row r="1074" spans="1:23" ht="12.75" customHeight="1">
      <c r="A1074" s="1" t="s">
        <v>1538</v>
      </c>
      <c r="B1074" s="1">
        <v>88</v>
      </c>
      <c r="C1074" s="1" t="s">
        <v>1569</v>
      </c>
      <c r="D1074" s="5">
        <v>43585</v>
      </c>
      <c r="E1074" s="1">
        <f t="shared" si="90"/>
        <v>2019</v>
      </c>
      <c r="F1074" s="1">
        <f t="shared" si="91"/>
        <v>4</v>
      </c>
      <c r="G1074" s="4">
        <f t="shared" si="92"/>
        <v>30</v>
      </c>
      <c r="H1074" s="9">
        <v>0.41805555555555557</v>
      </c>
      <c r="I1074" s="13">
        <v>129.66800000000001</v>
      </c>
      <c r="J1074" s="13">
        <v>34.9345</v>
      </c>
      <c r="K1074" s="10">
        <v>5</v>
      </c>
      <c r="L1074" s="10">
        <v>5</v>
      </c>
      <c r="M1074" s="10">
        <v>0</v>
      </c>
      <c r="N1074" s="14">
        <v>16.697666666666599</v>
      </c>
      <c r="O1074" s="13">
        <v>34.524666666666597</v>
      </c>
      <c r="P1074" s="41">
        <v>0.20884846588235284</v>
      </c>
      <c r="Q1074" s="41">
        <v>1.3803406564705885</v>
      </c>
      <c r="R1074" s="1" t="s">
        <v>285</v>
      </c>
      <c r="W1074" s="42" t="str">
        <f>A1074&amp;" St."&amp;B1074&amp;" "&amp;K1074&amp;"m"&amp;" Bt."&amp;M1074</f>
        <v>YK1901 St.88 5m Bt.0</v>
      </c>
    </row>
    <row r="1075" spans="1:23" ht="12.75" customHeight="1">
      <c r="A1075" s="1" t="s">
        <v>293</v>
      </c>
      <c r="B1075" s="1">
        <v>86</v>
      </c>
      <c r="C1075" s="1" t="s">
        <v>1569</v>
      </c>
      <c r="D1075" s="5">
        <v>43220</v>
      </c>
      <c r="E1075" s="1">
        <f t="shared" si="90"/>
        <v>2018</v>
      </c>
      <c r="F1075" s="1">
        <f t="shared" si="91"/>
        <v>4</v>
      </c>
      <c r="G1075" s="4">
        <f t="shared" si="92"/>
        <v>30</v>
      </c>
      <c r="H1075" s="9">
        <v>0.12291666666666667</v>
      </c>
      <c r="I1075" s="13">
        <v>129.6825</v>
      </c>
      <c r="J1075" s="13">
        <v>34.280166666666602</v>
      </c>
      <c r="K1075" s="10">
        <v>5</v>
      </c>
      <c r="L1075" s="10">
        <v>5</v>
      </c>
      <c r="M1075" s="10">
        <v>0</v>
      </c>
      <c r="N1075" s="14">
        <v>17.484999999999999</v>
      </c>
      <c r="O1075" s="13">
        <v>34.5313533333333</v>
      </c>
      <c r="P1075" s="38">
        <v>0.20899974000000077</v>
      </c>
      <c r="Q1075" s="38">
        <v>1.2710384400000017</v>
      </c>
      <c r="R1075" s="32" t="s">
        <v>285</v>
      </c>
      <c r="S1075" s="32"/>
      <c r="T1075" s="32"/>
      <c r="W1075" s="8" t="s">
        <v>831</v>
      </c>
    </row>
    <row r="1076" spans="1:23" ht="12.75" customHeight="1">
      <c r="A1076" s="32" t="s">
        <v>147</v>
      </c>
      <c r="B1076" s="32" t="s">
        <v>191</v>
      </c>
      <c r="C1076" s="1" t="s">
        <v>1569</v>
      </c>
      <c r="D1076" s="31">
        <v>42883</v>
      </c>
      <c r="E1076" s="1">
        <f t="shared" si="90"/>
        <v>2017</v>
      </c>
      <c r="F1076" s="1">
        <f t="shared" si="91"/>
        <v>5</v>
      </c>
      <c r="G1076" s="4">
        <f t="shared" si="92"/>
        <v>28</v>
      </c>
      <c r="H1076" s="6">
        <v>0.37361111111111112</v>
      </c>
      <c r="I1076" s="28">
        <v>130.50800000000001</v>
      </c>
      <c r="J1076" s="28">
        <v>35.146999999999998</v>
      </c>
      <c r="K1076" s="33">
        <v>4.5</v>
      </c>
      <c r="L1076" s="33">
        <v>5</v>
      </c>
      <c r="M1076" s="10">
        <v>0</v>
      </c>
      <c r="N1076" s="27">
        <v>19.541135666666602</v>
      </c>
      <c r="O1076" s="30">
        <v>34.384046666666599</v>
      </c>
      <c r="P1076" s="38">
        <v>0.20902084235294094</v>
      </c>
      <c r="Q1076" s="38">
        <v>1.0703769352941173</v>
      </c>
      <c r="R1076" s="32" t="s">
        <v>285</v>
      </c>
      <c r="S1076" s="32"/>
      <c r="T1076" s="32"/>
      <c r="W1076" s="8" t="s">
        <v>556</v>
      </c>
    </row>
    <row r="1077" spans="1:23" ht="12.75" customHeight="1">
      <c r="A1077" s="1" t="s">
        <v>1538</v>
      </c>
      <c r="B1077" s="1">
        <v>89</v>
      </c>
      <c r="C1077" s="1" t="s">
        <v>1569</v>
      </c>
      <c r="D1077" s="5">
        <v>43585</v>
      </c>
      <c r="E1077" s="1">
        <f t="shared" si="90"/>
        <v>2019</v>
      </c>
      <c r="F1077" s="1">
        <f t="shared" si="91"/>
        <v>4</v>
      </c>
      <c r="G1077" s="4">
        <f t="shared" si="92"/>
        <v>30</v>
      </c>
      <c r="H1077" s="9">
        <v>0.59444444444444444</v>
      </c>
      <c r="I1077" s="13">
        <v>130.24799999999999</v>
      </c>
      <c r="J1077" s="13">
        <v>34.979999999999997</v>
      </c>
      <c r="K1077" s="10">
        <v>99.72</v>
      </c>
      <c r="L1077" s="10">
        <v>100</v>
      </c>
      <c r="M1077" s="10" t="s">
        <v>1565</v>
      </c>
      <c r="N1077" s="14">
        <v>14.3278</v>
      </c>
      <c r="O1077" s="13">
        <v>34.511099999999999</v>
      </c>
      <c r="P1077" s="41">
        <v>0.2096479976470591</v>
      </c>
      <c r="Q1077" s="41">
        <v>1.1478850694117657</v>
      </c>
      <c r="R1077" s="1" t="s">
        <v>285</v>
      </c>
      <c r="S1077" s="1">
        <v>1</v>
      </c>
      <c r="W1077" s="42" t="str">
        <f>A1077&amp;" St."&amp;B1077&amp;" "&amp;K1077&amp;"m"&amp;" Bt."&amp;M1077</f>
        <v>YK1901 St.89 99.72m Bt.NA</v>
      </c>
    </row>
    <row r="1078" spans="1:23" ht="12.75" customHeight="1">
      <c r="A1078" s="1" t="s">
        <v>1103</v>
      </c>
      <c r="B1078" s="1" t="s">
        <v>1111</v>
      </c>
      <c r="C1078" s="1" t="s">
        <v>1569</v>
      </c>
      <c r="D1078" s="5">
        <v>43247</v>
      </c>
      <c r="E1078" s="1">
        <f t="shared" si="90"/>
        <v>2018</v>
      </c>
      <c r="F1078" s="1">
        <f t="shared" si="91"/>
        <v>5</v>
      </c>
      <c r="G1078" s="4">
        <f t="shared" si="92"/>
        <v>27</v>
      </c>
      <c r="H1078" s="9">
        <v>0.29444444444444445</v>
      </c>
      <c r="I1078" s="13">
        <v>130.28700000000001</v>
      </c>
      <c r="J1078" s="13">
        <v>34.965333333333298</v>
      </c>
      <c r="K1078" s="10">
        <v>5</v>
      </c>
      <c r="L1078" s="10">
        <v>5</v>
      </c>
      <c r="M1078" s="10">
        <v>0</v>
      </c>
      <c r="N1078" s="14">
        <v>19.828333333333301</v>
      </c>
      <c r="O1078" s="16">
        <v>34.362666666666598</v>
      </c>
      <c r="P1078" s="38">
        <v>0.21003631764705877</v>
      </c>
      <c r="Q1078" s="38">
        <v>1.3492689176470574</v>
      </c>
      <c r="R1078" s="1" t="s">
        <v>1587</v>
      </c>
      <c r="U1078" s="8" t="s">
        <v>1623</v>
      </c>
      <c r="W1078" s="8" t="s">
        <v>1250</v>
      </c>
    </row>
    <row r="1079" spans="1:23" ht="12.75" customHeight="1">
      <c r="A1079" s="1" t="s">
        <v>1103</v>
      </c>
      <c r="B1079" s="1" t="s">
        <v>1142</v>
      </c>
      <c r="C1079" s="1" t="s">
        <v>1569</v>
      </c>
      <c r="D1079" s="5">
        <v>43250</v>
      </c>
      <c r="E1079" s="1">
        <f t="shared" si="90"/>
        <v>2018</v>
      </c>
      <c r="F1079" s="1">
        <f t="shared" si="91"/>
        <v>5</v>
      </c>
      <c r="G1079" s="4">
        <f t="shared" si="92"/>
        <v>30</v>
      </c>
      <c r="H1079" s="9">
        <v>0.60625000000000007</v>
      </c>
      <c r="I1079" s="13">
        <v>128.406833333333</v>
      </c>
      <c r="J1079" s="13">
        <v>32.662999999999997</v>
      </c>
      <c r="K1079" s="10">
        <v>5</v>
      </c>
      <c r="L1079" s="10">
        <v>5</v>
      </c>
      <c r="M1079" s="10">
        <v>0</v>
      </c>
      <c r="N1079" s="14">
        <v>23.281666666666599</v>
      </c>
      <c r="O1079" s="16">
        <v>34.161499999999997</v>
      </c>
      <c r="P1079" s="38">
        <v>0.21172630588235286</v>
      </c>
      <c r="Q1079" s="38">
        <v>1.0924345929411778</v>
      </c>
      <c r="R1079" s="1" t="s">
        <v>1587</v>
      </c>
      <c r="U1079" s="8" t="s">
        <v>1623</v>
      </c>
      <c r="W1079" s="8" t="s">
        <v>1280</v>
      </c>
    </row>
    <row r="1080" spans="1:23" ht="12.75" customHeight="1">
      <c r="A1080" s="1" t="s">
        <v>1538</v>
      </c>
      <c r="B1080" s="1">
        <v>87</v>
      </c>
      <c r="C1080" s="1" t="s">
        <v>1569</v>
      </c>
      <c r="D1080" s="5">
        <v>43585</v>
      </c>
      <c r="E1080" s="1">
        <f t="shared" si="90"/>
        <v>2019</v>
      </c>
      <c r="F1080" s="1">
        <f t="shared" si="91"/>
        <v>4</v>
      </c>
      <c r="G1080" s="4">
        <f t="shared" si="92"/>
        <v>30</v>
      </c>
      <c r="H1080" s="9">
        <v>0.40416666666666662</v>
      </c>
      <c r="I1080" s="13">
        <v>129.67099999999999</v>
      </c>
      <c r="J1080" s="13">
        <v>34.869333333333302</v>
      </c>
      <c r="K1080" s="10">
        <v>5</v>
      </c>
      <c r="L1080" s="10">
        <v>5</v>
      </c>
      <c r="M1080" s="10">
        <v>0</v>
      </c>
      <c r="N1080" s="14">
        <v>16.681000000000001</v>
      </c>
      <c r="O1080" s="13">
        <v>34.5268333333333</v>
      </c>
      <c r="P1080" s="41">
        <v>0.21337372470588223</v>
      </c>
      <c r="Q1080" s="41">
        <v>1.2065750823529413</v>
      </c>
      <c r="R1080" s="1" t="s">
        <v>285</v>
      </c>
      <c r="W1080" s="42" t="str">
        <f>A1080&amp;" St."&amp;B1080&amp;" "&amp;K1080&amp;"m"&amp;" Bt."&amp;M1080</f>
        <v>YK1901 St.87 5m Bt.0</v>
      </c>
    </row>
    <row r="1081" spans="1:23" ht="12.75" customHeight="1">
      <c r="A1081" s="1" t="s">
        <v>1538</v>
      </c>
      <c r="B1081" s="1">
        <v>84</v>
      </c>
      <c r="C1081" s="1" t="s">
        <v>1569</v>
      </c>
      <c r="D1081" s="5">
        <v>43584</v>
      </c>
      <c r="E1081" s="1">
        <f t="shared" si="90"/>
        <v>2019</v>
      </c>
      <c r="F1081" s="1">
        <f t="shared" si="91"/>
        <v>4</v>
      </c>
      <c r="G1081" s="4">
        <f t="shared" si="92"/>
        <v>29</v>
      </c>
      <c r="H1081" s="9">
        <v>0.89097222222222217</v>
      </c>
      <c r="I1081" s="13">
        <v>128.943166666666</v>
      </c>
      <c r="J1081" s="13">
        <v>33.750999999999998</v>
      </c>
      <c r="K1081" s="10">
        <v>5</v>
      </c>
      <c r="L1081" s="10">
        <v>5</v>
      </c>
      <c r="M1081" s="10">
        <v>0</v>
      </c>
      <c r="N1081" s="14">
        <v>17.675999999999998</v>
      </c>
      <c r="O1081" s="13">
        <v>34.535999999999994</v>
      </c>
      <c r="P1081" s="41">
        <v>0.2140495458823537</v>
      </c>
      <c r="Q1081" s="41">
        <v>1.3311664529411757</v>
      </c>
      <c r="R1081" s="1" t="s">
        <v>285</v>
      </c>
      <c r="W1081" s="42" t="str">
        <f>A1081&amp;" St."&amp;B1081&amp;" "&amp;K1081&amp;"m"&amp;" Bt."&amp;M1081</f>
        <v>YK1901 St.84 5m Bt.0</v>
      </c>
    </row>
    <row r="1082" spans="1:23" ht="12.75" customHeight="1">
      <c r="A1082" s="1" t="s">
        <v>293</v>
      </c>
      <c r="B1082" s="1">
        <v>81</v>
      </c>
      <c r="C1082" s="1" t="s">
        <v>1569</v>
      </c>
      <c r="D1082" s="5">
        <v>43218</v>
      </c>
      <c r="E1082" s="1">
        <f t="shared" si="90"/>
        <v>2018</v>
      </c>
      <c r="F1082" s="1">
        <f t="shared" si="91"/>
        <v>4</v>
      </c>
      <c r="G1082" s="4">
        <f t="shared" si="92"/>
        <v>28</v>
      </c>
      <c r="H1082" s="9">
        <v>0.96805555555555556</v>
      </c>
      <c r="I1082" s="13">
        <v>128.3665</v>
      </c>
      <c r="J1082" s="13">
        <v>32.725666666666598</v>
      </c>
      <c r="K1082" s="10">
        <v>5</v>
      </c>
      <c r="L1082" s="10">
        <v>5</v>
      </c>
      <c r="M1082" s="10">
        <v>0</v>
      </c>
      <c r="N1082" s="14">
        <v>19.5266666666666</v>
      </c>
      <c r="O1082" s="13">
        <v>34.511020000000002</v>
      </c>
      <c r="P1082" s="38">
        <v>0.21543608470588227</v>
      </c>
      <c r="Q1082" s="38">
        <v>1.4809675011764707</v>
      </c>
      <c r="R1082" s="32" t="s">
        <v>285</v>
      </c>
      <c r="S1082" s="32"/>
      <c r="T1082" s="32"/>
      <c r="W1082" s="8" t="s">
        <v>825</v>
      </c>
    </row>
    <row r="1083" spans="1:23" ht="12.75" customHeight="1">
      <c r="A1083" s="32" t="s">
        <v>147</v>
      </c>
      <c r="B1083" s="32" t="s">
        <v>202</v>
      </c>
      <c r="C1083" s="1" t="s">
        <v>1569</v>
      </c>
      <c r="D1083" s="31">
        <v>42885</v>
      </c>
      <c r="E1083" s="1">
        <f t="shared" si="90"/>
        <v>2017</v>
      </c>
      <c r="F1083" s="1">
        <f t="shared" si="91"/>
        <v>5</v>
      </c>
      <c r="G1083" s="4">
        <f t="shared" si="92"/>
        <v>30</v>
      </c>
      <c r="H1083" s="6">
        <v>0.38541666666666669</v>
      </c>
      <c r="I1083" s="28">
        <v>130.005</v>
      </c>
      <c r="J1083" s="28">
        <v>34.335999999999999</v>
      </c>
      <c r="K1083" s="33">
        <v>4.5</v>
      </c>
      <c r="L1083" s="33">
        <v>5</v>
      </c>
      <c r="M1083" s="10">
        <v>0</v>
      </c>
      <c r="N1083" s="27">
        <v>19.6211356666666</v>
      </c>
      <c r="O1083" s="30">
        <v>34.355879999999999</v>
      </c>
      <c r="P1083" s="38">
        <v>0.21669949411764722</v>
      </c>
      <c r="Q1083" s="38">
        <v>1.0630871811764706</v>
      </c>
      <c r="R1083" s="32" t="s">
        <v>285</v>
      </c>
      <c r="S1083" s="32"/>
      <c r="T1083" s="32"/>
      <c r="W1083" s="8" t="s">
        <v>565</v>
      </c>
    </row>
    <row r="1084" spans="1:23" ht="12.75" customHeight="1">
      <c r="A1084" s="32" t="s">
        <v>145</v>
      </c>
      <c r="B1084" s="32" t="s">
        <v>131</v>
      </c>
      <c r="C1084" s="32" t="s">
        <v>1568</v>
      </c>
      <c r="D1084" s="31">
        <v>42619</v>
      </c>
      <c r="E1084" s="1">
        <f t="shared" si="90"/>
        <v>2016</v>
      </c>
      <c r="F1084" s="1">
        <f t="shared" si="91"/>
        <v>9</v>
      </c>
      <c r="G1084" s="4">
        <f t="shared" si="92"/>
        <v>6</v>
      </c>
      <c r="H1084" s="6">
        <v>0.91251157407407402</v>
      </c>
      <c r="I1084" s="28">
        <v>130.55083333333334</v>
      </c>
      <c r="J1084" s="28">
        <v>34.50033333333333</v>
      </c>
      <c r="K1084" s="33">
        <v>112.89700000000001</v>
      </c>
      <c r="L1084" s="33">
        <v>113</v>
      </c>
      <c r="M1084" s="33">
        <v>0</v>
      </c>
      <c r="N1084" s="27">
        <v>18.375299999999999</v>
      </c>
      <c r="O1084" s="30">
        <v>34.433500000000002</v>
      </c>
      <c r="P1084" s="38">
        <v>0.217431027058824</v>
      </c>
      <c r="Q1084" s="38">
        <v>1.4090413729411786</v>
      </c>
      <c r="R1084" s="32" t="s">
        <v>285</v>
      </c>
      <c r="S1084" s="32">
        <v>1</v>
      </c>
      <c r="T1084" s="32"/>
      <c r="W1084" s="8" t="s">
        <v>498</v>
      </c>
    </row>
    <row r="1085" spans="1:23" ht="12.75" customHeight="1">
      <c r="A1085" s="32" t="s">
        <v>145</v>
      </c>
      <c r="B1085" s="32" t="s">
        <v>234</v>
      </c>
      <c r="C1085" s="32" t="s">
        <v>1568</v>
      </c>
      <c r="D1085" s="31">
        <v>42619</v>
      </c>
      <c r="E1085" s="1">
        <f t="shared" si="90"/>
        <v>2016</v>
      </c>
      <c r="F1085" s="1">
        <f t="shared" si="91"/>
        <v>9</v>
      </c>
      <c r="G1085" s="4">
        <f t="shared" si="92"/>
        <v>6</v>
      </c>
      <c r="H1085" s="6">
        <v>0.65913194444444445</v>
      </c>
      <c r="I1085" s="28">
        <v>130.49066666666667</v>
      </c>
      <c r="J1085" s="28">
        <v>34.836500000000001</v>
      </c>
      <c r="K1085" s="33">
        <v>50.228000000000002</v>
      </c>
      <c r="L1085" s="33">
        <v>50</v>
      </c>
      <c r="M1085" s="33">
        <v>0</v>
      </c>
      <c r="N1085" s="27">
        <v>20.679300000000001</v>
      </c>
      <c r="O1085" s="30">
        <v>34.444200000000002</v>
      </c>
      <c r="P1085" s="38">
        <v>0.21751134352941159</v>
      </c>
      <c r="Q1085" s="38">
        <v>1.1678342199999996</v>
      </c>
      <c r="R1085" s="32" t="s">
        <v>285</v>
      </c>
      <c r="S1085" s="32">
        <v>1</v>
      </c>
      <c r="T1085" s="32"/>
      <c r="W1085" s="8" t="s">
        <v>488</v>
      </c>
    </row>
    <row r="1086" spans="1:23" ht="12.75" customHeight="1">
      <c r="A1086" s="1" t="s">
        <v>1538</v>
      </c>
      <c r="B1086" s="1">
        <v>93</v>
      </c>
      <c r="C1086" s="1" t="s">
        <v>1569</v>
      </c>
      <c r="D1086" s="5">
        <v>43585</v>
      </c>
      <c r="E1086" s="1">
        <f t="shared" si="90"/>
        <v>2019</v>
      </c>
      <c r="F1086" s="1">
        <f t="shared" si="91"/>
        <v>4</v>
      </c>
      <c r="G1086" s="4">
        <f t="shared" si="92"/>
        <v>30</v>
      </c>
      <c r="H1086" s="9">
        <v>7.4999999999999997E-2</v>
      </c>
      <c r="I1086" s="13">
        <v>129.62666666666601</v>
      </c>
      <c r="J1086" s="13">
        <v>33.978499999999997</v>
      </c>
      <c r="K1086" s="10">
        <v>5</v>
      </c>
      <c r="L1086" s="10">
        <v>5</v>
      </c>
      <c r="M1086" s="10" t="s">
        <v>1565</v>
      </c>
      <c r="N1086" s="14">
        <v>17.271000000000001</v>
      </c>
      <c r="O1086" s="13">
        <v>34.538166666666598</v>
      </c>
      <c r="P1086" s="41">
        <v>0.21972694352941247</v>
      </c>
      <c r="Q1086" s="41">
        <v>1.3106539058823543</v>
      </c>
      <c r="R1086" s="1" t="s">
        <v>285</v>
      </c>
      <c r="W1086" s="42" t="str">
        <f>A1086&amp;" St."&amp;B1086&amp;" "&amp;K1086&amp;"m"&amp;" Bt."&amp;M1086</f>
        <v>YK1901 St.93 5m Bt.NA</v>
      </c>
    </row>
    <row r="1087" spans="1:23" ht="12.75" customHeight="1">
      <c r="A1087" s="1" t="s">
        <v>1539</v>
      </c>
      <c r="B1087" s="1" t="s">
        <v>192</v>
      </c>
      <c r="C1087" s="1" t="s">
        <v>1569</v>
      </c>
      <c r="D1087" s="5">
        <f>DATE(E1087,F1087,G1087)</f>
        <v>43615</v>
      </c>
      <c r="E1087" s="1">
        <v>2019</v>
      </c>
      <c r="F1087" s="1">
        <v>5</v>
      </c>
      <c r="G1087" s="4">
        <v>30</v>
      </c>
      <c r="H1087" s="9">
        <v>0.48402777777777778</v>
      </c>
      <c r="I1087" s="13">
        <v>130.50349999999901</v>
      </c>
      <c r="J1087" s="13">
        <v>35.009</v>
      </c>
      <c r="K1087" s="10">
        <v>5</v>
      </c>
      <c r="L1087" s="10">
        <v>5</v>
      </c>
      <c r="M1087" s="10" t="s">
        <v>1565</v>
      </c>
      <c r="N1087" s="14">
        <v>19.296562333333302</v>
      </c>
      <c r="O1087" s="13">
        <v>34.368786666666601</v>
      </c>
      <c r="P1087" s="41">
        <v>0.22028824470588271</v>
      </c>
      <c r="Q1087" s="41">
        <v>1.2012984188235301</v>
      </c>
      <c r="R1087" s="1" t="s">
        <v>285</v>
      </c>
      <c r="V1087" s="8" t="s">
        <v>1643</v>
      </c>
      <c r="W1087" s="42" t="str">
        <f>A1087&amp;" St."&amp;B1087&amp;" "&amp;K1087&amp;"m"&amp;" Bt."&amp;M1087</f>
        <v>YK1903 St.A7 5m Bt.NA</v>
      </c>
    </row>
    <row r="1088" spans="1:23" ht="12.75" customHeight="1">
      <c r="A1088" s="32" t="s">
        <v>145</v>
      </c>
      <c r="B1088" s="32" t="s">
        <v>235</v>
      </c>
      <c r="C1088" s="32" t="s">
        <v>1568</v>
      </c>
      <c r="D1088" s="31">
        <v>42620</v>
      </c>
      <c r="E1088" s="1">
        <f>YEAR(D1088)</f>
        <v>2016</v>
      </c>
      <c r="F1088" s="1">
        <f>MONTH(D1088)</f>
        <v>9</v>
      </c>
      <c r="G1088" s="4">
        <f>DAY(D1088)</f>
        <v>7</v>
      </c>
      <c r="H1088" s="6">
        <v>0.6534375</v>
      </c>
      <c r="I1088" s="28">
        <v>129.98916666666668</v>
      </c>
      <c r="J1088" s="28">
        <v>34.000833333333333</v>
      </c>
      <c r="K1088" s="33">
        <v>50.161000000000001</v>
      </c>
      <c r="L1088" s="33">
        <v>50</v>
      </c>
      <c r="M1088" s="33">
        <v>0</v>
      </c>
      <c r="N1088" s="27">
        <v>22.7834</v>
      </c>
      <c r="O1088" s="30">
        <v>34.319499999999998</v>
      </c>
      <c r="P1088" s="38">
        <v>0.22057867294117672</v>
      </c>
      <c r="Q1088" s="38">
        <v>1.2634198270588239</v>
      </c>
      <c r="R1088" s="32" t="s">
        <v>285</v>
      </c>
      <c r="S1088" s="32">
        <v>1</v>
      </c>
      <c r="T1088" s="32"/>
      <c r="W1088" s="8" t="s">
        <v>503</v>
      </c>
    </row>
    <row r="1089" spans="1:25" ht="12.75" customHeight="1">
      <c r="A1089" s="1" t="s">
        <v>1538</v>
      </c>
      <c r="B1089" s="1">
        <v>90</v>
      </c>
      <c r="C1089" s="1" t="s">
        <v>1569</v>
      </c>
      <c r="D1089" s="5">
        <v>43585</v>
      </c>
      <c r="E1089" s="1">
        <f>YEAR(D1089)</f>
        <v>2019</v>
      </c>
      <c r="F1089" s="1">
        <f>MONTH(D1089)</f>
        <v>4</v>
      </c>
      <c r="G1089" s="4">
        <f>DAY(D1089)</f>
        <v>30</v>
      </c>
      <c r="H1089" s="9">
        <v>0.70833333333333337</v>
      </c>
      <c r="I1089" s="13">
        <v>130.25</v>
      </c>
      <c r="J1089" s="13">
        <v>34.714666666666602</v>
      </c>
      <c r="K1089" s="10">
        <v>5</v>
      </c>
      <c r="L1089" s="10">
        <v>5</v>
      </c>
      <c r="M1089" s="10" t="s">
        <v>1565</v>
      </c>
      <c r="N1089" s="14">
        <v>16.991</v>
      </c>
      <c r="O1089" s="13">
        <v>34.521999999999998</v>
      </c>
      <c r="P1089" s="41">
        <v>0.2208051000000002</v>
      </c>
      <c r="Q1089" s="41">
        <v>1.2931683599999992</v>
      </c>
      <c r="R1089" s="1" t="s">
        <v>285</v>
      </c>
      <c r="W1089" s="42" t="str">
        <f>A1089&amp;" St."&amp;B1089&amp;" "&amp;K1089&amp;"m"&amp;" Bt."&amp;M1089</f>
        <v>YK1901 St.90 5m Bt.NA</v>
      </c>
    </row>
    <row r="1090" spans="1:25" ht="12.75" customHeight="1">
      <c r="A1090" s="1" t="s">
        <v>1539</v>
      </c>
      <c r="B1090" s="1" t="s">
        <v>204</v>
      </c>
      <c r="C1090" s="1" t="s">
        <v>1569</v>
      </c>
      <c r="D1090" s="5">
        <f>DATE(E1090,F1090,G1090)</f>
        <v>43613</v>
      </c>
      <c r="E1090" s="1">
        <v>2019</v>
      </c>
      <c r="F1090" s="1">
        <v>5</v>
      </c>
      <c r="G1090" s="4">
        <v>28</v>
      </c>
      <c r="H1090" s="9">
        <v>0.74236111111111114</v>
      </c>
      <c r="I1090" s="13">
        <v>129.99700000000001</v>
      </c>
      <c r="J1090" s="13">
        <v>34.000500000000002</v>
      </c>
      <c r="K1090" s="10">
        <v>5</v>
      </c>
      <c r="L1090" s="10">
        <v>5</v>
      </c>
      <c r="M1090" s="10" t="s">
        <v>1565</v>
      </c>
      <c r="N1090" s="14">
        <v>20.058229000000001</v>
      </c>
      <c r="O1090" s="13">
        <v>34.489786666666596</v>
      </c>
      <c r="P1090" s="41">
        <v>0.22155738588235341</v>
      </c>
      <c r="Q1090" s="41">
        <v>1.3857668235294121</v>
      </c>
      <c r="R1090" s="1" t="s">
        <v>285</v>
      </c>
      <c r="V1090" s="8" t="s">
        <v>1643</v>
      </c>
      <c r="W1090" s="42" t="str">
        <f>A1090&amp;" St."&amp;B1090&amp;" "&amp;K1090&amp;"m"&amp;" Bt."&amp;M1090</f>
        <v>YK1903 St.B2 5m Bt.NA</v>
      </c>
    </row>
    <row r="1091" spans="1:25" s="18" customFormat="1" ht="12.75" customHeight="1">
      <c r="A1091" s="32" t="s">
        <v>145</v>
      </c>
      <c r="B1091" s="32" t="s">
        <v>235</v>
      </c>
      <c r="C1091" s="32" t="s">
        <v>1568</v>
      </c>
      <c r="D1091" s="31">
        <v>42620</v>
      </c>
      <c r="E1091" s="1">
        <f>YEAR(D1091)</f>
        <v>2016</v>
      </c>
      <c r="F1091" s="1">
        <f>MONTH(D1091)</f>
        <v>9</v>
      </c>
      <c r="G1091" s="4">
        <f>DAY(D1091)</f>
        <v>7</v>
      </c>
      <c r="H1091" s="6">
        <v>0.6534375</v>
      </c>
      <c r="I1091" s="28">
        <v>129.98916666666668</v>
      </c>
      <c r="J1091" s="28">
        <v>34.000833333333333</v>
      </c>
      <c r="K1091" s="33">
        <v>75.036000000000001</v>
      </c>
      <c r="L1091" s="33">
        <v>75</v>
      </c>
      <c r="M1091" s="33">
        <v>0</v>
      </c>
      <c r="N1091" s="27">
        <v>20.292899999999999</v>
      </c>
      <c r="O1091" s="30">
        <v>34.409199999999998</v>
      </c>
      <c r="P1091" s="38">
        <v>0.22631145764705884</v>
      </c>
      <c r="Q1091" s="38">
        <v>1.4484444423529403</v>
      </c>
      <c r="R1091" s="32" t="s">
        <v>285</v>
      </c>
      <c r="S1091" s="32">
        <v>1</v>
      </c>
      <c r="T1091" s="32"/>
      <c r="U1091" s="8"/>
      <c r="V1091" s="8"/>
      <c r="W1091" s="8" t="s">
        <v>504</v>
      </c>
      <c r="X1091" s="22"/>
      <c r="Y1091" s="22"/>
    </row>
    <row r="1092" spans="1:25" s="18" customFormat="1" ht="12.75" customHeight="1">
      <c r="A1092" s="1" t="s">
        <v>1538</v>
      </c>
      <c r="B1092" s="1">
        <v>89</v>
      </c>
      <c r="C1092" s="1" t="s">
        <v>1569</v>
      </c>
      <c r="D1092" s="5">
        <v>43585</v>
      </c>
      <c r="E1092" s="1">
        <f>YEAR(D1092)</f>
        <v>2019</v>
      </c>
      <c r="F1092" s="1">
        <f>MONTH(D1092)</f>
        <v>4</v>
      </c>
      <c r="G1092" s="4">
        <f>DAY(D1092)</f>
        <v>30</v>
      </c>
      <c r="H1092" s="9">
        <v>0.59444444444444444</v>
      </c>
      <c r="I1092" s="13">
        <v>130.24799999999999</v>
      </c>
      <c r="J1092" s="13">
        <v>34.979999999999997</v>
      </c>
      <c r="K1092" s="10">
        <v>74.161000000000001</v>
      </c>
      <c r="L1092" s="10">
        <v>75</v>
      </c>
      <c r="M1092" s="10" t="s">
        <v>1565</v>
      </c>
      <c r="N1092" s="14">
        <v>15.355700000000001</v>
      </c>
      <c r="O1092" s="13">
        <v>34.564999999999998</v>
      </c>
      <c r="P1092" s="41">
        <v>0.22666833294117605</v>
      </c>
      <c r="Q1092" s="41">
        <v>1.3268855082352946</v>
      </c>
      <c r="R1092" s="1" t="s">
        <v>285</v>
      </c>
      <c r="S1092" s="1">
        <v>1</v>
      </c>
      <c r="T1092" s="1"/>
      <c r="U1092" s="8"/>
      <c r="V1092" s="8"/>
      <c r="W1092" s="42" t="str">
        <f>A1092&amp;" St."&amp;B1092&amp;" "&amp;K1092&amp;"m"&amp;" Bt."&amp;M1092</f>
        <v>YK1901 St.89 74.161m Bt.NA</v>
      </c>
      <c r="X1092" s="22"/>
      <c r="Y1092" s="22"/>
    </row>
    <row r="1093" spans="1:25" s="18" customFormat="1" ht="12.75" customHeight="1">
      <c r="A1093" s="32" t="s">
        <v>147</v>
      </c>
      <c r="B1093" s="32" t="s">
        <v>55</v>
      </c>
      <c r="C1093" s="1" t="s">
        <v>1569</v>
      </c>
      <c r="D1093" s="31">
        <v>42883</v>
      </c>
      <c r="E1093" s="1">
        <f>YEAR(D1093)</f>
        <v>2017</v>
      </c>
      <c r="F1093" s="1">
        <f>MONTH(D1093)</f>
        <v>5</v>
      </c>
      <c r="G1093" s="4">
        <f>DAY(D1093)</f>
        <v>28</v>
      </c>
      <c r="H1093" s="6">
        <v>0.58333333333333337</v>
      </c>
      <c r="I1093" s="28">
        <v>130.50800000000001</v>
      </c>
      <c r="J1093" s="28">
        <v>34.835999999999999</v>
      </c>
      <c r="K1093" s="33">
        <v>4.5</v>
      </c>
      <c r="L1093" s="33">
        <v>5</v>
      </c>
      <c r="M1093" s="10">
        <v>0</v>
      </c>
      <c r="N1093" s="27">
        <v>20.111135666666598</v>
      </c>
      <c r="O1093" s="30">
        <v>34.467880000000001</v>
      </c>
      <c r="P1093" s="38">
        <v>0.22771323529411736</v>
      </c>
      <c r="Q1093" s="38">
        <v>1.4095386529411762</v>
      </c>
      <c r="R1093" s="32" t="s">
        <v>285</v>
      </c>
      <c r="S1093" s="32"/>
      <c r="T1093" s="32"/>
      <c r="U1093" s="8"/>
      <c r="V1093" s="8"/>
      <c r="W1093" s="8" t="s">
        <v>558</v>
      </c>
      <c r="X1093" s="22"/>
      <c r="Y1093" s="22"/>
    </row>
    <row r="1094" spans="1:25" s="18" customFormat="1" ht="12.75" customHeight="1">
      <c r="A1094" s="32" t="s">
        <v>145</v>
      </c>
      <c r="B1094" s="32" t="s">
        <v>232</v>
      </c>
      <c r="C1094" s="32" t="s">
        <v>1568</v>
      </c>
      <c r="D1094" s="31">
        <v>42618</v>
      </c>
      <c r="E1094" s="1">
        <f>YEAR(D1094)</f>
        <v>2016</v>
      </c>
      <c r="F1094" s="1">
        <f>MONTH(D1094)</f>
        <v>9</v>
      </c>
      <c r="G1094" s="4">
        <f>DAY(D1094)</f>
        <v>5</v>
      </c>
      <c r="H1094" s="6">
        <v>0.7003935185185185</v>
      </c>
      <c r="I1094" s="28">
        <v>130.17683333333332</v>
      </c>
      <c r="J1094" s="28">
        <v>34.5</v>
      </c>
      <c r="K1094" s="33">
        <v>50.45</v>
      </c>
      <c r="L1094" s="33">
        <v>50</v>
      </c>
      <c r="M1094" s="33">
        <v>0</v>
      </c>
      <c r="N1094" s="27">
        <v>20.2499</v>
      </c>
      <c r="O1094" s="30">
        <v>34.289400000000001</v>
      </c>
      <c r="P1094" s="38">
        <v>0.22843802117647094</v>
      </c>
      <c r="Q1094" s="38">
        <v>1.1676079058823525</v>
      </c>
      <c r="R1094" s="32" t="s">
        <v>285</v>
      </c>
      <c r="S1094" s="32">
        <v>1</v>
      </c>
      <c r="T1094" s="32"/>
      <c r="U1094" s="8"/>
      <c r="V1094" s="8"/>
      <c r="W1094" s="8" t="s">
        <v>467</v>
      </c>
      <c r="X1094" s="22"/>
      <c r="Y1094" s="22"/>
    </row>
    <row r="1095" spans="1:25" s="18" customFormat="1" ht="12.75" customHeight="1">
      <c r="A1095" s="1" t="s">
        <v>1539</v>
      </c>
      <c r="B1095" s="1" t="s">
        <v>194</v>
      </c>
      <c r="C1095" s="1" t="s">
        <v>1569</v>
      </c>
      <c r="D1095" s="5">
        <f>DATE(E1095,F1095,G1095)</f>
        <v>43614</v>
      </c>
      <c r="E1095" s="1">
        <v>2019</v>
      </c>
      <c r="F1095" s="1">
        <v>5</v>
      </c>
      <c r="G1095" s="4">
        <v>29</v>
      </c>
      <c r="H1095" s="9">
        <v>0.55138888888888882</v>
      </c>
      <c r="I1095" s="13">
        <v>130.50349999999901</v>
      </c>
      <c r="J1095" s="13">
        <v>34.499000000000002</v>
      </c>
      <c r="K1095" s="10">
        <v>5</v>
      </c>
      <c r="L1095" s="10">
        <v>5</v>
      </c>
      <c r="M1095" s="10" t="s">
        <v>1565</v>
      </c>
      <c r="N1095" s="14">
        <v>19.973229000000003</v>
      </c>
      <c r="O1095" s="13">
        <v>34.463953333333301</v>
      </c>
      <c r="P1095" s="41">
        <v>0.22876127294117676</v>
      </c>
      <c r="Q1095" s="41">
        <v>1.3734078117647091</v>
      </c>
      <c r="R1095" s="1" t="s">
        <v>285</v>
      </c>
      <c r="S1095" s="1"/>
      <c r="T1095" s="1"/>
      <c r="U1095" s="8"/>
      <c r="V1095" s="8" t="s">
        <v>1643</v>
      </c>
      <c r="W1095" s="42" t="str">
        <f>A1095&amp;" St."&amp;B1095&amp;" "&amp;K1095&amp;"m"&amp;" Bt."&amp;M1095</f>
        <v>YK1903 St.A4 5m Bt.NA</v>
      </c>
      <c r="X1095" s="22"/>
      <c r="Y1095" s="22"/>
    </row>
    <row r="1096" spans="1:25" s="18" customFormat="1" ht="12.75" customHeight="1">
      <c r="A1096" s="1" t="s">
        <v>293</v>
      </c>
      <c r="B1096" s="1">
        <v>82</v>
      </c>
      <c r="C1096" s="1" t="s">
        <v>1569</v>
      </c>
      <c r="D1096" s="5">
        <v>43218</v>
      </c>
      <c r="E1096" s="1">
        <f>YEAR(D1096)</f>
        <v>2018</v>
      </c>
      <c r="F1096" s="1">
        <f>MONTH(D1096)</f>
        <v>4</v>
      </c>
      <c r="G1096" s="4">
        <f>DAY(D1096)</f>
        <v>28</v>
      </c>
      <c r="H1096" s="9">
        <v>0.33263888888888887</v>
      </c>
      <c r="I1096" s="13">
        <f>128+15.04/60</f>
        <v>128.25066666666666</v>
      </c>
      <c r="J1096" s="13">
        <f>33+15.04/60</f>
        <v>33.250666666666667</v>
      </c>
      <c r="K1096" s="10">
        <v>99.751999999999995</v>
      </c>
      <c r="L1096" s="10">
        <v>100</v>
      </c>
      <c r="M1096" s="10">
        <v>0</v>
      </c>
      <c r="N1096" s="14">
        <v>15.6767</v>
      </c>
      <c r="O1096" s="13">
        <v>34.6051</v>
      </c>
      <c r="P1096" s="38">
        <v>0.22888870000000061</v>
      </c>
      <c r="Q1096" s="38">
        <v>1.2066515294117668</v>
      </c>
      <c r="R1096" s="32" t="s">
        <v>285</v>
      </c>
      <c r="S1096" s="32">
        <v>1</v>
      </c>
      <c r="T1096" s="32"/>
      <c r="U1096" s="8"/>
      <c r="V1096" s="8"/>
      <c r="W1096" s="8" t="s">
        <v>1157</v>
      </c>
      <c r="X1096" s="22"/>
      <c r="Y1096" s="22"/>
    </row>
    <row r="1097" spans="1:25" s="18" customFormat="1" ht="12.75" customHeight="1">
      <c r="A1097" s="1" t="s">
        <v>293</v>
      </c>
      <c r="B1097" s="1">
        <v>82</v>
      </c>
      <c r="C1097" s="1" t="s">
        <v>1569</v>
      </c>
      <c r="D1097" s="5">
        <v>43218</v>
      </c>
      <c r="E1097" s="1">
        <f>YEAR(D1097)</f>
        <v>2018</v>
      </c>
      <c r="F1097" s="1">
        <f>MONTH(D1097)</f>
        <v>4</v>
      </c>
      <c r="G1097" s="4">
        <f>DAY(D1097)</f>
        <v>28</v>
      </c>
      <c r="H1097" s="9">
        <v>0.33263888888888887</v>
      </c>
      <c r="I1097" s="13">
        <f>128+15.04/60</f>
        <v>128.25066666666666</v>
      </c>
      <c r="J1097" s="13">
        <f>33+15.04/60</f>
        <v>33.250666666666667</v>
      </c>
      <c r="K1097" s="10">
        <v>74.947000000000003</v>
      </c>
      <c r="L1097" s="10">
        <v>75</v>
      </c>
      <c r="M1097" s="10">
        <v>0</v>
      </c>
      <c r="N1097" s="14">
        <v>16.556999999999999</v>
      </c>
      <c r="O1097" s="13">
        <v>34.6312</v>
      </c>
      <c r="P1097" s="38">
        <v>0.22955419999999993</v>
      </c>
      <c r="Q1097" s="38">
        <v>1.1919096117647054</v>
      </c>
      <c r="R1097" s="32" t="s">
        <v>285</v>
      </c>
      <c r="S1097" s="32">
        <v>1</v>
      </c>
      <c r="T1097" s="32"/>
      <c r="U1097" s="8"/>
      <c r="V1097" s="8"/>
      <c r="W1097" s="8" t="s">
        <v>1158</v>
      </c>
      <c r="X1097" s="22"/>
      <c r="Y1097" s="22"/>
    </row>
    <row r="1098" spans="1:25" s="18" customFormat="1" ht="12.75" customHeight="1">
      <c r="A1098" s="1" t="s">
        <v>1538</v>
      </c>
      <c r="B1098" s="1">
        <v>92</v>
      </c>
      <c r="C1098" s="1" t="s">
        <v>1569</v>
      </c>
      <c r="D1098" s="5">
        <v>43585</v>
      </c>
      <c r="E1098" s="1">
        <f>YEAR(D1098)</f>
        <v>2019</v>
      </c>
      <c r="F1098" s="1">
        <f>MONTH(D1098)</f>
        <v>4</v>
      </c>
      <c r="G1098" s="4">
        <f>DAY(D1098)</f>
        <v>30</v>
      </c>
      <c r="H1098" s="9">
        <v>0.95138888888888884</v>
      </c>
      <c r="I1098" s="13">
        <v>130.25749999999999</v>
      </c>
      <c r="J1098" s="13">
        <v>34.049999999999997</v>
      </c>
      <c r="K1098" s="10">
        <v>5</v>
      </c>
      <c r="L1098" s="10">
        <v>5</v>
      </c>
      <c r="M1098" s="10" t="s">
        <v>1565</v>
      </c>
      <c r="N1098" s="14">
        <v>16.550999999999998</v>
      </c>
      <c r="O1098" s="13">
        <v>34.5595</v>
      </c>
      <c r="P1098" s="41">
        <v>0.23258002235294084</v>
      </c>
      <c r="Q1098" s="41">
        <v>1.3245633905882368</v>
      </c>
      <c r="R1098" s="1" t="s">
        <v>285</v>
      </c>
      <c r="S1098" s="1"/>
      <c r="T1098" s="1"/>
      <c r="U1098" s="8"/>
      <c r="V1098" s="8"/>
      <c r="W1098" s="42" t="str">
        <f>A1098&amp;" St."&amp;B1098&amp;" "&amp;K1098&amp;"m"&amp;" Bt."&amp;M1098</f>
        <v>YK1901 St.92 5m Bt.NA</v>
      </c>
      <c r="X1098" s="22"/>
      <c r="Y1098" s="22"/>
    </row>
    <row r="1099" spans="1:25" s="18" customFormat="1" ht="12.75" customHeight="1">
      <c r="A1099" s="32" t="s">
        <v>145</v>
      </c>
      <c r="B1099" s="32" t="s">
        <v>119</v>
      </c>
      <c r="C1099" s="32" t="s">
        <v>1568</v>
      </c>
      <c r="D1099" s="31">
        <v>42618</v>
      </c>
      <c r="E1099" s="1">
        <f>YEAR(D1099)</f>
        <v>2016</v>
      </c>
      <c r="F1099" s="1">
        <f>MONTH(D1099)</f>
        <v>9</v>
      </c>
      <c r="G1099" s="4">
        <f>DAY(D1099)</f>
        <v>5</v>
      </c>
      <c r="H1099" s="6">
        <v>0.7794444444444445</v>
      </c>
      <c r="I1099" s="28">
        <v>130.07833333333335</v>
      </c>
      <c r="J1099" s="28">
        <v>34.667833333333334</v>
      </c>
      <c r="K1099" s="33">
        <v>50.027999999999999</v>
      </c>
      <c r="L1099" s="33">
        <v>50</v>
      </c>
      <c r="M1099" s="33">
        <v>0</v>
      </c>
      <c r="N1099" s="27">
        <v>19.593</v>
      </c>
      <c r="O1099" s="30">
        <v>34.4069</v>
      </c>
      <c r="P1099" s="38">
        <v>0.23404405882352997</v>
      </c>
      <c r="Q1099" s="38">
        <v>1.2735115294117652</v>
      </c>
      <c r="R1099" s="32" t="s">
        <v>285</v>
      </c>
      <c r="S1099" s="32">
        <v>1</v>
      </c>
      <c r="T1099" s="32"/>
      <c r="U1099" s="8"/>
      <c r="V1099" s="8"/>
      <c r="W1099" s="8" t="s">
        <v>475</v>
      </c>
      <c r="X1099" s="22"/>
      <c r="Y1099" s="22"/>
    </row>
    <row r="1100" spans="1:25" s="18" customFormat="1" ht="12.75" customHeight="1">
      <c r="A1100" s="1" t="s">
        <v>1539</v>
      </c>
      <c r="B1100" s="1" t="s">
        <v>193</v>
      </c>
      <c r="C1100" s="1" t="s">
        <v>1569</v>
      </c>
      <c r="D1100" s="5">
        <f>DATE(E1100,F1100,G1100)</f>
        <v>43614</v>
      </c>
      <c r="E1100" s="1">
        <v>2019</v>
      </c>
      <c r="F1100" s="1">
        <v>5</v>
      </c>
      <c r="G1100" s="4">
        <v>29</v>
      </c>
      <c r="H1100" s="9">
        <v>0.67847222222222225</v>
      </c>
      <c r="I1100" s="13">
        <v>130.505</v>
      </c>
      <c r="J1100" s="13">
        <v>34.660166666666598</v>
      </c>
      <c r="K1100" s="10">
        <v>5</v>
      </c>
      <c r="L1100" s="10">
        <v>5</v>
      </c>
      <c r="M1100" s="10" t="s">
        <v>1565</v>
      </c>
      <c r="N1100" s="14">
        <v>20.046562333333302</v>
      </c>
      <c r="O1100" s="13">
        <v>34.474620000000002</v>
      </c>
      <c r="P1100" s="41">
        <v>0.23443010352941274</v>
      </c>
      <c r="Q1100" s="41">
        <v>1.3754850541176484</v>
      </c>
      <c r="R1100" s="1" t="s">
        <v>285</v>
      </c>
      <c r="S1100" s="1"/>
      <c r="T1100" s="1"/>
      <c r="U1100" s="8"/>
      <c r="V1100" s="8" t="s">
        <v>1643</v>
      </c>
      <c r="W1100" s="42" t="str">
        <f>A1100&amp;" St."&amp;B1100&amp;" "&amp;K1100&amp;"m"&amp;" Bt."&amp;M1100</f>
        <v>YK1903 St.A5 5m Bt.NA</v>
      </c>
      <c r="X1100" s="22"/>
      <c r="Y1100" s="22"/>
    </row>
    <row r="1101" spans="1:25" s="18" customFormat="1" ht="12.75" customHeight="1">
      <c r="A1101" s="1" t="s">
        <v>293</v>
      </c>
      <c r="B1101" s="1">
        <v>89</v>
      </c>
      <c r="C1101" s="1" t="s">
        <v>1569</v>
      </c>
      <c r="D1101" s="5">
        <v>43220</v>
      </c>
      <c r="E1101" s="1">
        <f>YEAR(D1101)</f>
        <v>2018</v>
      </c>
      <c r="F1101" s="1">
        <f>MONTH(D1101)</f>
        <v>4</v>
      </c>
      <c r="G1101" s="4">
        <f>DAY(D1101)</f>
        <v>30</v>
      </c>
      <c r="H1101" s="9">
        <v>0.63124999999999998</v>
      </c>
      <c r="I1101" s="13">
        <f>130+14.99/60</f>
        <v>130.24983333333333</v>
      </c>
      <c r="J1101" s="13">
        <f>34+59.99/60</f>
        <v>34.999833333333335</v>
      </c>
      <c r="K1101" s="10">
        <v>10.481</v>
      </c>
      <c r="L1101" s="10">
        <v>10</v>
      </c>
      <c r="M1101" s="10">
        <v>0</v>
      </c>
      <c r="N1101" s="14">
        <v>16.101400000000002</v>
      </c>
      <c r="O1101" s="13">
        <v>34.576799999999999</v>
      </c>
      <c r="P1101" s="38">
        <v>0.23543480000000017</v>
      </c>
      <c r="Q1101" s="38">
        <v>1.2083619176470606</v>
      </c>
      <c r="R1101" s="32" t="s">
        <v>285</v>
      </c>
      <c r="S1101" s="32">
        <v>1</v>
      </c>
      <c r="T1101" s="32"/>
      <c r="U1101" s="8"/>
      <c r="V1101" s="8"/>
      <c r="W1101" s="8" t="s">
        <v>1152</v>
      </c>
      <c r="X1101" s="22"/>
      <c r="Y1101" s="22"/>
    </row>
    <row r="1102" spans="1:25" s="18" customFormat="1" ht="12.75" customHeight="1">
      <c r="A1102" s="1" t="s">
        <v>293</v>
      </c>
      <c r="B1102" s="1">
        <v>89</v>
      </c>
      <c r="C1102" s="1" t="s">
        <v>1569</v>
      </c>
      <c r="D1102" s="5">
        <v>43220</v>
      </c>
      <c r="E1102" s="1">
        <f>YEAR(D1102)</f>
        <v>2018</v>
      </c>
      <c r="F1102" s="1">
        <f>MONTH(D1102)</f>
        <v>4</v>
      </c>
      <c r="G1102" s="4">
        <f>DAY(D1102)</f>
        <v>30</v>
      </c>
      <c r="H1102" s="9">
        <v>0.63124999999999998</v>
      </c>
      <c r="I1102" s="13">
        <f>130+14.99/60</f>
        <v>130.24983333333333</v>
      </c>
      <c r="J1102" s="13">
        <f>34+59.99/60</f>
        <v>34.999833333333335</v>
      </c>
      <c r="K1102" s="10">
        <v>119.679</v>
      </c>
      <c r="L1102" s="10">
        <v>120</v>
      </c>
      <c r="M1102" s="10">
        <v>0</v>
      </c>
      <c r="N1102" s="14">
        <v>14.0786</v>
      </c>
      <c r="O1102" s="13">
        <v>34.561</v>
      </c>
      <c r="P1102" s="38">
        <v>0.23643910000000012</v>
      </c>
      <c r="Q1102" s="38">
        <v>1.2209745764705868</v>
      </c>
      <c r="R1102" s="32" t="s">
        <v>285</v>
      </c>
      <c r="S1102" s="32">
        <v>1</v>
      </c>
      <c r="T1102" s="32"/>
      <c r="U1102" s="8"/>
      <c r="V1102" s="8"/>
      <c r="W1102" s="8" t="s">
        <v>1146</v>
      </c>
      <c r="X1102" s="22"/>
      <c r="Y1102" s="22"/>
    </row>
    <row r="1103" spans="1:25" s="18" customFormat="1" ht="12.75" customHeight="1">
      <c r="A1103" s="32" t="s">
        <v>147</v>
      </c>
      <c r="B1103" s="32" t="s">
        <v>203</v>
      </c>
      <c r="C1103" s="1" t="s">
        <v>1569</v>
      </c>
      <c r="D1103" s="31">
        <v>42885</v>
      </c>
      <c r="E1103" s="1">
        <f>YEAR(D1103)</f>
        <v>2017</v>
      </c>
      <c r="F1103" s="1">
        <f>MONTH(D1103)</f>
        <v>5</v>
      </c>
      <c r="G1103" s="4">
        <f>DAY(D1103)</f>
        <v>30</v>
      </c>
      <c r="H1103" s="6">
        <v>0.28472222222222221</v>
      </c>
      <c r="I1103" s="28">
        <v>130.00800000000001</v>
      </c>
      <c r="J1103" s="28">
        <v>34.177999999999997</v>
      </c>
      <c r="K1103" s="33">
        <v>4.5</v>
      </c>
      <c r="L1103" s="33">
        <v>5</v>
      </c>
      <c r="M1103" s="10">
        <v>0</v>
      </c>
      <c r="N1103" s="27">
        <v>19.830183285714199</v>
      </c>
      <c r="O1103" s="30">
        <v>34.285308571428502</v>
      </c>
      <c r="P1103" s="38">
        <v>0.23677058823529351</v>
      </c>
      <c r="Q1103" s="38">
        <v>1.301104702352939</v>
      </c>
      <c r="R1103" s="32" t="s">
        <v>285</v>
      </c>
      <c r="S1103" s="32"/>
      <c r="T1103" s="32"/>
      <c r="U1103" s="8"/>
      <c r="V1103" s="8"/>
      <c r="W1103" s="8" t="s">
        <v>564</v>
      </c>
      <c r="X1103" s="22"/>
      <c r="Y1103" s="22"/>
    </row>
    <row r="1104" spans="1:25" s="18" customFormat="1" ht="12.75" customHeight="1">
      <c r="A1104" s="1" t="s">
        <v>1539</v>
      </c>
      <c r="B1104" s="1" t="s">
        <v>56</v>
      </c>
      <c r="C1104" s="1" t="s">
        <v>1569</v>
      </c>
      <c r="D1104" s="5">
        <f>DATE(E1104,F1104,G1104)</f>
        <v>43614</v>
      </c>
      <c r="E1104" s="1">
        <v>2019</v>
      </c>
      <c r="F1104" s="1">
        <v>5</v>
      </c>
      <c r="G1104" s="4">
        <v>29</v>
      </c>
      <c r="H1104" s="9">
        <v>0.4291666666666667</v>
      </c>
      <c r="I1104" s="13">
        <v>130.51216666666599</v>
      </c>
      <c r="J1104" s="13">
        <v>34.346166666666598</v>
      </c>
      <c r="K1104" s="10">
        <v>5</v>
      </c>
      <c r="L1104" s="10">
        <v>5</v>
      </c>
      <c r="M1104" s="10" t="s">
        <v>1565</v>
      </c>
      <c r="N1104" s="14">
        <v>19.971562333333303</v>
      </c>
      <c r="O1104" s="13">
        <v>34.37612</v>
      </c>
      <c r="P1104" s="41">
        <v>0.23747412588235317</v>
      </c>
      <c r="Q1104" s="41">
        <v>1.3201397564705886</v>
      </c>
      <c r="R1104" s="1" t="s">
        <v>285</v>
      </c>
      <c r="S1104" s="1"/>
      <c r="T1104" s="1"/>
      <c r="U1104" s="8"/>
      <c r="V1104" s="8"/>
      <c r="W1104" s="42" t="str">
        <f>A1104&amp;" St."&amp;B1104&amp;" "&amp;K1104&amp;"m"&amp;" Bt."&amp;M1104</f>
        <v>YK1903 St.A3 5m Bt.NA</v>
      </c>
      <c r="X1104" s="22"/>
      <c r="Y1104" s="22"/>
    </row>
    <row r="1105" spans="1:25" s="18" customFormat="1" ht="12.75" customHeight="1">
      <c r="A1105" s="32" t="s">
        <v>147</v>
      </c>
      <c r="B1105" s="32" t="s">
        <v>192</v>
      </c>
      <c r="C1105" s="1" t="s">
        <v>1569</v>
      </c>
      <c r="D1105" s="31">
        <v>42883</v>
      </c>
      <c r="E1105" s="1">
        <f t="shared" ref="E1105:E1125" si="93">YEAR(D1105)</f>
        <v>2017</v>
      </c>
      <c r="F1105" s="1">
        <f t="shared" ref="F1105:F1125" si="94">MONTH(D1105)</f>
        <v>5</v>
      </c>
      <c r="G1105" s="4">
        <f t="shared" ref="G1105:G1125" si="95">DAY(D1105)</f>
        <v>28</v>
      </c>
      <c r="H1105" s="6">
        <v>0.51388888888888895</v>
      </c>
      <c r="I1105" s="28">
        <v>130.495</v>
      </c>
      <c r="J1105" s="28">
        <v>34.973999999999997</v>
      </c>
      <c r="K1105" s="33">
        <v>4.5</v>
      </c>
      <c r="L1105" s="33">
        <v>5</v>
      </c>
      <c r="M1105" s="10">
        <v>0</v>
      </c>
      <c r="N1105" s="27">
        <v>19.817802333333301</v>
      </c>
      <c r="O1105" s="30">
        <v>34.421880000000002</v>
      </c>
      <c r="P1105" s="38">
        <v>0.23813522941176424</v>
      </c>
      <c r="Q1105" s="38">
        <v>1.2623168341176463</v>
      </c>
      <c r="R1105" s="32" t="s">
        <v>285</v>
      </c>
      <c r="S1105" s="32"/>
      <c r="T1105" s="32"/>
      <c r="U1105" s="8"/>
      <c r="V1105" s="8"/>
      <c r="W1105" s="8" t="s">
        <v>557</v>
      </c>
      <c r="X1105" s="22"/>
      <c r="Y1105" s="22"/>
    </row>
    <row r="1106" spans="1:25" s="18" customFormat="1" ht="12.75" customHeight="1">
      <c r="A1106" s="1" t="s">
        <v>293</v>
      </c>
      <c r="B1106" s="1">
        <v>93</v>
      </c>
      <c r="C1106" s="1" t="s">
        <v>1569</v>
      </c>
      <c r="D1106" s="5">
        <v>43220</v>
      </c>
      <c r="E1106" s="1">
        <f t="shared" si="93"/>
        <v>2018</v>
      </c>
      <c r="F1106" s="1">
        <f t="shared" si="94"/>
        <v>4</v>
      </c>
      <c r="G1106" s="4">
        <f t="shared" si="95"/>
        <v>30</v>
      </c>
      <c r="H1106" s="9">
        <v>1.3888888888888888E-2</v>
      </c>
      <c r="I1106" s="13">
        <v>129.611666666666</v>
      </c>
      <c r="J1106" s="13">
        <v>33.967833333333303</v>
      </c>
      <c r="K1106" s="10">
        <v>5</v>
      </c>
      <c r="L1106" s="10">
        <v>5</v>
      </c>
      <c r="M1106" s="10">
        <v>0</v>
      </c>
      <c r="N1106" s="14">
        <v>17.649999999999999</v>
      </c>
      <c r="O1106" s="13">
        <v>34.559353333333299</v>
      </c>
      <c r="P1106" s="38">
        <v>0.2396451044117649</v>
      </c>
      <c r="Q1106" s="38">
        <v>1.4131670823529401</v>
      </c>
      <c r="R1106" s="32" t="s">
        <v>285</v>
      </c>
      <c r="S1106" s="32"/>
      <c r="T1106" s="32"/>
      <c r="U1106" s="8"/>
      <c r="V1106" s="8"/>
      <c r="W1106" s="8" t="s">
        <v>830</v>
      </c>
      <c r="X1106" s="22"/>
      <c r="Y1106" s="22"/>
    </row>
    <row r="1107" spans="1:25" s="18" customFormat="1" ht="12.75" customHeight="1">
      <c r="A1107" s="1" t="s">
        <v>1538</v>
      </c>
      <c r="B1107" s="1">
        <v>81</v>
      </c>
      <c r="C1107" s="1" t="s">
        <v>1569</v>
      </c>
      <c r="D1107" s="5">
        <v>43584</v>
      </c>
      <c r="E1107" s="1">
        <f t="shared" si="93"/>
        <v>2019</v>
      </c>
      <c r="F1107" s="1">
        <f t="shared" si="94"/>
        <v>4</v>
      </c>
      <c r="G1107" s="4">
        <f t="shared" si="95"/>
        <v>29</v>
      </c>
      <c r="H1107" s="9">
        <v>6.805555555555555E-2</v>
      </c>
      <c r="I1107" s="13">
        <v>128.373666666666</v>
      </c>
      <c r="J1107" s="13">
        <v>32.717333333333301</v>
      </c>
      <c r="K1107" s="10">
        <v>5</v>
      </c>
      <c r="L1107" s="10">
        <v>5</v>
      </c>
      <c r="M1107" s="10">
        <v>0</v>
      </c>
      <c r="N1107" s="14">
        <v>17.527666666666601</v>
      </c>
      <c r="O1107" s="13">
        <v>34.623333333333299</v>
      </c>
      <c r="P1107" s="41">
        <v>0.2403703670588242</v>
      </c>
      <c r="Q1107" s="41">
        <v>1.4994696235294107</v>
      </c>
      <c r="R1107" s="1" t="s">
        <v>285</v>
      </c>
      <c r="S1107" s="1"/>
      <c r="T1107" s="1"/>
      <c r="U1107" s="8"/>
      <c r="V1107" s="8"/>
      <c r="W1107" s="42" t="str">
        <f>A1107&amp;" St."&amp;B1107&amp;" "&amp;K1107&amp;"m"&amp;" Bt."&amp;M1107</f>
        <v>YK1901 St.81 5m Bt.0</v>
      </c>
      <c r="X1107" s="22"/>
      <c r="Y1107" s="22"/>
    </row>
    <row r="1108" spans="1:25" s="18" customFormat="1" ht="12.75" customHeight="1">
      <c r="A1108" s="1" t="s">
        <v>293</v>
      </c>
      <c r="B1108" s="1">
        <v>82</v>
      </c>
      <c r="C1108" s="1" t="s">
        <v>1569</v>
      </c>
      <c r="D1108" s="5">
        <v>43219</v>
      </c>
      <c r="E1108" s="1">
        <f t="shared" si="93"/>
        <v>2018</v>
      </c>
      <c r="F1108" s="1">
        <f t="shared" si="94"/>
        <v>4</v>
      </c>
      <c r="G1108" s="4">
        <f t="shared" si="95"/>
        <v>29</v>
      </c>
      <c r="H1108" s="9">
        <v>0.31805555555555554</v>
      </c>
      <c r="I1108" s="13">
        <v>128.21549999999999</v>
      </c>
      <c r="J1108" s="13">
        <v>33.216333333333303</v>
      </c>
      <c r="K1108" s="10">
        <v>5</v>
      </c>
      <c r="L1108" s="10">
        <v>5</v>
      </c>
      <c r="M1108" s="10">
        <v>0</v>
      </c>
      <c r="N1108" s="14">
        <v>18.086666666666599</v>
      </c>
      <c r="O1108" s="13">
        <v>34.463186666666601</v>
      </c>
      <c r="P1108" s="38">
        <v>0.24079358588235333</v>
      </c>
      <c r="Q1108" s="38">
        <v>1.4498232164705893</v>
      </c>
      <c r="R1108" s="32" t="s">
        <v>285</v>
      </c>
      <c r="S1108" s="32"/>
      <c r="T1108" s="32"/>
      <c r="U1108" s="8"/>
      <c r="V1108" s="8"/>
      <c r="W1108" s="8" t="s">
        <v>827</v>
      </c>
      <c r="X1108" s="22"/>
      <c r="Y1108" s="22"/>
    </row>
    <row r="1109" spans="1:25" s="18" customFormat="1" ht="12.75" customHeight="1">
      <c r="A1109" s="32" t="s">
        <v>145</v>
      </c>
      <c r="B1109" s="32" t="s">
        <v>132</v>
      </c>
      <c r="C1109" s="32" t="s">
        <v>1568</v>
      </c>
      <c r="D1109" s="31">
        <v>42620</v>
      </c>
      <c r="E1109" s="1">
        <f t="shared" si="93"/>
        <v>2016</v>
      </c>
      <c r="F1109" s="1">
        <f t="shared" si="94"/>
        <v>9</v>
      </c>
      <c r="G1109" s="4">
        <f t="shared" si="95"/>
        <v>7</v>
      </c>
      <c r="H1109" s="6">
        <v>0.73434027777777777</v>
      </c>
      <c r="I1109" s="28">
        <v>130.14083333333335</v>
      </c>
      <c r="J1109" s="28">
        <v>34.165999999999997</v>
      </c>
      <c r="K1109" s="33">
        <v>79.516000000000005</v>
      </c>
      <c r="L1109" s="33">
        <v>80</v>
      </c>
      <c r="M1109" s="33">
        <v>0</v>
      </c>
      <c r="N1109" s="27">
        <v>18.218599999999999</v>
      </c>
      <c r="O1109" s="30">
        <v>34.382399999999997</v>
      </c>
      <c r="P1109" s="38">
        <v>0.24335422470588242</v>
      </c>
      <c r="Q1109" s="38">
        <v>1.2602661952941165</v>
      </c>
      <c r="R1109" s="32" t="s">
        <v>285</v>
      </c>
      <c r="S1109" s="32">
        <v>1</v>
      </c>
      <c r="T1109" s="32"/>
      <c r="U1109" s="8"/>
      <c r="V1109" s="8"/>
      <c r="W1109" s="8" t="s">
        <v>510</v>
      </c>
      <c r="X1109" s="22"/>
      <c r="Y1109" s="22"/>
    </row>
    <row r="1110" spans="1:25" s="18" customFormat="1" ht="12.75" customHeight="1">
      <c r="A1110" s="32" t="s">
        <v>149</v>
      </c>
      <c r="B1110" s="32" t="s">
        <v>233</v>
      </c>
      <c r="C1110" s="32" t="s">
        <v>1569</v>
      </c>
      <c r="D1110" s="31">
        <v>42983</v>
      </c>
      <c r="E1110" s="1">
        <f t="shared" si="93"/>
        <v>2017</v>
      </c>
      <c r="F1110" s="1">
        <f t="shared" si="94"/>
        <v>9</v>
      </c>
      <c r="G1110" s="4">
        <f t="shared" si="95"/>
        <v>5</v>
      </c>
      <c r="H1110" s="6">
        <v>0.72986111111111107</v>
      </c>
      <c r="I1110" s="28">
        <v>130.4025</v>
      </c>
      <c r="J1110" s="28">
        <v>34.464166666666664</v>
      </c>
      <c r="K1110" s="33">
        <v>50</v>
      </c>
      <c r="L1110" s="33">
        <v>50</v>
      </c>
      <c r="M1110" s="33">
        <v>0</v>
      </c>
      <c r="N1110" s="27">
        <v>20.981999999999999</v>
      </c>
      <c r="O1110" s="30">
        <v>34.582999999999998</v>
      </c>
      <c r="P1110" s="20">
        <v>0.2480188058823527</v>
      </c>
      <c r="Q1110" s="20">
        <v>1.4585349788235309</v>
      </c>
      <c r="R1110" s="32" t="s">
        <v>285</v>
      </c>
      <c r="S1110" s="32"/>
      <c r="T1110" s="32"/>
      <c r="U1110" s="7"/>
      <c r="V1110" s="8"/>
      <c r="W1110" s="60" t="s">
        <v>645</v>
      </c>
      <c r="X1110" s="22"/>
      <c r="Y1110" s="22"/>
    </row>
    <row r="1111" spans="1:25" s="18" customFormat="1" ht="12.75" customHeight="1">
      <c r="A1111" s="1" t="s">
        <v>1103</v>
      </c>
      <c r="B1111" s="1" t="s">
        <v>1109</v>
      </c>
      <c r="C1111" s="1" t="s">
        <v>1569</v>
      </c>
      <c r="D1111" s="5">
        <v>43247</v>
      </c>
      <c r="E1111" s="1">
        <f t="shared" si="93"/>
        <v>2018</v>
      </c>
      <c r="F1111" s="1">
        <f t="shared" si="94"/>
        <v>5</v>
      </c>
      <c r="G1111" s="4">
        <f t="shared" si="95"/>
        <v>27</v>
      </c>
      <c r="H1111" s="9">
        <v>0.49652777777777773</v>
      </c>
      <c r="I1111" s="13">
        <v>130.526166666666</v>
      </c>
      <c r="J1111" s="13">
        <v>34.976999999999997</v>
      </c>
      <c r="K1111" s="10">
        <v>5</v>
      </c>
      <c r="L1111" s="10">
        <v>5</v>
      </c>
      <c r="M1111" s="10">
        <v>0</v>
      </c>
      <c r="N1111" s="14">
        <v>19.905000000000001</v>
      </c>
      <c r="O1111" s="16">
        <v>34.369999999999997</v>
      </c>
      <c r="P1111" s="38">
        <v>0.24831651176470637</v>
      </c>
      <c r="Q1111" s="38">
        <v>1.5008666117647032</v>
      </c>
      <c r="R1111" s="1" t="s">
        <v>1587</v>
      </c>
      <c r="S1111" s="1"/>
      <c r="T1111" s="1"/>
      <c r="U1111" s="8" t="s">
        <v>1623</v>
      </c>
      <c r="V1111" s="8"/>
      <c r="W1111" s="8" t="s">
        <v>1248</v>
      </c>
      <c r="X1111" s="22"/>
      <c r="Y1111" s="22"/>
    </row>
    <row r="1112" spans="1:25" s="18" customFormat="1" ht="12.75" customHeight="1">
      <c r="A1112" s="1" t="s">
        <v>293</v>
      </c>
      <c r="B1112" s="1">
        <v>89</v>
      </c>
      <c r="C1112" s="1" t="s">
        <v>1569</v>
      </c>
      <c r="D1112" s="5">
        <v>43220</v>
      </c>
      <c r="E1112" s="1">
        <f t="shared" si="93"/>
        <v>2018</v>
      </c>
      <c r="F1112" s="1">
        <f t="shared" si="94"/>
        <v>4</v>
      </c>
      <c r="G1112" s="4">
        <f t="shared" si="95"/>
        <v>30</v>
      </c>
      <c r="H1112" s="9">
        <v>0.63124999999999998</v>
      </c>
      <c r="I1112" s="13">
        <f>130+14.99/60</f>
        <v>130.24983333333333</v>
      </c>
      <c r="J1112" s="13">
        <f>34+59.99/60</f>
        <v>34.999833333333335</v>
      </c>
      <c r="K1112" s="10">
        <v>19.956</v>
      </c>
      <c r="L1112" s="10">
        <v>20</v>
      </c>
      <c r="M1112" s="10">
        <v>0</v>
      </c>
      <c r="N1112" s="14">
        <v>15.632400000000001</v>
      </c>
      <c r="O1112" s="13">
        <v>34.582099999999997</v>
      </c>
      <c r="P1112" s="38">
        <v>0.2495797000000004</v>
      </c>
      <c r="Q1112" s="38">
        <v>1.1787966352941162</v>
      </c>
      <c r="R1112" s="32" t="s">
        <v>285</v>
      </c>
      <c r="S1112" s="32">
        <v>1</v>
      </c>
      <c r="T1112" s="32"/>
      <c r="U1112" s="8"/>
      <c r="V1112" s="8"/>
      <c r="W1112" s="8" t="s">
        <v>1151</v>
      </c>
      <c r="X1112" s="22"/>
      <c r="Y1112" s="22"/>
    </row>
    <row r="1113" spans="1:25" s="18" customFormat="1" ht="12.75" customHeight="1">
      <c r="A1113" s="32" t="s">
        <v>145</v>
      </c>
      <c r="B1113" s="32" t="s">
        <v>234</v>
      </c>
      <c r="C1113" s="32" t="s">
        <v>1568</v>
      </c>
      <c r="D1113" s="31">
        <v>42619</v>
      </c>
      <c r="E1113" s="1">
        <f t="shared" si="93"/>
        <v>2016</v>
      </c>
      <c r="F1113" s="1">
        <f t="shared" si="94"/>
        <v>9</v>
      </c>
      <c r="G1113" s="4">
        <f t="shared" si="95"/>
        <v>6</v>
      </c>
      <c r="H1113" s="6">
        <v>0.65913194444444445</v>
      </c>
      <c r="I1113" s="28">
        <v>130.49066666666667</v>
      </c>
      <c r="J1113" s="28">
        <v>34.836500000000001</v>
      </c>
      <c r="K1113" s="33">
        <v>75.173000000000002</v>
      </c>
      <c r="L1113" s="33">
        <v>75</v>
      </c>
      <c r="M1113" s="33">
        <v>0</v>
      </c>
      <c r="N1113" s="27">
        <v>18.095600000000001</v>
      </c>
      <c r="O1113" s="30">
        <v>34.4422</v>
      </c>
      <c r="P1113" s="38">
        <v>0.25101764117647063</v>
      </c>
      <c r="Q1113" s="38">
        <v>1.4688099999999995</v>
      </c>
      <c r="R1113" s="32" t="s">
        <v>285</v>
      </c>
      <c r="S1113" s="32">
        <v>1</v>
      </c>
      <c r="T1113" s="32"/>
      <c r="U1113" s="8"/>
      <c r="V1113" s="8"/>
      <c r="W1113" s="8" t="s">
        <v>489</v>
      </c>
      <c r="X1113" s="22"/>
      <c r="Y1113" s="22"/>
    </row>
    <row r="1114" spans="1:25" s="18" customFormat="1" ht="12.75" customHeight="1">
      <c r="A1114" s="1" t="s">
        <v>1103</v>
      </c>
      <c r="B1114" s="1" t="s">
        <v>1104</v>
      </c>
      <c r="C1114" s="1" t="s">
        <v>1569</v>
      </c>
      <c r="D1114" s="5">
        <v>43246</v>
      </c>
      <c r="E1114" s="1">
        <f t="shared" si="93"/>
        <v>2018</v>
      </c>
      <c r="F1114" s="1">
        <f t="shared" si="94"/>
        <v>5</v>
      </c>
      <c r="G1114" s="4">
        <f t="shared" si="95"/>
        <v>26</v>
      </c>
      <c r="H1114" s="9">
        <v>0.34652777777777777</v>
      </c>
      <c r="I1114" s="13">
        <v>130.45849999999999</v>
      </c>
      <c r="J1114" s="13">
        <v>34.214666666666602</v>
      </c>
      <c r="K1114" s="10">
        <v>5</v>
      </c>
      <c r="L1114" s="10">
        <v>5</v>
      </c>
      <c r="M1114" s="10">
        <v>0</v>
      </c>
      <c r="N1114" s="14">
        <v>19.488333333333301</v>
      </c>
      <c r="O1114" s="16">
        <v>34.425166666666598</v>
      </c>
      <c r="P1114" s="38">
        <v>0.25223900588235293</v>
      </c>
      <c r="Q1114" s="38">
        <v>1.445851505882354</v>
      </c>
      <c r="R1114" s="1" t="s">
        <v>1587</v>
      </c>
      <c r="S1114" s="1"/>
      <c r="T1114" s="1"/>
      <c r="U1114" s="8" t="s">
        <v>1623</v>
      </c>
      <c r="V1114" s="8"/>
      <c r="W1114" s="8" t="s">
        <v>1243</v>
      </c>
      <c r="X1114" s="22"/>
      <c r="Y1114" s="22"/>
    </row>
    <row r="1115" spans="1:25" s="18" customFormat="1" ht="12.75" customHeight="1">
      <c r="A1115" s="1" t="s">
        <v>1103</v>
      </c>
      <c r="B1115" s="1" t="s">
        <v>1108</v>
      </c>
      <c r="C1115" s="1" t="s">
        <v>1569</v>
      </c>
      <c r="D1115" s="5">
        <v>43247</v>
      </c>
      <c r="E1115" s="1">
        <f t="shared" si="93"/>
        <v>2018</v>
      </c>
      <c r="F1115" s="1">
        <f t="shared" si="94"/>
        <v>5</v>
      </c>
      <c r="G1115" s="4">
        <f t="shared" si="95"/>
        <v>27</v>
      </c>
      <c r="H1115" s="9">
        <v>0.60138888888888886</v>
      </c>
      <c r="I1115" s="13">
        <v>130.508833333333</v>
      </c>
      <c r="J1115" s="13">
        <v>35.331000000000003</v>
      </c>
      <c r="K1115" s="10">
        <v>5</v>
      </c>
      <c r="L1115" s="10">
        <v>5</v>
      </c>
      <c r="M1115" s="10">
        <v>0</v>
      </c>
      <c r="N1115" s="14">
        <v>19.18</v>
      </c>
      <c r="O1115" s="16">
        <v>34.3215</v>
      </c>
      <c r="P1115" s="38">
        <v>0.25585057058823524</v>
      </c>
      <c r="Q1115" s="38">
        <v>1.5168096705882341</v>
      </c>
      <c r="R1115" s="1" t="s">
        <v>1587</v>
      </c>
      <c r="S1115" s="1"/>
      <c r="T1115" s="1"/>
      <c r="U1115" s="8" t="s">
        <v>1623</v>
      </c>
      <c r="V1115" s="8"/>
      <c r="W1115" s="8" t="s">
        <v>1247</v>
      </c>
      <c r="X1115" s="22"/>
      <c r="Y1115" s="22"/>
    </row>
    <row r="1116" spans="1:25" s="18" customFormat="1" ht="12.75" customHeight="1">
      <c r="A1116" s="32" t="s">
        <v>143</v>
      </c>
      <c r="B1116" s="32" t="s">
        <v>188</v>
      </c>
      <c r="C1116" s="1" t="s">
        <v>1569</v>
      </c>
      <c r="D1116" s="31">
        <v>42522</v>
      </c>
      <c r="E1116" s="1">
        <f t="shared" si="93"/>
        <v>2016</v>
      </c>
      <c r="F1116" s="1">
        <f t="shared" si="94"/>
        <v>6</v>
      </c>
      <c r="G1116" s="4">
        <f t="shared" si="95"/>
        <v>1</v>
      </c>
      <c r="H1116" s="9">
        <v>0.51944444444444449</v>
      </c>
      <c r="I1116" s="28">
        <v>130.80099999999999</v>
      </c>
      <c r="J1116" s="28">
        <v>35.173166666666667</v>
      </c>
      <c r="K1116" s="33">
        <v>5</v>
      </c>
      <c r="L1116" s="33">
        <v>5</v>
      </c>
      <c r="M1116" s="10">
        <v>0</v>
      </c>
      <c r="N1116" s="27">
        <v>20.653312698412631</v>
      </c>
      <c r="O1116" s="30">
        <v>34.086897619047555</v>
      </c>
      <c r="P1116" s="38">
        <v>0.25750535411764774</v>
      </c>
      <c r="Q1116" s="38">
        <v>1.0073255011764726</v>
      </c>
      <c r="R1116" s="32" t="s">
        <v>285</v>
      </c>
      <c r="S1116" s="32"/>
      <c r="T1116" s="32"/>
      <c r="U1116" s="8" t="s">
        <v>1602</v>
      </c>
      <c r="V1116" s="8"/>
      <c r="W1116" s="8"/>
      <c r="X1116" s="22"/>
      <c r="Y1116" s="22"/>
    </row>
    <row r="1117" spans="1:25" s="18" customFormat="1" ht="12.75" customHeight="1">
      <c r="A1117" s="1" t="s">
        <v>293</v>
      </c>
      <c r="B1117" s="1">
        <v>82</v>
      </c>
      <c r="C1117" s="1" t="s">
        <v>1569</v>
      </c>
      <c r="D1117" s="5">
        <v>43218</v>
      </c>
      <c r="E1117" s="1">
        <f t="shared" si="93"/>
        <v>2018</v>
      </c>
      <c r="F1117" s="1">
        <f t="shared" si="94"/>
        <v>4</v>
      </c>
      <c r="G1117" s="4">
        <f t="shared" si="95"/>
        <v>28</v>
      </c>
      <c r="H1117" s="9">
        <v>0.33263888888888887</v>
      </c>
      <c r="I1117" s="13">
        <f>128+15.04/60</f>
        <v>128.25066666666666</v>
      </c>
      <c r="J1117" s="13">
        <f>33+15.04/60</f>
        <v>33.250666666666667</v>
      </c>
      <c r="K1117" s="10">
        <v>49.728000000000002</v>
      </c>
      <c r="L1117" s="10">
        <v>50</v>
      </c>
      <c r="M1117" s="10">
        <v>0</v>
      </c>
      <c r="N1117" s="14">
        <v>17.122900000000001</v>
      </c>
      <c r="O1117" s="13">
        <v>34.651899999999998</v>
      </c>
      <c r="P1117" s="38">
        <v>0.259174117647059</v>
      </c>
      <c r="Q1117" s="38">
        <v>1.5345778705882349</v>
      </c>
      <c r="R1117" s="32" t="s">
        <v>285</v>
      </c>
      <c r="S1117" s="32">
        <v>1</v>
      </c>
      <c r="T1117" s="32"/>
      <c r="U1117" s="8"/>
      <c r="V1117" s="8"/>
      <c r="W1117" s="8" t="s">
        <v>1159</v>
      </c>
      <c r="X1117" s="22"/>
      <c r="Y1117" s="22"/>
    </row>
    <row r="1118" spans="1:25" s="18" customFormat="1" ht="12.75" customHeight="1">
      <c r="A1118" s="32" t="s">
        <v>147</v>
      </c>
      <c r="B1118" s="32" t="s">
        <v>264</v>
      </c>
      <c r="C1118" s="1" t="s">
        <v>1569</v>
      </c>
      <c r="D1118" s="31">
        <v>42884</v>
      </c>
      <c r="E1118" s="1">
        <f t="shared" si="93"/>
        <v>2017</v>
      </c>
      <c r="F1118" s="1">
        <f t="shared" si="94"/>
        <v>5</v>
      </c>
      <c r="G1118" s="4">
        <f t="shared" si="95"/>
        <v>29</v>
      </c>
      <c r="H1118" s="6">
        <v>0.3125</v>
      </c>
      <c r="I1118" s="28">
        <v>130.29599999999999</v>
      </c>
      <c r="J1118" s="28">
        <v>34.68</v>
      </c>
      <c r="K1118" s="33">
        <v>4.5</v>
      </c>
      <c r="L1118" s="33">
        <v>5</v>
      </c>
      <c r="M1118" s="10">
        <v>0</v>
      </c>
      <c r="N1118" s="27">
        <v>19.091135666666599</v>
      </c>
      <c r="O1118" s="30">
        <v>34.319713333333297</v>
      </c>
      <c r="P1118" s="38">
        <v>0.2623002470588236</v>
      </c>
      <c r="Q1118" s="38">
        <v>0.92994573058823349</v>
      </c>
      <c r="R1118" s="32" t="s">
        <v>285</v>
      </c>
      <c r="S1118" s="32"/>
      <c r="T1118" s="32"/>
      <c r="U1118" s="8"/>
      <c r="V1118" s="8"/>
      <c r="W1118" s="8" t="s">
        <v>560</v>
      </c>
      <c r="X1118" s="22"/>
      <c r="Y1118" s="22"/>
    </row>
    <row r="1119" spans="1:25" s="18" customFormat="1" ht="12.75" customHeight="1">
      <c r="A1119" s="1" t="s">
        <v>1103</v>
      </c>
      <c r="B1119" s="1" t="s">
        <v>1106</v>
      </c>
      <c r="C1119" s="1" t="s">
        <v>1569</v>
      </c>
      <c r="D1119" s="5">
        <v>43246</v>
      </c>
      <c r="E1119" s="1">
        <f t="shared" si="93"/>
        <v>2018</v>
      </c>
      <c r="F1119" s="1">
        <f t="shared" si="94"/>
        <v>5</v>
      </c>
      <c r="G1119" s="4">
        <f t="shared" si="95"/>
        <v>26</v>
      </c>
      <c r="H1119" s="9">
        <v>0.50486111111111109</v>
      </c>
      <c r="I1119" s="13">
        <v>130.514833333333</v>
      </c>
      <c r="J1119" s="13">
        <v>34.512333333333302</v>
      </c>
      <c r="K1119" s="10">
        <v>5</v>
      </c>
      <c r="L1119" s="10">
        <v>5</v>
      </c>
      <c r="M1119" s="10">
        <v>0</v>
      </c>
      <c r="N1119" s="14">
        <v>19.781666666666599</v>
      </c>
      <c r="O1119" s="16">
        <v>34.386000000000003</v>
      </c>
      <c r="P1119" s="38">
        <v>0.26258338823529415</v>
      </c>
      <c r="Q1119" s="38">
        <v>1.4846693882352948</v>
      </c>
      <c r="R1119" s="1" t="s">
        <v>1587</v>
      </c>
      <c r="S1119" s="1"/>
      <c r="T1119" s="1"/>
      <c r="U1119" s="8" t="s">
        <v>1623</v>
      </c>
      <c r="V1119" s="8"/>
      <c r="W1119" s="8" t="s">
        <v>1245</v>
      </c>
      <c r="X1119" s="22"/>
      <c r="Y1119" s="22"/>
    </row>
    <row r="1120" spans="1:25" s="18" customFormat="1" ht="12.75" customHeight="1">
      <c r="A1120" s="1" t="s">
        <v>1103</v>
      </c>
      <c r="B1120" s="1" t="s">
        <v>1113</v>
      </c>
      <c r="C1120" s="1" t="s">
        <v>1569</v>
      </c>
      <c r="D1120" s="5">
        <v>43249</v>
      </c>
      <c r="E1120" s="1">
        <f t="shared" si="93"/>
        <v>2018</v>
      </c>
      <c r="F1120" s="1">
        <f t="shared" si="94"/>
        <v>5</v>
      </c>
      <c r="G1120" s="4">
        <f t="shared" si="95"/>
        <v>29</v>
      </c>
      <c r="H1120" s="9">
        <v>0.28958333333333336</v>
      </c>
      <c r="I1120" s="13">
        <v>130.06</v>
      </c>
      <c r="J1120" s="13">
        <v>34.119</v>
      </c>
      <c r="K1120" s="10">
        <v>5</v>
      </c>
      <c r="L1120" s="10">
        <v>5</v>
      </c>
      <c r="M1120" s="10">
        <v>0</v>
      </c>
      <c r="N1120" s="14">
        <v>19.6666666666666</v>
      </c>
      <c r="O1120" s="16">
        <v>34.366500000000002</v>
      </c>
      <c r="P1120" s="38">
        <v>0.26348029999999967</v>
      </c>
      <c r="Q1120" s="38">
        <v>1.4287416000000022</v>
      </c>
      <c r="R1120" s="1" t="s">
        <v>1587</v>
      </c>
      <c r="S1120" s="1"/>
      <c r="T1120" s="1"/>
      <c r="U1120" s="8" t="s">
        <v>1623</v>
      </c>
      <c r="V1120" s="8"/>
      <c r="W1120" s="8" t="s">
        <v>1252</v>
      </c>
      <c r="X1120" s="22"/>
      <c r="Y1120" s="22"/>
    </row>
    <row r="1121" spans="1:25" s="18" customFormat="1" ht="12.75" customHeight="1">
      <c r="A1121" s="1" t="s">
        <v>293</v>
      </c>
      <c r="B1121" s="1">
        <v>82</v>
      </c>
      <c r="C1121" s="1" t="s">
        <v>1569</v>
      </c>
      <c r="D1121" s="5">
        <v>43218</v>
      </c>
      <c r="E1121" s="1">
        <f t="shared" si="93"/>
        <v>2018</v>
      </c>
      <c r="F1121" s="1">
        <f t="shared" si="94"/>
        <v>4</v>
      </c>
      <c r="G1121" s="4">
        <f t="shared" si="95"/>
        <v>28</v>
      </c>
      <c r="H1121" s="9">
        <v>0.33263888888888887</v>
      </c>
      <c r="I1121" s="13">
        <f>128+15.04/60</f>
        <v>128.25066666666666</v>
      </c>
      <c r="J1121" s="13">
        <f>33+15.04/60</f>
        <v>33.250666666666667</v>
      </c>
      <c r="K1121" s="10">
        <v>10.372</v>
      </c>
      <c r="L1121" s="10">
        <v>10</v>
      </c>
      <c r="M1121" s="10">
        <v>0</v>
      </c>
      <c r="N1121" s="14">
        <v>17.931699999999999</v>
      </c>
      <c r="O1121" s="13">
        <v>34.494500000000002</v>
      </c>
      <c r="P1121" s="38">
        <v>0.26441234823529491</v>
      </c>
      <c r="Q1121" s="38">
        <v>1.536162452941177</v>
      </c>
      <c r="R1121" s="32" t="s">
        <v>285</v>
      </c>
      <c r="S1121" s="32">
        <v>1</v>
      </c>
      <c r="T1121" s="32"/>
      <c r="U1121" s="8"/>
      <c r="V1121" s="8"/>
      <c r="W1121" s="8" t="s">
        <v>1162</v>
      </c>
      <c r="X1121" s="22"/>
      <c r="Y1121" s="22"/>
    </row>
    <row r="1122" spans="1:25" s="18" customFormat="1" ht="12.75" customHeight="1">
      <c r="A1122" s="1" t="s">
        <v>1103</v>
      </c>
      <c r="B1122" s="1" t="s">
        <v>1134</v>
      </c>
      <c r="C1122" s="1" t="s">
        <v>1569</v>
      </c>
      <c r="D1122" s="5">
        <v>43248</v>
      </c>
      <c r="E1122" s="1">
        <f t="shared" si="93"/>
        <v>2018</v>
      </c>
      <c r="F1122" s="1">
        <f t="shared" si="94"/>
        <v>5</v>
      </c>
      <c r="G1122" s="4">
        <f t="shared" si="95"/>
        <v>28</v>
      </c>
      <c r="H1122" s="9">
        <v>0.58333333333333337</v>
      </c>
      <c r="I1122" s="13">
        <v>129.32333333333301</v>
      </c>
      <c r="J1122" s="13">
        <v>33.661999999999999</v>
      </c>
      <c r="K1122" s="10">
        <v>5</v>
      </c>
      <c r="L1122" s="10">
        <v>5</v>
      </c>
      <c r="M1122" s="10">
        <v>0</v>
      </c>
      <c r="N1122" s="14">
        <v>20.88</v>
      </c>
      <c r="O1122" s="16">
        <v>34.138500000000001</v>
      </c>
      <c r="P1122" s="38">
        <v>0.26593679058823483</v>
      </c>
      <c r="Q1122" s="38">
        <v>1.4584521952941163</v>
      </c>
      <c r="R1122" s="1" t="s">
        <v>1587</v>
      </c>
      <c r="S1122" s="1"/>
      <c r="T1122" s="1"/>
      <c r="U1122" s="8" t="s">
        <v>1623</v>
      </c>
      <c r="V1122" s="8"/>
      <c r="W1122" s="8" t="s">
        <v>1272</v>
      </c>
      <c r="X1122" s="22"/>
      <c r="Y1122" s="22"/>
    </row>
    <row r="1123" spans="1:25" s="18" customFormat="1" ht="12.75" customHeight="1">
      <c r="A1123" s="1" t="s">
        <v>1103</v>
      </c>
      <c r="B1123" s="1" t="s">
        <v>1110</v>
      </c>
      <c r="C1123" s="1" t="s">
        <v>1569</v>
      </c>
      <c r="D1123" s="5">
        <v>43247</v>
      </c>
      <c r="E1123" s="1">
        <f t="shared" si="93"/>
        <v>2018</v>
      </c>
      <c r="F1123" s="1">
        <f t="shared" si="94"/>
        <v>5</v>
      </c>
      <c r="G1123" s="4">
        <f t="shared" si="95"/>
        <v>27</v>
      </c>
      <c r="H1123" s="9">
        <v>0.36319444444444443</v>
      </c>
      <c r="I1123" s="13">
        <v>130.49700000000001</v>
      </c>
      <c r="J1123" s="13">
        <v>34.834000000000003</v>
      </c>
      <c r="K1123" s="10">
        <v>5</v>
      </c>
      <c r="L1123" s="10">
        <v>5</v>
      </c>
      <c r="M1123" s="10">
        <v>0</v>
      </c>
      <c r="N1123" s="14">
        <v>19.706666666666599</v>
      </c>
      <c r="O1123" s="16">
        <v>34.374833333333299</v>
      </c>
      <c r="P1123" s="38">
        <v>0.26639825294117681</v>
      </c>
      <c r="Q1123" s="38">
        <v>1.6243675529411767</v>
      </c>
      <c r="R1123" s="1" t="s">
        <v>1587</v>
      </c>
      <c r="S1123" s="1"/>
      <c r="T1123" s="1"/>
      <c r="U1123" s="8" t="s">
        <v>1623</v>
      </c>
      <c r="V1123" s="8"/>
      <c r="W1123" s="8" t="s">
        <v>1249</v>
      </c>
      <c r="X1123" s="22"/>
      <c r="Y1123" s="22"/>
    </row>
    <row r="1124" spans="1:25" s="18" customFormat="1" ht="12.75" customHeight="1">
      <c r="A1124" s="32" t="s">
        <v>145</v>
      </c>
      <c r="B1124" s="32" t="s">
        <v>234</v>
      </c>
      <c r="C1124" s="32" t="s">
        <v>1568</v>
      </c>
      <c r="D1124" s="31">
        <v>42619</v>
      </c>
      <c r="E1124" s="1">
        <f t="shared" si="93"/>
        <v>2016</v>
      </c>
      <c r="F1124" s="1">
        <f t="shared" si="94"/>
        <v>9</v>
      </c>
      <c r="G1124" s="4">
        <f t="shared" si="95"/>
        <v>6</v>
      </c>
      <c r="H1124" s="6">
        <v>0.65913194444444445</v>
      </c>
      <c r="I1124" s="28">
        <v>130.49066666666667</v>
      </c>
      <c r="J1124" s="28">
        <v>34.836500000000001</v>
      </c>
      <c r="K1124" s="33">
        <v>100.133</v>
      </c>
      <c r="L1124" s="33">
        <v>100</v>
      </c>
      <c r="M1124" s="33">
        <v>0</v>
      </c>
      <c r="N1124" s="27">
        <v>16.704999999999998</v>
      </c>
      <c r="O1124" s="30">
        <v>34.373199999999997</v>
      </c>
      <c r="P1124" s="38">
        <v>0.26843803058823523</v>
      </c>
      <c r="Q1124" s="38">
        <v>1.4407516600000001</v>
      </c>
      <c r="R1124" s="32" t="s">
        <v>285</v>
      </c>
      <c r="S1124" s="32">
        <v>1</v>
      </c>
      <c r="T1124" s="32"/>
      <c r="U1124" s="8"/>
      <c r="V1124" s="8"/>
      <c r="W1124" s="8" t="s">
        <v>490</v>
      </c>
      <c r="X1124" s="22"/>
      <c r="Y1124" s="22"/>
    </row>
    <row r="1125" spans="1:25" s="18" customFormat="1" ht="12.75" customHeight="1">
      <c r="A1125" s="1" t="s">
        <v>293</v>
      </c>
      <c r="B1125" s="1">
        <v>85</v>
      </c>
      <c r="C1125" s="1" t="s">
        <v>1569</v>
      </c>
      <c r="D1125" s="5">
        <v>43219</v>
      </c>
      <c r="E1125" s="1">
        <f t="shared" si="93"/>
        <v>2018</v>
      </c>
      <c r="F1125" s="1">
        <f t="shared" si="94"/>
        <v>4</v>
      </c>
      <c r="G1125" s="4">
        <f t="shared" si="95"/>
        <v>29</v>
      </c>
      <c r="H1125" s="9">
        <v>0.87361111111111101</v>
      </c>
      <c r="I1125" s="13">
        <v>129.19016666666599</v>
      </c>
      <c r="J1125" s="13">
        <v>33.75</v>
      </c>
      <c r="K1125" s="10">
        <v>5</v>
      </c>
      <c r="L1125" s="10">
        <v>5</v>
      </c>
      <c r="M1125" s="10">
        <v>0</v>
      </c>
      <c r="N1125" s="14">
        <v>18.0483333333333</v>
      </c>
      <c r="O1125" s="13">
        <v>34.551353333333303</v>
      </c>
      <c r="P1125" s="38">
        <v>0.26879653382352986</v>
      </c>
      <c r="Q1125" s="38">
        <v>1.451221614705883</v>
      </c>
      <c r="R1125" s="32" t="s">
        <v>285</v>
      </c>
      <c r="S1125" s="32"/>
      <c r="T1125" s="32"/>
      <c r="U1125" s="8"/>
      <c r="V1125" s="8"/>
      <c r="W1125" s="8" t="s">
        <v>829</v>
      </c>
      <c r="X1125" s="22"/>
      <c r="Y1125" s="22"/>
    </row>
    <row r="1126" spans="1:25" s="18" customFormat="1" ht="12.75" customHeight="1">
      <c r="A1126" s="1" t="s">
        <v>1539</v>
      </c>
      <c r="B1126" s="1" t="s">
        <v>264</v>
      </c>
      <c r="C1126" s="1" t="s">
        <v>1569</v>
      </c>
      <c r="D1126" s="5">
        <f>DATE(E1126,F1126,G1126)</f>
        <v>43617</v>
      </c>
      <c r="E1126" s="1">
        <v>2019</v>
      </c>
      <c r="F1126" s="1">
        <v>6</v>
      </c>
      <c r="G1126" s="4">
        <v>1</v>
      </c>
      <c r="H1126" s="9">
        <v>0.53472222222222221</v>
      </c>
      <c r="I1126" s="13">
        <v>130.25399999999999</v>
      </c>
      <c r="J1126" s="13">
        <v>34.676166666666603</v>
      </c>
      <c r="K1126" s="10">
        <v>5</v>
      </c>
      <c r="L1126" s="10">
        <v>5</v>
      </c>
      <c r="M1126" s="10" t="s">
        <v>1565</v>
      </c>
      <c r="N1126" s="14">
        <v>19.821562333333301</v>
      </c>
      <c r="O1126" s="13">
        <v>34.408119999999997</v>
      </c>
      <c r="P1126" s="41">
        <v>0.269753585620915</v>
      </c>
      <c r="Q1126" s="41">
        <v>1.4655025228758163</v>
      </c>
      <c r="R1126" s="1" t="s">
        <v>285</v>
      </c>
      <c r="S1126" s="1"/>
      <c r="T1126" s="1"/>
      <c r="U1126" s="8"/>
      <c r="V1126" s="8" t="s">
        <v>1644</v>
      </c>
      <c r="W1126" s="42" t="str">
        <f>A1126&amp;" St."&amp;B1126&amp;" "&amp;K1126&amp;"m"&amp;" Bt."&amp;M1126</f>
        <v>YK1903 St.N43 5m Bt.NA</v>
      </c>
      <c r="X1126" s="22"/>
      <c r="Y1126" s="22"/>
    </row>
    <row r="1127" spans="1:25" s="18" customFormat="1" ht="12.75" customHeight="1">
      <c r="A1127" s="32" t="s">
        <v>147</v>
      </c>
      <c r="B1127" s="32" t="s">
        <v>266</v>
      </c>
      <c r="C1127" s="1" t="s">
        <v>1569</v>
      </c>
      <c r="D1127" s="31">
        <v>42884</v>
      </c>
      <c r="E1127" s="1">
        <f t="shared" ref="E1127:E1137" si="96">YEAR(D1127)</f>
        <v>2017</v>
      </c>
      <c r="F1127" s="1">
        <f t="shared" ref="F1127:F1137" si="97">MONTH(D1127)</f>
        <v>5</v>
      </c>
      <c r="G1127" s="4">
        <f t="shared" ref="G1127:G1137" si="98">DAY(D1127)</f>
        <v>29</v>
      </c>
      <c r="H1127" s="6">
        <v>0.59027777777777779</v>
      </c>
      <c r="I1127" s="28">
        <v>130.25899999999999</v>
      </c>
      <c r="J1127" s="28">
        <v>34.003999999999998</v>
      </c>
      <c r="K1127" s="33">
        <v>4.5</v>
      </c>
      <c r="L1127" s="33">
        <v>5</v>
      </c>
      <c r="M1127" s="10">
        <v>0</v>
      </c>
      <c r="N1127" s="27">
        <v>20.4761356666666</v>
      </c>
      <c r="O1127" s="30">
        <v>34.556713333333299</v>
      </c>
      <c r="P1127" s="38">
        <v>0.27081415882352888</v>
      </c>
      <c r="Q1127" s="38">
        <v>1.6127912682352932</v>
      </c>
      <c r="R1127" s="32" t="s">
        <v>285</v>
      </c>
      <c r="S1127" s="32"/>
      <c r="T1127" s="32"/>
      <c r="U1127" s="8"/>
      <c r="V1127" s="8"/>
      <c r="W1127" s="8" t="s">
        <v>562</v>
      </c>
      <c r="X1127" s="22"/>
      <c r="Y1127" s="22"/>
    </row>
    <row r="1128" spans="1:25" s="18" customFormat="1" ht="12.75" customHeight="1">
      <c r="A1128" s="1" t="s">
        <v>293</v>
      </c>
      <c r="B1128" s="1">
        <v>82</v>
      </c>
      <c r="C1128" s="1" t="s">
        <v>1569</v>
      </c>
      <c r="D1128" s="5">
        <v>43218</v>
      </c>
      <c r="E1128" s="1">
        <f t="shared" si="96"/>
        <v>2018</v>
      </c>
      <c r="F1128" s="1">
        <f t="shared" si="97"/>
        <v>4</v>
      </c>
      <c r="G1128" s="4">
        <f t="shared" si="98"/>
        <v>28</v>
      </c>
      <c r="H1128" s="9">
        <v>0.33263888888888887</v>
      </c>
      <c r="I1128" s="13">
        <f>128+15.04/60</f>
        <v>128.25066666666666</v>
      </c>
      <c r="J1128" s="13">
        <f>33+15.04/60</f>
        <v>33.250666666666667</v>
      </c>
      <c r="K1128" s="10">
        <v>29.998999999999999</v>
      </c>
      <c r="L1128" s="10">
        <v>30</v>
      </c>
      <c r="M1128" s="10">
        <v>0</v>
      </c>
      <c r="N1128" s="14">
        <v>17.662500000000001</v>
      </c>
      <c r="O1128" s="13">
        <v>34.565300000000001</v>
      </c>
      <c r="P1128" s="38">
        <v>0.27410494117647088</v>
      </c>
      <c r="Q1128" s="38">
        <v>1.4389277847058857</v>
      </c>
      <c r="R1128" s="32" t="s">
        <v>285</v>
      </c>
      <c r="S1128" s="32">
        <v>1</v>
      </c>
      <c r="T1128" s="32"/>
      <c r="U1128" s="8"/>
      <c r="V1128" s="8"/>
      <c r="W1128" s="8" t="s">
        <v>1160</v>
      </c>
      <c r="X1128" s="22"/>
      <c r="Y1128" s="22"/>
    </row>
    <row r="1129" spans="1:25" s="18" customFormat="1" ht="12.75" customHeight="1">
      <c r="A1129" s="1" t="s">
        <v>293</v>
      </c>
      <c r="B1129" s="1">
        <v>83</v>
      </c>
      <c r="C1129" s="1" t="s">
        <v>1569</v>
      </c>
      <c r="D1129" s="5">
        <v>43219</v>
      </c>
      <c r="E1129" s="1">
        <f t="shared" si="96"/>
        <v>2018</v>
      </c>
      <c r="F1129" s="1">
        <f t="shared" si="97"/>
        <v>4</v>
      </c>
      <c r="G1129" s="4">
        <f t="shared" si="98"/>
        <v>29</v>
      </c>
      <c r="H1129" s="9">
        <v>0.57777777777777783</v>
      </c>
      <c r="I1129" s="13">
        <v>128.82550000000001</v>
      </c>
      <c r="J1129" s="13">
        <v>33.250999999999998</v>
      </c>
      <c r="K1129" s="10">
        <v>5</v>
      </c>
      <c r="L1129" s="10">
        <v>5</v>
      </c>
      <c r="M1129" s="10">
        <v>0</v>
      </c>
      <c r="N1129" s="14">
        <v>18.38</v>
      </c>
      <c r="O1129" s="13">
        <v>34.584186666666596</v>
      </c>
      <c r="P1129" s="38">
        <v>0.27469651647058813</v>
      </c>
      <c r="Q1129" s="38">
        <v>1.539367414117649</v>
      </c>
      <c r="R1129" s="32" t="s">
        <v>285</v>
      </c>
      <c r="S1129" s="32"/>
      <c r="T1129" s="32"/>
      <c r="U1129" s="8"/>
      <c r="V1129" s="8"/>
      <c r="W1129" s="8" t="s">
        <v>828</v>
      </c>
      <c r="X1129" s="22"/>
      <c r="Y1129" s="22"/>
    </row>
    <row r="1130" spans="1:25" s="18" customFormat="1" ht="12.75" customHeight="1">
      <c r="A1130" s="1" t="s">
        <v>293</v>
      </c>
      <c r="B1130" s="1">
        <v>82</v>
      </c>
      <c r="C1130" s="1" t="s">
        <v>1569</v>
      </c>
      <c r="D1130" s="5">
        <v>43218</v>
      </c>
      <c r="E1130" s="1">
        <f t="shared" si="96"/>
        <v>2018</v>
      </c>
      <c r="F1130" s="1">
        <f t="shared" si="97"/>
        <v>4</v>
      </c>
      <c r="G1130" s="4">
        <f t="shared" si="98"/>
        <v>28</v>
      </c>
      <c r="H1130" s="9">
        <v>0.33263888888888887</v>
      </c>
      <c r="I1130" s="13">
        <f>128+15.04/60</f>
        <v>128.25066666666666</v>
      </c>
      <c r="J1130" s="13">
        <f>33+15.04/60</f>
        <v>33.250666666666667</v>
      </c>
      <c r="K1130" s="10">
        <v>19.731999999999999</v>
      </c>
      <c r="L1130" s="10">
        <v>20</v>
      </c>
      <c r="M1130" s="10">
        <v>0</v>
      </c>
      <c r="N1130" s="14">
        <v>17.847899999999999</v>
      </c>
      <c r="O1130" s="13">
        <v>34.498100000000001</v>
      </c>
      <c r="P1130" s="38">
        <v>0.27571000470588292</v>
      </c>
      <c r="Q1130" s="38">
        <v>1.3313052988235299</v>
      </c>
      <c r="R1130" s="32" t="s">
        <v>285</v>
      </c>
      <c r="S1130" s="32">
        <v>1</v>
      </c>
      <c r="T1130" s="32"/>
      <c r="U1130" s="8"/>
      <c r="V1130" s="8"/>
      <c r="W1130" s="8" t="s">
        <v>1161</v>
      </c>
      <c r="X1130" s="22"/>
      <c r="Y1130" s="22"/>
    </row>
    <row r="1131" spans="1:25" s="18" customFormat="1" ht="12.75" customHeight="1">
      <c r="A1131" s="1" t="s">
        <v>293</v>
      </c>
      <c r="B1131" s="1">
        <v>92</v>
      </c>
      <c r="C1131" s="1" t="s">
        <v>1569</v>
      </c>
      <c r="D1131" s="5">
        <v>43221</v>
      </c>
      <c r="E1131" s="1">
        <f t="shared" si="96"/>
        <v>2018</v>
      </c>
      <c r="F1131" s="1">
        <f t="shared" si="97"/>
        <v>5</v>
      </c>
      <c r="G1131" s="4">
        <f t="shared" si="98"/>
        <v>1</v>
      </c>
      <c r="H1131" s="9">
        <v>6.458333333333334E-2</v>
      </c>
      <c r="I1131" s="13">
        <v>130.25800000000001</v>
      </c>
      <c r="J1131" s="13">
        <v>34.045666666666598</v>
      </c>
      <c r="K1131" s="10">
        <v>5</v>
      </c>
      <c r="L1131" s="10">
        <v>5</v>
      </c>
      <c r="M1131" s="10">
        <v>0</v>
      </c>
      <c r="N1131" s="14">
        <v>17.676666666666598</v>
      </c>
      <c r="O1131" s="13">
        <v>34.589915833333329</v>
      </c>
      <c r="P1131" s="38">
        <v>0.2758367000000006</v>
      </c>
      <c r="Q1131" s="38">
        <v>1.4385662117647051</v>
      </c>
      <c r="R1131" s="32" t="s">
        <v>285</v>
      </c>
      <c r="S1131" s="32"/>
      <c r="T1131" s="32"/>
      <c r="U1131" s="8"/>
      <c r="V1131" s="8"/>
      <c r="W1131" s="8" t="s">
        <v>1144</v>
      </c>
      <c r="X1131" s="22"/>
      <c r="Y1131" s="22"/>
    </row>
    <row r="1132" spans="1:25" s="18" customFormat="1" ht="12.75" customHeight="1">
      <c r="A1132" s="1" t="s">
        <v>1538</v>
      </c>
      <c r="B1132" s="1">
        <v>91</v>
      </c>
      <c r="C1132" s="1" t="s">
        <v>1569</v>
      </c>
      <c r="D1132" s="5">
        <v>43585</v>
      </c>
      <c r="E1132" s="1">
        <f t="shared" si="96"/>
        <v>2019</v>
      </c>
      <c r="F1132" s="1">
        <f t="shared" si="97"/>
        <v>4</v>
      </c>
      <c r="G1132" s="4">
        <f t="shared" si="98"/>
        <v>30</v>
      </c>
      <c r="H1132" s="9">
        <v>0.83124999999999993</v>
      </c>
      <c r="I1132" s="13">
        <v>130.25333333333299</v>
      </c>
      <c r="J1132" s="13">
        <v>34.384666666666597</v>
      </c>
      <c r="K1132" s="10">
        <v>5</v>
      </c>
      <c r="L1132" s="10">
        <v>5</v>
      </c>
      <c r="M1132" s="10" t="s">
        <v>1565</v>
      </c>
      <c r="N1132" s="14">
        <v>17.1026666666666</v>
      </c>
      <c r="O1132" s="13">
        <v>34.593499999999899</v>
      </c>
      <c r="P1132" s="41">
        <v>0.27601519117647078</v>
      </c>
      <c r="Q1132" s="41">
        <v>1.4523611352941153</v>
      </c>
      <c r="R1132" s="1" t="s">
        <v>285</v>
      </c>
      <c r="S1132" s="1"/>
      <c r="T1132" s="1"/>
      <c r="U1132" s="8"/>
      <c r="V1132" s="8"/>
      <c r="W1132" s="42" t="str">
        <f>A1132&amp;" St."&amp;B1132&amp;" "&amp;K1132&amp;"m"&amp;" Bt."&amp;M1132</f>
        <v>YK1901 St.91 5m Bt.NA</v>
      </c>
      <c r="X1132" s="22"/>
      <c r="Y1132" s="22"/>
    </row>
    <row r="1133" spans="1:25" s="18" customFormat="1" ht="12.75" customHeight="1">
      <c r="A1133" s="1" t="s">
        <v>1103</v>
      </c>
      <c r="B1133" s="1" t="s">
        <v>1105</v>
      </c>
      <c r="C1133" s="1" t="s">
        <v>1569</v>
      </c>
      <c r="D1133" s="5">
        <v>43246</v>
      </c>
      <c r="E1133" s="1">
        <f t="shared" si="96"/>
        <v>2018</v>
      </c>
      <c r="F1133" s="1">
        <f t="shared" si="97"/>
        <v>5</v>
      </c>
      <c r="G1133" s="4">
        <f t="shared" si="98"/>
        <v>26</v>
      </c>
      <c r="H1133" s="9">
        <v>0.39583333333333331</v>
      </c>
      <c r="I1133" s="13">
        <v>130.506</v>
      </c>
      <c r="J1133" s="13">
        <v>34.338999999999999</v>
      </c>
      <c r="K1133" s="10">
        <v>5</v>
      </c>
      <c r="L1133" s="10">
        <v>5</v>
      </c>
      <c r="M1133" s="10">
        <v>0</v>
      </c>
      <c r="N1133" s="14">
        <v>19.411666666666601</v>
      </c>
      <c r="O1133" s="16">
        <v>34.4255</v>
      </c>
      <c r="P1133" s="38">
        <v>0.28048574705882356</v>
      </c>
      <c r="Q1133" s="38">
        <v>1.5611036470588253</v>
      </c>
      <c r="R1133" s="1" t="s">
        <v>1587</v>
      </c>
      <c r="S1133" s="1"/>
      <c r="T1133" s="1"/>
      <c r="U1133" s="8" t="s">
        <v>1623</v>
      </c>
      <c r="V1133" s="8"/>
      <c r="W1133" s="8" t="s">
        <v>1244</v>
      </c>
      <c r="X1133" s="22"/>
      <c r="Y1133" s="22"/>
    </row>
    <row r="1134" spans="1:25" s="18" customFormat="1" ht="12.75" customHeight="1">
      <c r="A1134" s="1" t="s">
        <v>293</v>
      </c>
      <c r="B1134" s="1">
        <v>80</v>
      </c>
      <c r="C1134" s="1" t="s">
        <v>1569</v>
      </c>
      <c r="D1134" s="5">
        <v>43219</v>
      </c>
      <c r="E1134" s="1">
        <f t="shared" si="96"/>
        <v>2018</v>
      </c>
      <c r="F1134" s="1">
        <f t="shared" si="97"/>
        <v>4</v>
      </c>
      <c r="G1134" s="4">
        <f t="shared" si="98"/>
        <v>29</v>
      </c>
      <c r="H1134" s="9">
        <v>0.12916666666666668</v>
      </c>
      <c r="I1134" s="13">
        <v>127.80766666666599</v>
      </c>
      <c r="J1134" s="13">
        <v>32.75</v>
      </c>
      <c r="K1134" s="10">
        <v>5</v>
      </c>
      <c r="L1134" s="10">
        <v>5</v>
      </c>
      <c r="M1134" s="10">
        <v>0</v>
      </c>
      <c r="N1134" s="14">
        <v>19.426666666666598</v>
      </c>
      <c r="O1134" s="13">
        <v>34.516353333333299</v>
      </c>
      <c r="P1134" s="38">
        <v>0.28086619529411783</v>
      </c>
      <c r="Q1134" s="38">
        <v>1.3527352588235306</v>
      </c>
      <c r="R1134" s="32" t="s">
        <v>285</v>
      </c>
      <c r="S1134" s="32"/>
      <c r="T1134" s="32"/>
      <c r="U1134" s="8"/>
      <c r="V1134" s="8"/>
      <c r="W1134" s="8" t="s">
        <v>826</v>
      </c>
      <c r="X1134" s="22"/>
      <c r="Y1134" s="22"/>
    </row>
    <row r="1135" spans="1:25" s="18" customFormat="1" ht="12.75" customHeight="1">
      <c r="A1135" s="1" t="s">
        <v>1103</v>
      </c>
      <c r="B1135" s="1" t="s">
        <v>1107</v>
      </c>
      <c r="C1135" s="1" t="s">
        <v>1569</v>
      </c>
      <c r="D1135" s="5">
        <v>43246</v>
      </c>
      <c r="E1135" s="1">
        <f t="shared" si="96"/>
        <v>2018</v>
      </c>
      <c r="F1135" s="1">
        <f t="shared" si="97"/>
        <v>5</v>
      </c>
      <c r="G1135" s="4">
        <f t="shared" si="98"/>
        <v>26</v>
      </c>
      <c r="H1135" s="9">
        <v>0.6020833333333333</v>
      </c>
      <c r="I1135" s="13">
        <v>130.51900000000001</v>
      </c>
      <c r="J1135" s="13">
        <v>34.661999999999999</v>
      </c>
      <c r="K1135" s="10">
        <v>5</v>
      </c>
      <c r="L1135" s="10">
        <v>5</v>
      </c>
      <c r="M1135" s="10">
        <v>0</v>
      </c>
      <c r="N1135" s="14">
        <v>19.376000000000001</v>
      </c>
      <c r="O1135" s="16">
        <v>34.357399999999998</v>
      </c>
      <c r="P1135" s="38">
        <v>0.28107172941176484</v>
      </c>
      <c r="Q1135" s="38">
        <v>1.5952079294117638</v>
      </c>
      <c r="R1135" s="1" t="s">
        <v>1587</v>
      </c>
      <c r="S1135" s="1"/>
      <c r="T1135" s="1"/>
      <c r="U1135" s="8" t="s">
        <v>1623</v>
      </c>
      <c r="V1135" s="8"/>
      <c r="W1135" s="8" t="s">
        <v>1246</v>
      </c>
      <c r="X1135" s="22"/>
      <c r="Y1135" s="22"/>
    </row>
    <row r="1136" spans="1:25" s="18" customFormat="1" ht="12.75" customHeight="1">
      <c r="A1136" s="32" t="s">
        <v>143</v>
      </c>
      <c r="B1136" s="32" t="s">
        <v>215</v>
      </c>
      <c r="C1136" s="1" t="s">
        <v>1569</v>
      </c>
      <c r="D1136" s="31">
        <v>42529</v>
      </c>
      <c r="E1136" s="1">
        <f t="shared" si="96"/>
        <v>2016</v>
      </c>
      <c r="F1136" s="1">
        <f t="shared" si="97"/>
        <v>6</v>
      </c>
      <c r="G1136" s="4">
        <f t="shared" si="98"/>
        <v>8</v>
      </c>
      <c r="H1136" s="9">
        <v>0.53749999999999998</v>
      </c>
      <c r="I1136" s="28">
        <v>128.27000000000001</v>
      </c>
      <c r="J1136" s="28">
        <v>32.67</v>
      </c>
      <c r="K1136" s="33">
        <v>5</v>
      </c>
      <c r="L1136" s="33">
        <v>5</v>
      </c>
      <c r="M1136" s="10">
        <v>0</v>
      </c>
      <c r="N1136" s="27">
        <v>22.038312698412632</v>
      </c>
      <c r="O1136" s="30">
        <v>34.130730952380951</v>
      </c>
      <c r="P1136" s="38">
        <v>0.28202300235294087</v>
      </c>
      <c r="Q1136" s="38">
        <v>1.022372470588234</v>
      </c>
      <c r="R1136" s="32" t="s">
        <v>285</v>
      </c>
      <c r="S1136" s="32"/>
      <c r="T1136" s="32"/>
      <c r="U1136" s="8" t="s">
        <v>1602</v>
      </c>
      <c r="V1136" s="8"/>
      <c r="W1136" s="8"/>
      <c r="X1136" s="22"/>
      <c r="Y1136" s="22"/>
    </row>
    <row r="1137" spans="1:25" s="18" customFormat="1" ht="12.75" customHeight="1">
      <c r="A1137" s="1" t="s">
        <v>293</v>
      </c>
      <c r="B1137" s="1">
        <v>89</v>
      </c>
      <c r="C1137" s="1" t="s">
        <v>1569</v>
      </c>
      <c r="D1137" s="5">
        <v>43220</v>
      </c>
      <c r="E1137" s="1">
        <f t="shared" si="96"/>
        <v>2018</v>
      </c>
      <c r="F1137" s="1">
        <f t="shared" si="97"/>
        <v>4</v>
      </c>
      <c r="G1137" s="4">
        <f t="shared" si="98"/>
        <v>30</v>
      </c>
      <c r="H1137" s="9">
        <v>0.63124999999999998</v>
      </c>
      <c r="I1137" s="13">
        <f>130+14.99/60</f>
        <v>130.24983333333333</v>
      </c>
      <c r="J1137" s="13">
        <f>34+59.99/60</f>
        <v>34.999833333333335</v>
      </c>
      <c r="K1137" s="10">
        <v>50.351999999999997</v>
      </c>
      <c r="L1137" s="10">
        <v>50</v>
      </c>
      <c r="M1137" s="10">
        <v>0</v>
      </c>
      <c r="N1137" s="14">
        <v>15.0741</v>
      </c>
      <c r="O1137" s="13">
        <v>34.601900000000001</v>
      </c>
      <c r="P1137" s="38">
        <v>0.28389530000000018</v>
      </c>
      <c r="Q1137" s="38">
        <v>1.389383823529414</v>
      </c>
      <c r="R1137" s="32" t="s">
        <v>285</v>
      </c>
      <c r="S1137" s="32">
        <v>1</v>
      </c>
      <c r="T1137" s="32"/>
      <c r="U1137" s="8"/>
      <c r="V1137" s="8"/>
      <c r="W1137" s="8" t="s">
        <v>1149</v>
      </c>
      <c r="X1137" s="22"/>
      <c r="Y1137" s="22"/>
    </row>
    <row r="1138" spans="1:25" s="18" customFormat="1" ht="12.75" customHeight="1">
      <c r="A1138" s="1" t="s">
        <v>1539</v>
      </c>
      <c r="B1138" s="1" t="s">
        <v>195</v>
      </c>
      <c r="C1138" s="1" t="s">
        <v>1569</v>
      </c>
      <c r="D1138" s="5">
        <f>DATE(E1138,F1138,G1138)</f>
        <v>43614</v>
      </c>
      <c r="E1138" s="1">
        <v>2019</v>
      </c>
      <c r="F1138" s="1">
        <v>5</v>
      </c>
      <c r="G1138" s="4">
        <v>29</v>
      </c>
      <c r="H1138" s="9">
        <v>0.30624999999999997</v>
      </c>
      <c r="I1138" s="13">
        <v>130.48400000000001</v>
      </c>
      <c r="J1138" s="13">
        <v>34.200000000000003</v>
      </c>
      <c r="K1138" s="10">
        <v>5</v>
      </c>
      <c r="L1138" s="10">
        <v>5</v>
      </c>
      <c r="M1138" s="10" t="s">
        <v>1565</v>
      </c>
      <c r="N1138" s="14">
        <v>19.894895666666603</v>
      </c>
      <c r="O1138" s="13">
        <v>34.532786666666595</v>
      </c>
      <c r="P1138" s="41">
        <v>0.28616076470588236</v>
      </c>
      <c r="Q1138" s="41">
        <v>1.5174152611764704</v>
      </c>
      <c r="R1138" s="1" t="s">
        <v>285</v>
      </c>
      <c r="S1138" s="1"/>
      <c r="T1138" s="1"/>
      <c r="U1138" s="8"/>
      <c r="V1138" s="8"/>
      <c r="W1138" s="42" t="str">
        <f>A1138&amp;" St."&amp;B1138&amp;" "&amp;K1138&amp;"m"&amp;" Bt."&amp;M1138</f>
        <v>YK1903 St.A2 5m Bt.NA</v>
      </c>
      <c r="X1138" s="22"/>
      <c r="Y1138" s="22"/>
    </row>
    <row r="1139" spans="1:25" s="18" customFormat="1" ht="12.75" customHeight="1">
      <c r="A1139" s="1" t="s">
        <v>293</v>
      </c>
      <c r="B1139" s="1">
        <v>89</v>
      </c>
      <c r="C1139" s="1" t="s">
        <v>1569</v>
      </c>
      <c r="D1139" s="5">
        <v>43220</v>
      </c>
      <c r="E1139" s="1">
        <f t="shared" ref="E1139:E1149" si="99">YEAR(D1139)</f>
        <v>2018</v>
      </c>
      <c r="F1139" s="1">
        <f t="shared" ref="F1139:F1149" si="100">MONTH(D1139)</f>
        <v>4</v>
      </c>
      <c r="G1139" s="4">
        <f t="shared" ref="G1139:G1149" si="101">DAY(D1139)</f>
        <v>30</v>
      </c>
      <c r="H1139" s="9">
        <v>0.63124999999999998</v>
      </c>
      <c r="I1139" s="13">
        <f>130+14.99/60</f>
        <v>130.24983333333333</v>
      </c>
      <c r="J1139" s="13">
        <f>34+59.99/60</f>
        <v>34.999833333333335</v>
      </c>
      <c r="K1139" s="10">
        <v>74.900000000000006</v>
      </c>
      <c r="L1139" s="10">
        <v>75</v>
      </c>
      <c r="M1139" s="10">
        <v>0</v>
      </c>
      <c r="N1139" s="14">
        <v>14.5182</v>
      </c>
      <c r="O1139" s="13">
        <v>34.586300000000001</v>
      </c>
      <c r="P1139" s="38">
        <v>0.29186919999999983</v>
      </c>
      <c r="Q1139" s="38">
        <v>1.4678173411764703</v>
      </c>
      <c r="R1139" s="32" t="s">
        <v>285</v>
      </c>
      <c r="S1139" s="32">
        <v>1</v>
      </c>
      <c r="T1139" s="32"/>
      <c r="U1139" s="8"/>
      <c r="V1139" s="8"/>
      <c r="W1139" s="8" t="s">
        <v>1148</v>
      </c>
      <c r="X1139" s="22"/>
      <c r="Y1139" s="22"/>
    </row>
    <row r="1140" spans="1:25" s="18" customFormat="1" ht="12.75" customHeight="1">
      <c r="A1140" s="32" t="s">
        <v>147</v>
      </c>
      <c r="B1140" s="32" t="s">
        <v>212</v>
      </c>
      <c r="C1140" s="1" t="s">
        <v>1569</v>
      </c>
      <c r="D1140" s="31">
        <v>42889</v>
      </c>
      <c r="E1140" s="1">
        <f t="shared" si="99"/>
        <v>2017</v>
      </c>
      <c r="F1140" s="1">
        <f t="shared" si="100"/>
        <v>6</v>
      </c>
      <c r="G1140" s="4">
        <f t="shared" si="101"/>
        <v>3</v>
      </c>
      <c r="H1140" s="6">
        <v>0.51736111111111105</v>
      </c>
      <c r="I1140" s="28">
        <v>128.667</v>
      </c>
      <c r="J1140" s="28">
        <v>33.164999999999999</v>
      </c>
      <c r="K1140" s="33">
        <v>4.5</v>
      </c>
      <c r="L1140" s="33">
        <v>5</v>
      </c>
      <c r="M1140" s="10">
        <v>0</v>
      </c>
      <c r="N1140" s="27">
        <v>20.999469000000001</v>
      </c>
      <c r="O1140" s="30">
        <v>34.426879999999997</v>
      </c>
      <c r="P1140" s="38">
        <v>0.29611899176470513</v>
      </c>
      <c r="Q1140" s="38">
        <v>1.4156255552941186</v>
      </c>
      <c r="R1140" s="32" t="s">
        <v>285</v>
      </c>
      <c r="S1140" s="32"/>
      <c r="T1140" s="32"/>
      <c r="U1140" s="8"/>
      <c r="V1140" s="8" t="s">
        <v>1606</v>
      </c>
      <c r="W1140" s="8" t="s">
        <v>581</v>
      </c>
      <c r="X1140" s="22"/>
      <c r="Y1140" s="22"/>
    </row>
    <row r="1141" spans="1:25" s="18" customFormat="1" ht="12.75" customHeight="1">
      <c r="A1141" s="1" t="s">
        <v>293</v>
      </c>
      <c r="B1141" s="1">
        <v>82</v>
      </c>
      <c r="C1141" s="1" t="s">
        <v>1569</v>
      </c>
      <c r="D1141" s="5">
        <v>43218</v>
      </c>
      <c r="E1141" s="1">
        <f t="shared" si="99"/>
        <v>2018</v>
      </c>
      <c r="F1141" s="1">
        <f t="shared" si="100"/>
        <v>4</v>
      </c>
      <c r="G1141" s="4">
        <f t="shared" si="101"/>
        <v>28</v>
      </c>
      <c r="H1141" s="9">
        <v>0.33263888888888887</v>
      </c>
      <c r="I1141" s="13">
        <f>128+15.04/60</f>
        <v>128.25066666666666</v>
      </c>
      <c r="J1141" s="13">
        <f>33+15.04/60</f>
        <v>33.250666666666667</v>
      </c>
      <c r="K1141" s="10">
        <v>0</v>
      </c>
      <c r="L1141" s="10">
        <v>0</v>
      </c>
      <c r="M1141" s="33">
        <v>0</v>
      </c>
      <c r="N1141" s="14">
        <v>17.899999999999999</v>
      </c>
      <c r="O1141" s="13">
        <v>34.494482964446313</v>
      </c>
      <c r="P1141" s="38">
        <v>0.29966159999999942</v>
      </c>
      <c r="Q1141" s="38">
        <v>1.5108912000000014</v>
      </c>
      <c r="R1141" s="32" t="s">
        <v>285</v>
      </c>
      <c r="S1141" s="32">
        <v>1</v>
      </c>
      <c r="T1141" s="32"/>
      <c r="U1141" s="8"/>
      <c r="V1141" s="8"/>
      <c r="W1141" s="8" t="s">
        <v>1153</v>
      </c>
      <c r="X1141" s="22"/>
      <c r="Y1141" s="22"/>
    </row>
    <row r="1142" spans="1:25" s="18" customFormat="1" ht="12.75" customHeight="1">
      <c r="A1142" s="32" t="s">
        <v>145</v>
      </c>
      <c r="B1142" s="32" t="s">
        <v>131</v>
      </c>
      <c r="C1142" s="32" t="s">
        <v>1568</v>
      </c>
      <c r="D1142" s="31">
        <v>42619</v>
      </c>
      <c r="E1142" s="1">
        <f t="shared" si="99"/>
        <v>2016</v>
      </c>
      <c r="F1142" s="1">
        <f t="shared" si="100"/>
        <v>9</v>
      </c>
      <c r="G1142" s="4">
        <f t="shared" si="101"/>
        <v>6</v>
      </c>
      <c r="H1142" s="6">
        <v>0.91251157407407402</v>
      </c>
      <c r="I1142" s="28">
        <v>130.55083333333334</v>
      </c>
      <c r="J1142" s="28">
        <v>34.50033333333333</v>
      </c>
      <c r="K1142" s="33">
        <v>99.959000000000003</v>
      </c>
      <c r="L1142" s="33">
        <v>100</v>
      </c>
      <c r="M1142" s="33">
        <v>0</v>
      </c>
      <c r="N1142" s="27">
        <v>18.7441</v>
      </c>
      <c r="O1142" s="30">
        <v>34.434399999999997</v>
      </c>
      <c r="P1142" s="38">
        <v>0.29997594588235321</v>
      </c>
      <c r="Q1142" s="38">
        <v>1.4364768141176469</v>
      </c>
      <c r="R1142" s="32" t="s">
        <v>285</v>
      </c>
      <c r="S1142" s="32">
        <v>1</v>
      </c>
      <c r="T1142" s="32"/>
      <c r="U1142" s="8"/>
      <c r="V1142" s="8"/>
      <c r="W1142" s="8" t="s">
        <v>497</v>
      </c>
      <c r="X1142" s="22"/>
      <c r="Y1142" s="22"/>
    </row>
    <row r="1143" spans="1:25" s="18" customFormat="1" ht="12.75" customHeight="1">
      <c r="A1143" s="1" t="s">
        <v>293</v>
      </c>
      <c r="B1143" s="1">
        <v>89</v>
      </c>
      <c r="C1143" s="1" t="s">
        <v>1569</v>
      </c>
      <c r="D1143" s="5">
        <v>43220</v>
      </c>
      <c r="E1143" s="1">
        <f t="shared" si="99"/>
        <v>2018</v>
      </c>
      <c r="F1143" s="1">
        <f t="shared" si="100"/>
        <v>4</v>
      </c>
      <c r="G1143" s="4">
        <f t="shared" si="101"/>
        <v>30</v>
      </c>
      <c r="H1143" s="9">
        <v>0.63124999999999998</v>
      </c>
      <c r="I1143" s="13">
        <f>130+14.99/60</f>
        <v>130.24983333333333</v>
      </c>
      <c r="J1143" s="13">
        <f>34+59.99/60</f>
        <v>34.999833333333335</v>
      </c>
      <c r="K1143" s="10">
        <v>0</v>
      </c>
      <c r="L1143" s="10">
        <v>0</v>
      </c>
      <c r="M1143" s="33">
        <v>0</v>
      </c>
      <c r="N1143" s="14">
        <v>16.100000000000001</v>
      </c>
      <c r="O1143" s="13">
        <v>34.578205438635749</v>
      </c>
      <c r="P1143" s="38">
        <v>0.30036339999999973</v>
      </c>
      <c r="Q1143" s="38">
        <v>1.2705292941176474</v>
      </c>
      <c r="R1143" s="32" t="s">
        <v>285</v>
      </c>
      <c r="S1143" s="32">
        <v>1</v>
      </c>
      <c r="T1143" s="32"/>
      <c r="U1143" s="8"/>
      <c r="V1143" s="8"/>
      <c r="W1143" s="8" t="s">
        <v>1145</v>
      </c>
      <c r="X1143" s="22"/>
      <c r="Y1143" s="22"/>
    </row>
    <row r="1144" spans="1:25" s="18" customFormat="1" ht="12.75" customHeight="1">
      <c r="A1144" s="1" t="s">
        <v>1538</v>
      </c>
      <c r="B1144" s="1">
        <v>80</v>
      </c>
      <c r="C1144" s="1" t="s">
        <v>1569</v>
      </c>
      <c r="D1144" s="5">
        <v>43584</v>
      </c>
      <c r="E1144" s="1">
        <f t="shared" si="99"/>
        <v>2019</v>
      </c>
      <c r="F1144" s="1">
        <f t="shared" si="100"/>
        <v>4</v>
      </c>
      <c r="G1144" s="4">
        <f t="shared" si="101"/>
        <v>29</v>
      </c>
      <c r="H1144" s="9">
        <v>0.22847222222222222</v>
      </c>
      <c r="I1144" s="13">
        <v>127.809</v>
      </c>
      <c r="J1144" s="13">
        <v>32.750999999999998</v>
      </c>
      <c r="K1144" s="10">
        <v>5</v>
      </c>
      <c r="L1144" s="10">
        <v>5</v>
      </c>
      <c r="M1144" s="10">
        <v>0</v>
      </c>
      <c r="N1144" s="14">
        <v>18.445285714285699</v>
      </c>
      <c r="O1144" s="13">
        <v>34.591142857142799</v>
      </c>
      <c r="P1144" s="41">
        <v>0.30330621411764724</v>
      </c>
      <c r="Q1144" s="41">
        <v>1.6972730470588235</v>
      </c>
      <c r="R1144" s="1" t="s">
        <v>285</v>
      </c>
      <c r="S1144" s="1"/>
      <c r="T1144" s="1"/>
      <c r="U1144" s="8"/>
      <c r="V1144" s="8"/>
      <c r="W1144" s="42" t="str">
        <f>A1144&amp;" St."&amp;B1144&amp;" "&amp;K1144&amp;"m"&amp;" Bt."&amp;M1144</f>
        <v>YK1901 St.80 5m Bt.0</v>
      </c>
      <c r="X1144" s="22"/>
      <c r="Y1144" s="22"/>
    </row>
    <row r="1145" spans="1:25" s="18" customFormat="1" ht="12.75" customHeight="1">
      <c r="A1145" s="1" t="s">
        <v>293</v>
      </c>
      <c r="B1145" s="1">
        <v>82</v>
      </c>
      <c r="C1145" s="1" t="s">
        <v>1569</v>
      </c>
      <c r="D1145" s="5">
        <v>43218</v>
      </c>
      <c r="E1145" s="1">
        <f t="shared" si="99"/>
        <v>2018</v>
      </c>
      <c r="F1145" s="1">
        <f t="shared" si="100"/>
        <v>4</v>
      </c>
      <c r="G1145" s="4">
        <f t="shared" si="101"/>
        <v>28</v>
      </c>
      <c r="H1145" s="9">
        <v>0.33263888888888887</v>
      </c>
      <c r="I1145" s="13">
        <f>128+15.04/60</f>
        <v>128.25066666666666</v>
      </c>
      <c r="J1145" s="13">
        <f>33+15.04/60</f>
        <v>33.250666666666667</v>
      </c>
      <c r="K1145" s="10">
        <v>124.601</v>
      </c>
      <c r="L1145" s="10">
        <v>125</v>
      </c>
      <c r="M1145" s="10">
        <v>0</v>
      </c>
      <c r="N1145" s="14">
        <v>14.838800000000001</v>
      </c>
      <c r="O1145" s="13">
        <v>34.579500000000003</v>
      </c>
      <c r="P1145" s="38">
        <v>0.32099390000000039</v>
      </c>
      <c r="Q1145" s="38">
        <v>1.5020716470588216</v>
      </c>
      <c r="R1145" s="32" t="s">
        <v>285</v>
      </c>
      <c r="S1145" s="32">
        <v>1</v>
      </c>
      <c r="T1145" s="32"/>
      <c r="U1145" s="8"/>
      <c r="V1145" s="8"/>
      <c r="W1145" s="8" t="s">
        <v>1156</v>
      </c>
      <c r="X1145" s="22"/>
      <c r="Y1145" s="22"/>
    </row>
    <row r="1146" spans="1:25" s="18" customFormat="1" ht="12.75" customHeight="1">
      <c r="A1146" s="32" t="s">
        <v>149</v>
      </c>
      <c r="B1146" s="32" t="s">
        <v>140</v>
      </c>
      <c r="C1146" s="32" t="s">
        <v>1569</v>
      </c>
      <c r="D1146" s="31">
        <v>42987</v>
      </c>
      <c r="E1146" s="1">
        <f t="shared" si="99"/>
        <v>2017</v>
      </c>
      <c r="F1146" s="1">
        <f t="shared" si="100"/>
        <v>9</v>
      </c>
      <c r="G1146" s="4">
        <f t="shared" si="101"/>
        <v>9</v>
      </c>
      <c r="H1146" s="6">
        <v>0.76504629629629628</v>
      </c>
      <c r="I1146" s="28">
        <v>128.3005</v>
      </c>
      <c r="J1146" s="28">
        <v>33.165500000000002</v>
      </c>
      <c r="K1146" s="33">
        <v>50</v>
      </c>
      <c r="L1146" s="33">
        <v>50</v>
      </c>
      <c r="M1146" s="33">
        <v>0</v>
      </c>
      <c r="N1146" s="27">
        <v>25.141999999999999</v>
      </c>
      <c r="O1146" s="30">
        <v>34.244999999999997</v>
      </c>
      <c r="P1146" s="20">
        <v>0.35769319411764711</v>
      </c>
      <c r="Q1146" s="20">
        <v>1.297598023529412</v>
      </c>
      <c r="R1146" s="32" t="s">
        <v>285</v>
      </c>
      <c r="S1146" s="32"/>
      <c r="T1146" s="32"/>
      <c r="U1146" s="7"/>
      <c r="V1146" s="8"/>
      <c r="W1146" s="60" t="s">
        <v>657</v>
      </c>
      <c r="X1146" s="22"/>
      <c r="Y1146" s="22"/>
    </row>
    <row r="1147" spans="1:25" s="18" customFormat="1" ht="12.75" customHeight="1">
      <c r="A1147" s="32" t="s">
        <v>143</v>
      </c>
      <c r="B1147" s="32" t="s">
        <v>214</v>
      </c>
      <c r="C1147" s="1" t="s">
        <v>1569</v>
      </c>
      <c r="D1147" s="31">
        <v>42529</v>
      </c>
      <c r="E1147" s="1">
        <f t="shared" si="99"/>
        <v>2016</v>
      </c>
      <c r="F1147" s="1">
        <f t="shared" si="100"/>
        <v>6</v>
      </c>
      <c r="G1147" s="4">
        <f t="shared" si="101"/>
        <v>8</v>
      </c>
      <c r="H1147" s="9">
        <v>0.46527777777777773</v>
      </c>
      <c r="I1147" s="28">
        <v>128.02083333333334</v>
      </c>
      <c r="J1147" s="28">
        <v>32.682000000000002</v>
      </c>
      <c r="K1147" s="33">
        <v>5</v>
      </c>
      <c r="L1147" s="33">
        <v>5</v>
      </c>
      <c r="M1147" s="10">
        <v>0</v>
      </c>
      <c r="N1147" s="27">
        <v>22.69497936507933</v>
      </c>
      <c r="O1147" s="30">
        <v>34.188397619047556</v>
      </c>
      <c r="P1147" s="38">
        <v>0.36873630117647038</v>
      </c>
      <c r="Q1147" s="38">
        <v>1.3405842352941164</v>
      </c>
      <c r="R1147" s="32" t="s">
        <v>285</v>
      </c>
      <c r="S1147" s="32"/>
      <c r="T1147" s="32"/>
      <c r="U1147" s="8" t="s">
        <v>1602</v>
      </c>
      <c r="V1147" s="8"/>
      <c r="W1147" s="8"/>
      <c r="X1147" s="22"/>
      <c r="Y1147" s="22"/>
    </row>
    <row r="1148" spans="1:25" s="18" customFormat="1" ht="12.75" customHeight="1">
      <c r="A1148" s="1" t="s">
        <v>293</v>
      </c>
      <c r="B1148" s="1">
        <v>89</v>
      </c>
      <c r="C1148" s="1" t="s">
        <v>1569</v>
      </c>
      <c r="D1148" s="5">
        <v>43220</v>
      </c>
      <c r="E1148" s="1">
        <f t="shared" si="99"/>
        <v>2018</v>
      </c>
      <c r="F1148" s="1">
        <f t="shared" si="100"/>
        <v>4</v>
      </c>
      <c r="G1148" s="4">
        <f t="shared" si="101"/>
        <v>30</v>
      </c>
      <c r="H1148" s="9">
        <v>0.63124999999999998</v>
      </c>
      <c r="I1148" s="13">
        <f>130+14.99/60</f>
        <v>130.24983333333333</v>
      </c>
      <c r="J1148" s="13">
        <f>34+59.99/60</f>
        <v>34.999833333333335</v>
      </c>
      <c r="K1148" s="10">
        <v>30.315999999999999</v>
      </c>
      <c r="L1148" s="10">
        <v>30</v>
      </c>
      <c r="M1148" s="10">
        <v>0</v>
      </c>
      <c r="N1148" s="14">
        <v>15.4589</v>
      </c>
      <c r="O1148" s="13">
        <v>34.573999999999998</v>
      </c>
      <c r="P1148" s="38">
        <v>0.38535379999999986</v>
      </c>
      <c r="Q1148" s="38">
        <v>1.5449477058823522</v>
      </c>
      <c r="R1148" s="32" t="s">
        <v>285</v>
      </c>
      <c r="S1148" s="32">
        <v>1</v>
      </c>
      <c r="T1148" s="32"/>
      <c r="U1148" s="8"/>
      <c r="V1148" s="8"/>
      <c r="W1148" s="8" t="s">
        <v>1150</v>
      </c>
      <c r="X1148" s="22"/>
      <c r="Y1148" s="22"/>
    </row>
    <row r="1149" spans="1:25" s="18" customFormat="1" ht="12.75" customHeight="1">
      <c r="A1149" s="1" t="s">
        <v>293</v>
      </c>
      <c r="B1149" s="1">
        <v>89</v>
      </c>
      <c r="C1149" s="1" t="s">
        <v>1569</v>
      </c>
      <c r="D1149" s="5">
        <v>43220</v>
      </c>
      <c r="E1149" s="1">
        <f t="shared" si="99"/>
        <v>2018</v>
      </c>
      <c r="F1149" s="1">
        <f t="shared" si="100"/>
        <v>4</v>
      </c>
      <c r="G1149" s="4">
        <f t="shared" si="101"/>
        <v>30</v>
      </c>
      <c r="H1149" s="9">
        <v>0.63124999999999998</v>
      </c>
      <c r="I1149" s="13">
        <f>130+14.99/60</f>
        <v>130.24983333333333</v>
      </c>
      <c r="J1149" s="13">
        <f>34+59.99/60</f>
        <v>34.999833333333335</v>
      </c>
      <c r="K1149" s="10">
        <v>99.739000000000004</v>
      </c>
      <c r="L1149" s="10">
        <v>100</v>
      </c>
      <c r="M1149" s="10">
        <v>0</v>
      </c>
      <c r="N1149" s="14">
        <v>14.395</v>
      </c>
      <c r="O1149" s="13">
        <v>34.572000000000003</v>
      </c>
      <c r="P1149" s="38">
        <v>0.4123610000000002</v>
      </c>
      <c r="Q1149" s="38">
        <v>1.5090644588235307</v>
      </c>
      <c r="R1149" s="32" t="s">
        <v>285</v>
      </c>
      <c r="S1149" s="32">
        <v>1</v>
      </c>
      <c r="T1149" s="32"/>
      <c r="U1149" s="8"/>
      <c r="V1149" s="8"/>
      <c r="W1149" s="8" t="s">
        <v>1147</v>
      </c>
      <c r="X1149" s="22"/>
      <c r="Y1149" s="22"/>
    </row>
    <row r="1150" spans="1:25" s="18" customFormat="1" ht="12.75" customHeight="1">
      <c r="A1150" s="1" t="s">
        <v>1562</v>
      </c>
      <c r="B1150" s="1" t="s">
        <v>1558</v>
      </c>
      <c r="C1150" s="1" t="s">
        <v>1573</v>
      </c>
      <c r="D1150" s="5">
        <v>43703</v>
      </c>
      <c r="E1150" s="1">
        <v>2019</v>
      </c>
      <c r="F1150" s="1">
        <v>8</v>
      </c>
      <c r="G1150" s="4">
        <v>26</v>
      </c>
      <c r="H1150" s="9">
        <v>0.73644675925925929</v>
      </c>
      <c r="I1150" s="13">
        <v>135.80133333333333</v>
      </c>
      <c r="J1150" s="13">
        <v>40.000500000000002</v>
      </c>
      <c r="K1150" s="10">
        <v>0</v>
      </c>
      <c r="L1150" s="10">
        <v>0</v>
      </c>
      <c r="M1150" s="33">
        <v>0</v>
      </c>
      <c r="N1150" s="14">
        <v>25.32</v>
      </c>
      <c r="O1150" s="13">
        <v>34.03301096008456</v>
      </c>
      <c r="P1150" s="41">
        <v>-8.6860797647059229E-2</v>
      </c>
      <c r="Q1150" s="41">
        <v>-0.84166758470588121</v>
      </c>
      <c r="R1150" s="1" t="s">
        <v>1564</v>
      </c>
      <c r="S1150" s="1"/>
      <c r="T1150" s="1"/>
      <c r="U1150" s="8"/>
      <c r="V1150" s="8"/>
      <c r="W1150" s="8" t="str">
        <f>A1150&amp;" St."&amp;B1150&amp;" "&amp;K1150&amp;"m"&amp;" Bt."&amp;M1150</f>
        <v>YK1907 St.MT5 0m Bt.0</v>
      </c>
      <c r="X1150" s="22"/>
      <c r="Y1150" s="22"/>
    </row>
    <row r="1151" spans="1:25" s="18" customFormat="1" ht="12.75" customHeight="1">
      <c r="A1151" s="32" t="s">
        <v>145</v>
      </c>
      <c r="B1151" s="32" t="s">
        <v>230</v>
      </c>
      <c r="C1151" s="32" t="s">
        <v>1572</v>
      </c>
      <c r="D1151" s="31">
        <v>42611</v>
      </c>
      <c r="E1151" s="1">
        <f>YEAR(D1151)</f>
        <v>2016</v>
      </c>
      <c r="F1151" s="1">
        <f>MONTH(D1151)</f>
        <v>8</v>
      </c>
      <c r="G1151" s="4">
        <f>DAY(D1151)</f>
        <v>29</v>
      </c>
      <c r="H1151" s="6">
        <v>0.74020833333333336</v>
      </c>
      <c r="I1151" s="28">
        <v>136.011</v>
      </c>
      <c r="J1151" s="28">
        <v>37.335833333333333</v>
      </c>
      <c r="K1151" s="33">
        <v>29.859000000000002</v>
      </c>
      <c r="L1151" s="33">
        <v>30</v>
      </c>
      <c r="M1151" s="33">
        <v>0</v>
      </c>
      <c r="N1151" s="27">
        <v>21.454999999999998</v>
      </c>
      <c r="O1151" s="30">
        <v>34.211599999999997</v>
      </c>
      <c r="P1151" s="38">
        <v>-8.5290141176471046E-2</v>
      </c>
      <c r="Q1151" s="38">
        <v>-0.91492463058823414</v>
      </c>
      <c r="R1151" s="32" t="s">
        <v>285</v>
      </c>
      <c r="S1151" s="32">
        <v>1</v>
      </c>
      <c r="T1151" s="32"/>
      <c r="U1151" s="8"/>
      <c r="V1151" s="8"/>
      <c r="W1151" s="8" t="s">
        <v>448</v>
      </c>
      <c r="X1151" s="22"/>
      <c r="Y1151" s="22"/>
    </row>
    <row r="1152" spans="1:25" s="18" customFormat="1" ht="12.75" customHeight="1">
      <c r="A1152" s="25" t="s">
        <v>1359</v>
      </c>
      <c r="B1152" s="25" t="s">
        <v>1336</v>
      </c>
      <c r="C1152" s="25" t="s">
        <v>1573</v>
      </c>
      <c r="D1152" s="43">
        <v>43308</v>
      </c>
      <c r="E1152" s="25">
        <v>2018</v>
      </c>
      <c r="F1152" s="25">
        <v>7</v>
      </c>
      <c r="G1152" s="37">
        <v>27</v>
      </c>
      <c r="H1152" s="35">
        <v>0.39981481481481485</v>
      </c>
      <c r="I1152" s="44">
        <v>135.74683333333334</v>
      </c>
      <c r="J1152" s="44">
        <v>37.00333333333333</v>
      </c>
      <c r="K1152" s="34">
        <v>300</v>
      </c>
      <c r="L1152" s="34">
        <v>300</v>
      </c>
      <c r="M1152" s="34">
        <v>0</v>
      </c>
      <c r="N1152" s="45">
        <v>0.9546</v>
      </c>
      <c r="O1152" s="44">
        <v>34.055399999999999</v>
      </c>
      <c r="P1152" s="26">
        <v>-7.3635910588235154E-2</v>
      </c>
      <c r="Q1152" s="26">
        <v>-1.0095820399999997</v>
      </c>
      <c r="R1152" s="32" t="s">
        <v>1360</v>
      </c>
      <c r="S1152" s="32"/>
      <c r="T1152" s="32"/>
      <c r="U1152" s="22"/>
      <c r="V1152" s="36"/>
      <c r="W1152" s="47" t="s">
        <v>908</v>
      </c>
      <c r="X1152" s="22"/>
      <c r="Y1152" s="22"/>
    </row>
    <row r="1153" spans="1:25" s="18" customFormat="1" ht="12.75" customHeight="1">
      <c r="A1153" s="25" t="s">
        <v>1359</v>
      </c>
      <c r="B1153" s="25" t="s">
        <v>1336</v>
      </c>
      <c r="C1153" s="25" t="s">
        <v>1573</v>
      </c>
      <c r="D1153" s="43">
        <v>43308</v>
      </c>
      <c r="E1153" s="25">
        <v>2018</v>
      </c>
      <c r="F1153" s="25">
        <v>7</v>
      </c>
      <c r="G1153" s="37">
        <v>27</v>
      </c>
      <c r="H1153" s="35">
        <v>0.39628472222222227</v>
      </c>
      <c r="I1153" s="44">
        <v>135.74683333333334</v>
      </c>
      <c r="J1153" s="44">
        <v>37.00333333333333</v>
      </c>
      <c r="K1153" s="34">
        <v>500</v>
      </c>
      <c r="L1153" s="34">
        <v>500</v>
      </c>
      <c r="M1153" s="34">
        <v>0</v>
      </c>
      <c r="N1153" s="45">
        <v>0.58289999999999997</v>
      </c>
      <c r="O1153" s="44">
        <v>34.069099999999999</v>
      </c>
      <c r="P1153" s="26">
        <v>-6.3598803529411496E-2</v>
      </c>
      <c r="Q1153" s="26">
        <v>-0.96672247999999961</v>
      </c>
      <c r="R1153" s="32" t="s">
        <v>1360</v>
      </c>
      <c r="S1153" s="32"/>
      <c r="T1153" s="32"/>
      <c r="U1153" s="22"/>
      <c r="V1153" s="36"/>
      <c r="W1153" s="47" t="s">
        <v>906</v>
      </c>
      <c r="X1153" s="22"/>
      <c r="Y1153" s="22"/>
    </row>
    <row r="1154" spans="1:25" s="18" customFormat="1" ht="12.75" customHeight="1">
      <c r="A1154" s="1" t="s">
        <v>1562</v>
      </c>
      <c r="B1154" s="1" t="s">
        <v>119</v>
      </c>
      <c r="C1154" s="1" t="s">
        <v>1573</v>
      </c>
      <c r="D1154" s="5">
        <v>43705</v>
      </c>
      <c r="E1154" s="1">
        <v>2019</v>
      </c>
      <c r="F1154" s="1">
        <v>8</v>
      </c>
      <c r="G1154" s="4">
        <v>28</v>
      </c>
      <c r="H1154" s="9">
        <v>0.95571759259259259</v>
      </c>
      <c r="I1154" s="13">
        <v>136.00183333333334</v>
      </c>
      <c r="J1154" s="13">
        <v>37.001333333333335</v>
      </c>
      <c r="K1154" s="10">
        <v>0</v>
      </c>
      <c r="L1154" s="10">
        <v>0</v>
      </c>
      <c r="M1154" s="33">
        <v>0</v>
      </c>
      <c r="N1154" s="14">
        <v>25.8</v>
      </c>
      <c r="O1154" s="13">
        <v>34.099870498634523</v>
      </c>
      <c r="P1154" s="41">
        <v>-6.3293741176470686E-2</v>
      </c>
      <c r="Q1154" s="41">
        <v>-0.41603357058823498</v>
      </c>
      <c r="R1154" s="1" t="s">
        <v>1564</v>
      </c>
      <c r="S1154" s="1"/>
      <c r="T1154" s="1"/>
      <c r="U1154" s="8"/>
      <c r="V1154" s="8"/>
      <c r="W1154" s="8" t="str">
        <f>A1154&amp;" St."&amp;B1154&amp;" "&amp;K1154&amp;"m"&amp;" Bt."&amp;M1154</f>
        <v>YK1907 St.MT10 0m Bt.0</v>
      </c>
      <c r="X1154" s="22"/>
      <c r="Y1154" s="22"/>
    </row>
    <row r="1155" spans="1:25" s="18" customFormat="1" ht="12.75" customHeight="1">
      <c r="A1155" s="25" t="s">
        <v>1359</v>
      </c>
      <c r="B1155" s="25" t="s">
        <v>1336</v>
      </c>
      <c r="C1155" s="25" t="s">
        <v>1573</v>
      </c>
      <c r="D1155" s="43">
        <v>43308</v>
      </c>
      <c r="E1155" s="25">
        <v>2018</v>
      </c>
      <c r="F1155" s="25">
        <v>7</v>
      </c>
      <c r="G1155" s="37">
        <v>27</v>
      </c>
      <c r="H1155" s="35">
        <v>0.39815972222222223</v>
      </c>
      <c r="I1155" s="44">
        <v>135.74683333333334</v>
      </c>
      <c r="J1155" s="44">
        <v>37.00333333333333</v>
      </c>
      <c r="K1155" s="34">
        <v>400</v>
      </c>
      <c r="L1155" s="34">
        <v>400</v>
      </c>
      <c r="M1155" s="34">
        <v>0</v>
      </c>
      <c r="N1155" s="45">
        <v>0.72309999999999997</v>
      </c>
      <c r="O1155" s="44">
        <v>34.064599999999999</v>
      </c>
      <c r="P1155" s="26">
        <v>-6.1584187058823847E-2</v>
      </c>
      <c r="Q1155" s="26">
        <v>-0.9495047999999997</v>
      </c>
      <c r="R1155" s="32" t="s">
        <v>1360</v>
      </c>
      <c r="S1155" s="32"/>
      <c r="T1155" s="32"/>
      <c r="U1155" s="22"/>
      <c r="V1155" s="36"/>
      <c r="W1155" s="47" t="s">
        <v>907</v>
      </c>
      <c r="X1155" s="22"/>
      <c r="Y1155" s="22"/>
    </row>
    <row r="1156" spans="1:25" s="18" customFormat="1" ht="12.75" customHeight="1">
      <c r="A1156" s="1" t="s">
        <v>1408</v>
      </c>
      <c r="B1156" s="1" t="s">
        <v>222</v>
      </c>
      <c r="C1156" s="1" t="s">
        <v>1572</v>
      </c>
      <c r="D1156" s="5">
        <v>43340.355000000003</v>
      </c>
      <c r="E1156" s="1">
        <v>2018</v>
      </c>
      <c r="F1156" s="1">
        <v>8</v>
      </c>
      <c r="G1156" s="4">
        <v>28</v>
      </c>
      <c r="H1156" s="9">
        <v>43340.73</v>
      </c>
      <c r="I1156" s="13">
        <v>135.76400000000001</v>
      </c>
      <c r="J1156" s="13">
        <v>40.037999999999997</v>
      </c>
      <c r="K1156" s="33">
        <v>20</v>
      </c>
      <c r="L1156" s="33">
        <v>20</v>
      </c>
      <c r="M1156" s="10">
        <v>0</v>
      </c>
      <c r="N1156" s="14">
        <v>22.42</v>
      </c>
      <c r="O1156" s="13">
        <v>34.087268123967732</v>
      </c>
      <c r="P1156" s="38">
        <v>-5.9197917647058951E-2</v>
      </c>
      <c r="Q1156" s="38">
        <v>-0.51234282117647112</v>
      </c>
      <c r="R1156" s="1" t="s">
        <v>1410</v>
      </c>
      <c r="S1156" s="1"/>
      <c r="T1156" s="1"/>
      <c r="U1156" s="8"/>
      <c r="V1156" s="8"/>
      <c r="W1156" s="42" t="str">
        <f>A1156&amp;" St."&amp;B1156&amp;" "&amp;K1156&amp;"m"&amp;" Bt."&amp;M1156</f>
        <v>YK1808 St.MT03 20m Bt.0</v>
      </c>
      <c r="X1156" s="22"/>
      <c r="Y1156" s="22"/>
    </row>
    <row r="1157" spans="1:25" s="18" customFormat="1" ht="12.75" customHeight="1">
      <c r="A1157" s="32" t="s">
        <v>145</v>
      </c>
      <c r="B1157" s="32" t="s">
        <v>222</v>
      </c>
      <c r="C1157" s="32" t="s">
        <v>1572</v>
      </c>
      <c r="D1157" s="31">
        <v>42608</v>
      </c>
      <c r="E1157" s="1">
        <f>YEAR(D1157)</f>
        <v>2016</v>
      </c>
      <c r="F1157" s="1">
        <f>MONTH(D1157)</f>
        <v>8</v>
      </c>
      <c r="G1157" s="4">
        <f>DAY(D1157)</f>
        <v>26</v>
      </c>
      <c r="H1157" s="6">
        <v>0.7154166666666667</v>
      </c>
      <c r="I1157" s="28">
        <v>135.60249999999999</v>
      </c>
      <c r="J1157" s="28">
        <v>40.166833333333336</v>
      </c>
      <c r="K1157" s="33">
        <v>200.227</v>
      </c>
      <c r="L1157" s="33">
        <v>200</v>
      </c>
      <c r="M1157" s="33">
        <v>0</v>
      </c>
      <c r="N1157" s="27">
        <v>1.4492</v>
      </c>
      <c r="O1157" s="30">
        <v>34.035400000000003</v>
      </c>
      <c r="P1157" s="38">
        <v>-4.6442205882352594E-2</v>
      </c>
      <c r="Q1157" s="38">
        <v>-0.74386911372548958</v>
      </c>
      <c r="R1157" s="32" t="s">
        <v>285</v>
      </c>
      <c r="S1157" s="32">
        <v>1</v>
      </c>
      <c r="T1157" s="32"/>
      <c r="U1157" s="8"/>
      <c r="V1157" s="8"/>
      <c r="W1157" s="8" t="s">
        <v>384</v>
      </c>
      <c r="X1157" s="22"/>
      <c r="Y1157" s="22"/>
    </row>
    <row r="1158" spans="1:25" s="18" customFormat="1" ht="12.75" customHeight="1">
      <c r="A1158" s="1" t="s">
        <v>1562</v>
      </c>
      <c r="B1158" s="1" t="s">
        <v>109</v>
      </c>
      <c r="C1158" s="1" t="s">
        <v>1573</v>
      </c>
      <c r="D1158" s="5">
        <v>43703</v>
      </c>
      <c r="E1158" s="1">
        <v>2019</v>
      </c>
      <c r="F1158" s="1">
        <v>8</v>
      </c>
      <c r="G1158" s="4">
        <v>26</v>
      </c>
      <c r="H1158" s="9">
        <v>0.86694444444444441</v>
      </c>
      <c r="I1158" s="13">
        <v>135.60116666666667</v>
      </c>
      <c r="J1158" s="13">
        <v>39.948999999999998</v>
      </c>
      <c r="K1158" s="10">
        <v>0</v>
      </c>
      <c r="L1158" s="10">
        <v>0</v>
      </c>
      <c r="M1158" s="33">
        <v>0</v>
      </c>
      <c r="N1158" s="14">
        <v>25.5</v>
      </c>
      <c r="O1158" s="13">
        <v>34.009195480788897</v>
      </c>
      <c r="P1158" s="41">
        <v>-4.5208636470588814E-2</v>
      </c>
      <c r="Q1158" s="41">
        <v>-0.48546334705882366</v>
      </c>
      <c r="R1158" s="1" t="s">
        <v>1564</v>
      </c>
      <c r="S1158" s="1"/>
      <c r="T1158" s="1"/>
      <c r="U1158" s="8"/>
      <c r="V1158" s="8"/>
      <c r="W1158" s="8" t="str">
        <f>A1158&amp;" St."&amp;B1158&amp;" "&amp;K1158&amp;"m"&amp;" Bt."&amp;M1158</f>
        <v>YK1907 St.MT6 0m Bt.0</v>
      </c>
      <c r="X1158" s="22"/>
      <c r="Y1158" s="22"/>
    </row>
    <row r="1159" spans="1:25" s="18" customFormat="1" ht="12.75" customHeight="1">
      <c r="A1159" s="25" t="s">
        <v>1359</v>
      </c>
      <c r="B1159" s="25" t="s">
        <v>1335</v>
      </c>
      <c r="C1159" s="25" t="s">
        <v>1573</v>
      </c>
      <c r="D1159" s="43">
        <v>43307</v>
      </c>
      <c r="E1159" s="25">
        <v>2018</v>
      </c>
      <c r="F1159" s="25">
        <v>7</v>
      </c>
      <c r="G1159" s="37">
        <v>26</v>
      </c>
      <c r="H1159" s="35">
        <v>0.38773148148148145</v>
      </c>
      <c r="I1159" s="44">
        <v>134.98783333333333</v>
      </c>
      <c r="J1159" s="44">
        <v>36.998333333333335</v>
      </c>
      <c r="K1159" s="34">
        <v>400</v>
      </c>
      <c r="L1159" s="34">
        <v>400</v>
      </c>
      <c r="M1159" s="34">
        <v>0</v>
      </c>
      <c r="N1159" s="45">
        <v>0.6774</v>
      </c>
      <c r="O1159" s="44">
        <v>34.065800000000003</v>
      </c>
      <c r="P1159" s="26">
        <v>-4.2311416470588448E-2</v>
      </c>
      <c r="Q1159" s="26">
        <v>-0.81200581176470443</v>
      </c>
      <c r="R1159" s="32" t="s">
        <v>1360</v>
      </c>
      <c r="S1159" s="32">
        <v>1</v>
      </c>
      <c r="T1159" s="32"/>
      <c r="U1159" s="61"/>
      <c r="V1159" s="36" t="s">
        <v>1405</v>
      </c>
      <c r="W1159" s="62" t="s">
        <v>889</v>
      </c>
      <c r="X1159" s="22"/>
      <c r="Y1159" s="22"/>
    </row>
    <row r="1160" spans="1:25" s="18" customFormat="1" ht="12.75" customHeight="1">
      <c r="A1160" s="32" t="s">
        <v>145</v>
      </c>
      <c r="B1160" s="32" t="s">
        <v>219</v>
      </c>
      <c r="C1160" s="32" t="s">
        <v>1572</v>
      </c>
      <c r="D1160" s="31">
        <v>42607</v>
      </c>
      <c r="E1160" s="1">
        <f>YEAR(D1160)</f>
        <v>2016</v>
      </c>
      <c r="F1160" s="1">
        <f>MONTH(D1160)</f>
        <v>8</v>
      </c>
      <c r="G1160" s="4">
        <f>DAY(D1160)</f>
        <v>25</v>
      </c>
      <c r="H1160" s="9">
        <v>0.71752314814814822</v>
      </c>
      <c r="I1160" s="28">
        <v>136.00183333333334</v>
      </c>
      <c r="J1160" s="28">
        <v>39.597833333333334</v>
      </c>
      <c r="K1160" s="33">
        <v>149.39699999999999</v>
      </c>
      <c r="L1160" s="33">
        <v>150</v>
      </c>
      <c r="M1160" s="33">
        <v>0</v>
      </c>
      <c r="N1160" s="27">
        <v>2.5634999999999999</v>
      </c>
      <c r="O1160" s="30">
        <v>34.001199999999997</v>
      </c>
      <c r="P1160" s="38">
        <v>-4.0650858823529479E-2</v>
      </c>
      <c r="Q1160" s="38">
        <v>-0.69465751372548912</v>
      </c>
      <c r="R1160" s="32" t="s">
        <v>285</v>
      </c>
      <c r="S1160" s="32">
        <v>1</v>
      </c>
      <c r="T1160" s="32"/>
      <c r="U1160" s="8"/>
      <c r="V1160" s="8"/>
      <c r="W1160" s="8" t="s">
        <v>354</v>
      </c>
      <c r="X1160" s="22"/>
      <c r="Y1160" s="22"/>
    </row>
    <row r="1161" spans="1:25" s="18" customFormat="1" ht="12.75" customHeight="1">
      <c r="A1161" s="1" t="s">
        <v>1408</v>
      </c>
      <c r="B1161" s="1" t="s">
        <v>223</v>
      </c>
      <c r="C1161" s="1" t="s">
        <v>1572</v>
      </c>
      <c r="D1161" s="5">
        <v>43340.50273148148</v>
      </c>
      <c r="E1161" s="1">
        <v>2018</v>
      </c>
      <c r="F1161" s="1">
        <v>8</v>
      </c>
      <c r="G1161" s="4">
        <v>28</v>
      </c>
      <c r="H1161" s="9">
        <v>43340.87773148148</v>
      </c>
      <c r="I1161" s="13">
        <v>135.90600000000001</v>
      </c>
      <c r="J1161" s="13">
        <v>39.835000000000001</v>
      </c>
      <c r="K1161" s="33">
        <v>50</v>
      </c>
      <c r="L1161" s="33">
        <v>50</v>
      </c>
      <c r="M1161" s="10">
        <v>0</v>
      </c>
      <c r="N1161" s="14">
        <v>5.9720000000000004</v>
      </c>
      <c r="O1161" s="13">
        <v>34.124490503724196</v>
      </c>
      <c r="P1161" s="38">
        <v>-4.0289647058822986E-2</v>
      </c>
      <c r="Q1161" s="38">
        <v>-0.17306991764706048</v>
      </c>
      <c r="R1161" s="1" t="s">
        <v>1410</v>
      </c>
      <c r="S1161" s="1"/>
      <c r="T1161" s="1"/>
      <c r="U1161" s="8"/>
      <c r="V1161" s="8" t="s">
        <v>1627</v>
      </c>
      <c r="W1161" s="42" t="str">
        <f>A1161&amp;" St."&amp;B1161&amp;" "&amp;K1161&amp;"m"&amp;" Bt."&amp;M1161</f>
        <v>YK1808 St.MT04 50m Bt.0</v>
      </c>
      <c r="X1161" s="22"/>
      <c r="Y1161" s="22"/>
    </row>
    <row r="1162" spans="1:25" s="18" customFormat="1" ht="12.75" customHeight="1">
      <c r="A1162" s="32" t="s">
        <v>145</v>
      </c>
      <c r="B1162" s="32" t="s">
        <v>221</v>
      </c>
      <c r="C1162" s="32" t="s">
        <v>1572</v>
      </c>
      <c r="D1162" s="31">
        <v>42608</v>
      </c>
      <c r="E1162" s="1">
        <f t="shared" ref="E1162:E1167" si="102">YEAR(D1162)</f>
        <v>2016</v>
      </c>
      <c r="F1162" s="1">
        <f t="shared" ref="F1162:F1167" si="103">MONTH(D1162)</f>
        <v>8</v>
      </c>
      <c r="G1162" s="4">
        <f t="shared" ref="G1162:G1167" si="104">DAY(D1162)</f>
        <v>26</v>
      </c>
      <c r="H1162" s="9">
        <v>8.50462962962963E-2</v>
      </c>
      <c r="I1162" s="28">
        <v>136.06283333333334</v>
      </c>
      <c r="J1162" s="28">
        <v>39.172333333333334</v>
      </c>
      <c r="K1162" s="33">
        <v>99.924999999999997</v>
      </c>
      <c r="L1162" s="33">
        <v>100</v>
      </c>
      <c r="M1162" s="33">
        <v>0</v>
      </c>
      <c r="N1162" s="27">
        <v>4.3117999999999999</v>
      </c>
      <c r="O1162" s="30">
        <v>34.0032</v>
      </c>
      <c r="P1162" s="38">
        <v>-3.3376588235294324E-2</v>
      </c>
      <c r="Q1162" s="38">
        <v>-0.86087026000000222</v>
      </c>
      <c r="R1162" s="32" t="s">
        <v>285</v>
      </c>
      <c r="S1162" s="32">
        <v>1</v>
      </c>
      <c r="T1162" s="32"/>
      <c r="U1162" s="8"/>
      <c r="V1162" s="8"/>
      <c r="W1162" s="8" t="s">
        <v>372</v>
      </c>
      <c r="X1162" s="22"/>
      <c r="Y1162" s="22"/>
    </row>
    <row r="1163" spans="1:25" s="18" customFormat="1" ht="12.75" customHeight="1">
      <c r="A1163" s="32" t="s">
        <v>145</v>
      </c>
      <c r="B1163" s="32" t="s">
        <v>230</v>
      </c>
      <c r="C1163" s="32" t="s">
        <v>1572</v>
      </c>
      <c r="D1163" s="31">
        <v>42611</v>
      </c>
      <c r="E1163" s="1">
        <f t="shared" si="102"/>
        <v>2016</v>
      </c>
      <c r="F1163" s="1">
        <f t="shared" si="103"/>
        <v>8</v>
      </c>
      <c r="G1163" s="4">
        <f t="shared" si="104"/>
        <v>29</v>
      </c>
      <c r="H1163" s="6">
        <v>0.74020833333333336</v>
      </c>
      <c r="I1163" s="28">
        <v>136.011</v>
      </c>
      <c r="J1163" s="28">
        <v>37.335833333333333</v>
      </c>
      <c r="K1163" s="33">
        <v>199.17699999999999</v>
      </c>
      <c r="L1163" s="33">
        <v>200</v>
      </c>
      <c r="M1163" s="33">
        <v>0</v>
      </c>
      <c r="N1163" s="27">
        <v>2.0830000000000002</v>
      </c>
      <c r="O1163" s="30">
        <v>34.021000000000001</v>
      </c>
      <c r="P1163" s="38">
        <v>-3.3340790588235247E-2</v>
      </c>
      <c r="Q1163" s="38">
        <v>-0.70388165294117577</v>
      </c>
      <c r="R1163" s="32" t="s">
        <v>285</v>
      </c>
      <c r="S1163" s="32">
        <v>1</v>
      </c>
      <c r="T1163" s="32"/>
      <c r="U1163" s="8"/>
      <c r="V1163" s="8"/>
      <c r="W1163" s="8" t="s">
        <v>454</v>
      </c>
      <c r="X1163" s="22"/>
      <c r="Y1163" s="22"/>
    </row>
    <row r="1164" spans="1:25" s="18" customFormat="1" ht="12.75" customHeight="1">
      <c r="A1164" s="32" t="s">
        <v>145</v>
      </c>
      <c r="B1164" s="32" t="s">
        <v>226</v>
      </c>
      <c r="C1164" s="32" t="s">
        <v>1572</v>
      </c>
      <c r="D1164" s="31">
        <v>42610</v>
      </c>
      <c r="E1164" s="1">
        <f t="shared" si="102"/>
        <v>2016</v>
      </c>
      <c r="F1164" s="1">
        <f t="shared" si="103"/>
        <v>8</v>
      </c>
      <c r="G1164" s="4">
        <f t="shared" si="104"/>
        <v>28</v>
      </c>
      <c r="H1164" s="6">
        <v>0.75143518518518515</v>
      </c>
      <c r="I1164" s="28">
        <v>135.59966666666668</v>
      </c>
      <c r="J1164" s="28">
        <v>38.015500000000003</v>
      </c>
      <c r="K1164" s="33">
        <v>198</v>
      </c>
      <c r="L1164" s="33">
        <v>200</v>
      </c>
      <c r="M1164" s="33">
        <v>0</v>
      </c>
      <c r="N1164" s="27">
        <v>1.5035000000000001</v>
      </c>
      <c r="O1164" s="30">
        <v>34.016100000000002</v>
      </c>
      <c r="P1164" s="38">
        <v>-3.1893338823529183E-2</v>
      </c>
      <c r="Q1164" s="38">
        <v>-0.86419681058823361</v>
      </c>
      <c r="R1164" s="32" t="s">
        <v>285</v>
      </c>
      <c r="S1164" s="32">
        <v>1</v>
      </c>
      <c r="T1164" s="32"/>
      <c r="U1164" s="8"/>
      <c r="V1164" s="8"/>
      <c r="W1164" s="8" t="s">
        <v>425</v>
      </c>
      <c r="X1164" s="22"/>
      <c r="Y1164" s="22"/>
    </row>
    <row r="1165" spans="1:25" s="18" customFormat="1" ht="12.75" customHeight="1">
      <c r="A1165" s="32" t="s">
        <v>145</v>
      </c>
      <c r="B1165" s="32" t="s">
        <v>223</v>
      </c>
      <c r="C1165" s="32" t="s">
        <v>1572</v>
      </c>
      <c r="D1165" s="31">
        <v>42609</v>
      </c>
      <c r="E1165" s="1">
        <f t="shared" si="102"/>
        <v>2016</v>
      </c>
      <c r="F1165" s="1">
        <f t="shared" si="103"/>
        <v>8</v>
      </c>
      <c r="G1165" s="4">
        <f t="shared" si="104"/>
        <v>27</v>
      </c>
      <c r="H1165" s="6">
        <v>4.0856481481481481E-3</v>
      </c>
      <c r="I1165" s="28">
        <v>135.63216666666668</v>
      </c>
      <c r="J1165" s="28">
        <v>39.911666666666669</v>
      </c>
      <c r="K1165" s="33">
        <v>149.80099999999999</v>
      </c>
      <c r="L1165" s="33">
        <v>150</v>
      </c>
      <c r="M1165" s="33">
        <v>0</v>
      </c>
      <c r="N1165" s="27">
        <v>2.1505999999999998</v>
      </c>
      <c r="O1165" s="30">
        <v>34.005899999999997</v>
      </c>
      <c r="P1165" s="38">
        <v>-3.0818323529411495E-2</v>
      </c>
      <c r="Q1165" s="38">
        <v>-0.92395830117646849</v>
      </c>
      <c r="R1165" s="32" t="s">
        <v>285</v>
      </c>
      <c r="S1165" s="32">
        <v>1</v>
      </c>
      <c r="T1165" s="32"/>
      <c r="U1165" s="8"/>
      <c r="V1165" s="8"/>
      <c r="W1165" s="8" t="s">
        <v>392</v>
      </c>
      <c r="X1165" s="22"/>
      <c r="Y1165" s="22"/>
    </row>
    <row r="1166" spans="1:25" s="18" customFormat="1" ht="12.75" customHeight="1">
      <c r="A1166" s="32" t="s">
        <v>145</v>
      </c>
      <c r="B1166" s="32" t="s">
        <v>219</v>
      </c>
      <c r="C1166" s="32" t="s">
        <v>1572</v>
      </c>
      <c r="D1166" s="31">
        <v>42607</v>
      </c>
      <c r="E1166" s="1">
        <f t="shared" si="102"/>
        <v>2016</v>
      </c>
      <c r="F1166" s="1">
        <f t="shared" si="103"/>
        <v>8</v>
      </c>
      <c r="G1166" s="4">
        <f t="shared" si="104"/>
        <v>25</v>
      </c>
      <c r="H1166" s="9">
        <v>0.71752314814814822</v>
      </c>
      <c r="I1166" s="28">
        <v>136.00183333333334</v>
      </c>
      <c r="J1166" s="28">
        <v>39.597833333333334</v>
      </c>
      <c r="K1166" s="33">
        <v>124.075</v>
      </c>
      <c r="L1166" s="33">
        <v>125</v>
      </c>
      <c r="M1166" s="33">
        <v>0</v>
      </c>
      <c r="N1166" s="27">
        <v>3.4967000000000001</v>
      </c>
      <c r="O1166" s="30">
        <v>34.015300000000003</v>
      </c>
      <c r="P1166" s="38">
        <v>-3.01781176470588E-2</v>
      </c>
      <c r="Q1166" s="38">
        <v>-0.64543463411764623</v>
      </c>
      <c r="R1166" s="32" t="s">
        <v>285</v>
      </c>
      <c r="S1166" s="32">
        <v>1</v>
      </c>
      <c r="T1166" s="32"/>
      <c r="U1166" s="8"/>
      <c r="V1166" s="8"/>
      <c r="W1166" s="8" t="s">
        <v>353</v>
      </c>
      <c r="X1166" s="22"/>
      <c r="Y1166" s="22"/>
    </row>
    <row r="1167" spans="1:25" s="18" customFormat="1" ht="12.75" customHeight="1">
      <c r="A1167" s="32" t="s">
        <v>145</v>
      </c>
      <c r="B1167" s="32" t="s">
        <v>219</v>
      </c>
      <c r="C1167" s="32" t="s">
        <v>1572</v>
      </c>
      <c r="D1167" s="31">
        <v>42607</v>
      </c>
      <c r="E1167" s="1">
        <f t="shared" si="102"/>
        <v>2016</v>
      </c>
      <c r="F1167" s="1">
        <f t="shared" si="103"/>
        <v>8</v>
      </c>
      <c r="G1167" s="4">
        <f t="shared" si="104"/>
        <v>25</v>
      </c>
      <c r="H1167" s="9">
        <v>0.71752314814814822</v>
      </c>
      <c r="I1167" s="28">
        <v>136.00183333333334</v>
      </c>
      <c r="J1167" s="28">
        <v>39.597833333333334</v>
      </c>
      <c r="K1167" s="33">
        <v>199.94800000000001</v>
      </c>
      <c r="L1167" s="33">
        <v>200</v>
      </c>
      <c r="M1167" s="33">
        <v>0</v>
      </c>
      <c r="N1167" s="27">
        <v>1.7184999999999999</v>
      </c>
      <c r="O1167" s="30">
        <v>34.025100000000002</v>
      </c>
      <c r="P1167" s="38">
        <v>-2.816444000000029E-2</v>
      </c>
      <c r="Q1167" s="38">
        <v>-0.68472613999999954</v>
      </c>
      <c r="R1167" s="32" t="s">
        <v>285</v>
      </c>
      <c r="S1167" s="32">
        <v>1</v>
      </c>
      <c r="T1167" s="32"/>
      <c r="U1167" s="8"/>
      <c r="V1167" s="8"/>
      <c r="W1167" s="8" t="s">
        <v>355</v>
      </c>
      <c r="X1167" s="22"/>
      <c r="Y1167" s="22"/>
    </row>
    <row r="1168" spans="1:25" s="18" customFormat="1" ht="12.75" customHeight="1">
      <c r="A1168" s="25" t="s">
        <v>1359</v>
      </c>
      <c r="B1168" s="25" t="s">
        <v>1335</v>
      </c>
      <c r="C1168" s="25" t="s">
        <v>1573</v>
      </c>
      <c r="D1168" s="43">
        <v>43307</v>
      </c>
      <c r="E1168" s="25">
        <v>2018</v>
      </c>
      <c r="F1168" s="25">
        <v>7</v>
      </c>
      <c r="G1168" s="37">
        <v>26</v>
      </c>
      <c r="H1168" s="35">
        <v>0.39141203703703703</v>
      </c>
      <c r="I1168" s="44">
        <v>134.98783333333333</v>
      </c>
      <c r="J1168" s="44">
        <v>36.998333333333335</v>
      </c>
      <c r="K1168" s="34">
        <v>200</v>
      </c>
      <c r="L1168" s="34">
        <v>200</v>
      </c>
      <c r="M1168" s="34">
        <v>0</v>
      </c>
      <c r="N1168" s="45">
        <v>1.3867</v>
      </c>
      <c r="O1168" s="44">
        <v>34.038699999999999</v>
      </c>
      <c r="P1168" s="26">
        <v>-2.6974583529411511E-2</v>
      </c>
      <c r="Q1168" s="26">
        <v>-0.76491674823529365</v>
      </c>
      <c r="R1168" s="32" t="s">
        <v>1360</v>
      </c>
      <c r="S1168" s="32">
        <v>1</v>
      </c>
      <c r="T1168" s="32"/>
      <c r="U1168" s="61"/>
      <c r="V1168" s="36"/>
      <c r="W1168" s="62" t="s">
        <v>891</v>
      </c>
      <c r="X1168" s="22"/>
      <c r="Y1168" s="22"/>
    </row>
    <row r="1169" spans="1:25" s="18" customFormat="1" ht="12.75" customHeight="1">
      <c r="A1169" s="32" t="s">
        <v>145</v>
      </c>
      <c r="B1169" s="32" t="s">
        <v>229</v>
      </c>
      <c r="C1169" s="32" t="s">
        <v>1572</v>
      </c>
      <c r="D1169" s="31">
        <v>42611</v>
      </c>
      <c r="E1169" s="1">
        <f>YEAR(D1169)</f>
        <v>2016</v>
      </c>
      <c r="F1169" s="1">
        <f>MONTH(D1169)</f>
        <v>8</v>
      </c>
      <c r="G1169" s="4">
        <f>DAY(D1169)</f>
        <v>29</v>
      </c>
      <c r="H1169" s="6">
        <v>0.5774421296296296</v>
      </c>
      <c r="I1169" s="28">
        <v>135.99966666666666</v>
      </c>
      <c r="J1169" s="28">
        <v>36.989833333333337</v>
      </c>
      <c r="K1169" s="33">
        <v>199.16300000000001</v>
      </c>
      <c r="L1169" s="33">
        <v>200</v>
      </c>
      <c r="M1169" s="33">
        <v>0</v>
      </c>
      <c r="N1169" s="27">
        <v>4.8136000000000001</v>
      </c>
      <c r="O1169" s="30">
        <v>34.023600000000002</v>
      </c>
      <c r="P1169" s="38">
        <v>-2.6399858823529465E-2</v>
      </c>
      <c r="Q1169" s="38">
        <v>-0.61467344941176272</v>
      </c>
      <c r="R1169" s="32" t="s">
        <v>285</v>
      </c>
      <c r="S1169" s="32">
        <v>1</v>
      </c>
      <c r="T1169" s="32"/>
      <c r="U1169" s="8"/>
      <c r="V1169" s="8"/>
      <c r="W1169" s="8" t="s">
        <v>444</v>
      </c>
      <c r="X1169" s="22"/>
      <c r="Y1169" s="22"/>
    </row>
    <row r="1170" spans="1:25" s="18" customFormat="1" ht="12.75" customHeight="1">
      <c r="A1170" s="32" t="s">
        <v>145</v>
      </c>
      <c r="B1170" s="32" t="s">
        <v>221</v>
      </c>
      <c r="C1170" s="32" t="s">
        <v>1572</v>
      </c>
      <c r="D1170" s="31">
        <v>42608</v>
      </c>
      <c r="E1170" s="1">
        <f>YEAR(D1170)</f>
        <v>2016</v>
      </c>
      <c r="F1170" s="1">
        <f>MONTH(D1170)</f>
        <v>8</v>
      </c>
      <c r="G1170" s="4">
        <f>DAY(D1170)</f>
        <v>26</v>
      </c>
      <c r="H1170" s="9">
        <v>8.50462962962963E-2</v>
      </c>
      <c r="I1170" s="28">
        <v>136.06283333333334</v>
      </c>
      <c r="J1170" s="28">
        <v>39.172333333333334</v>
      </c>
      <c r="K1170" s="33">
        <v>74.924999999999997</v>
      </c>
      <c r="L1170" s="33">
        <v>75</v>
      </c>
      <c r="M1170" s="33">
        <v>0</v>
      </c>
      <c r="N1170" s="27">
        <v>6.4603999999999999</v>
      </c>
      <c r="O1170" s="30">
        <v>34.033299999999997</v>
      </c>
      <c r="P1170" s="38">
        <v>-2.1489794117647287E-2</v>
      </c>
      <c r="Q1170" s="38">
        <v>-0.65833171999999962</v>
      </c>
      <c r="R1170" s="32" t="s">
        <v>285</v>
      </c>
      <c r="S1170" s="32">
        <v>1</v>
      </c>
      <c r="T1170" s="32"/>
      <c r="U1170" s="8"/>
      <c r="V1170" s="8"/>
      <c r="W1170" s="8" t="s">
        <v>371</v>
      </c>
      <c r="X1170" s="22"/>
      <c r="Y1170" s="22"/>
    </row>
    <row r="1171" spans="1:25" s="18" customFormat="1" ht="12.75" customHeight="1">
      <c r="A1171" s="32" t="s">
        <v>145</v>
      </c>
      <c r="B1171" s="32" t="s">
        <v>225</v>
      </c>
      <c r="C1171" s="32" t="s">
        <v>1572</v>
      </c>
      <c r="D1171" s="31">
        <v>42610</v>
      </c>
      <c r="E1171" s="1">
        <f>YEAR(D1171)</f>
        <v>2016</v>
      </c>
      <c r="F1171" s="1">
        <f>MONTH(D1171)</f>
        <v>8</v>
      </c>
      <c r="G1171" s="4">
        <f>DAY(D1171)</f>
        <v>28</v>
      </c>
      <c r="H1171" s="6">
        <v>0.5722800925925926</v>
      </c>
      <c r="I1171" s="28">
        <v>135.601</v>
      </c>
      <c r="J1171" s="28">
        <v>37.741500000000002</v>
      </c>
      <c r="K1171" s="33">
        <v>199.66800000000001</v>
      </c>
      <c r="L1171" s="33">
        <v>200</v>
      </c>
      <c r="M1171" s="33">
        <v>0</v>
      </c>
      <c r="N1171" s="27">
        <v>1.7327999999999999</v>
      </c>
      <c r="O1171" s="30">
        <v>34.031199999999998</v>
      </c>
      <c r="P1171" s="38">
        <v>-1.4889325882353033E-2</v>
      </c>
      <c r="Q1171" s="38">
        <v>-0.64336572705882311</v>
      </c>
      <c r="R1171" s="32" t="s">
        <v>285</v>
      </c>
      <c r="S1171" s="32">
        <v>1</v>
      </c>
      <c r="T1171" s="32"/>
      <c r="U1171" s="8"/>
      <c r="V1171" s="8"/>
      <c r="W1171" s="8" t="s">
        <v>416</v>
      </c>
      <c r="X1171" s="22"/>
      <c r="Y1171" s="22"/>
    </row>
    <row r="1172" spans="1:25" s="18" customFormat="1" ht="12.75" customHeight="1">
      <c r="A1172" s="32" t="s">
        <v>145</v>
      </c>
      <c r="B1172" s="32" t="s">
        <v>222</v>
      </c>
      <c r="C1172" s="32" t="s">
        <v>1572</v>
      </c>
      <c r="D1172" s="31">
        <v>42608</v>
      </c>
      <c r="E1172" s="1">
        <f>YEAR(D1172)</f>
        <v>2016</v>
      </c>
      <c r="F1172" s="1">
        <f>MONTH(D1172)</f>
        <v>8</v>
      </c>
      <c r="G1172" s="4">
        <f>DAY(D1172)</f>
        <v>26</v>
      </c>
      <c r="H1172" s="6">
        <v>0.7154166666666667</v>
      </c>
      <c r="I1172" s="28">
        <v>135.60249999999999</v>
      </c>
      <c r="J1172" s="28">
        <v>40.166833333333336</v>
      </c>
      <c r="K1172" s="33">
        <v>149.80500000000001</v>
      </c>
      <c r="L1172" s="33">
        <v>150</v>
      </c>
      <c r="M1172" s="33">
        <v>0</v>
      </c>
      <c r="N1172" s="27">
        <v>2.0973000000000002</v>
      </c>
      <c r="O1172" s="30">
        <v>34.013199999999998</v>
      </c>
      <c r="P1172" s="38">
        <v>-1.3594911764706064E-2</v>
      </c>
      <c r="Q1172" s="38">
        <v>-0.76470013411764803</v>
      </c>
      <c r="R1172" s="32" t="s">
        <v>285</v>
      </c>
      <c r="S1172" s="32">
        <v>1</v>
      </c>
      <c r="T1172" s="32"/>
      <c r="U1172" s="8"/>
      <c r="V1172" s="8"/>
      <c r="W1172" s="8" t="s">
        <v>383</v>
      </c>
      <c r="X1172" s="22"/>
      <c r="Y1172" s="22"/>
    </row>
    <row r="1173" spans="1:25" s="18" customFormat="1" ht="12.75" customHeight="1">
      <c r="A1173" s="32" t="s">
        <v>145</v>
      </c>
      <c r="B1173" s="32" t="s">
        <v>225</v>
      </c>
      <c r="C1173" s="32" t="s">
        <v>1572</v>
      </c>
      <c r="D1173" s="31">
        <v>42610</v>
      </c>
      <c r="E1173" s="1">
        <f>YEAR(D1173)</f>
        <v>2016</v>
      </c>
      <c r="F1173" s="1">
        <f>MONTH(D1173)</f>
        <v>8</v>
      </c>
      <c r="G1173" s="4">
        <f>DAY(D1173)</f>
        <v>28</v>
      </c>
      <c r="H1173" s="6">
        <v>0.5722800925925926</v>
      </c>
      <c r="I1173" s="28">
        <v>135.601</v>
      </c>
      <c r="J1173" s="28">
        <v>37.741500000000002</v>
      </c>
      <c r="K1173" s="33">
        <v>121.652</v>
      </c>
      <c r="L1173" s="33">
        <v>125</v>
      </c>
      <c r="M1173" s="33">
        <v>0</v>
      </c>
      <c r="N1173" s="27">
        <v>5.4626999999999999</v>
      </c>
      <c r="O1173" s="30">
        <v>34.033200000000001</v>
      </c>
      <c r="P1173" s="38">
        <v>-1.2427747058823435E-2</v>
      </c>
      <c r="Q1173" s="38">
        <v>-0.4400864964705864</v>
      </c>
      <c r="R1173" s="32" t="s">
        <v>285</v>
      </c>
      <c r="S1173" s="32">
        <v>1</v>
      </c>
      <c r="T1173" s="32"/>
      <c r="U1173" s="8"/>
      <c r="V1173" s="8"/>
      <c r="W1173" s="8" t="s">
        <v>414</v>
      </c>
      <c r="X1173" s="22"/>
      <c r="Y1173" s="22"/>
    </row>
    <row r="1174" spans="1:25" s="18" customFormat="1" ht="12.75" customHeight="1">
      <c r="A1174" s="25" t="s">
        <v>1359</v>
      </c>
      <c r="B1174" s="25" t="s">
        <v>1336</v>
      </c>
      <c r="C1174" s="25" t="s">
        <v>1573</v>
      </c>
      <c r="D1174" s="43">
        <v>43308</v>
      </c>
      <c r="E1174" s="25">
        <v>2018</v>
      </c>
      <c r="F1174" s="25">
        <v>7</v>
      </c>
      <c r="G1174" s="37">
        <v>27</v>
      </c>
      <c r="H1174" s="35">
        <v>0.40160879629629626</v>
      </c>
      <c r="I1174" s="44">
        <v>135.74683333333334</v>
      </c>
      <c r="J1174" s="44">
        <v>37.00333333333333</v>
      </c>
      <c r="K1174" s="34">
        <v>200</v>
      </c>
      <c r="L1174" s="34">
        <v>200</v>
      </c>
      <c r="M1174" s="34">
        <v>0</v>
      </c>
      <c r="N1174" s="45">
        <v>2.1101000000000001</v>
      </c>
      <c r="O1174" s="44">
        <v>34.033799999999999</v>
      </c>
      <c r="P1174" s="26">
        <v>-1.1686454117647127E-2</v>
      </c>
      <c r="Q1174" s="26">
        <v>-0.9058489800000018</v>
      </c>
      <c r="R1174" s="32" t="s">
        <v>1360</v>
      </c>
      <c r="S1174" s="32"/>
      <c r="T1174" s="32"/>
      <c r="U1174" s="22"/>
      <c r="V1174" s="36"/>
      <c r="W1174" s="47" t="s">
        <v>909</v>
      </c>
      <c r="X1174" s="22"/>
      <c r="Y1174" s="22"/>
    </row>
    <row r="1175" spans="1:25" s="18" customFormat="1" ht="12.75" customHeight="1">
      <c r="A1175" s="32" t="s">
        <v>145</v>
      </c>
      <c r="B1175" s="32" t="s">
        <v>225</v>
      </c>
      <c r="C1175" s="32" t="s">
        <v>1572</v>
      </c>
      <c r="D1175" s="31">
        <v>42610</v>
      </c>
      <c r="E1175" s="1">
        <f>YEAR(D1175)</f>
        <v>2016</v>
      </c>
      <c r="F1175" s="1">
        <f>MONTH(D1175)</f>
        <v>8</v>
      </c>
      <c r="G1175" s="4">
        <f>DAY(D1175)</f>
        <v>28</v>
      </c>
      <c r="H1175" s="6">
        <v>0.5722800925925926</v>
      </c>
      <c r="I1175" s="28">
        <v>135.601</v>
      </c>
      <c r="J1175" s="28">
        <v>37.741500000000002</v>
      </c>
      <c r="K1175" s="33">
        <v>149.39599999999999</v>
      </c>
      <c r="L1175" s="33">
        <v>150</v>
      </c>
      <c r="M1175" s="33">
        <v>0</v>
      </c>
      <c r="N1175" s="27">
        <v>3.5863</v>
      </c>
      <c r="O1175" s="30">
        <v>34.006100000000004</v>
      </c>
      <c r="P1175" s="38">
        <v>-1.1627136470588217E-2</v>
      </c>
      <c r="Q1175" s="38">
        <v>-0.57009681176470473</v>
      </c>
      <c r="R1175" s="32" t="s">
        <v>285</v>
      </c>
      <c r="S1175" s="32">
        <v>1</v>
      </c>
      <c r="T1175" s="32"/>
      <c r="U1175" s="8"/>
      <c r="V1175" s="8"/>
      <c r="W1175" s="8" t="s">
        <v>415</v>
      </c>
      <c r="X1175" s="22"/>
      <c r="Y1175" s="22"/>
    </row>
    <row r="1176" spans="1:25" s="18" customFormat="1" ht="12.75" customHeight="1">
      <c r="A1176" s="32" t="s">
        <v>145</v>
      </c>
      <c r="B1176" s="32" t="s">
        <v>223</v>
      </c>
      <c r="C1176" s="32" t="s">
        <v>1572</v>
      </c>
      <c r="D1176" s="31">
        <v>42609</v>
      </c>
      <c r="E1176" s="1">
        <f>YEAR(D1176)</f>
        <v>2016</v>
      </c>
      <c r="F1176" s="1">
        <f>MONTH(D1176)</f>
        <v>8</v>
      </c>
      <c r="G1176" s="4">
        <f>DAY(D1176)</f>
        <v>27</v>
      </c>
      <c r="H1176" s="6">
        <v>4.0856481481481481E-3</v>
      </c>
      <c r="I1176" s="28">
        <v>135.63216666666668</v>
      </c>
      <c r="J1176" s="28">
        <v>39.911666666666669</v>
      </c>
      <c r="K1176" s="33">
        <v>198.86799999999999</v>
      </c>
      <c r="L1176" s="33">
        <v>200</v>
      </c>
      <c r="M1176" s="33">
        <v>0</v>
      </c>
      <c r="N1176" s="27">
        <v>1.4632000000000001</v>
      </c>
      <c r="O1176" s="30">
        <v>34.011899999999997</v>
      </c>
      <c r="P1176" s="38">
        <v>-1.1294294117647041E-2</v>
      </c>
      <c r="Q1176" s="38">
        <v>-0.84432204470588168</v>
      </c>
      <c r="R1176" s="32" t="s">
        <v>285</v>
      </c>
      <c r="S1176" s="32">
        <v>1</v>
      </c>
      <c r="T1176" s="32"/>
      <c r="U1176" s="8"/>
      <c r="V1176" s="8"/>
      <c r="W1176" s="8" t="s">
        <v>393</v>
      </c>
      <c r="X1176" s="22"/>
      <c r="Y1176" s="22"/>
    </row>
    <row r="1177" spans="1:25" s="18" customFormat="1" ht="12.75" customHeight="1">
      <c r="A1177" s="1" t="s">
        <v>1408</v>
      </c>
      <c r="B1177" s="1" t="s">
        <v>222</v>
      </c>
      <c r="C1177" s="1" t="s">
        <v>1572</v>
      </c>
      <c r="D1177" s="5">
        <v>43340.355000000003</v>
      </c>
      <c r="E1177" s="1">
        <v>2018</v>
      </c>
      <c r="F1177" s="1">
        <v>8</v>
      </c>
      <c r="G1177" s="4">
        <v>28</v>
      </c>
      <c r="H1177" s="9">
        <v>43340.73</v>
      </c>
      <c r="I1177" s="13">
        <v>135.76400000000001</v>
      </c>
      <c r="J1177" s="13">
        <v>40.037999999999997</v>
      </c>
      <c r="K1177" s="33">
        <v>0</v>
      </c>
      <c r="L1177" s="33">
        <v>0</v>
      </c>
      <c r="M1177" s="33">
        <v>0</v>
      </c>
      <c r="N1177" s="40">
        <v>22.9</v>
      </c>
      <c r="O1177" s="13">
        <v>34.083912700915164</v>
      </c>
      <c r="P1177" s="38">
        <v>-9.3236588235288131E-3</v>
      </c>
      <c r="Q1177" s="38">
        <v>-0.27088415058823401</v>
      </c>
      <c r="R1177" s="1" t="s">
        <v>1410</v>
      </c>
      <c r="S1177" s="1"/>
      <c r="T1177" s="1"/>
      <c r="U1177" s="8"/>
      <c r="V1177" s="8"/>
      <c r="W1177" s="42" t="str">
        <f>A1177&amp;" St."&amp;B1177&amp;" "&amp;K1177&amp;"m"&amp;" Bt."&amp;M1177</f>
        <v>YK1808 St.MT03 0m Bt.0</v>
      </c>
      <c r="X1177" s="22"/>
      <c r="Y1177" s="22"/>
    </row>
    <row r="1178" spans="1:25" s="18" customFormat="1" ht="12.75" customHeight="1">
      <c r="A1178" s="1" t="s">
        <v>1408</v>
      </c>
      <c r="B1178" s="1" t="s">
        <v>1429</v>
      </c>
      <c r="C1178" s="1" t="s">
        <v>1572</v>
      </c>
      <c r="D1178" s="5">
        <v>43341.359560185185</v>
      </c>
      <c r="E1178" s="1">
        <v>2018</v>
      </c>
      <c r="F1178" s="1">
        <v>8</v>
      </c>
      <c r="G1178" s="4">
        <v>29</v>
      </c>
      <c r="H1178" s="9">
        <v>43341.734560185185</v>
      </c>
      <c r="I1178" s="13">
        <v>135.80000000000001</v>
      </c>
      <c r="J1178" s="13">
        <v>39.366</v>
      </c>
      <c r="K1178" s="33">
        <v>0</v>
      </c>
      <c r="L1178" s="33">
        <v>0</v>
      </c>
      <c r="M1178" s="33">
        <v>0</v>
      </c>
      <c r="N1178" s="40">
        <v>24.7</v>
      </c>
      <c r="O1178" s="13">
        <v>34.1359740606473</v>
      </c>
      <c r="P1178" s="38">
        <v>-6.8851764705875063E-3</v>
      </c>
      <c r="Q1178" s="38">
        <v>-0.15193686117647154</v>
      </c>
      <c r="R1178" s="1" t="s">
        <v>1410</v>
      </c>
      <c r="S1178" s="1"/>
      <c r="T1178" s="1"/>
      <c r="U1178" s="8"/>
      <c r="V1178" s="8" t="s">
        <v>1627</v>
      </c>
      <c r="W1178" s="42" t="str">
        <f>A1178&amp;" St."&amp;B1178&amp;" "&amp;K1178&amp;"m"&amp;" Bt."&amp;M1178</f>
        <v>YK1808 St.MT05 0m Bt.0</v>
      </c>
      <c r="X1178" s="22"/>
      <c r="Y1178" s="22"/>
    </row>
    <row r="1179" spans="1:25" s="18" customFormat="1" ht="12.75" customHeight="1">
      <c r="A1179" s="32" t="s">
        <v>145</v>
      </c>
      <c r="B1179" s="32" t="s">
        <v>219</v>
      </c>
      <c r="C1179" s="32" t="s">
        <v>1572</v>
      </c>
      <c r="D1179" s="31">
        <v>42607</v>
      </c>
      <c r="E1179" s="1">
        <f>YEAR(D1179)</f>
        <v>2016</v>
      </c>
      <c r="F1179" s="1">
        <f>MONTH(D1179)</f>
        <v>8</v>
      </c>
      <c r="G1179" s="4">
        <f>DAY(D1179)</f>
        <v>25</v>
      </c>
      <c r="H1179" s="9">
        <v>0.71752314814814822</v>
      </c>
      <c r="I1179" s="28">
        <v>136.00183333333334</v>
      </c>
      <c r="J1179" s="28">
        <v>39.597833333333334</v>
      </c>
      <c r="K1179" s="33">
        <v>74.543000000000006</v>
      </c>
      <c r="L1179" s="33">
        <v>75</v>
      </c>
      <c r="M1179" s="33">
        <v>0</v>
      </c>
      <c r="N1179" s="27">
        <v>6.2435</v>
      </c>
      <c r="O1179" s="30">
        <v>34.046100000000003</v>
      </c>
      <c r="P1179" s="38">
        <v>-4.2793117647059731E-3</v>
      </c>
      <c r="Q1179" s="38">
        <v>-0.29069510941176446</v>
      </c>
      <c r="R1179" s="32" t="s">
        <v>285</v>
      </c>
      <c r="S1179" s="32">
        <v>1</v>
      </c>
      <c r="T1179" s="32"/>
      <c r="U1179" s="8"/>
      <c r="V1179" s="8"/>
      <c r="W1179" s="8" t="s">
        <v>351</v>
      </c>
      <c r="X1179" s="22"/>
      <c r="Y1179" s="22"/>
    </row>
    <row r="1180" spans="1:25" s="18" customFormat="1" ht="12.75" customHeight="1">
      <c r="A1180" s="32" t="s">
        <v>145</v>
      </c>
      <c r="B1180" s="32" t="s">
        <v>230</v>
      </c>
      <c r="C1180" s="32" t="s">
        <v>1572</v>
      </c>
      <c r="D1180" s="31">
        <v>42611</v>
      </c>
      <c r="E1180" s="1">
        <f>YEAR(D1180)</f>
        <v>2016</v>
      </c>
      <c r="F1180" s="1">
        <f>MONTH(D1180)</f>
        <v>8</v>
      </c>
      <c r="G1180" s="4">
        <f>DAY(D1180)</f>
        <v>29</v>
      </c>
      <c r="H1180" s="6">
        <v>0.74020833333333336</v>
      </c>
      <c r="I1180" s="28">
        <v>136.011</v>
      </c>
      <c r="J1180" s="28">
        <v>37.335833333333333</v>
      </c>
      <c r="K1180" s="33">
        <v>149.24799999999999</v>
      </c>
      <c r="L1180" s="33">
        <v>150</v>
      </c>
      <c r="M1180" s="33">
        <v>0</v>
      </c>
      <c r="N1180" s="27">
        <v>5.2733999999999996</v>
      </c>
      <c r="O1180" s="30">
        <v>34.022399999999998</v>
      </c>
      <c r="P1180" s="38">
        <v>-4.2368988235292893E-3</v>
      </c>
      <c r="Q1180" s="38">
        <v>-0.37609529411764697</v>
      </c>
      <c r="R1180" s="32" t="s">
        <v>285</v>
      </c>
      <c r="S1180" s="32">
        <v>1</v>
      </c>
      <c r="T1180" s="32"/>
      <c r="U1180" s="8"/>
      <c r="V1180" s="8"/>
      <c r="W1180" s="8" t="s">
        <v>453</v>
      </c>
      <c r="X1180" s="22"/>
      <c r="Y1180" s="22"/>
    </row>
    <row r="1181" spans="1:25" s="18" customFormat="1" ht="12.75" customHeight="1">
      <c r="A1181" s="32" t="s">
        <v>145</v>
      </c>
      <c r="B1181" s="32" t="s">
        <v>221</v>
      </c>
      <c r="C1181" s="32" t="s">
        <v>1572</v>
      </c>
      <c r="D1181" s="31">
        <v>42608</v>
      </c>
      <c r="E1181" s="1">
        <f>YEAR(D1181)</f>
        <v>2016</v>
      </c>
      <c r="F1181" s="1">
        <f>MONTH(D1181)</f>
        <v>8</v>
      </c>
      <c r="G1181" s="4">
        <f>DAY(D1181)</f>
        <v>26</v>
      </c>
      <c r="H1181" s="6">
        <v>8.50462962962963E-2</v>
      </c>
      <c r="I1181" s="28">
        <v>136.06283333333334</v>
      </c>
      <c r="J1181" s="28">
        <v>39.172333333333334</v>
      </c>
      <c r="K1181" s="33">
        <v>199.12100000000001</v>
      </c>
      <c r="L1181" s="33">
        <v>200</v>
      </c>
      <c r="M1181" s="33">
        <v>0</v>
      </c>
      <c r="N1181" s="27">
        <v>1.4518</v>
      </c>
      <c r="O1181" s="30">
        <v>34.033700000000003</v>
      </c>
      <c r="P1181" s="38">
        <v>-1.7981764705881087E-3</v>
      </c>
      <c r="Q1181" s="38">
        <v>-0.80374726000000152</v>
      </c>
      <c r="R1181" s="32" t="s">
        <v>285</v>
      </c>
      <c r="S1181" s="32">
        <v>1</v>
      </c>
      <c r="T1181" s="32"/>
      <c r="U1181" s="8"/>
      <c r="V1181" s="8"/>
      <c r="W1181" s="8" t="s">
        <v>374</v>
      </c>
      <c r="X1181" s="22"/>
      <c r="Y1181" s="22"/>
    </row>
    <row r="1182" spans="1:25" s="18" customFormat="1" ht="12.75" customHeight="1">
      <c r="A1182" s="32" t="s">
        <v>145</v>
      </c>
      <c r="B1182" s="32" t="s">
        <v>219</v>
      </c>
      <c r="C1182" s="32" t="s">
        <v>1572</v>
      </c>
      <c r="D1182" s="31">
        <v>42607</v>
      </c>
      <c r="E1182" s="1">
        <f>YEAR(D1182)</f>
        <v>2016</v>
      </c>
      <c r="F1182" s="1">
        <f>MONTH(D1182)</f>
        <v>8</v>
      </c>
      <c r="G1182" s="4">
        <f>DAY(D1182)</f>
        <v>25</v>
      </c>
      <c r="H1182" s="9">
        <v>0.71752314814814822</v>
      </c>
      <c r="I1182" s="28">
        <v>136.00183333333334</v>
      </c>
      <c r="J1182" s="28">
        <v>39.597833333333334</v>
      </c>
      <c r="K1182" s="33">
        <v>99.655000000000001</v>
      </c>
      <c r="L1182" s="33">
        <v>100</v>
      </c>
      <c r="M1182" s="33">
        <v>0</v>
      </c>
      <c r="N1182" s="27">
        <v>4.6445999999999996</v>
      </c>
      <c r="O1182" s="30">
        <v>34.027500000000003</v>
      </c>
      <c r="P1182" s="38">
        <v>-5.916129411769333E-4</v>
      </c>
      <c r="Q1182" s="38">
        <v>-0.48898934235294078</v>
      </c>
      <c r="R1182" s="32" t="s">
        <v>285</v>
      </c>
      <c r="S1182" s="32">
        <v>1</v>
      </c>
      <c r="T1182" s="32"/>
      <c r="U1182" s="8"/>
      <c r="V1182" s="8"/>
      <c r="W1182" s="8" t="s">
        <v>352</v>
      </c>
      <c r="X1182" s="22"/>
      <c r="Y1182" s="22"/>
    </row>
    <row r="1183" spans="1:25" s="18" customFormat="1" ht="12.75" customHeight="1">
      <c r="A1183" s="32" t="s">
        <v>145</v>
      </c>
      <c r="B1183" s="32" t="s">
        <v>221</v>
      </c>
      <c r="C1183" s="32" t="s">
        <v>1572</v>
      </c>
      <c r="D1183" s="31">
        <v>42608</v>
      </c>
      <c r="E1183" s="1">
        <f>YEAR(D1183)</f>
        <v>2016</v>
      </c>
      <c r="F1183" s="1">
        <f>MONTH(D1183)</f>
        <v>8</v>
      </c>
      <c r="G1183" s="4">
        <f>DAY(D1183)</f>
        <v>26</v>
      </c>
      <c r="H1183" s="9">
        <v>8.50462962962963E-2</v>
      </c>
      <c r="I1183" s="28">
        <v>136.06283333333334</v>
      </c>
      <c r="J1183" s="28">
        <v>39.172333333333334</v>
      </c>
      <c r="K1183" s="33">
        <v>50.344000000000001</v>
      </c>
      <c r="L1183" s="33">
        <v>50</v>
      </c>
      <c r="M1183" s="33">
        <v>0</v>
      </c>
      <c r="N1183" s="27">
        <v>10.0219</v>
      </c>
      <c r="O1183" s="30">
        <v>34.020400000000002</v>
      </c>
      <c r="P1183" s="38">
        <v>9.7899999999984111E-4</v>
      </c>
      <c r="Q1183" s="38">
        <v>-0.67002173999999926</v>
      </c>
      <c r="R1183" s="32" t="s">
        <v>285</v>
      </c>
      <c r="S1183" s="32">
        <v>1</v>
      </c>
      <c r="T1183" s="32"/>
      <c r="U1183" s="8"/>
      <c r="V1183" s="8"/>
      <c r="W1183" s="8" t="s">
        <v>370</v>
      </c>
      <c r="X1183" s="22"/>
      <c r="Y1183" s="22"/>
    </row>
    <row r="1184" spans="1:25" s="18" customFormat="1" ht="12.75" customHeight="1">
      <c r="A1184" s="25" t="s">
        <v>1359</v>
      </c>
      <c r="B1184" s="25" t="s">
        <v>1335</v>
      </c>
      <c r="C1184" s="25" t="s">
        <v>1573</v>
      </c>
      <c r="D1184" s="43">
        <v>43307</v>
      </c>
      <c r="E1184" s="25">
        <v>2018</v>
      </c>
      <c r="F1184" s="25">
        <v>7</v>
      </c>
      <c r="G1184" s="37">
        <v>26</v>
      </c>
      <c r="H1184" s="35">
        <v>0.38965277777777779</v>
      </c>
      <c r="I1184" s="44">
        <v>134.98783333333333</v>
      </c>
      <c r="J1184" s="44">
        <v>36.998333333333335</v>
      </c>
      <c r="K1184" s="34">
        <v>300</v>
      </c>
      <c r="L1184" s="34">
        <v>300</v>
      </c>
      <c r="M1184" s="34">
        <v>0</v>
      </c>
      <c r="N1184" s="45">
        <v>0.89249999999999996</v>
      </c>
      <c r="O1184" s="44">
        <v>34.056899999999999</v>
      </c>
      <c r="P1184" s="26">
        <v>4.8360399999998194E-3</v>
      </c>
      <c r="Q1184" s="26">
        <v>-0.72427839999999755</v>
      </c>
      <c r="R1184" s="32" t="s">
        <v>1360</v>
      </c>
      <c r="S1184" s="32">
        <v>1</v>
      </c>
      <c r="T1184" s="32"/>
      <c r="U1184" s="61"/>
      <c r="V1184" s="36"/>
      <c r="W1184" s="62" t="s">
        <v>890</v>
      </c>
      <c r="X1184" s="22"/>
      <c r="Y1184" s="22"/>
    </row>
    <row r="1185" spans="1:25" s="18" customFormat="1" ht="12.75" customHeight="1">
      <c r="A1185" s="32" t="s">
        <v>145</v>
      </c>
      <c r="B1185" s="32" t="s">
        <v>220</v>
      </c>
      <c r="C1185" s="32" t="s">
        <v>1572</v>
      </c>
      <c r="D1185" s="31">
        <v>42607</v>
      </c>
      <c r="E1185" s="1">
        <f>YEAR(D1185)</f>
        <v>2016</v>
      </c>
      <c r="F1185" s="1">
        <f>MONTH(D1185)</f>
        <v>8</v>
      </c>
      <c r="G1185" s="4">
        <f>DAY(D1185)</f>
        <v>25</v>
      </c>
      <c r="H1185" s="9">
        <v>0.84280092592592604</v>
      </c>
      <c r="I1185" s="28">
        <v>135.78983333333332</v>
      </c>
      <c r="J1185" s="28">
        <v>39.324833333333331</v>
      </c>
      <c r="K1185" s="33">
        <v>124.70399999999999</v>
      </c>
      <c r="L1185" s="33">
        <v>125</v>
      </c>
      <c r="M1185" s="33">
        <v>0</v>
      </c>
      <c r="N1185" s="27">
        <v>5.0716999999999999</v>
      </c>
      <c r="O1185" s="30">
        <v>34.0244</v>
      </c>
      <c r="P1185" s="38">
        <v>1.0363941176470437E-2</v>
      </c>
      <c r="Q1185" s="38">
        <v>-0.64272964000000066</v>
      </c>
      <c r="R1185" s="32" t="s">
        <v>285</v>
      </c>
      <c r="S1185" s="32">
        <v>1</v>
      </c>
      <c r="T1185" s="32"/>
      <c r="U1185" s="8"/>
      <c r="V1185" s="8"/>
      <c r="W1185" s="8" t="s">
        <v>363</v>
      </c>
      <c r="X1185" s="22"/>
      <c r="Y1185" s="22"/>
    </row>
    <row r="1186" spans="1:25" s="18" customFormat="1" ht="12.75" customHeight="1">
      <c r="A1186" s="32" t="s">
        <v>145</v>
      </c>
      <c r="B1186" s="32" t="s">
        <v>227</v>
      </c>
      <c r="C1186" s="32" t="s">
        <v>1572</v>
      </c>
      <c r="D1186" s="31">
        <v>42610</v>
      </c>
      <c r="E1186" s="1">
        <f>YEAR(D1186)</f>
        <v>2016</v>
      </c>
      <c r="F1186" s="1">
        <f>MONTH(D1186)</f>
        <v>8</v>
      </c>
      <c r="G1186" s="4">
        <f>DAY(D1186)</f>
        <v>28</v>
      </c>
      <c r="H1186" s="6">
        <v>0.98950231481481488</v>
      </c>
      <c r="I1186" s="28">
        <v>135.71016666666668</v>
      </c>
      <c r="J1186" s="28">
        <v>37.832500000000003</v>
      </c>
      <c r="K1186" s="33">
        <v>198.68600000000001</v>
      </c>
      <c r="L1186" s="33">
        <v>200</v>
      </c>
      <c r="M1186" s="33">
        <v>0</v>
      </c>
      <c r="N1186" s="27">
        <v>1.6116999999999999</v>
      </c>
      <c r="O1186" s="30">
        <v>34.040599999999998</v>
      </c>
      <c r="P1186" s="38">
        <v>1.1088348235293921E-2</v>
      </c>
      <c r="Q1186" s="38">
        <v>-0.56499001411764738</v>
      </c>
      <c r="R1186" s="32" t="s">
        <v>285</v>
      </c>
      <c r="S1186" s="32">
        <v>1</v>
      </c>
      <c r="T1186" s="32"/>
      <c r="U1186" s="8"/>
      <c r="V1186" s="8"/>
      <c r="W1186" s="8" t="s">
        <v>434</v>
      </c>
      <c r="X1186" s="22"/>
      <c r="Y1186" s="22"/>
    </row>
    <row r="1187" spans="1:25" s="18" customFormat="1" ht="12.75" customHeight="1">
      <c r="A1187" s="25" t="s">
        <v>1359</v>
      </c>
      <c r="B1187" s="25" t="s">
        <v>1335</v>
      </c>
      <c r="C1187" s="25" t="s">
        <v>1573</v>
      </c>
      <c r="D1187" s="43">
        <v>43307</v>
      </c>
      <c r="E1187" s="25">
        <v>2018</v>
      </c>
      <c r="F1187" s="25">
        <v>7</v>
      </c>
      <c r="G1187" s="37">
        <v>26</v>
      </c>
      <c r="H1187" s="35">
        <v>0.39841435185185187</v>
      </c>
      <c r="I1187" s="44">
        <v>134.98783333333333</v>
      </c>
      <c r="J1187" s="44">
        <v>36.998333333333335</v>
      </c>
      <c r="K1187" s="34">
        <v>20</v>
      </c>
      <c r="L1187" s="34">
        <v>20</v>
      </c>
      <c r="M1187" s="34">
        <v>0</v>
      </c>
      <c r="N1187" s="45">
        <v>20.370999999999999</v>
      </c>
      <c r="O1187" s="44">
        <v>34.0779</v>
      </c>
      <c r="P1187" s="26">
        <v>1.1637528235294292E-2</v>
      </c>
      <c r="Q1187" s="26">
        <v>0.13602837999999906</v>
      </c>
      <c r="R1187" s="32" t="s">
        <v>1360</v>
      </c>
      <c r="S1187" s="32">
        <v>1</v>
      </c>
      <c r="T1187" s="32"/>
      <c r="U1187" s="22"/>
      <c r="V1187" s="36"/>
      <c r="W1187" s="47" t="s">
        <v>900</v>
      </c>
      <c r="X1187" s="22"/>
      <c r="Y1187" s="22"/>
    </row>
    <row r="1188" spans="1:25" s="18" customFormat="1" ht="12.75" customHeight="1">
      <c r="A1188" s="25" t="s">
        <v>1359</v>
      </c>
      <c r="B1188" s="25" t="s">
        <v>1335</v>
      </c>
      <c r="C1188" s="25" t="s">
        <v>1573</v>
      </c>
      <c r="D1188" s="43">
        <v>43307</v>
      </c>
      <c r="E1188" s="25">
        <v>2018</v>
      </c>
      <c r="F1188" s="25">
        <v>7</v>
      </c>
      <c r="G1188" s="37">
        <v>26</v>
      </c>
      <c r="H1188" s="35">
        <v>0.38596064814814812</v>
      </c>
      <c r="I1188" s="44">
        <v>134.98783333333333</v>
      </c>
      <c r="J1188" s="44">
        <v>36.998333333333335</v>
      </c>
      <c r="K1188" s="34">
        <v>500</v>
      </c>
      <c r="L1188" s="34">
        <v>500</v>
      </c>
      <c r="M1188" s="34">
        <v>0</v>
      </c>
      <c r="N1188" s="45">
        <v>0.59109999999999996</v>
      </c>
      <c r="O1188" s="44">
        <v>34.069699999999997</v>
      </c>
      <c r="P1188" s="26">
        <v>1.8902867058823603E-2</v>
      </c>
      <c r="Q1188" s="26">
        <v>-0.65894898352940956</v>
      </c>
      <c r="R1188" s="32" t="s">
        <v>1360</v>
      </c>
      <c r="S1188" s="32">
        <v>1</v>
      </c>
      <c r="T1188" s="32"/>
      <c r="U1188" s="61"/>
      <c r="V1188" s="36"/>
      <c r="W1188" s="62" t="s">
        <v>888</v>
      </c>
      <c r="X1188" s="22"/>
      <c r="Y1188" s="22"/>
    </row>
    <row r="1189" spans="1:25" s="18" customFormat="1" ht="12.75" customHeight="1">
      <c r="A1189" s="32" t="s">
        <v>145</v>
      </c>
      <c r="B1189" s="32" t="s">
        <v>224</v>
      </c>
      <c r="C1189" s="32" t="s">
        <v>1572</v>
      </c>
      <c r="D1189" s="31">
        <v>42609</v>
      </c>
      <c r="E1189" s="1">
        <f>YEAR(D1189)</f>
        <v>2016</v>
      </c>
      <c r="F1189" s="1">
        <f>MONTH(D1189)</f>
        <v>8</v>
      </c>
      <c r="G1189" s="4">
        <f>DAY(D1189)</f>
        <v>27</v>
      </c>
      <c r="H1189" s="6">
        <v>0.57893518518518516</v>
      </c>
      <c r="I1189" s="28">
        <v>135.999</v>
      </c>
      <c r="J1189" s="28">
        <v>38.493000000000002</v>
      </c>
      <c r="K1189" s="33">
        <v>150.887</v>
      </c>
      <c r="L1189" s="33">
        <v>150</v>
      </c>
      <c r="M1189" s="33">
        <v>0</v>
      </c>
      <c r="N1189" s="27">
        <v>2.9411999999999998</v>
      </c>
      <c r="O1189" s="30">
        <v>34.005499999999998</v>
      </c>
      <c r="P1189" s="38">
        <v>2.1962451764705904E-2</v>
      </c>
      <c r="Q1189" s="38">
        <v>-0.72619780705882508</v>
      </c>
      <c r="R1189" s="32" t="s">
        <v>285</v>
      </c>
      <c r="S1189" s="32">
        <v>1</v>
      </c>
      <c r="T1189" s="32"/>
      <c r="U1189" s="8"/>
      <c r="V1189" s="8"/>
      <c r="W1189" s="8" t="s">
        <v>402</v>
      </c>
      <c r="X1189" s="22"/>
      <c r="Y1189" s="22"/>
    </row>
    <row r="1190" spans="1:25" s="18" customFormat="1" ht="12.75" customHeight="1">
      <c r="A1190" s="1" t="s">
        <v>1408</v>
      </c>
      <c r="B1190" s="1" t="s">
        <v>1411</v>
      </c>
      <c r="C1190" s="1" t="s">
        <v>1573</v>
      </c>
      <c r="D1190" s="5">
        <v>43340.191666666666</v>
      </c>
      <c r="E1190" s="1">
        <v>2018</v>
      </c>
      <c r="F1190" s="1">
        <v>8</v>
      </c>
      <c r="G1190" s="4">
        <v>28</v>
      </c>
      <c r="H1190" s="9">
        <v>43340.566666666666</v>
      </c>
      <c r="I1190" s="13">
        <v>135.602</v>
      </c>
      <c r="J1190" s="13">
        <v>40.171999999999997</v>
      </c>
      <c r="K1190" s="33">
        <v>0</v>
      </c>
      <c r="L1190" s="33">
        <v>0</v>
      </c>
      <c r="M1190" s="33">
        <v>0</v>
      </c>
      <c r="N1190" s="40">
        <v>21.6</v>
      </c>
      <c r="O1190" s="13">
        <v>34.110821700952137</v>
      </c>
      <c r="P1190" s="38">
        <v>2.2365270588234676E-2</v>
      </c>
      <c r="Q1190" s="38">
        <v>-0.21858451529411838</v>
      </c>
      <c r="R1190" s="1" t="s">
        <v>1410</v>
      </c>
      <c r="S1190" s="1"/>
      <c r="T1190" s="1"/>
      <c r="U1190" s="8"/>
      <c r="V1190" s="8"/>
      <c r="W1190" s="42" t="str">
        <f>A1190&amp;" St."&amp;B1190&amp;" "&amp;K1190&amp;"m"&amp;" Bt."&amp;M1190</f>
        <v>YK1808 St.N2 0m Bt.0</v>
      </c>
      <c r="X1190" s="22"/>
      <c r="Y1190" s="22"/>
    </row>
    <row r="1191" spans="1:25" s="18" customFormat="1" ht="12.75" customHeight="1">
      <c r="A1191" s="25" t="s">
        <v>1359</v>
      </c>
      <c r="B1191" s="25" t="s">
        <v>1369</v>
      </c>
      <c r="C1191" s="25" t="s">
        <v>1573</v>
      </c>
      <c r="D1191" s="43">
        <v>43308</v>
      </c>
      <c r="E1191" s="25">
        <v>2018</v>
      </c>
      <c r="F1191" s="25">
        <v>7</v>
      </c>
      <c r="G1191" s="37">
        <v>27</v>
      </c>
      <c r="H1191" s="35">
        <v>0.54214120370370367</v>
      </c>
      <c r="I1191" s="44">
        <v>135.70433333333332</v>
      </c>
      <c r="J1191" s="44">
        <v>36.729999999999997</v>
      </c>
      <c r="K1191" s="34">
        <v>10</v>
      </c>
      <c r="L1191" s="34">
        <v>10</v>
      </c>
      <c r="M1191" s="34">
        <v>0</v>
      </c>
      <c r="N1191" s="45">
        <v>22.582999999999998</v>
      </c>
      <c r="O1191" s="44">
        <v>34.136299999999999</v>
      </c>
      <c r="P1191" s="26">
        <v>2.6531300000000257E-2</v>
      </c>
      <c r="Q1191" s="26">
        <v>0.20020232000000071</v>
      </c>
      <c r="R1191" s="32" t="s">
        <v>1360</v>
      </c>
      <c r="S1191" s="32"/>
      <c r="T1191" s="32"/>
      <c r="U1191" s="22"/>
      <c r="V1191" s="36"/>
      <c r="W1191" s="47" t="s">
        <v>905</v>
      </c>
      <c r="X1191" s="22"/>
      <c r="Y1191" s="22"/>
    </row>
    <row r="1192" spans="1:25" s="18" customFormat="1" ht="12.75" customHeight="1">
      <c r="A1192" s="32" t="s">
        <v>180</v>
      </c>
      <c r="B1192" s="32">
        <v>37</v>
      </c>
      <c r="C1192" s="32" t="s">
        <v>1573</v>
      </c>
      <c r="D1192" s="31">
        <v>42947</v>
      </c>
      <c r="E1192" s="25">
        <f>YEAR(D1192)</f>
        <v>2017</v>
      </c>
      <c r="F1192" s="25">
        <f>MONTH(D1192)</f>
        <v>7</v>
      </c>
      <c r="G1192" s="37">
        <f>DAY(D1192)</f>
        <v>31</v>
      </c>
      <c r="H1192" s="35" t="s">
        <v>292</v>
      </c>
      <c r="I1192" s="28">
        <v>135.29465999999999</v>
      </c>
      <c r="J1192" s="28">
        <v>37.296329999999998</v>
      </c>
      <c r="K1192" s="33">
        <v>150</v>
      </c>
      <c r="L1192" s="33">
        <v>150</v>
      </c>
      <c r="M1192" s="33" t="s">
        <v>292</v>
      </c>
      <c r="N1192" s="27">
        <v>6.1839000000000004</v>
      </c>
      <c r="O1192" s="30">
        <v>34.050400000000003</v>
      </c>
      <c r="P1192" s="26">
        <v>2.9812440000000162E-2</v>
      </c>
      <c r="Q1192" s="26">
        <v>-0.2591254799999998</v>
      </c>
      <c r="R1192" s="32" t="s">
        <v>284</v>
      </c>
      <c r="S1192" s="32">
        <v>1</v>
      </c>
      <c r="T1192" s="32"/>
      <c r="U1192" s="22"/>
      <c r="V1192" s="36"/>
      <c r="W1192" s="22"/>
      <c r="X1192" s="22"/>
      <c r="Y1192" s="22"/>
    </row>
    <row r="1193" spans="1:25" s="18" customFormat="1" ht="12.75" customHeight="1">
      <c r="A1193" s="1" t="s">
        <v>1408</v>
      </c>
      <c r="B1193" s="1" t="s">
        <v>1411</v>
      </c>
      <c r="C1193" s="1" t="s">
        <v>1573</v>
      </c>
      <c r="D1193" s="5">
        <v>43340.191666666666</v>
      </c>
      <c r="E1193" s="1">
        <v>2018</v>
      </c>
      <c r="F1193" s="1">
        <v>8</v>
      </c>
      <c r="G1193" s="4">
        <v>28</v>
      </c>
      <c r="H1193" s="9">
        <v>43340.566666666666</v>
      </c>
      <c r="I1193" s="13">
        <v>135.602</v>
      </c>
      <c r="J1193" s="13">
        <v>40.171999999999997</v>
      </c>
      <c r="K1193" s="33">
        <v>20</v>
      </c>
      <c r="L1193" s="33">
        <v>20</v>
      </c>
      <c r="M1193" s="10">
        <v>0</v>
      </c>
      <c r="N1193" s="14">
        <v>19.138999999999999</v>
      </c>
      <c r="O1193" s="13">
        <v>34.09856339906581</v>
      </c>
      <c r="P1193" s="38">
        <v>3.1415811764705648E-2</v>
      </c>
      <c r="Q1193" s="38">
        <v>-0.11484242588235283</v>
      </c>
      <c r="R1193" s="1" t="s">
        <v>1410</v>
      </c>
      <c r="S1193" s="1"/>
      <c r="T1193" s="1"/>
      <c r="U1193" s="8"/>
      <c r="V1193" s="8"/>
      <c r="W1193" s="42" t="str">
        <f>A1193&amp;" St."&amp;B1193&amp;" "&amp;K1193&amp;"m"&amp;" Bt."&amp;M1193</f>
        <v>YK1808 St.N2 20m Bt.0</v>
      </c>
      <c r="X1193" s="22"/>
      <c r="Y1193" s="22"/>
    </row>
    <row r="1194" spans="1:25" s="18" customFormat="1" ht="12.75" customHeight="1">
      <c r="A1194" s="32" t="s">
        <v>145</v>
      </c>
      <c r="B1194" s="32" t="s">
        <v>221</v>
      </c>
      <c r="C1194" s="32" t="s">
        <v>1572</v>
      </c>
      <c r="D1194" s="31">
        <v>42608</v>
      </c>
      <c r="E1194" s="1">
        <f>YEAR(D1194)</f>
        <v>2016</v>
      </c>
      <c r="F1194" s="1">
        <f>MONTH(D1194)</f>
        <v>8</v>
      </c>
      <c r="G1194" s="4">
        <f>DAY(D1194)</f>
        <v>26</v>
      </c>
      <c r="H1194" s="9">
        <v>8.50462962962963E-2</v>
      </c>
      <c r="I1194" s="28">
        <v>136.06283333333334</v>
      </c>
      <c r="J1194" s="28">
        <v>39.172333333333334</v>
      </c>
      <c r="K1194" s="33">
        <v>149.53299999999999</v>
      </c>
      <c r="L1194" s="33">
        <v>150</v>
      </c>
      <c r="M1194" s="33">
        <v>0</v>
      </c>
      <c r="N1194" s="27">
        <v>2.2158000000000002</v>
      </c>
      <c r="O1194" s="30">
        <v>34.0304</v>
      </c>
      <c r="P1194" s="38">
        <v>3.1659617647058713E-2</v>
      </c>
      <c r="Q1194" s="38">
        <v>-0.58355252000000135</v>
      </c>
      <c r="R1194" s="32" t="s">
        <v>285</v>
      </c>
      <c r="S1194" s="32">
        <v>1</v>
      </c>
      <c r="T1194" s="32"/>
      <c r="U1194" s="8"/>
      <c r="V1194" s="8"/>
      <c r="W1194" s="8" t="s">
        <v>373</v>
      </c>
      <c r="X1194" s="22"/>
      <c r="Y1194" s="22"/>
    </row>
    <row r="1195" spans="1:25" s="18" customFormat="1" ht="12.75" customHeight="1">
      <c r="A1195" s="32" t="s">
        <v>149</v>
      </c>
      <c r="B1195" s="32" t="s">
        <v>219</v>
      </c>
      <c r="C1195" s="32" t="s">
        <v>1573</v>
      </c>
      <c r="D1195" s="31">
        <v>42972</v>
      </c>
      <c r="E1195" s="1">
        <f>YEAR(D1195)</f>
        <v>2017</v>
      </c>
      <c r="F1195" s="1">
        <f>MONTH(D1195)</f>
        <v>8</v>
      </c>
      <c r="G1195" s="4">
        <f>DAY(D1195)</f>
        <v>25</v>
      </c>
      <c r="H1195" s="6">
        <v>0.56736111111111109</v>
      </c>
      <c r="I1195" s="28">
        <v>135.99950000000001</v>
      </c>
      <c r="J1195" s="28">
        <v>38.093499999999999</v>
      </c>
      <c r="K1195" s="33">
        <v>20</v>
      </c>
      <c r="L1195" s="33">
        <v>20</v>
      </c>
      <c r="M1195" s="33">
        <v>0</v>
      </c>
      <c r="N1195" s="27">
        <v>23.126999999999999</v>
      </c>
      <c r="O1195" s="30">
        <v>34.213000000000001</v>
      </c>
      <c r="P1195" s="20">
        <v>3.2038405882353072E-2</v>
      </c>
      <c r="Q1195" s="20">
        <v>-8.1133352941176184E-2</v>
      </c>
      <c r="R1195" s="32" t="s">
        <v>285</v>
      </c>
      <c r="S1195" s="32"/>
      <c r="T1195" s="32"/>
      <c r="U1195" s="7"/>
      <c r="V1195" s="8"/>
      <c r="W1195" s="60" t="s">
        <v>671</v>
      </c>
      <c r="X1195" s="22"/>
      <c r="Y1195" s="22"/>
    </row>
    <row r="1196" spans="1:25" s="18" customFormat="1" ht="12.75" customHeight="1">
      <c r="A1196" s="1" t="s">
        <v>1408</v>
      </c>
      <c r="B1196" s="1" t="s">
        <v>1429</v>
      </c>
      <c r="C1196" s="1" t="s">
        <v>1572</v>
      </c>
      <c r="D1196" s="5">
        <v>43341.359560185185</v>
      </c>
      <c r="E1196" s="1">
        <v>2018</v>
      </c>
      <c r="F1196" s="1">
        <v>8</v>
      </c>
      <c r="G1196" s="4">
        <v>29</v>
      </c>
      <c r="H1196" s="9">
        <v>43341.734560185185</v>
      </c>
      <c r="I1196" s="13">
        <v>135.80000000000001</v>
      </c>
      <c r="J1196" s="13">
        <v>39.366</v>
      </c>
      <c r="K1196" s="33">
        <v>20</v>
      </c>
      <c r="L1196" s="33">
        <v>20</v>
      </c>
      <c r="M1196" s="10">
        <v>0</v>
      </c>
      <c r="N1196" s="14">
        <v>22.766999999999999</v>
      </c>
      <c r="O1196" s="13">
        <v>34.158607923280549</v>
      </c>
      <c r="P1196" s="38">
        <v>3.4500254117647344E-2</v>
      </c>
      <c r="Q1196" s="38">
        <v>0.20795143529411675</v>
      </c>
      <c r="R1196" s="1" t="s">
        <v>1410</v>
      </c>
      <c r="S1196" s="1"/>
      <c r="T1196" s="1"/>
      <c r="U1196" s="8"/>
      <c r="V1196" s="8" t="s">
        <v>1627</v>
      </c>
      <c r="W1196" s="42" t="str">
        <f>A1196&amp;" St."&amp;B1196&amp;" "&amp;K1196&amp;"m"&amp;" Bt."&amp;M1196</f>
        <v>YK1808 St.MT05 20m Bt.0</v>
      </c>
      <c r="X1196" s="22"/>
      <c r="Y1196" s="22"/>
    </row>
    <row r="1197" spans="1:25" s="18" customFormat="1" ht="12.75" customHeight="1">
      <c r="A1197" s="32" t="s">
        <v>145</v>
      </c>
      <c r="B1197" s="32" t="s">
        <v>227</v>
      </c>
      <c r="C1197" s="32" t="s">
        <v>1572</v>
      </c>
      <c r="D1197" s="31">
        <v>42610</v>
      </c>
      <c r="E1197" s="1">
        <f>YEAR(D1197)</f>
        <v>2016</v>
      </c>
      <c r="F1197" s="1">
        <f>MONTH(D1197)</f>
        <v>8</v>
      </c>
      <c r="G1197" s="4">
        <f>DAY(D1197)</f>
        <v>28</v>
      </c>
      <c r="H1197" s="6">
        <v>0.98950231481481488</v>
      </c>
      <c r="I1197" s="28">
        <v>135.71016666666668</v>
      </c>
      <c r="J1197" s="28">
        <v>37.832500000000003</v>
      </c>
      <c r="K1197" s="33">
        <v>148.221</v>
      </c>
      <c r="L1197" s="33">
        <v>150</v>
      </c>
      <c r="M1197" s="33">
        <v>0</v>
      </c>
      <c r="N1197" s="27">
        <v>3.0602999999999998</v>
      </c>
      <c r="O1197" s="30">
        <v>34.024900000000002</v>
      </c>
      <c r="P1197" s="38">
        <v>3.5419689411764432E-2</v>
      </c>
      <c r="Q1197" s="38">
        <v>-0.511422964705881</v>
      </c>
      <c r="R1197" s="32" t="s">
        <v>285</v>
      </c>
      <c r="S1197" s="32">
        <v>1</v>
      </c>
      <c r="T1197" s="32"/>
      <c r="U1197" s="8"/>
      <c r="V1197" s="8"/>
      <c r="W1197" s="8" t="s">
        <v>433</v>
      </c>
      <c r="X1197" s="22"/>
      <c r="Y1197" s="22"/>
    </row>
    <row r="1198" spans="1:25" s="18" customFormat="1" ht="12.75" customHeight="1">
      <c r="A1198" s="32" t="s">
        <v>145</v>
      </c>
      <c r="B1198" s="32" t="s">
        <v>224</v>
      </c>
      <c r="C1198" s="32" t="s">
        <v>1572</v>
      </c>
      <c r="D1198" s="31">
        <v>42609</v>
      </c>
      <c r="E1198" s="1">
        <f>YEAR(D1198)</f>
        <v>2016</v>
      </c>
      <c r="F1198" s="1">
        <f>MONTH(D1198)</f>
        <v>8</v>
      </c>
      <c r="G1198" s="4">
        <f>DAY(D1198)</f>
        <v>27</v>
      </c>
      <c r="H1198" s="6">
        <v>0.57893518518518516</v>
      </c>
      <c r="I1198" s="28">
        <v>135.999</v>
      </c>
      <c r="J1198" s="28">
        <v>38.493000000000002</v>
      </c>
      <c r="K1198" s="33">
        <v>198.857</v>
      </c>
      <c r="L1198" s="33">
        <v>200</v>
      </c>
      <c r="M1198" s="33">
        <v>0</v>
      </c>
      <c r="N1198" s="27">
        <v>1.7749999999999999</v>
      </c>
      <c r="O1198" s="30">
        <v>34.033799999999999</v>
      </c>
      <c r="P1198" s="38">
        <v>3.5754788235293988E-2</v>
      </c>
      <c r="Q1198" s="38">
        <v>-0.67662559294117752</v>
      </c>
      <c r="R1198" s="32" t="s">
        <v>285</v>
      </c>
      <c r="S1198" s="32">
        <v>1</v>
      </c>
      <c r="T1198" s="32"/>
      <c r="U1198" s="8"/>
      <c r="V1198" s="8"/>
      <c r="W1198" s="8" t="s">
        <v>403</v>
      </c>
      <c r="X1198" s="22"/>
      <c r="Y1198" s="22"/>
    </row>
    <row r="1199" spans="1:25" s="18" customFormat="1" ht="12.75" customHeight="1">
      <c r="A1199" s="1" t="s">
        <v>1408</v>
      </c>
      <c r="B1199" s="1" t="s">
        <v>119</v>
      </c>
      <c r="C1199" s="1" t="s">
        <v>1572</v>
      </c>
      <c r="D1199" s="5">
        <v>43343.490972222222</v>
      </c>
      <c r="E1199" s="1">
        <v>2018</v>
      </c>
      <c r="F1199" s="1">
        <v>8</v>
      </c>
      <c r="G1199" s="4">
        <v>31</v>
      </c>
      <c r="H1199" s="9">
        <v>43343.865972222222</v>
      </c>
      <c r="I1199" s="13">
        <v>135.95699999999999</v>
      </c>
      <c r="J1199" s="13">
        <v>37.298000000000002</v>
      </c>
      <c r="K1199" s="33">
        <v>50</v>
      </c>
      <c r="L1199" s="33">
        <v>50</v>
      </c>
      <c r="M1199" s="10">
        <v>0</v>
      </c>
      <c r="N1199" s="14">
        <v>13.96</v>
      </c>
      <c r="O1199" s="13">
        <v>34.419834020522337</v>
      </c>
      <c r="P1199" s="38">
        <v>3.6466399999999677E-2</v>
      </c>
      <c r="Q1199" s="38">
        <v>0.64549958333333279</v>
      </c>
      <c r="R1199" s="1" t="s">
        <v>1410</v>
      </c>
      <c r="S1199" s="1"/>
      <c r="T1199" s="1"/>
      <c r="U1199" s="7"/>
      <c r="V1199" s="8" t="s">
        <v>1627</v>
      </c>
      <c r="W1199" s="42" t="str">
        <f>A1199&amp;" St."&amp;B1199&amp;" "&amp;K1199&amp;"m"&amp;" Bt."&amp;M1199</f>
        <v>YK1808 St.MT10 50m Bt.0</v>
      </c>
      <c r="X1199" s="22"/>
      <c r="Y1199" s="22"/>
    </row>
    <row r="1200" spans="1:25" s="18" customFormat="1" ht="12.75" customHeight="1">
      <c r="A1200" s="1" t="s">
        <v>1408</v>
      </c>
      <c r="B1200" s="1" t="s">
        <v>1411</v>
      </c>
      <c r="C1200" s="1" t="s">
        <v>1573</v>
      </c>
      <c r="D1200" s="5">
        <v>43340.191666666666</v>
      </c>
      <c r="E1200" s="1">
        <v>2018</v>
      </c>
      <c r="F1200" s="1">
        <v>8</v>
      </c>
      <c r="G1200" s="4">
        <v>28</v>
      </c>
      <c r="H1200" s="9">
        <v>43340.566666666666</v>
      </c>
      <c r="I1200" s="13">
        <v>135.602</v>
      </c>
      <c r="J1200" s="13">
        <v>40.171999999999997</v>
      </c>
      <c r="K1200" s="33">
        <v>50</v>
      </c>
      <c r="L1200" s="33">
        <v>50</v>
      </c>
      <c r="M1200" s="10">
        <v>0</v>
      </c>
      <c r="N1200" s="14">
        <v>7.2930000000000001</v>
      </c>
      <c r="O1200" s="13">
        <v>34.135631714505742</v>
      </c>
      <c r="P1200" s="38">
        <v>3.678355294117619E-2</v>
      </c>
      <c r="Q1200" s="38">
        <v>-1.956789647059054E-2</v>
      </c>
      <c r="R1200" s="1" t="s">
        <v>1410</v>
      </c>
      <c r="S1200" s="1"/>
      <c r="T1200" s="1"/>
      <c r="U1200" s="8"/>
      <c r="V1200" s="8"/>
      <c r="W1200" s="42" t="str">
        <f>A1200&amp;" St."&amp;B1200&amp;" "&amp;K1200&amp;"m"&amp;" Bt."&amp;M1200</f>
        <v>YK1808 St.N2 50m Bt.0</v>
      </c>
      <c r="X1200" s="22"/>
      <c r="Y1200" s="22"/>
    </row>
    <row r="1201" spans="1:25" s="18" customFormat="1" ht="12.75" customHeight="1">
      <c r="A1201" s="25" t="s">
        <v>1359</v>
      </c>
      <c r="B1201" s="25" t="s">
        <v>1364</v>
      </c>
      <c r="C1201" s="25" t="s">
        <v>1573</v>
      </c>
      <c r="D1201" s="43">
        <v>43307</v>
      </c>
      <c r="E1201" s="25">
        <v>2018</v>
      </c>
      <c r="F1201" s="25">
        <v>7</v>
      </c>
      <c r="G1201" s="37">
        <v>26</v>
      </c>
      <c r="H1201" s="35">
        <v>0.61998842592592596</v>
      </c>
      <c r="I1201" s="44">
        <v>135.00483333333332</v>
      </c>
      <c r="J1201" s="44">
        <v>36.491666666666667</v>
      </c>
      <c r="K1201" s="34">
        <v>10</v>
      </c>
      <c r="L1201" s="34">
        <v>10</v>
      </c>
      <c r="M1201" s="34">
        <v>0</v>
      </c>
      <c r="N1201" s="45">
        <v>21.947199999999999</v>
      </c>
      <c r="O1201" s="44">
        <v>34.011899999999997</v>
      </c>
      <c r="P1201" s="26">
        <v>3.8956864705882666E-2</v>
      </c>
      <c r="Q1201" s="26">
        <v>-0.12933020235293924</v>
      </c>
      <c r="R1201" s="32" t="s">
        <v>1360</v>
      </c>
      <c r="S1201" s="32"/>
      <c r="T1201" s="32"/>
      <c r="U1201" s="61"/>
      <c r="V1201" s="36"/>
      <c r="W1201" s="62" t="s">
        <v>886</v>
      </c>
      <c r="X1201" s="22"/>
      <c r="Y1201" s="22"/>
    </row>
    <row r="1202" spans="1:25" s="18" customFormat="1" ht="12.75" customHeight="1">
      <c r="A1202" s="32" t="s">
        <v>180</v>
      </c>
      <c r="B1202" s="32">
        <v>35</v>
      </c>
      <c r="C1202" s="32" t="s">
        <v>1573</v>
      </c>
      <c r="D1202" s="31">
        <v>42947</v>
      </c>
      <c r="E1202" s="25">
        <f>YEAR(D1202)</f>
        <v>2017</v>
      </c>
      <c r="F1202" s="25">
        <f>MONTH(D1202)</f>
        <v>7</v>
      </c>
      <c r="G1202" s="37">
        <f>DAY(D1202)</f>
        <v>31</v>
      </c>
      <c r="H1202" s="35" t="s">
        <v>292</v>
      </c>
      <c r="I1202" s="28">
        <v>134.98099999999999</v>
      </c>
      <c r="J1202" s="28">
        <v>37.523499999999999</v>
      </c>
      <c r="K1202" s="33">
        <v>10</v>
      </c>
      <c r="L1202" s="33">
        <v>10</v>
      </c>
      <c r="M1202" s="33" t="s">
        <v>292</v>
      </c>
      <c r="N1202" s="27">
        <v>24.206600000000002</v>
      </c>
      <c r="O1202" s="30">
        <v>34.3292</v>
      </c>
      <c r="P1202" s="26">
        <v>4.836256823529439E-2</v>
      </c>
      <c r="Q1202" s="26">
        <v>0.53431626117647291</v>
      </c>
      <c r="R1202" s="32" t="s">
        <v>284</v>
      </c>
      <c r="S1202" s="32"/>
      <c r="T1202" s="32"/>
      <c r="U1202" s="22"/>
      <c r="V1202" s="36"/>
      <c r="W1202" s="22"/>
      <c r="X1202" s="22"/>
      <c r="Y1202" s="22"/>
    </row>
    <row r="1203" spans="1:25" s="18" customFormat="1" ht="12.75" customHeight="1">
      <c r="A1203" s="32" t="s">
        <v>145</v>
      </c>
      <c r="B1203" s="32" t="s">
        <v>220</v>
      </c>
      <c r="C1203" s="32" t="s">
        <v>1572</v>
      </c>
      <c r="D1203" s="31">
        <v>42607</v>
      </c>
      <c r="E1203" s="1">
        <f>YEAR(D1203)</f>
        <v>2016</v>
      </c>
      <c r="F1203" s="1">
        <f>MONTH(D1203)</f>
        <v>8</v>
      </c>
      <c r="G1203" s="4">
        <f>DAY(D1203)</f>
        <v>25</v>
      </c>
      <c r="H1203" s="9">
        <v>0.84280092592592604</v>
      </c>
      <c r="I1203" s="28">
        <v>135.78983333333332</v>
      </c>
      <c r="J1203" s="28">
        <v>39.324833333333331</v>
      </c>
      <c r="K1203" s="33">
        <v>99.727000000000004</v>
      </c>
      <c r="L1203" s="33">
        <v>100</v>
      </c>
      <c r="M1203" s="33">
        <v>0</v>
      </c>
      <c r="N1203" s="27">
        <v>8.0280000000000005</v>
      </c>
      <c r="O1203" s="30">
        <v>34.053100000000001</v>
      </c>
      <c r="P1203" s="38">
        <v>4.8502235294117346E-2</v>
      </c>
      <c r="Q1203" s="38">
        <v>-0.13846625999999951</v>
      </c>
      <c r="R1203" s="32" t="s">
        <v>285</v>
      </c>
      <c r="S1203" s="32">
        <v>1</v>
      </c>
      <c r="T1203" s="32"/>
      <c r="U1203" s="8"/>
      <c r="V1203" s="8"/>
      <c r="W1203" s="8" t="s">
        <v>362</v>
      </c>
      <c r="X1203" s="22"/>
      <c r="Y1203" s="22"/>
    </row>
    <row r="1204" spans="1:25" s="18" customFormat="1" ht="12.75" customHeight="1">
      <c r="A1204" s="25" t="s">
        <v>1359</v>
      </c>
      <c r="B1204" s="25" t="s">
        <v>1335</v>
      </c>
      <c r="C1204" s="25" t="s">
        <v>1573</v>
      </c>
      <c r="D1204" s="43">
        <v>43307</v>
      </c>
      <c r="E1204" s="25">
        <v>2018</v>
      </c>
      <c r="F1204" s="25">
        <v>7</v>
      </c>
      <c r="G1204" s="37">
        <v>26</v>
      </c>
      <c r="H1204" s="35">
        <v>0.39339120370370373</v>
      </c>
      <c r="I1204" s="44">
        <v>134.98783333333333</v>
      </c>
      <c r="J1204" s="44">
        <v>36.998333333333335</v>
      </c>
      <c r="K1204" s="34">
        <v>125</v>
      </c>
      <c r="L1204" s="34">
        <v>125</v>
      </c>
      <c r="M1204" s="34">
        <v>0</v>
      </c>
      <c r="N1204" s="45">
        <v>3.9489999999999998</v>
      </c>
      <c r="O1204" s="44">
        <v>34.070300000000003</v>
      </c>
      <c r="P1204" s="26">
        <v>5.2721309411764672E-2</v>
      </c>
      <c r="Q1204" s="26">
        <v>-0.41994824470588021</v>
      </c>
      <c r="R1204" s="32" t="s">
        <v>1360</v>
      </c>
      <c r="S1204" s="32">
        <v>1</v>
      </c>
      <c r="T1204" s="32"/>
      <c r="U1204" s="61"/>
      <c r="V1204" s="36"/>
      <c r="W1204" s="62" t="s">
        <v>893</v>
      </c>
      <c r="X1204" s="22"/>
      <c r="Y1204" s="22"/>
    </row>
    <row r="1205" spans="1:25" s="18" customFormat="1" ht="12.75" customHeight="1">
      <c r="A1205" s="1" t="s">
        <v>1408</v>
      </c>
      <c r="B1205" s="1" t="s">
        <v>230</v>
      </c>
      <c r="C1205" s="1" t="s">
        <v>1572</v>
      </c>
      <c r="D1205" s="5">
        <v>43343.365277777775</v>
      </c>
      <c r="E1205" s="1">
        <v>2018</v>
      </c>
      <c r="F1205" s="1">
        <v>8</v>
      </c>
      <c r="G1205" s="4">
        <v>31</v>
      </c>
      <c r="H1205" s="9">
        <v>43343.740277777775</v>
      </c>
      <c r="I1205" s="13">
        <v>135.76</v>
      </c>
      <c r="J1205" s="13">
        <v>37.136000000000003</v>
      </c>
      <c r="K1205" s="33">
        <v>50</v>
      </c>
      <c r="L1205" s="33">
        <v>50</v>
      </c>
      <c r="M1205" s="10">
        <v>0</v>
      </c>
      <c r="N1205" s="14">
        <v>12.868</v>
      </c>
      <c r="O1205" s="13">
        <v>34.379764082928858</v>
      </c>
      <c r="P1205" s="38">
        <v>5.4991960000000173E-2</v>
      </c>
      <c r="Q1205" s="38">
        <v>0.59847329999999843</v>
      </c>
      <c r="R1205" s="1" t="s">
        <v>1410</v>
      </c>
      <c r="S1205" s="1"/>
      <c r="T1205" s="1"/>
      <c r="U1205" s="7"/>
      <c r="V1205" s="8" t="s">
        <v>1627</v>
      </c>
      <c r="W1205" s="42" t="str">
        <f>A1205&amp;" St."&amp;B1205&amp;" "&amp;K1205&amp;"m"&amp;" Bt."&amp;M1205</f>
        <v>YK1808 St.MT09 50m Bt.0</v>
      </c>
      <c r="X1205" s="22"/>
      <c r="Y1205" s="22"/>
    </row>
    <row r="1206" spans="1:25" s="18" customFormat="1" ht="12.75" customHeight="1">
      <c r="A1206" s="32" t="s">
        <v>149</v>
      </c>
      <c r="B1206" s="32" t="s">
        <v>221</v>
      </c>
      <c r="C1206" s="32" t="s">
        <v>1573</v>
      </c>
      <c r="D1206" s="31">
        <v>42972</v>
      </c>
      <c r="E1206" s="1">
        <f>YEAR(D1206)</f>
        <v>2017</v>
      </c>
      <c r="F1206" s="1">
        <f>MONTH(D1206)</f>
        <v>8</v>
      </c>
      <c r="G1206" s="4">
        <f>DAY(D1206)</f>
        <v>25</v>
      </c>
      <c r="H1206" s="6">
        <v>0.61736111111111114</v>
      </c>
      <c r="I1206" s="28">
        <v>135.79666666666665</v>
      </c>
      <c r="J1206" s="28">
        <v>37.945666666666668</v>
      </c>
      <c r="K1206" s="33">
        <v>0</v>
      </c>
      <c r="L1206" s="33">
        <v>0</v>
      </c>
      <c r="M1206" s="33">
        <v>0</v>
      </c>
      <c r="N1206" s="27">
        <v>25.6</v>
      </c>
      <c r="O1206" s="30">
        <v>34.050728732191949</v>
      </c>
      <c r="P1206" s="19">
        <v>5.7171342352940746E-2</v>
      </c>
      <c r="Q1206" s="19">
        <v>-0.1555177647058823</v>
      </c>
      <c r="R1206" s="32" t="s">
        <v>285</v>
      </c>
      <c r="S1206" s="32"/>
      <c r="T1206" s="32"/>
      <c r="U1206" s="7"/>
      <c r="V1206" s="17" t="s">
        <v>1614</v>
      </c>
      <c r="W1206" s="8" t="s">
        <v>631</v>
      </c>
      <c r="X1206" s="22"/>
      <c r="Y1206" s="22"/>
    </row>
    <row r="1207" spans="1:25" s="18" customFormat="1" ht="12.75" customHeight="1">
      <c r="A1207" s="32" t="s">
        <v>145</v>
      </c>
      <c r="B1207" s="32" t="s">
        <v>222</v>
      </c>
      <c r="C1207" s="32" t="s">
        <v>1572</v>
      </c>
      <c r="D1207" s="31">
        <v>42608</v>
      </c>
      <c r="E1207" s="1">
        <f>YEAR(D1207)</f>
        <v>2016</v>
      </c>
      <c r="F1207" s="1">
        <f>MONTH(D1207)</f>
        <v>8</v>
      </c>
      <c r="G1207" s="4">
        <f>DAY(D1207)</f>
        <v>26</v>
      </c>
      <c r="H1207" s="6">
        <v>0.7154166666666667</v>
      </c>
      <c r="I1207" s="28">
        <v>135.60249999999999</v>
      </c>
      <c r="J1207" s="28">
        <v>40.166833333333336</v>
      </c>
      <c r="K1207" s="33">
        <v>50.506</v>
      </c>
      <c r="L1207" s="33">
        <v>50</v>
      </c>
      <c r="M1207" s="33">
        <v>0</v>
      </c>
      <c r="N1207" s="27">
        <v>7.97</v>
      </c>
      <c r="O1207" s="30">
        <v>34.043500000000002</v>
      </c>
      <c r="P1207" s="38">
        <v>5.923414705882335E-2</v>
      </c>
      <c r="Q1207" s="38">
        <v>-0.3032643835294131</v>
      </c>
      <c r="R1207" s="32" t="s">
        <v>285</v>
      </c>
      <c r="S1207" s="32">
        <v>1</v>
      </c>
      <c r="T1207" s="32"/>
      <c r="U1207" s="8"/>
      <c r="V1207" s="8"/>
      <c r="W1207" s="8" t="s">
        <v>379</v>
      </c>
      <c r="X1207" s="22"/>
      <c r="Y1207" s="22"/>
    </row>
    <row r="1208" spans="1:25" s="18" customFormat="1" ht="12.75" customHeight="1">
      <c r="A1208" s="25" t="s">
        <v>1359</v>
      </c>
      <c r="B1208" s="25" t="s">
        <v>1335</v>
      </c>
      <c r="C1208" s="25" t="s">
        <v>1573</v>
      </c>
      <c r="D1208" s="43">
        <v>43307</v>
      </c>
      <c r="E1208" s="25">
        <v>2018</v>
      </c>
      <c r="F1208" s="25">
        <v>7</v>
      </c>
      <c r="G1208" s="37">
        <v>26</v>
      </c>
      <c r="H1208" s="35">
        <v>0.39251157407407405</v>
      </c>
      <c r="I1208" s="44">
        <v>134.98783333333333</v>
      </c>
      <c r="J1208" s="44">
        <v>36.998333333333335</v>
      </c>
      <c r="K1208" s="34">
        <v>150</v>
      </c>
      <c r="L1208" s="34">
        <v>150</v>
      </c>
      <c r="M1208" s="34">
        <v>0</v>
      </c>
      <c r="N1208" s="45">
        <v>2.5956999999999999</v>
      </c>
      <c r="O1208" s="44">
        <v>34.0413</v>
      </c>
      <c r="P1208" s="26">
        <v>6.2804752941176378E-2</v>
      </c>
      <c r="Q1208" s="26">
        <v>-0.49468157647058497</v>
      </c>
      <c r="R1208" s="32" t="s">
        <v>1360</v>
      </c>
      <c r="S1208" s="32">
        <v>1</v>
      </c>
      <c r="T1208" s="32"/>
      <c r="U1208" s="61"/>
      <c r="V1208" s="36"/>
      <c r="W1208" s="62" t="s">
        <v>892</v>
      </c>
      <c r="X1208" s="22"/>
      <c r="Y1208" s="22"/>
    </row>
    <row r="1209" spans="1:25" s="18" customFormat="1" ht="12.75" customHeight="1">
      <c r="A1209" s="1" t="s">
        <v>1408</v>
      </c>
      <c r="B1209" s="1" t="s">
        <v>1409</v>
      </c>
      <c r="C1209" s="1" t="s">
        <v>1573</v>
      </c>
      <c r="D1209" s="5">
        <v>43339.256111111114</v>
      </c>
      <c r="E1209" s="1">
        <v>2018</v>
      </c>
      <c r="F1209" s="1">
        <v>8</v>
      </c>
      <c r="G1209" s="4">
        <v>27</v>
      </c>
      <c r="H1209" s="9">
        <v>43339.631111111114</v>
      </c>
      <c r="I1209" s="13">
        <v>136.00299999999999</v>
      </c>
      <c r="J1209" s="13">
        <v>38.841999999999999</v>
      </c>
      <c r="K1209" s="33">
        <v>50</v>
      </c>
      <c r="L1209" s="33">
        <v>50</v>
      </c>
      <c r="M1209" s="10">
        <v>0</v>
      </c>
      <c r="N1209" s="14">
        <v>20.059000000000001</v>
      </c>
      <c r="O1209" s="13">
        <v>34.16134149151938</v>
      </c>
      <c r="P1209" s="38">
        <v>6.3441729411765291E-2</v>
      </c>
      <c r="Q1209" s="38">
        <v>0.33932459529411929</v>
      </c>
      <c r="R1209" s="1" t="s">
        <v>1410</v>
      </c>
      <c r="S1209" s="1"/>
      <c r="T1209" s="1"/>
      <c r="U1209" s="8"/>
      <c r="V1209" s="8"/>
      <c r="W1209" s="42" t="str">
        <f>A1209&amp;" St."&amp;B1209&amp;" "&amp;K1209&amp;"m"&amp;" Bt."&amp;M1209</f>
        <v>YK1808 St.N1 50m Bt.0</v>
      </c>
      <c r="X1209" s="22"/>
      <c r="Y1209" s="22"/>
    </row>
    <row r="1210" spans="1:25" s="18" customFormat="1" ht="12.75" customHeight="1">
      <c r="A1210" s="32" t="s">
        <v>145</v>
      </c>
      <c r="B1210" s="32" t="s">
        <v>224</v>
      </c>
      <c r="C1210" s="32" t="s">
        <v>1572</v>
      </c>
      <c r="D1210" s="31">
        <v>42609</v>
      </c>
      <c r="E1210" s="1">
        <f t="shared" ref="E1210:E1215" si="105">YEAR(D1210)</f>
        <v>2016</v>
      </c>
      <c r="F1210" s="1">
        <f t="shared" ref="F1210:F1215" si="106">MONTH(D1210)</f>
        <v>8</v>
      </c>
      <c r="G1210" s="4">
        <f t="shared" ref="G1210:G1215" si="107">DAY(D1210)</f>
        <v>27</v>
      </c>
      <c r="H1210" s="6">
        <v>0.57893518518518516</v>
      </c>
      <c r="I1210" s="28">
        <v>135.999</v>
      </c>
      <c r="J1210" s="28">
        <v>38.493000000000002</v>
      </c>
      <c r="K1210" s="33">
        <v>99.98</v>
      </c>
      <c r="L1210" s="33">
        <v>100</v>
      </c>
      <c r="M1210" s="33">
        <v>0</v>
      </c>
      <c r="N1210" s="27">
        <v>7.0903999999999998</v>
      </c>
      <c r="O1210" s="30">
        <v>34.071100000000001</v>
      </c>
      <c r="P1210" s="38">
        <v>6.4068518823529264E-2</v>
      </c>
      <c r="Q1210" s="38">
        <v>-0.22070427529411774</v>
      </c>
      <c r="R1210" s="32" t="s">
        <v>285</v>
      </c>
      <c r="S1210" s="32">
        <v>1</v>
      </c>
      <c r="T1210" s="32"/>
      <c r="U1210" s="8"/>
      <c r="V1210" s="8"/>
      <c r="W1210" s="8" t="s">
        <v>400</v>
      </c>
      <c r="X1210" s="22"/>
      <c r="Y1210" s="22"/>
    </row>
    <row r="1211" spans="1:25" s="18" customFormat="1" ht="12.75" customHeight="1">
      <c r="A1211" s="32" t="s">
        <v>145</v>
      </c>
      <c r="B1211" s="32" t="s">
        <v>223</v>
      </c>
      <c r="C1211" s="32" t="s">
        <v>1572</v>
      </c>
      <c r="D1211" s="31">
        <v>42609</v>
      </c>
      <c r="E1211" s="1">
        <f t="shared" si="105"/>
        <v>2016</v>
      </c>
      <c r="F1211" s="1">
        <f t="shared" si="106"/>
        <v>8</v>
      </c>
      <c r="G1211" s="4">
        <f t="shared" si="107"/>
        <v>27</v>
      </c>
      <c r="H1211" s="6">
        <v>4.0856481481481481E-3</v>
      </c>
      <c r="I1211" s="28">
        <v>135.63216666666668</v>
      </c>
      <c r="J1211" s="28">
        <v>39.911666666666669</v>
      </c>
      <c r="K1211" s="33">
        <v>49.646999999999998</v>
      </c>
      <c r="L1211" s="33">
        <v>50</v>
      </c>
      <c r="M1211" s="33">
        <v>0</v>
      </c>
      <c r="N1211" s="27">
        <v>11.0589</v>
      </c>
      <c r="O1211" s="30">
        <v>34.136899999999997</v>
      </c>
      <c r="P1211" s="38">
        <v>6.5063823529411868E-2</v>
      </c>
      <c r="Q1211" s="38">
        <v>4.1999108235293292E-2</v>
      </c>
      <c r="R1211" s="32" t="s">
        <v>285</v>
      </c>
      <c r="S1211" s="32">
        <v>1</v>
      </c>
      <c r="T1211" s="32"/>
      <c r="U1211" s="8"/>
      <c r="V1211" s="8"/>
      <c r="W1211" s="8" t="s">
        <v>389</v>
      </c>
      <c r="X1211" s="22"/>
      <c r="Y1211" s="22"/>
    </row>
    <row r="1212" spans="1:25" s="18" customFormat="1" ht="12.75" customHeight="1">
      <c r="A1212" s="32" t="s">
        <v>145</v>
      </c>
      <c r="B1212" s="32" t="s">
        <v>223</v>
      </c>
      <c r="C1212" s="32" t="s">
        <v>1572</v>
      </c>
      <c r="D1212" s="31">
        <v>42609</v>
      </c>
      <c r="E1212" s="1">
        <f t="shared" si="105"/>
        <v>2016</v>
      </c>
      <c r="F1212" s="1">
        <f t="shared" si="106"/>
        <v>8</v>
      </c>
      <c r="G1212" s="4">
        <f t="shared" si="107"/>
        <v>27</v>
      </c>
      <c r="H1212" s="6">
        <v>4.0856481481481481E-3</v>
      </c>
      <c r="I1212" s="28">
        <v>135.63216666666668</v>
      </c>
      <c r="J1212" s="28">
        <v>39.911666666666669</v>
      </c>
      <c r="K1212" s="33">
        <v>74.484999999999999</v>
      </c>
      <c r="L1212" s="33">
        <v>75</v>
      </c>
      <c r="M1212" s="33">
        <v>0</v>
      </c>
      <c r="N1212" s="27">
        <v>7.5019</v>
      </c>
      <c r="O1212" s="30">
        <v>34.079700000000003</v>
      </c>
      <c r="P1212" s="38">
        <v>6.6201029411764756E-2</v>
      </c>
      <c r="Q1212" s="38">
        <v>-0.10276052470588048</v>
      </c>
      <c r="R1212" s="32" t="s">
        <v>285</v>
      </c>
      <c r="S1212" s="32">
        <v>1</v>
      </c>
      <c r="T1212" s="32"/>
      <c r="U1212" s="8"/>
      <c r="V1212" s="8"/>
      <c r="W1212" s="8" t="s">
        <v>390</v>
      </c>
      <c r="X1212" s="22"/>
      <c r="Y1212" s="22"/>
    </row>
    <row r="1213" spans="1:25" s="18" customFormat="1" ht="12.75" customHeight="1">
      <c r="A1213" s="32" t="s">
        <v>145</v>
      </c>
      <c r="B1213" s="32" t="s">
        <v>226</v>
      </c>
      <c r="C1213" s="32" t="s">
        <v>1572</v>
      </c>
      <c r="D1213" s="31">
        <v>42610</v>
      </c>
      <c r="E1213" s="1">
        <f t="shared" si="105"/>
        <v>2016</v>
      </c>
      <c r="F1213" s="1">
        <f t="shared" si="106"/>
        <v>8</v>
      </c>
      <c r="G1213" s="4">
        <f t="shared" si="107"/>
        <v>28</v>
      </c>
      <c r="H1213" s="6">
        <v>0.75143518518518515</v>
      </c>
      <c r="I1213" s="28">
        <v>135.59966666666668</v>
      </c>
      <c r="J1213" s="28">
        <v>38.015500000000003</v>
      </c>
      <c r="K1213" s="33">
        <v>76</v>
      </c>
      <c r="L1213" s="33">
        <v>75</v>
      </c>
      <c r="M1213" s="33">
        <v>0</v>
      </c>
      <c r="N1213" s="27">
        <v>9.5655000000000001</v>
      </c>
      <c r="O1213" s="30">
        <v>34.133400000000002</v>
      </c>
      <c r="P1213" s="38">
        <v>6.9983362745097866E-2</v>
      </c>
      <c r="Q1213" s="38">
        <v>2.1180035294117161E-2</v>
      </c>
      <c r="R1213" s="32" t="s">
        <v>285</v>
      </c>
      <c r="S1213" s="32">
        <v>1</v>
      </c>
      <c r="T1213" s="32"/>
      <c r="U1213" s="8"/>
      <c r="V1213" s="8"/>
      <c r="W1213" s="8" t="s">
        <v>422</v>
      </c>
      <c r="X1213" s="22"/>
      <c r="Y1213" s="22"/>
    </row>
    <row r="1214" spans="1:25" s="18" customFormat="1" ht="12.75" customHeight="1">
      <c r="A1214" s="32" t="s">
        <v>145</v>
      </c>
      <c r="B1214" s="32" t="s">
        <v>225</v>
      </c>
      <c r="C1214" s="32" t="s">
        <v>1572</v>
      </c>
      <c r="D1214" s="31">
        <v>42610</v>
      </c>
      <c r="E1214" s="1">
        <f t="shared" si="105"/>
        <v>2016</v>
      </c>
      <c r="F1214" s="1">
        <f t="shared" si="106"/>
        <v>8</v>
      </c>
      <c r="G1214" s="4">
        <f t="shared" si="107"/>
        <v>28</v>
      </c>
      <c r="H1214" s="6">
        <v>0.5722800925925926</v>
      </c>
      <c r="I1214" s="28">
        <v>135.601</v>
      </c>
      <c r="J1214" s="28">
        <v>37.741500000000002</v>
      </c>
      <c r="K1214" s="33">
        <v>99.043999999999997</v>
      </c>
      <c r="L1214" s="33">
        <v>100</v>
      </c>
      <c r="M1214" s="33">
        <v>0</v>
      </c>
      <c r="N1214" s="27">
        <v>7.0198</v>
      </c>
      <c r="O1214" s="30">
        <v>34.078099999999999</v>
      </c>
      <c r="P1214" s="38">
        <v>7.039100235294149E-2</v>
      </c>
      <c r="Q1214" s="38">
        <v>-0.17692336941176556</v>
      </c>
      <c r="R1214" s="32" t="s">
        <v>285</v>
      </c>
      <c r="S1214" s="32">
        <v>1</v>
      </c>
      <c r="T1214" s="32"/>
      <c r="U1214" s="8"/>
      <c r="V1214" s="8"/>
      <c r="W1214" s="8" t="s">
        <v>413</v>
      </c>
      <c r="X1214" s="22"/>
      <c r="Y1214" s="22"/>
    </row>
    <row r="1215" spans="1:25" s="18" customFormat="1" ht="12.75" customHeight="1">
      <c r="A1215" s="32" t="s">
        <v>149</v>
      </c>
      <c r="B1215" s="32" t="s">
        <v>220</v>
      </c>
      <c r="C1215" s="32" t="s">
        <v>1573</v>
      </c>
      <c r="D1215" s="31">
        <v>42972</v>
      </c>
      <c r="E1215" s="1">
        <f t="shared" si="105"/>
        <v>2017</v>
      </c>
      <c r="F1215" s="1">
        <f t="shared" si="106"/>
        <v>8</v>
      </c>
      <c r="G1215" s="4">
        <f t="shared" si="107"/>
        <v>25</v>
      </c>
      <c r="H1215" s="6">
        <v>0.72958333333333336</v>
      </c>
      <c r="I1215" s="28">
        <v>136.04116666666667</v>
      </c>
      <c r="J1215" s="28">
        <v>37.819499999999998</v>
      </c>
      <c r="K1215" s="33">
        <v>20</v>
      </c>
      <c r="L1215" s="33">
        <v>20</v>
      </c>
      <c r="M1215" s="33">
        <v>0</v>
      </c>
      <c r="N1215" s="27">
        <v>25.766999999999999</v>
      </c>
      <c r="O1215" s="30">
        <v>34.082000000000001</v>
      </c>
      <c r="P1215" s="38">
        <v>8.0336950588235423E-2</v>
      </c>
      <c r="Q1215" s="38">
        <v>-0.24867306588235216</v>
      </c>
      <c r="R1215" s="32" t="s">
        <v>285</v>
      </c>
      <c r="S1215" s="32"/>
      <c r="T1215" s="32"/>
      <c r="U1215" s="7"/>
      <c r="V1215" s="8"/>
      <c r="W1215" s="8" t="s">
        <v>629</v>
      </c>
      <c r="X1215" s="22"/>
      <c r="Y1215" s="22"/>
    </row>
    <row r="1216" spans="1:25" s="18" customFormat="1" ht="12.75" customHeight="1">
      <c r="A1216" s="1" t="s">
        <v>1408</v>
      </c>
      <c r="B1216" s="1" t="s">
        <v>220</v>
      </c>
      <c r="C1216" s="1" t="s">
        <v>1572</v>
      </c>
      <c r="D1216" s="5">
        <v>43339.368657407409</v>
      </c>
      <c r="E1216" s="1">
        <v>2018</v>
      </c>
      <c r="F1216" s="1">
        <v>8</v>
      </c>
      <c r="G1216" s="4">
        <v>27</v>
      </c>
      <c r="H1216" s="9">
        <v>43339.743657407409</v>
      </c>
      <c r="I1216" s="13">
        <v>135.75700000000001</v>
      </c>
      <c r="J1216" s="13">
        <v>38.643999999999998</v>
      </c>
      <c r="K1216" s="33">
        <v>50</v>
      </c>
      <c r="L1216" s="33">
        <v>50</v>
      </c>
      <c r="M1216" s="10">
        <v>0</v>
      </c>
      <c r="N1216" s="14">
        <v>19.568000000000001</v>
      </c>
      <c r="O1216" s="13">
        <v>34.315688711595328</v>
      </c>
      <c r="P1216" s="38">
        <v>8.351659999999983E-2</v>
      </c>
      <c r="Q1216" s="38">
        <v>0.69937544000000251</v>
      </c>
      <c r="R1216" s="1" t="s">
        <v>1410</v>
      </c>
      <c r="S1216" s="1"/>
      <c r="T1216" s="1"/>
      <c r="U1216" s="8"/>
      <c r="V1216" s="8"/>
      <c r="W1216" s="42" t="str">
        <f>A1216&amp;" St."&amp;B1216&amp;" "&amp;K1216&amp;"m"&amp;" Bt."&amp;M1216</f>
        <v>YK1808 St.MT01 50m Bt.0</v>
      </c>
      <c r="X1216" s="22"/>
      <c r="Y1216" s="22"/>
    </row>
    <row r="1217" spans="1:25" s="18" customFormat="1" ht="12.75" customHeight="1">
      <c r="A1217" s="1" t="s">
        <v>1408</v>
      </c>
      <c r="B1217" s="1" t="s">
        <v>1430</v>
      </c>
      <c r="C1217" s="1" t="s">
        <v>1572</v>
      </c>
      <c r="D1217" s="5">
        <v>43341.501226851855</v>
      </c>
      <c r="E1217" s="1">
        <v>2018</v>
      </c>
      <c r="F1217" s="1">
        <v>8</v>
      </c>
      <c r="G1217" s="4">
        <v>29</v>
      </c>
      <c r="H1217" s="9">
        <v>43341.876226851855</v>
      </c>
      <c r="I1217" s="13">
        <v>135.613</v>
      </c>
      <c r="J1217" s="13">
        <v>39.201999999999998</v>
      </c>
      <c r="K1217" s="33">
        <v>20</v>
      </c>
      <c r="L1217" s="33">
        <v>20</v>
      </c>
      <c r="M1217" s="10">
        <v>0</v>
      </c>
      <c r="N1217" s="14">
        <v>20.581</v>
      </c>
      <c r="O1217" s="13">
        <v>34.205606972739879</v>
      </c>
      <c r="P1217" s="38">
        <v>8.6418625882353162E-2</v>
      </c>
      <c r="Q1217" s="38">
        <v>0.44467182470588362</v>
      </c>
      <c r="R1217" s="1" t="s">
        <v>1410</v>
      </c>
      <c r="S1217" s="1"/>
      <c r="T1217" s="1"/>
      <c r="U1217" s="8"/>
      <c r="V1217" s="8" t="s">
        <v>1627</v>
      </c>
      <c r="W1217" s="42" t="str">
        <f>A1217&amp;" St."&amp;B1217&amp;" "&amp;K1217&amp;"m"&amp;" Bt."&amp;M1217</f>
        <v>YK1808 St.MT06 20m Bt.0</v>
      </c>
      <c r="X1217" s="22"/>
      <c r="Y1217" s="22"/>
    </row>
    <row r="1218" spans="1:25" s="18" customFormat="1" ht="12.75" customHeight="1">
      <c r="A1218" s="32" t="s">
        <v>145</v>
      </c>
      <c r="B1218" s="32" t="s">
        <v>224</v>
      </c>
      <c r="C1218" s="32" t="s">
        <v>1572</v>
      </c>
      <c r="D1218" s="31">
        <v>42609</v>
      </c>
      <c r="E1218" s="1">
        <f>YEAR(D1218)</f>
        <v>2016</v>
      </c>
      <c r="F1218" s="1">
        <f>MONTH(D1218)</f>
        <v>8</v>
      </c>
      <c r="G1218" s="4">
        <f>DAY(D1218)</f>
        <v>27</v>
      </c>
      <c r="H1218" s="6">
        <v>0.57893518518518516</v>
      </c>
      <c r="I1218" s="28">
        <v>135.999</v>
      </c>
      <c r="J1218" s="28">
        <v>38.493000000000002</v>
      </c>
      <c r="K1218" s="33">
        <v>125.372</v>
      </c>
      <c r="L1218" s="33">
        <v>125</v>
      </c>
      <c r="M1218" s="33">
        <v>0</v>
      </c>
      <c r="N1218" s="27">
        <v>4.9832999999999998</v>
      </c>
      <c r="O1218" s="30">
        <v>34.021000000000001</v>
      </c>
      <c r="P1218" s="38">
        <v>9.1677095294117494E-2</v>
      </c>
      <c r="Q1218" s="38">
        <v>-0.29017690117647099</v>
      </c>
      <c r="R1218" s="32" t="s">
        <v>285</v>
      </c>
      <c r="S1218" s="32">
        <v>1</v>
      </c>
      <c r="T1218" s="32"/>
      <c r="U1218" s="8"/>
      <c r="V1218" s="8"/>
      <c r="W1218" s="8" t="s">
        <v>401</v>
      </c>
      <c r="X1218" s="22"/>
      <c r="Y1218" s="22"/>
    </row>
    <row r="1219" spans="1:25" s="18" customFormat="1" ht="12.75" customHeight="1">
      <c r="A1219" s="25" t="s">
        <v>1359</v>
      </c>
      <c r="B1219" s="25" t="s">
        <v>1336</v>
      </c>
      <c r="C1219" s="25" t="s">
        <v>1573</v>
      </c>
      <c r="D1219" s="43">
        <v>43308</v>
      </c>
      <c r="E1219" s="25">
        <v>2018</v>
      </c>
      <c r="F1219" s="25">
        <v>7</v>
      </c>
      <c r="G1219" s="37">
        <v>27</v>
      </c>
      <c r="H1219" s="35">
        <v>0.40908564814814818</v>
      </c>
      <c r="I1219" s="44">
        <v>135.74683333333334</v>
      </c>
      <c r="J1219" s="44">
        <v>37.00333333333333</v>
      </c>
      <c r="K1219" s="34">
        <v>20</v>
      </c>
      <c r="L1219" s="34">
        <v>20</v>
      </c>
      <c r="M1219" s="34">
        <v>0</v>
      </c>
      <c r="N1219" s="45">
        <v>21.0777</v>
      </c>
      <c r="O1219" s="44">
        <v>34.142899999999997</v>
      </c>
      <c r="P1219" s="26">
        <v>9.3788574117646295E-2</v>
      </c>
      <c r="Q1219" s="26">
        <v>0.41126409764706118</v>
      </c>
      <c r="R1219" s="32" t="s">
        <v>1360</v>
      </c>
      <c r="S1219" s="32"/>
      <c r="T1219" s="32"/>
      <c r="U1219" s="22"/>
      <c r="V1219" s="36"/>
      <c r="W1219" s="47" t="s">
        <v>917</v>
      </c>
      <c r="X1219" s="22"/>
      <c r="Y1219" s="22"/>
    </row>
    <row r="1220" spans="1:25" s="18" customFormat="1" ht="12.75" customHeight="1">
      <c r="A1220" s="32" t="s">
        <v>149</v>
      </c>
      <c r="B1220" s="32" t="s">
        <v>276</v>
      </c>
      <c r="C1220" s="32" t="s">
        <v>1573</v>
      </c>
      <c r="D1220" s="31">
        <v>42975</v>
      </c>
      <c r="E1220" s="1">
        <f>YEAR(D1220)</f>
        <v>2017</v>
      </c>
      <c r="F1220" s="1">
        <f>MONTH(D1220)</f>
        <v>8</v>
      </c>
      <c r="G1220" s="4">
        <f>DAY(D1220)</f>
        <v>28</v>
      </c>
      <c r="H1220" s="6">
        <v>0.56967592592592597</v>
      </c>
      <c r="I1220" s="28">
        <v>135.99866666666668</v>
      </c>
      <c r="J1220" s="28">
        <v>38.491500000000002</v>
      </c>
      <c r="K1220" s="33">
        <v>20</v>
      </c>
      <c r="L1220" s="33">
        <v>20</v>
      </c>
      <c r="M1220" s="33">
        <v>0</v>
      </c>
      <c r="N1220" s="27">
        <v>21.224</v>
      </c>
      <c r="O1220" s="30">
        <v>34.359000000000002</v>
      </c>
      <c r="P1220" s="20">
        <v>9.6767978823529388E-2</v>
      </c>
      <c r="Q1220" s="20">
        <v>0.4774997882352956</v>
      </c>
      <c r="R1220" s="32" t="s">
        <v>285</v>
      </c>
      <c r="S1220" s="32"/>
      <c r="T1220" s="32"/>
      <c r="U1220" s="7"/>
      <c r="V1220" s="8" t="s">
        <v>1616</v>
      </c>
      <c r="W1220" s="60" t="s">
        <v>641</v>
      </c>
      <c r="X1220" s="22"/>
      <c r="Y1220" s="22"/>
    </row>
    <row r="1221" spans="1:25" s="18" customFormat="1" ht="12.75" customHeight="1">
      <c r="A1221" s="25" t="s">
        <v>1359</v>
      </c>
      <c r="B1221" s="25" t="s">
        <v>1335</v>
      </c>
      <c r="C1221" s="25" t="s">
        <v>1573</v>
      </c>
      <c r="D1221" s="43">
        <v>43307</v>
      </c>
      <c r="E1221" s="25">
        <v>2018</v>
      </c>
      <c r="F1221" s="25">
        <v>7</v>
      </c>
      <c r="G1221" s="37">
        <v>26</v>
      </c>
      <c r="H1221" s="35">
        <v>0.39666666666666667</v>
      </c>
      <c r="I1221" s="44">
        <v>134.98783333333333</v>
      </c>
      <c r="J1221" s="44">
        <v>36.998333333333335</v>
      </c>
      <c r="K1221" s="34">
        <v>40</v>
      </c>
      <c r="L1221" s="34">
        <v>40</v>
      </c>
      <c r="M1221" s="34">
        <v>0</v>
      </c>
      <c r="N1221" s="45">
        <v>12.9931</v>
      </c>
      <c r="O1221" s="44">
        <v>34.389899999999997</v>
      </c>
      <c r="P1221" s="26">
        <v>9.7510555294117562E-2</v>
      </c>
      <c r="Q1221" s="26">
        <v>0.8515891600000014</v>
      </c>
      <c r="R1221" s="32" t="s">
        <v>1360</v>
      </c>
      <c r="S1221" s="32">
        <v>1</v>
      </c>
      <c r="T1221" s="32"/>
      <c r="U1221" s="22"/>
      <c r="V1221" s="36"/>
      <c r="W1221" s="47" t="s">
        <v>898</v>
      </c>
      <c r="X1221" s="22"/>
      <c r="Y1221" s="22"/>
    </row>
    <row r="1222" spans="1:25" s="18" customFormat="1" ht="12.75" customHeight="1">
      <c r="A1222" s="32" t="s">
        <v>145</v>
      </c>
      <c r="B1222" s="32" t="s">
        <v>225</v>
      </c>
      <c r="C1222" s="32" t="s">
        <v>1572</v>
      </c>
      <c r="D1222" s="31">
        <v>42610</v>
      </c>
      <c r="E1222" s="1">
        <f>YEAR(D1222)</f>
        <v>2016</v>
      </c>
      <c r="F1222" s="1">
        <f>MONTH(D1222)</f>
        <v>8</v>
      </c>
      <c r="G1222" s="4">
        <f>DAY(D1222)</f>
        <v>28</v>
      </c>
      <c r="H1222" s="6">
        <v>0.5722800925925926</v>
      </c>
      <c r="I1222" s="28">
        <v>135.601</v>
      </c>
      <c r="J1222" s="28">
        <v>37.741500000000002</v>
      </c>
      <c r="K1222" s="33">
        <v>74.894000000000005</v>
      </c>
      <c r="L1222" s="33">
        <v>75</v>
      </c>
      <c r="M1222" s="33">
        <v>0</v>
      </c>
      <c r="N1222" s="27">
        <v>9.8571000000000009</v>
      </c>
      <c r="O1222" s="30">
        <v>34.1554</v>
      </c>
      <c r="P1222" s="38">
        <v>9.8656925882353086E-2</v>
      </c>
      <c r="Q1222" s="38">
        <v>0.26733457647058678</v>
      </c>
      <c r="R1222" s="32" t="s">
        <v>285</v>
      </c>
      <c r="S1222" s="32">
        <v>1</v>
      </c>
      <c r="T1222" s="32"/>
      <c r="U1222" s="8"/>
      <c r="V1222" s="8"/>
      <c r="W1222" s="8" t="s">
        <v>412</v>
      </c>
      <c r="X1222" s="22"/>
      <c r="Y1222" s="22"/>
    </row>
    <row r="1223" spans="1:25" s="18" customFormat="1" ht="12.75" customHeight="1">
      <c r="A1223" s="1" t="s">
        <v>1408</v>
      </c>
      <c r="B1223" s="1" t="s">
        <v>226</v>
      </c>
      <c r="C1223" s="1" t="s">
        <v>1572</v>
      </c>
      <c r="D1223" s="5">
        <v>43342.355925925927</v>
      </c>
      <c r="E1223" s="1">
        <v>2018</v>
      </c>
      <c r="F1223" s="1">
        <v>8</v>
      </c>
      <c r="G1223" s="4">
        <v>30</v>
      </c>
      <c r="H1223" s="9">
        <v>43342.730925925927</v>
      </c>
      <c r="I1223" s="13">
        <v>135.97499999999999</v>
      </c>
      <c r="J1223" s="13">
        <v>37.700000000000003</v>
      </c>
      <c r="K1223" s="33">
        <v>50</v>
      </c>
      <c r="L1223" s="33">
        <v>50</v>
      </c>
      <c r="M1223" s="10">
        <v>0</v>
      </c>
      <c r="N1223" s="14">
        <v>15.052</v>
      </c>
      <c r="O1223" s="13">
        <v>34.403019858008534</v>
      </c>
      <c r="P1223" s="38">
        <v>9.9648000000000181E-2</v>
      </c>
      <c r="Q1223" s="38">
        <v>0.85268364000000041</v>
      </c>
      <c r="R1223" s="1" t="s">
        <v>1410</v>
      </c>
      <c r="S1223" s="1"/>
      <c r="T1223" s="1"/>
      <c r="U1223" s="7"/>
      <c r="V1223" s="8" t="s">
        <v>1627</v>
      </c>
      <c r="W1223" s="42" t="str">
        <f>A1223&amp;" St."&amp;B1223&amp;" "&amp;K1223&amp;"m"&amp;" Bt."&amp;M1223</f>
        <v>YK1808 St.MT07 50m Bt.0</v>
      </c>
      <c r="X1223" s="22"/>
      <c r="Y1223" s="22"/>
    </row>
    <row r="1224" spans="1:25" s="18" customFormat="1" ht="12.75" customHeight="1">
      <c r="A1224" s="25" t="s">
        <v>1359</v>
      </c>
      <c r="B1224" s="25" t="s">
        <v>1336</v>
      </c>
      <c r="C1224" s="25" t="s">
        <v>1573</v>
      </c>
      <c r="D1224" s="43">
        <v>43308</v>
      </c>
      <c r="E1224" s="25">
        <v>2018</v>
      </c>
      <c r="F1224" s="25">
        <v>7</v>
      </c>
      <c r="G1224" s="37">
        <v>27</v>
      </c>
      <c r="H1224" s="35">
        <v>0.40456018518518522</v>
      </c>
      <c r="I1224" s="44">
        <v>135.74683333333334</v>
      </c>
      <c r="J1224" s="44">
        <v>37.00333333333333</v>
      </c>
      <c r="K1224" s="34">
        <v>100</v>
      </c>
      <c r="L1224" s="34">
        <v>100</v>
      </c>
      <c r="M1224" s="34">
        <v>0</v>
      </c>
      <c r="N1224" s="45">
        <v>9.8995999999999995</v>
      </c>
      <c r="O1224" s="44">
        <v>34.286700000000003</v>
      </c>
      <c r="P1224" s="26">
        <v>0.10166674823529487</v>
      </c>
      <c r="Q1224" s="26">
        <v>0.50700791529411759</v>
      </c>
      <c r="R1224" s="32" t="s">
        <v>1360</v>
      </c>
      <c r="S1224" s="32"/>
      <c r="T1224" s="32"/>
      <c r="U1224" s="22"/>
      <c r="V1224" s="36"/>
      <c r="W1224" s="47" t="s">
        <v>911</v>
      </c>
      <c r="X1224" s="22"/>
      <c r="Y1224" s="22"/>
    </row>
    <row r="1225" spans="1:25" s="18" customFormat="1" ht="12.75" customHeight="1">
      <c r="A1225" s="32" t="s">
        <v>149</v>
      </c>
      <c r="B1225" s="32" t="s">
        <v>221</v>
      </c>
      <c r="C1225" s="32" t="s">
        <v>1573</v>
      </c>
      <c r="D1225" s="31">
        <v>42972</v>
      </c>
      <c r="E1225" s="1">
        <f>YEAR(D1225)</f>
        <v>2017</v>
      </c>
      <c r="F1225" s="1">
        <f>MONTH(D1225)</f>
        <v>8</v>
      </c>
      <c r="G1225" s="4">
        <f>DAY(D1225)</f>
        <v>25</v>
      </c>
      <c r="H1225" s="6">
        <v>0.61736111111111114</v>
      </c>
      <c r="I1225" s="28">
        <v>135.79666666666665</v>
      </c>
      <c r="J1225" s="28">
        <v>37.945666666666668</v>
      </c>
      <c r="K1225" s="33">
        <v>20</v>
      </c>
      <c r="L1225" s="33">
        <v>20</v>
      </c>
      <c r="M1225" s="33">
        <v>0</v>
      </c>
      <c r="N1225" s="27">
        <v>22.238</v>
      </c>
      <c r="O1225" s="30">
        <v>34.14</v>
      </c>
      <c r="P1225" s="38">
        <v>0.11027324705882369</v>
      </c>
      <c r="Q1225" s="38">
        <v>-8.5841830588236689E-2</v>
      </c>
      <c r="R1225" s="32" t="s">
        <v>285</v>
      </c>
      <c r="S1225" s="32"/>
      <c r="T1225" s="32"/>
      <c r="U1225" s="7"/>
      <c r="V1225" s="8" t="s">
        <v>1613</v>
      </c>
      <c r="W1225" s="8" t="s">
        <v>632</v>
      </c>
      <c r="X1225" s="22"/>
      <c r="Y1225" s="22"/>
    </row>
    <row r="1226" spans="1:25" s="18" customFormat="1" ht="12.75" customHeight="1">
      <c r="A1226" s="25" t="s">
        <v>1359</v>
      </c>
      <c r="B1226" s="25" t="s">
        <v>1336</v>
      </c>
      <c r="C1226" s="25" t="s">
        <v>1573</v>
      </c>
      <c r="D1226" s="43">
        <v>43308</v>
      </c>
      <c r="E1226" s="25">
        <v>2018</v>
      </c>
      <c r="F1226" s="25">
        <v>7</v>
      </c>
      <c r="G1226" s="37">
        <v>27</v>
      </c>
      <c r="H1226" s="35">
        <v>0.40802083333333333</v>
      </c>
      <c r="I1226" s="44">
        <v>135.74683333333334</v>
      </c>
      <c r="J1226" s="44">
        <v>37.00333333333333</v>
      </c>
      <c r="K1226" s="34">
        <v>30</v>
      </c>
      <c r="L1226" s="34">
        <v>30</v>
      </c>
      <c r="M1226" s="34">
        <v>0</v>
      </c>
      <c r="N1226" s="45">
        <v>19.956</v>
      </c>
      <c r="O1226" s="44">
        <v>34.206400000000002</v>
      </c>
      <c r="P1226" s="26">
        <v>0.11118163361344502</v>
      </c>
      <c r="Q1226" s="26">
        <v>0.62903367058823534</v>
      </c>
      <c r="R1226" s="32" t="s">
        <v>1360</v>
      </c>
      <c r="S1226" s="32"/>
      <c r="T1226" s="32"/>
      <c r="U1226" s="22"/>
      <c r="V1226" s="36"/>
      <c r="W1226" s="47" t="s">
        <v>916</v>
      </c>
      <c r="X1226" s="22"/>
      <c r="Y1226" s="22"/>
    </row>
    <row r="1227" spans="1:25" s="18" customFormat="1" ht="12.75" customHeight="1">
      <c r="A1227" s="32" t="s">
        <v>145</v>
      </c>
      <c r="B1227" s="32" t="s">
        <v>229</v>
      </c>
      <c r="C1227" s="32" t="s">
        <v>1572</v>
      </c>
      <c r="D1227" s="31">
        <v>42611</v>
      </c>
      <c r="E1227" s="1">
        <f>YEAR(D1227)</f>
        <v>2016</v>
      </c>
      <c r="F1227" s="1">
        <f>MONTH(D1227)</f>
        <v>8</v>
      </c>
      <c r="G1227" s="4">
        <f>DAY(D1227)</f>
        <v>29</v>
      </c>
      <c r="H1227" s="6">
        <v>0.5774421296296296</v>
      </c>
      <c r="I1227" s="28">
        <v>135.99966666666666</v>
      </c>
      <c r="J1227" s="28">
        <v>36.989833333333337</v>
      </c>
      <c r="K1227" s="33">
        <v>148.327</v>
      </c>
      <c r="L1227" s="33">
        <v>150</v>
      </c>
      <c r="M1227" s="33">
        <v>0</v>
      </c>
      <c r="N1227" s="27">
        <v>11.1297</v>
      </c>
      <c r="O1227" s="30">
        <v>34.156799999999997</v>
      </c>
      <c r="P1227" s="38">
        <v>0.11527422352941175</v>
      </c>
      <c r="Q1227" s="38">
        <v>0.5205646117647067</v>
      </c>
      <c r="R1227" s="32" t="s">
        <v>285</v>
      </c>
      <c r="S1227" s="32">
        <v>1</v>
      </c>
      <c r="T1227" s="32"/>
      <c r="U1227" s="8"/>
      <c r="V1227" s="8"/>
      <c r="W1227" s="8" t="s">
        <v>443</v>
      </c>
      <c r="X1227" s="22"/>
      <c r="Y1227" s="22"/>
    </row>
    <row r="1228" spans="1:25" s="18" customFormat="1" ht="12.75" customHeight="1">
      <c r="A1228" s="25" t="s">
        <v>1359</v>
      </c>
      <c r="B1228" s="25" t="s">
        <v>1335</v>
      </c>
      <c r="C1228" s="25" t="s">
        <v>1573</v>
      </c>
      <c r="D1228" s="43">
        <v>43307</v>
      </c>
      <c r="E1228" s="25">
        <v>2018</v>
      </c>
      <c r="F1228" s="25">
        <v>7</v>
      </c>
      <c r="G1228" s="37">
        <v>26</v>
      </c>
      <c r="H1228" s="35">
        <v>0.39564814814814814</v>
      </c>
      <c r="I1228" s="44">
        <v>134.98783333333333</v>
      </c>
      <c r="J1228" s="44">
        <v>36.998333333333335</v>
      </c>
      <c r="K1228" s="34">
        <v>60</v>
      </c>
      <c r="L1228" s="34">
        <v>60</v>
      </c>
      <c r="M1228" s="34">
        <v>0</v>
      </c>
      <c r="N1228" s="45">
        <v>9.3321000000000005</v>
      </c>
      <c r="O1228" s="44">
        <v>34.266199999999998</v>
      </c>
      <c r="P1228" s="26">
        <v>0.11814838235294123</v>
      </c>
      <c r="Q1228" s="26">
        <v>0.5215105400000013</v>
      </c>
      <c r="R1228" s="32" t="s">
        <v>1360</v>
      </c>
      <c r="S1228" s="32">
        <v>1</v>
      </c>
      <c r="T1228" s="32"/>
      <c r="U1228" s="22"/>
      <c r="V1228" s="66" t="s">
        <v>1434</v>
      </c>
      <c r="W1228" s="47" t="s">
        <v>896</v>
      </c>
      <c r="X1228" s="22"/>
      <c r="Y1228" s="22"/>
    </row>
    <row r="1229" spans="1:25" s="18" customFormat="1" ht="12.75" customHeight="1">
      <c r="A1229" s="32" t="s">
        <v>149</v>
      </c>
      <c r="B1229" s="32" t="s">
        <v>231</v>
      </c>
      <c r="C1229" s="32" t="s">
        <v>1573</v>
      </c>
      <c r="D1229" s="31">
        <v>42976</v>
      </c>
      <c r="E1229" s="1">
        <f>YEAR(D1229)</f>
        <v>2017</v>
      </c>
      <c r="F1229" s="1">
        <f>MONTH(D1229)</f>
        <v>8</v>
      </c>
      <c r="G1229" s="4">
        <f>DAY(D1229)</f>
        <v>29</v>
      </c>
      <c r="H1229" s="6">
        <v>0.60028935185185184</v>
      </c>
      <c r="I1229" s="28">
        <v>136.00266666666667</v>
      </c>
      <c r="J1229" s="28">
        <v>36.991999999999997</v>
      </c>
      <c r="K1229" s="33">
        <v>50</v>
      </c>
      <c r="L1229" s="33">
        <v>50</v>
      </c>
      <c r="M1229" s="33">
        <v>0</v>
      </c>
      <c r="N1229" s="27">
        <v>19.843</v>
      </c>
      <c r="O1229" s="30">
        <v>34.311999999999998</v>
      </c>
      <c r="P1229" s="20">
        <v>0.11836007058823528</v>
      </c>
      <c r="Q1229" s="20">
        <v>0.50705050470588198</v>
      </c>
      <c r="R1229" s="32" t="s">
        <v>285</v>
      </c>
      <c r="S1229" s="32"/>
      <c r="T1229" s="32"/>
      <c r="U1229" s="7"/>
      <c r="V1229" s="8"/>
      <c r="W1229" s="60" t="s">
        <v>675</v>
      </c>
      <c r="X1229" s="22"/>
      <c r="Y1229" s="22"/>
    </row>
    <row r="1230" spans="1:25" s="18" customFormat="1" ht="12.75" customHeight="1">
      <c r="A1230" s="32" t="s">
        <v>145</v>
      </c>
      <c r="B1230" s="32" t="s">
        <v>227</v>
      </c>
      <c r="C1230" s="32" t="s">
        <v>1572</v>
      </c>
      <c r="D1230" s="31">
        <v>42610</v>
      </c>
      <c r="E1230" s="1">
        <f>YEAR(D1230)</f>
        <v>2016</v>
      </c>
      <c r="F1230" s="1">
        <f>MONTH(D1230)</f>
        <v>8</v>
      </c>
      <c r="G1230" s="4">
        <f>DAY(D1230)</f>
        <v>28</v>
      </c>
      <c r="H1230" s="6">
        <v>0.98950231481481488</v>
      </c>
      <c r="I1230" s="28">
        <v>135.71016666666668</v>
      </c>
      <c r="J1230" s="28">
        <v>37.832500000000003</v>
      </c>
      <c r="K1230" s="33">
        <v>74.438000000000002</v>
      </c>
      <c r="L1230" s="33">
        <v>75</v>
      </c>
      <c r="M1230" s="33">
        <v>0</v>
      </c>
      <c r="N1230" s="27">
        <v>10.4556</v>
      </c>
      <c r="O1230" s="30">
        <v>34.193899999999999</v>
      </c>
      <c r="P1230" s="38">
        <v>0.1197403717647052</v>
      </c>
      <c r="Q1230" s="38">
        <v>0.49455257411764642</v>
      </c>
      <c r="R1230" s="32" t="s">
        <v>285</v>
      </c>
      <c r="S1230" s="32">
        <v>1</v>
      </c>
      <c r="T1230" s="32"/>
      <c r="U1230" s="8"/>
      <c r="V1230" s="8"/>
      <c r="W1230" s="8" t="s">
        <v>431</v>
      </c>
      <c r="X1230" s="22"/>
      <c r="Y1230" s="22"/>
    </row>
    <row r="1231" spans="1:25" s="18" customFormat="1" ht="12.75" customHeight="1">
      <c r="A1231" s="25" t="s">
        <v>1359</v>
      </c>
      <c r="B1231" s="25" t="s">
        <v>1336</v>
      </c>
      <c r="C1231" s="25" t="s">
        <v>1573</v>
      </c>
      <c r="D1231" s="43">
        <v>43308</v>
      </c>
      <c r="E1231" s="25">
        <v>2018</v>
      </c>
      <c r="F1231" s="25">
        <v>7</v>
      </c>
      <c r="G1231" s="37">
        <v>27</v>
      </c>
      <c r="H1231" s="35">
        <v>0.40962962962962962</v>
      </c>
      <c r="I1231" s="44">
        <v>135.74683333333334</v>
      </c>
      <c r="J1231" s="44">
        <v>37.00333333333333</v>
      </c>
      <c r="K1231" s="34">
        <v>10</v>
      </c>
      <c r="L1231" s="34">
        <v>10</v>
      </c>
      <c r="M1231" s="34">
        <v>0</v>
      </c>
      <c r="N1231" s="45">
        <v>24.815999999999999</v>
      </c>
      <c r="O1231" s="44">
        <v>34.036000000000001</v>
      </c>
      <c r="P1231" s="26">
        <v>0.12082776470588152</v>
      </c>
      <c r="Q1231" s="26">
        <v>0.18280630588235347</v>
      </c>
      <c r="R1231" s="32" t="s">
        <v>1360</v>
      </c>
      <c r="S1231" s="32"/>
      <c r="T1231" s="32"/>
      <c r="U1231" s="22"/>
      <c r="V1231" s="36"/>
      <c r="W1231" s="47" t="s">
        <v>918</v>
      </c>
      <c r="X1231" s="22"/>
      <c r="Y1231" s="22"/>
    </row>
    <row r="1232" spans="1:25" s="18" customFormat="1" ht="12.75" customHeight="1">
      <c r="A1232" s="32" t="s">
        <v>145</v>
      </c>
      <c r="B1232" s="32" t="s">
        <v>298</v>
      </c>
      <c r="C1232" s="32" t="s">
        <v>1572</v>
      </c>
      <c r="D1232" s="31">
        <v>42609</v>
      </c>
      <c r="E1232" s="1">
        <f>YEAR(D1232)</f>
        <v>2016</v>
      </c>
      <c r="F1232" s="1">
        <f>MONTH(D1232)</f>
        <v>8</v>
      </c>
      <c r="G1232" s="4">
        <f>DAY(D1232)</f>
        <v>27</v>
      </c>
      <c r="H1232" s="6">
        <v>0.86368055555555545</v>
      </c>
      <c r="I1232" s="28">
        <v>135.79666666666665</v>
      </c>
      <c r="J1232" s="28">
        <v>38.629666666666665</v>
      </c>
      <c r="K1232" s="33">
        <v>49.579000000000001</v>
      </c>
      <c r="L1232" s="33">
        <v>50</v>
      </c>
      <c r="M1232" s="33">
        <v>0</v>
      </c>
      <c r="N1232" s="27">
        <v>11.8393</v>
      </c>
      <c r="O1232" s="30">
        <v>34.229799999999997</v>
      </c>
      <c r="P1232" s="38">
        <v>0.12155650705882382</v>
      </c>
      <c r="Q1232" s="38">
        <v>0.47373357176470599</v>
      </c>
      <c r="R1232" s="32" t="s">
        <v>285</v>
      </c>
      <c r="S1232" s="32"/>
      <c r="T1232" s="32"/>
      <c r="U1232" s="7"/>
      <c r="V1232" s="8"/>
      <c r="W1232" s="8" t="s">
        <v>406</v>
      </c>
      <c r="X1232" s="22"/>
      <c r="Y1232" s="22"/>
    </row>
    <row r="1233" spans="1:25" s="18" customFormat="1" ht="12.75" customHeight="1">
      <c r="A1233" s="32" t="s">
        <v>145</v>
      </c>
      <c r="B1233" s="32" t="s">
        <v>226</v>
      </c>
      <c r="C1233" s="32" t="s">
        <v>1572</v>
      </c>
      <c r="D1233" s="31">
        <v>42610</v>
      </c>
      <c r="E1233" s="1">
        <f>YEAR(D1233)</f>
        <v>2016</v>
      </c>
      <c r="F1233" s="1">
        <f>MONTH(D1233)</f>
        <v>8</v>
      </c>
      <c r="G1233" s="4">
        <f>DAY(D1233)</f>
        <v>28</v>
      </c>
      <c r="H1233" s="6">
        <v>0.75143518518518515</v>
      </c>
      <c r="I1233" s="28">
        <v>135.59966666666668</v>
      </c>
      <c r="J1233" s="28">
        <v>38.015500000000003</v>
      </c>
      <c r="K1233" s="33">
        <v>50.393000000000001</v>
      </c>
      <c r="L1233" s="33">
        <v>50</v>
      </c>
      <c r="M1233" s="33">
        <v>0</v>
      </c>
      <c r="N1233" s="27">
        <v>13.646599999999999</v>
      </c>
      <c r="O1233" s="30">
        <v>34.256700000000002</v>
      </c>
      <c r="P1233" s="38">
        <v>0.1219314388235293</v>
      </c>
      <c r="Q1233" s="38">
        <v>0.45668083058823505</v>
      </c>
      <c r="R1233" s="32" t="s">
        <v>285</v>
      </c>
      <c r="S1233" s="32">
        <v>1</v>
      </c>
      <c r="T1233" s="32"/>
      <c r="U1233" s="8"/>
      <c r="V1233" s="8"/>
      <c r="W1233" s="8" t="s">
        <v>421</v>
      </c>
      <c r="X1233" s="22"/>
      <c r="Y1233" s="22"/>
    </row>
    <row r="1234" spans="1:25" s="18" customFormat="1" ht="12.75" customHeight="1">
      <c r="A1234" s="25" t="s">
        <v>1359</v>
      </c>
      <c r="B1234" s="25" t="s">
        <v>1335</v>
      </c>
      <c r="C1234" s="25" t="s">
        <v>1573</v>
      </c>
      <c r="D1234" s="43">
        <v>43307</v>
      </c>
      <c r="E1234" s="25">
        <v>2018</v>
      </c>
      <c r="F1234" s="25">
        <v>7</v>
      </c>
      <c r="G1234" s="37">
        <v>26</v>
      </c>
      <c r="H1234" s="35">
        <v>0.3961574074074074</v>
      </c>
      <c r="I1234" s="44">
        <v>134.98783333333333</v>
      </c>
      <c r="J1234" s="44">
        <v>36.998333333333335</v>
      </c>
      <c r="K1234" s="34">
        <v>50</v>
      </c>
      <c r="L1234" s="34">
        <v>50</v>
      </c>
      <c r="M1234" s="34">
        <v>0</v>
      </c>
      <c r="N1234" s="45">
        <v>11.1479</v>
      </c>
      <c r="O1234" s="44">
        <v>34.354599999999998</v>
      </c>
      <c r="P1234" s="26">
        <v>0.12424019882352955</v>
      </c>
      <c r="Q1234" s="26">
        <v>0.757272740000003</v>
      </c>
      <c r="R1234" s="32" t="s">
        <v>1360</v>
      </c>
      <c r="S1234" s="32">
        <v>1</v>
      </c>
      <c r="T1234" s="32"/>
      <c r="U1234" s="22"/>
      <c r="V1234" s="36"/>
      <c r="W1234" s="47" t="s">
        <v>897</v>
      </c>
      <c r="X1234" s="22"/>
      <c r="Y1234" s="22"/>
    </row>
    <row r="1235" spans="1:25" s="18" customFormat="1" ht="12.75" customHeight="1">
      <c r="A1235" s="32" t="s">
        <v>145</v>
      </c>
      <c r="B1235" s="32" t="s">
        <v>229</v>
      </c>
      <c r="C1235" s="32" t="s">
        <v>1572</v>
      </c>
      <c r="D1235" s="31">
        <v>42611</v>
      </c>
      <c r="E1235" s="1">
        <f>YEAR(D1235)</f>
        <v>2016</v>
      </c>
      <c r="F1235" s="1">
        <f>MONTH(D1235)</f>
        <v>8</v>
      </c>
      <c r="G1235" s="4">
        <f>DAY(D1235)</f>
        <v>29</v>
      </c>
      <c r="H1235" s="6">
        <v>0.5774421296296296</v>
      </c>
      <c r="I1235" s="28">
        <v>135.99966666666666</v>
      </c>
      <c r="J1235" s="28">
        <v>36.989833333333337</v>
      </c>
      <c r="K1235" s="33">
        <v>124.01300000000001</v>
      </c>
      <c r="L1235" s="33">
        <v>125</v>
      </c>
      <c r="M1235" s="33">
        <v>0</v>
      </c>
      <c r="N1235" s="27">
        <v>11.7652</v>
      </c>
      <c r="O1235" s="30">
        <v>34.2121</v>
      </c>
      <c r="P1235" s="38">
        <v>0.12562369411764696</v>
      </c>
      <c r="Q1235" s="38">
        <v>0.62393204705882432</v>
      </c>
      <c r="R1235" s="32" t="s">
        <v>285</v>
      </c>
      <c r="S1235" s="32">
        <v>1</v>
      </c>
      <c r="T1235" s="32"/>
      <c r="U1235" s="8"/>
      <c r="V1235" s="8"/>
      <c r="W1235" s="8" t="s">
        <v>442</v>
      </c>
      <c r="X1235" s="22"/>
      <c r="Y1235" s="22"/>
    </row>
    <row r="1236" spans="1:25" s="18" customFormat="1" ht="12.75" customHeight="1">
      <c r="A1236" s="32" t="s">
        <v>145</v>
      </c>
      <c r="B1236" s="32" t="s">
        <v>220</v>
      </c>
      <c r="C1236" s="32" t="s">
        <v>1572</v>
      </c>
      <c r="D1236" s="31">
        <v>42607</v>
      </c>
      <c r="E1236" s="1">
        <f>YEAR(D1236)</f>
        <v>2016</v>
      </c>
      <c r="F1236" s="1">
        <f>MONTH(D1236)</f>
        <v>8</v>
      </c>
      <c r="G1236" s="4">
        <f>DAY(D1236)</f>
        <v>25</v>
      </c>
      <c r="H1236" s="9">
        <v>0.84280092592592604</v>
      </c>
      <c r="I1236" s="28">
        <v>135.78983333333332</v>
      </c>
      <c r="J1236" s="28">
        <v>39.324833333333331</v>
      </c>
      <c r="K1236" s="33">
        <v>74.509</v>
      </c>
      <c r="L1236" s="33">
        <v>75</v>
      </c>
      <c r="M1236" s="33">
        <v>0</v>
      </c>
      <c r="N1236" s="27">
        <v>11.9437</v>
      </c>
      <c r="O1236" s="30">
        <v>34.114199999999997</v>
      </c>
      <c r="P1236" s="38">
        <v>0.12611952941176474</v>
      </c>
      <c r="Q1236" s="38">
        <v>0.18531151999999906</v>
      </c>
      <c r="R1236" s="32" t="s">
        <v>285</v>
      </c>
      <c r="S1236" s="32">
        <v>1</v>
      </c>
      <c r="T1236" s="32"/>
      <c r="U1236" s="8"/>
      <c r="V1236" s="8"/>
      <c r="W1236" s="8" t="s">
        <v>361</v>
      </c>
      <c r="X1236" s="22"/>
      <c r="Y1236" s="22"/>
    </row>
    <row r="1237" spans="1:25" s="18" customFormat="1" ht="12.75" customHeight="1">
      <c r="A1237" s="25" t="s">
        <v>1359</v>
      </c>
      <c r="B1237" s="25" t="s">
        <v>1365</v>
      </c>
      <c r="C1237" s="25" t="s">
        <v>1573</v>
      </c>
      <c r="D1237" s="43">
        <v>43307</v>
      </c>
      <c r="E1237" s="25">
        <v>2018</v>
      </c>
      <c r="F1237" s="25">
        <v>7</v>
      </c>
      <c r="G1237" s="37">
        <v>26</v>
      </c>
      <c r="H1237" s="35">
        <v>0.50776620370370373</v>
      </c>
      <c r="I1237" s="44">
        <v>135.0085</v>
      </c>
      <c r="J1237" s="44">
        <v>36.748333333333335</v>
      </c>
      <c r="K1237" s="34">
        <v>10</v>
      </c>
      <c r="L1237" s="34">
        <v>10</v>
      </c>
      <c r="M1237" s="34">
        <v>0</v>
      </c>
      <c r="N1237" s="45">
        <v>20.572600000000001</v>
      </c>
      <c r="O1237" s="44">
        <v>34.122500000000002</v>
      </c>
      <c r="P1237" s="26">
        <v>0.13278006117647045</v>
      </c>
      <c r="Q1237" s="26">
        <v>0.54450896941176552</v>
      </c>
      <c r="R1237" s="32" t="s">
        <v>1360</v>
      </c>
      <c r="S1237" s="32"/>
      <c r="T1237" s="32"/>
      <c r="U1237" s="61"/>
      <c r="V1237" s="36"/>
      <c r="W1237" s="62" t="s">
        <v>887</v>
      </c>
      <c r="X1237" s="22"/>
      <c r="Y1237" s="22"/>
    </row>
    <row r="1238" spans="1:25" s="18" customFormat="1" ht="12.75" customHeight="1">
      <c r="A1238" s="32" t="s">
        <v>145</v>
      </c>
      <c r="B1238" s="32" t="s">
        <v>227</v>
      </c>
      <c r="C1238" s="32" t="s">
        <v>1572</v>
      </c>
      <c r="D1238" s="31">
        <v>42610</v>
      </c>
      <c r="E1238" s="1">
        <f>YEAR(D1238)</f>
        <v>2016</v>
      </c>
      <c r="F1238" s="1">
        <f>MONTH(D1238)</f>
        <v>8</v>
      </c>
      <c r="G1238" s="4">
        <f>DAY(D1238)</f>
        <v>28</v>
      </c>
      <c r="H1238" s="6">
        <v>0.98950231481481488</v>
      </c>
      <c r="I1238" s="28">
        <v>135.71016666666668</v>
      </c>
      <c r="J1238" s="28">
        <v>37.832500000000003</v>
      </c>
      <c r="K1238" s="33">
        <v>50.237000000000002</v>
      </c>
      <c r="L1238" s="33">
        <v>50</v>
      </c>
      <c r="M1238" s="33">
        <v>0</v>
      </c>
      <c r="N1238" s="27">
        <v>13.836600000000001</v>
      </c>
      <c r="O1238" s="30">
        <v>34.261899999999997</v>
      </c>
      <c r="P1238" s="38">
        <v>0.13317055294117619</v>
      </c>
      <c r="Q1238" s="38">
        <v>0.78212122352941194</v>
      </c>
      <c r="R1238" s="32" t="s">
        <v>285</v>
      </c>
      <c r="S1238" s="32">
        <v>1</v>
      </c>
      <c r="T1238" s="32"/>
      <c r="U1238" s="8"/>
      <c r="V1238" s="8"/>
      <c r="W1238" s="8" t="s">
        <v>430</v>
      </c>
      <c r="X1238" s="22"/>
      <c r="Y1238" s="22"/>
    </row>
    <row r="1239" spans="1:25" s="18" customFormat="1" ht="12.75" customHeight="1">
      <c r="A1239" s="25" t="s">
        <v>1359</v>
      </c>
      <c r="B1239" s="25" t="s">
        <v>1335</v>
      </c>
      <c r="C1239" s="25" t="s">
        <v>1573</v>
      </c>
      <c r="D1239" s="43">
        <v>43307</v>
      </c>
      <c r="E1239" s="25">
        <v>2018</v>
      </c>
      <c r="F1239" s="25">
        <v>7</v>
      </c>
      <c r="G1239" s="37">
        <v>26</v>
      </c>
      <c r="H1239" s="35">
        <v>0.39420138888888889</v>
      </c>
      <c r="I1239" s="44">
        <v>134.98783333333333</v>
      </c>
      <c r="J1239" s="44">
        <v>36.998333333333335</v>
      </c>
      <c r="K1239" s="34">
        <v>100</v>
      </c>
      <c r="L1239" s="34">
        <v>100</v>
      </c>
      <c r="M1239" s="34">
        <v>0</v>
      </c>
      <c r="N1239" s="45">
        <v>5.8696999999999999</v>
      </c>
      <c r="O1239" s="44">
        <v>34.117800000000003</v>
      </c>
      <c r="P1239" s="26">
        <v>0.13749722588235258</v>
      </c>
      <c r="Q1239" s="26">
        <v>5.169516705882593E-2</v>
      </c>
      <c r="R1239" s="32" t="s">
        <v>1360</v>
      </c>
      <c r="S1239" s="32">
        <v>1</v>
      </c>
      <c r="T1239" s="32"/>
      <c r="U1239" s="61"/>
      <c r="V1239" s="36" t="s">
        <v>1405</v>
      </c>
      <c r="W1239" s="62" t="s">
        <v>894</v>
      </c>
      <c r="X1239" s="22"/>
      <c r="Y1239" s="22"/>
    </row>
    <row r="1240" spans="1:25" s="18" customFormat="1" ht="12.75" customHeight="1">
      <c r="A1240" s="32" t="s">
        <v>145</v>
      </c>
      <c r="B1240" s="32" t="s">
        <v>224</v>
      </c>
      <c r="C1240" s="32" t="s">
        <v>1572</v>
      </c>
      <c r="D1240" s="31">
        <v>42609</v>
      </c>
      <c r="E1240" s="1">
        <f>YEAR(D1240)</f>
        <v>2016</v>
      </c>
      <c r="F1240" s="1">
        <f>MONTH(D1240)</f>
        <v>8</v>
      </c>
      <c r="G1240" s="4">
        <f>DAY(D1240)</f>
        <v>27</v>
      </c>
      <c r="H1240" s="6">
        <v>0.57893518518518516</v>
      </c>
      <c r="I1240" s="28">
        <v>135.999</v>
      </c>
      <c r="J1240" s="28">
        <v>38.493000000000002</v>
      </c>
      <c r="K1240" s="33">
        <v>50.494999999999997</v>
      </c>
      <c r="L1240" s="33">
        <v>50</v>
      </c>
      <c r="M1240" s="33">
        <v>0</v>
      </c>
      <c r="N1240" s="27">
        <v>14.292299999999999</v>
      </c>
      <c r="O1240" s="30">
        <v>34.403399999999998</v>
      </c>
      <c r="P1240" s="38">
        <v>0.13777544117647067</v>
      </c>
      <c r="Q1240" s="38">
        <v>0.89241284705882329</v>
      </c>
      <c r="R1240" s="32" t="s">
        <v>285</v>
      </c>
      <c r="S1240" s="32">
        <v>1</v>
      </c>
      <c r="T1240" s="32"/>
      <c r="U1240" s="8"/>
      <c r="V1240" s="8"/>
      <c r="W1240" s="8" t="s">
        <v>398</v>
      </c>
      <c r="X1240" s="22"/>
      <c r="Y1240" s="22"/>
    </row>
    <row r="1241" spans="1:25" s="18" customFormat="1" ht="12.75" customHeight="1">
      <c r="A1241" s="32" t="s">
        <v>145</v>
      </c>
      <c r="B1241" s="32" t="s">
        <v>224</v>
      </c>
      <c r="C1241" s="32" t="s">
        <v>1572</v>
      </c>
      <c r="D1241" s="31">
        <v>42609</v>
      </c>
      <c r="E1241" s="1">
        <f>YEAR(D1241)</f>
        <v>2016</v>
      </c>
      <c r="F1241" s="1">
        <f>MONTH(D1241)</f>
        <v>8</v>
      </c>
      <c r="G1241" s="4">
        <f>DAY(D1241)</f>
        <v>27</v>
      </c>
      <c r="H1241" s="6">
        <v>0.57893518518518516</v>
      </c>
      <c r="I1241" s="28">
        <v>135.999</v>
      </c>
      <c r="J1241" s="28">
        <v>38.493000000000002</v>
      </c>
      <c r="K1241" s="33">
        <v>75.091999999999999</v>
      </c>
      <c r="L1241" s="33">
        <v>75</v>
      </c>
      <c r="M1241" s="33">
        <v>0</v>
      </c>
      <c r="N1241" s="27">
        <v>10.562200000000001</v>
      </c>
      <c r="O1241" s="30">
        <v>34.199100000000001</v>
      </c>
      <c r="P1241" s="38">
        <v>0.1380499423529411</v>
      </c>
      <c r="Q1241" s="38">
        <v>0.57166667058823428</v>
      </c>
      <c r="R1241" s="32" t="s">
        <v>285</v>
      </c>
      <c r="S1241" s="32">
        <v>1</v>
      </c>
      <c r="T1241" s="32"/>
      <c r="U1241" s="8"/>
      <c r="V1241" s="8"/>
      <c r="W1241" s="8" t="s">
        <v>399</v>
      </c>
      <c r="X1241" s="22"/>
      <c r="Y1241" s="22"/>
    </row>
    <row r="1242" spans="1:25" s="18" customFormat="1" ht="12.75" customHeight="1">
      <c r="A1242" s="32" t="s">
        <v>149</v>
      </c>
      <c r="B1242" s="32" t="s">
        <v>276</v>
      </c>
      <c r="C1242" s="32" t="s">
        <v>1573</v>
      </c>
      <c r="D1242" s="31">
        <v>42975</v>
      </c>
      <c r="E1242" s="1">
        <f>YEAR(D1242)</f>
        <v>2017</v>
      </c>
      <c r="F1242" s="1">
        <f>MONTH(D1242)</f>
        <v>8</v>
      </c>
      <c r="G1242" s="4">
        <f>DAY(D1242)</f>
        <v>28</v>
      </c>
      <c r="H1242" s="6">
        <v>0.56967592592592597</v>
      </c>
      <c r="I1242" s="28">
        <v>135.99866666666668</v>
      </c>
      <c r="J1242" s="28">
        <v>38.491500000000002</v>
      </c>
      <c r="K1242" s="33">
        <v>50</v>
      </c>
      <c r="L1242" s="33">
        <v>50</v>
      </c>
      <c r="M1242" s="33">
        <v>0</v>
      </c>
      <c r="N1242" s="27">
        <v>11.233000000000001</v>
      </c>
      <c r="O1242" s="30">
        <v>34.252000000000002</v>
      </c>
      <c r="P1242" s="20">
        <v>0.14258847058823521</v>
      </c>
      <c r="Q1242" s="20">
        <v>0.52386010588235443</v>
      </c>
      <c r="R1242" s="32" t="s">
        <v>285</v>
      </c>
      <c r="S1242" s="32"/>
      <c r="T1242" s="32"/>
      <c r="U1242" s="7"/>
      <c r="V1242" s="8"/>
      <c r="W1242" s="60" t="s">
        <v>642</v>
      </c>
      <c r="X1242" s="22"/>
      <c r="Y1242" s="22"/>
    </row>
    <row r="1243" spans="1:25" s="18" customFormat="1" ht="12.75" customHeight="1">
      <c r="A1243" s="32" t="s">
        <v>149</v>
      </c>
      <c r="B1243" s="32" t="s">
        <v>219</v>
      </c>
      <c r="C1243" s="32" t="s">
        <v>1573</v>
      </c>
      <c r="D1243" s="31">
        <v>42972</v>
      </c>
      <c r="E1243" s="1">
        <f>YEAR(D1243)</f>
        <v>2017</v>
      </c>
      <c r="F1243" s="1">
        <f>MONTH(D1243)</f>
        <v>8</v>
      </c>
      <c r="G1243" s="4">
        <f>DAY(D1243)</f>
        <v>25</v>
      </c>
      <c r="H1243" s="6">
        <v>0.56736111111111109</v>
      </c>
      <c r="I1243" s="28">
        <v>135.99950000000001</v>
      </c>
      <c r="J1243" s="28">
        <v>38.093499999999999</v>
      </c>
      <c r="K1243" s="33">
        <v>50</v>
      </c>
      <c r="L1243" s="33">
        <v>50</v>
      </c>
      <c r="M1243" s="33">
        <v>0</v>
      </c>
      <c r="N1243" s="27">
        <v>14.102</v>
      </c>
      <c r="O1243" s="30">
        <v>34.43</v>
      </c>
      <c r="P1243" s="20">
        <v>0.14267214705882325</v>
      </c>
      <c r="Q1243" s="20">
        <v>0.90016017647058888</v>
      </c>
      <c r="R1243" s="32" t="s">
        <v>285</v>
      </c>
      <c r="S1243" s="32"/>
      <c r="T1243" s="32"/>
      <c r="U1243" s="7"/>
      <c r="V1243" s="8"/>
      <c r="W1243" s="60" t="s">
        <v>672</v>
      </c>
      <c r="X1243" s="22"/>
      <c r="Y1243" s="22"/>
    </row>
    <row r="1244" spans="1:25" s="18" customFormat="1" ht="12.75" customHeight="1">
      <c r="A1244" s="25" t="s">
        <v>1359</v>
      </c>
      <c r="B1244" s="25" t="s">
        <v>1336</v>
      </c>
      <c r="C1244" s="25" t="s">
        <v>1573</v>
      </c>
      <c r="D1244" s="43">
        <v>43308</v>
      </c>
      <c r="E1244" s="25">
        <v>2018</v>
      </c>
      <c r="F1244" s="25">
        <v>7</v>
      </c>
      <c r="G1244" s="37">
        <v>27</v>
      </c>
      <c r="H1244" s="35">
        <v>0.40538194444444442</v>
      </c>
      <c r="I1244" s="44">
        <v>135.74683333333334</v>
      </c>
      <c r="J1244" s="44">
        <v>37.00333333333333</v>
      </c>
      <c r="K1244" s="34">
        <v>80</v>
      </c>
      <c r="L1244" s="34">
        <v>80</v>
      </c>
      <c r="M1244" s="34">
        <v>0</v>
      </c>
      <c r="N1244" s="45">
        <v>13.8482</v>
      </c>
      <c r="O1244" s="44">
        <v>34.436700000000002</v>
      </c>
      <c r="P1244" s="26">
        <v>0.14642582588235298</v>
      </c>
      <c r="Q1244" s="26">
        <v>0.86965710235294047</v>
      </c>
      <c r="R1244" s="32" t="s">
        <v>1360</v>
      </c>
      <c r="S1244" s="32"/>
      <c r="T1244" s="32"/>
      <c r="U1244" s="22"/>
      <c r="V1244" s="36"/>
      <c r="W1244" s="47" t="s">
        <v>912</v>
      </c>
      <c r="X1244" s="22"/>
      <c r="Y1244" s="22"/>
    </row>
    <row r="1245" spans="1:25" s="18" customFormat="1" ht="12.75" customHeight="1">
      <c r="A1245" s="32" t="s">
        <v>145</v>
      </c>
      <c r="B1245" s="32" t="s">
        <v>225</v>
      </c>
      <c r="C1245" s="32" t="s">
        <v>1572</v>
      </c>
      <c r="D1245" s="31">
        <v>42610</v>
      </c>
      <c r="E1245" s="1">
        <f>YEAR(D1245)</f>
        <v>2016</v>
      </c>
      <c r="F1245" s="1">
        <f>MONTH(D1245)</f>
        <v>8</v>
      </c>
      <c r="G1245" s="4">
        <f>DAY(D1245)</f>
        <v>28</v>
      </c>
      <c r="H1245" s="6">
        <v>0.5722800925925926</v>
      </c>
      <c r="I1245" s="28">
        <v>135.601</v>
      </c>
      <c r="J1245" s="28">
        <v>37.741500000000002</v>
      </c>
      <c r="K1245" s="33">
        <v>19.920999999999999</v>
      </c>
      <c r="L1245" s="33">
        <v>20</v>
      </c>
      <c r="M1245" s="33">
        <v>0</v>
      </c>
      <c r="N1245" s="27">
        <v>23.520499999999998</v>
      </c>
      <c r="O1245" s="30">
        <v>34.034700000000001</v>
      </c>
      <c r="P1245" s="38">
        <v>0.14708547647058823</v>
      </c>
      <c r="Q1245" s="38">
        <v>0.55420045411764463</v>
      </c>
      <c r="R1245" s="32" t="s">
        <v>285</v>
      </c>
      <c r="S1245" s="32">
        <v>1</v>
      </c>
      <c r="T1245" s="32"/>
      <c r="U1245" s="8"/>
      <c r="V1245" s="8"/>
      <c r="W1245" s="8" t="s">
        <v>409</v>
      </c>
      <c r="X1245" s="22"/>
      <c r="Y1245" s="22"/>
    </row>
    <row r="1246" spans="1:25" s="18" customFormat="1" ht="12.75" customHeight="1">
      <c r="A1246" s="32" t="s">
        <v>145</v>
      </c>
      <c r="B1246" s="32" t="s">
        <v>226</v>
      </c>
      <c r="C1246" s="32" t="s">
        <v>1572</v>
      </c>
      <c r="D1246" s="31">
        <v>42610</v>
      </c>
      <c r="E1246" s="1">
        <f>YEAR(D1246)</f>
        <v>2016</v>
      </c>
      <c r="F1246" s="1">
        <f>MONTH(D1246)</f>
        <v>8</v>
      </c>
      <c r="G1246" s="4">
        <f>DAY(D1246)</f>
        <v>28</v>
      </c>
      <c r="H1246" s="6">
        <v>0.75143518518518515</v>
      </c>
      <c r="I1246" s="28">
        <v>135.59966666666668</v>
      </c>
      <c r="J1246" s="28">
        <v>38.015500000000003</v>
      </c>
      <c r="K1246" s="33">
        <v>100</v>
      </c>
      <c r="L1246" s="33">
        <v>100</v>
      </c>
      <c r="M1246" s="33">
        <v>0</v>
      </c>
      <c r="N1246" s="27">
        <v>5.6501000000000001</v>
      </c>
      <c r="O1246" s="30">
        <v>34.013199999999998</v>
      </c>
      <c r="P1246" s="38">
        <v>0.14790946000000016</v>
      </c>
      <c r="Q1246" s="38">
        <v>-0.19309452000000071</v>
      </c>
      <c r="R1246" s="32" t="s">
        <v>285</v>
      </c>
      <c r="S1246" s="32">
        <v>1</v>
      </c>
      <c r="T1246" s="32"/>
      <c r="U1246" s="8"/>
      <c r="V1246" s="8"/>
      <c r="W1246" s="8" t="s">
        <v>423</v>
      </c>
      <c r="X1246" s="22"/>
      <c r="Y1246" s="22"/>
    </row>
    <row r="1247" spans="1:25" s="18" customFormat="1" ht="12.75" customHeight="1">
      <c r="A1247" s="32" t="s">
        <v>145</v>
      </c>
      <c r="B1247" s="32" t="s">
        <v>230</v>
      </c>
      <c r="C1247" s="32" t="s">
        <v>1572</v>
      </c>
      <c r="D1247" s="31">
        <v>42611</v>
      </c>
      <c r="E1247" s="1">
        <f>YEAR(D1247)</f>
        <v>2016</v>
      </c>
      <c r="F1247" s="1">
        <f>MONTH(D1247)</f>
        <v>8</v>
      </c>
      <c r="G1247" s="4">
        <f>DAY(D1247)</f>
        <v>29</v>
      </c>
      <c r="H1247" s="6">
        <v>0.74020833333333336</v>
      </c>
      <c r="I1247" s="28">
        <v>136.011</v>
      </c>
      <c r="J1247" s="28">
        <v>37.335833333333333</v>
      </c>
      <c r="K1247" s="33">
        <v>49.393000000000001</v>
      </c>
      <c r="L1247" s="33">
        <v>50</v>
      </c>
      <c r="M1247" s="33">
        <v>0</v>
      </c>
      <c r="N1247" s="27">
        <v>17.154499999999999</v>
      </c>
      <c r="O1247" s="30">
        <v>34.472000000000001</v>
      </c>
      <c r="P1247" s="38">
        <v>0.1482878382352939</v>
      </c>
      <c r="Q1247" s="38">
        <v>0.68288559411764638</v>
      </c>
      <c r="R1247" s="32" t="s">
        <v>285</v>
      </c>
      <c r="S1247" s="32">
        <v>1</v>
      </c>
      <c r="T1247" s="32"/>
      <c r="U1247" s="8"/>
      <c r="V1247" s="8"/>
      <c r="W1247" s="8" t="s">
        <v>449</v>
      </c>
      <c r="X1247" s="22"/>
      <c r="Y1247" s="22"/>
    </row>
    <row r="1248" spans="1:25" s="18" customFormat="1" ht="12.75" customHeight="1">
      <c r="A1248" s="25" t="s">
        <v>1359</v>
      </c>
      <c r="B1248" s="25" t="s">
        <v>1336</v>
      </c>
      <c r="C1248" s="25" t="s">
        <v>1573</v>
      </c>
      <c r="D1248" s="43">
        <v>43308</v>
      </c>
      <c r="E1248" s="25">
        <v>2018</v>
      </c>
      <c r="F1248" s="25">
        <v>7</v>
      </c>
      <c r="G1248" s="37">
        <v>27</v>
      </c>
      <c r="H1248" s="35">
        <v>0.40371527777777777</v>
      </c>
      <c r="I1248" s="44">
        <v>135.74683333333334</v>
      </c>
      <c r="J1248" s="44">
        <v>37.00333333333333</v>
      </c>
      <c r="K1248" s="34">
        <v>125</v>
      </c>
      <c r="L1248" s="34">
        <v>125</v>
      </c>
      <c r="M1248" s="34">
        <v>0</v>
      </c>
      <c r="N1248" s="45">
        <v>7.4048999999999996</v>
      </c>
      <c r="O1248" s="44">
        <v>34.1873</v>
      </c>
      <c r="P1248" s="26">
        <v>0.14831966235294125</v>
      </c>
      <c r="Q1248" s="26">
        <v>0.20683781999999873</v>
      </c>
      <c r="R1248" s="32" t="s">
        <v>1360</v>
      </c>
      <c r="S1248" s="32"/>
      <c r="T1248" s="32"/>
      <c r="U1248" s="22"/>
      <c r="V1248" s="36"/>
      <c r="W1248" s="47" t="s">
        <v>910</v>
      </c>
      <c r="X1248" s="22"/>
      <c r="Y1248" s="22"/>
    </row>
    <row r="1249" spans="1:25" s="18" customFormat="1" ht="12.75" customHeight="1">
      <c r="A1249" s="32" t="s">
        <v>145</v>
      </c>
      <c r="B1249" s="32" t="s">
        <v>227</v>
      </c>
      <c r="C1249" s="32" t="s">
        <v>1572</v>
      </c>
      <c r="D1249" s="31">
        <v>42610</v>
      </c>
      <c r="E1249" s="1">
        <f>YEAR(D1249)</f>
        <v>2016</v>
      </c>
      <c r="F1249" s="1">
        <f>MONTH(D1249)</f>
        <v>8</v>
      </c>
      <c r="G1249" s="4">
        <f>DAY(D1249)</f>
        <v>28</v>
      </c>
      <c r="H1249" s="6">
        <v>0.98950231481481488</v>
      </c>
      <c r="I1249" s="28">
        <v>135.71016666666668</v>
      </c>
      <c r="J1249" s="28">
        <v>37.832500000000003</v>
      </c>
      <c r="K1249" s="33">
        <v>99.212999999999994</v>
      </c>
      <c r="L1249" s="33">
        <v>100</v>
      </c>
      <c r="M1249" s="33">
        <v>0</v>
      </c>
      <c r="N1249" s="27">
        <v>7.3291000000000004</v>
      </c>
      <c r="O1249" s="30">
        <v>34.0747</v>
      </c>
      <c r="P1249" s="38">
        <v>0.15185055058823504</v>
      </c>
      <c r="Q1249" s="38">
        <v>4.9082004705882198E-2</v>
      </c>
      <c r="R1249" s="32" t="s">
        <v>285</v>
      </c>
      <c r="S1249" s="32">
        <v>1</v>
      </c>
      <c r="T1249" s="32"/>
      <c r="U1249" s="8"/>
      <c r="V1249" s="8"/>
      <c r="W1249" s="8" t="s">
        <v>432</v>
      </c>
      <c r="X1249" s="22"/>
      <c r="Y1249" s="22"/>
    </row>
    <row r="1250" spans="1:25" s="18" customFormat="1" ht="12.75" customHeight="1">
      <c r="A1250" s="1" t="s">
        <v>1408</v>
      </c>
      <c r="B1250" s="1" t="s">
        <v>1429</v>
      </c>
      <c r="C1250" s="1" t="s">
        <v>1572</v>
      </c>
      <c r="D1250" s="5">
        <v>43341.359560185185</v>
      </c>
      <c r="E1250" s="1">
        <v>2018</v>
      </c>
      <c r="F1250" s="1">
        <v>8</v>
      </c>
      <c r="G1250" s="4">
        <v>29</v>
      </c>
      <c r="H1250" s="9">
        <v>43341.734560185185</v>
      </c>
      <c r="I1250" s="13">
        <v>135.80000000000001</v>
      </c>
      <c r="J1250" s="13">
        <v>39.366</v>
      </c>
      <c r="K1250" s="33">
        <v>50</v>
      </c>
      <c r="L1250" s="33">
        <v>50</v>
      </c>
      <c r="M1250" s="10">
        <v>0</v>
      </c>
      <c r="N1250" s="14">
        <v>13.847</v>
      </c>
      <c r="O1250" s="13">
        <v>34.454076789068239</v>
      </c>
      <c r="P1250" s="38">
        <v>0.15651384470588248</v>
      </c>
      <c r="Q1250" s="38">
        <v>0.98546697176470666</v>
      </c>
      <c r="R1250" s="1" t="s">
        <v>1410</v>
      </c>
      <c r="S1250" s="1"/>
      <c r="T1250" s="1"/>
      <c r="U1250" s="8"/>
      <c r="V1250" s="8" t="s">
        <v>1627</v>
      </c>
      <c r="W1250" s="42" t="str">
        <f>A1250&amp;" St."&amp;B1250&amp;" "&amp;K1250&amp;"m"&amp;" Bt."&amp;M1250</f>
        <v>YK1808 St.MT05 50m Bt.0</v>
      </c>
      <c r="X1250" s="22"/>
      <c r="Y1250" s="22"/>
    </row>
    <row r="1251" spans="1:25" s="18" customFormat="1" ht="12.75" customHeight="1">
      <c r="A1251" s="32" t="s">
        <v>180</v>
      </c>
      <c r="B1251" s="32">
        <v>37</v>
      </c>
      <c r="C1251" s="32" t="s">
        <v>1573</v>
      </c>
      <c r="D1251" s="31">
        <v>42947</v>
      </c>
      <c r="E1251" s="25">
        <f>YEAR(D1251)</f>
        <v>2017</v>
      </c>
      <c r="F1251" s="25">
        <f>MONTH(D1251)</f>
        <v>7</v>
      </c>
      <c r="G1251" s="37">
        <f>DAY(D1251)</f>
        <v>31</v>
      </c>
      <c r="H1251" s="35" t="s">
        <v>292</v>
      </c>
      <c r="I1251" s="28">
        <v>135.29465999999999</v>
      </c>
      <c r="J1251" s="28">
        <v>37.296329999999998</v>
      </c>
      <c r="K1251" s="33">
        <v>100</v>
      </c>
      <c r="L1251" s="33">
        <v>100</v>
      </c>
      <c r="M1251" s="33" t="s">
        <v>292</v>
      </c>
      <c r="N1251" s="27">
        <v>12.387700000000001</v>
      </c>
      <c r="O1251" s="30">
        <v>34.395699999999998</v>
      </c>
      <c r="P1251" s="26">
        <v>0.15708328117647063</v>
      </c>
      <c r="Q1251" s="26">
        <v>0.70784994588235328</v>
      </c>
      <c r="R1251" s="32" t="s">
        <v>284</v>
      </c>
      <c r="S1251" s="32">
        <v>1</v>
      </c>
      <c r="T1251" s="32"/>
      <c r="U1251" s="22"/>
      <c r="V1251" s="36"/>
      <c r="W1251" s="22"/>
      <c r="X1251" s="22"/>
      <c r="Y1251" s="22"/>
    </row>
    <row r="1252" spans="1:25" s="18" customFormat="1" ht="12.75" customHeight="1">
      <c r="A1252" s="25" t="s">
        <v>1359</v>
      </c>
      <c r="B1252" s="25" t="s">
        <v>1335</v>
      </c>
      <c r="C1252" s="25" t="s">
        <v>1573</v>
      </c>
      <c r="D1252" s="43">
        <v>43307</v>
      </c>
      <c r="E1252" s="25">
        <v>2018</v>
      </c>
      <c r="F1252" s="25">
        <v>7</v>
      </c>
      <c r="G1252" s="37">
        <v>26</v>
      </c>
      <c r="H1252" s="35">
        <v>0.39718750000000003</v>
      </c>
      <c r="I1252" s="44">
        <v>134.98783333333333</v>
      </c>
      <c r="J1252" s="44">
        <v>36.998333333333335</v>
      </c>
      <c r="K1252" s="34">
        <v>30</v>
      </c>
      <c r="L1252" s="34">
        <v>30</v>
      </c>
      <c r="M1252" s="34">
        <v>0</v>
      </c>
      <c r="N1252" s="45">
        <v>15.257</v>
      </c>
      <c r="O1252" s="44">
        <v>34.333100000000002</v>
      </c>
      <c r="P1252" s="26">
        <v>0.15946001176470626</v>
      </c>
      <c r="Q1252" s="26">
        <v>0.83663332000000246</v>
      </c>
      <c r="R1252" s="32" t="s">
        <v>1360</v>
      </c>
      <c r="S1252" s="32">
        <v>1</v>
      </c>
      <c r="T1252" s="32"/>
      <c r="U1252" s="22"/>
      <c r="V1252" s="36"/>
      <c r="W1252" s="47" t="s">
        <v>899</v>
      </c>
      <c r="X1252" s="22"/>
      <c r="Y1252" s="22"/>
    </row>
    <row r="1253" spans="1:25" s="18" customFormat="1" ht="12.75" customHeight="1">
      <c r="A1253" s="1" t="s">
        <v>1408</v>
      </c>
      <c r="B1253" s="1" t="s">
        <v>1430</v>
      </c>
      <c r="C1253" s="1" t="s">
        <v>1572</v>
      </c>
      <c r="D1253" s="5">
        <v>43341.501226851855</v>
      </c>
      <c r="E1253" s="1">
        <v>2018</v>
      </c>
      <c r="F1253" s="1">
        <v>8</v>
      </c>
      <c r="G1253" s="4">
        <v>29</v>
      </c>
      <c r="H1253" s="9">
        <v>43341.876226851855</v>
      </c>
      <c r="I1253" s="13">
        <v>135.613</v>
      </c>
      <c r="J1253" s="13">
        <v>39.201999999999998</v>
      </c>
      <c r="K1253" s="33">
        <v>50</v>
      </c>
      <c r="L1253" s="33">
        <v>50</v>
      </c>
      <c r="M1253" s="10">
        <v>0</v>
      </c>
      <c r="N1253" s="14">
        <v>16.158999999999999</v>
      </c>
      <c r="O1253" s="13">
        <v>34.520188074206956</v>
      </c>
      <c r="P1253" s="38">
        <v>0.16116037647058867</v>
      </c>
      <c r="Q1253" s="38">
        <v>1.1192594011764729</v>
      </c>
      <c r="R1253" s="1" t="s">
        <v>1410</v>
      </c>
      <c r="S1253" s="1"/>
      <c r="T1253" s="1"/>
      <c r="U1253" s="7"/>
      <c r="V1253" s="8" t="s">
        <v>1627</v>
      </c>
      <c r="W1253" s="42" t="str">
        <f>A1253&amp;" St."&amp;B1253&amp;" "&amp;K1253&amp;"m"&amp;" Bt."&amp;M1253</f>
        <v>YK1808 St.MT06 50m Bt.0</v>
      </c>
      <c r="X1253" s="22"/>
      <c r="Y1253" s="22"/>
    </row>
    <row r="1254" spans="1:25" s="18" customFormat="1" ht="12.75" customHeight="1">
      <c r="A1254" s="32" t="s">
        <v>145</v>
      </c>
      <c r="B1254" s="32" t="s">
        <v>224</v>
      </c>
      <c r="C1254" s="32" t="s">
        <v>1572</v>
      </c>
      <c r="D1254" s="31">
        <v>42609</v>
      </c>
      <c r="E1254" s="1">
        <f>YEAR(D1254)</f>
        <v>2016</v>
      </c>
      <c r="F1254" s="1">
        <f>MONTH(D1254)</f>
        <v>8</v>
      </c>
      <c r="G1254" s="4">
        <f>DAY(D1254)</f>
        <v>27</v>
      </c>
      <c r="H1254" s="6">
        <v>0.57893518518518516</v>
      </c>
      <c r="I1254" s="28">
        <v>135.999</v>
      </c>
      <c r="J1254" s="28">
        <v>38.493000000000002</v>
      </c>
      <c r="K1254" s="33">
        <v>20.568999999999999</v>
      </c>
      <c r="L1254" s="33">
        <v>20</v>
      </c>
      <c r="M1254" s="33">
        <v>0</v>
      </c>
      <c r="N1254" s="27">
        <v>23.182300000000001</v>
      </c>
      <c r="O1254" s="30">
        <v>34.105499999999999</v>
      </c>
      <c r="P1254" s="38">
        <v>0.16469729411764722</v>
      </c>
      <c r="Q1254" s="38">
        <v>0.6240630047058815</v>
      </c>
      <c r="R1254" s="32" t="s">
        <v>285</v>
      </c>
      <c r="S1254" s="32">
        <v>1</v>
      </c>
      <c r="T1254" s="32"/>
      <c r="U1254" s="8"/>
      <c r="V1254" s="8"/>
      <c r="W1254" s="8" t="s">
        <v>396</v>
      </c>
      <c r="X1254" s="22"/>
      <c r="Y1254" s="22"/>
    </row>
    <row r="1255" spans="1:25" s="18" customFormat="1" ht="12.75" customHeight="1">
      <c r="A1255" s="25" t="s">
        <v>1359</v>
      </c>
      <c r="B1255" s="25" t="s">
        <v>1336</v>
      </c>
      <c r="C1255" s="25" t="s">
        <v>1573</v>
      </c>
      <c r="D1255" s="43">
        <v>43308</v>
      </c>
      <c r="E1255" s="25">
        <v>2018</v>
      </c>
      <c r="F1255" s="25">
        <v>7</v>
      </c>
      <c r="G1255" s="37">
        <v>27</v>
      </c>
      <c r="H1255" s="35">
        <v>0.4067824074074074</v>
      </c>
      <c r="I1255" s="44">
        <v>135.74683333333334</v>
      </c>
      <c r="J1255" s="44">
        <v>37.00333333333333</v>
      </c>
      <c r="K1255" s="34">
        <v>50</v>
      </c>
      <c r="L1255" s="34">
        <v>50</v>
      </c>
      <c r="M1255" s="34">
        <v>0</v>
      </c>
      <c r="N1255" s="45">
        <v>17.239899999999999</v>
      </c>
      <c r="O1255" s="44">
        <v>34.451300000000003</v>
      </c>
      <c r="P1255" s="26">
        <v>0.16591710117647018</v>
      </c>
      <c r="Q1255" s="26">
        <v>1.0257212564705895</v>
      </c>
      <c r="R1255" s="32" t="s">
        <v>1360</v>
      </c>
      <c r="S1255" s="32"/>
      <c r="T1255" s="32"/>
      <c r="U1255" s="22"/>
      <c r="V1255" s="36"/>
      <c r="W1255" s="47" t="s">
        <v>914</v>
      </c>
      <c r="X1255" s="22"/>
      <c r="Y1255" s="22"/>
    </row>
    <row r="1256" spans="1:25" s="18" customFormat="1" ht="12.75" customHeight="1">
      <c r="A1256" s="32" t="s">
        <v>149</v>
      </c>
      <c r="B1256" s="32" t="s">
        <v>274</v>
      </c>
      <c r="C1256" s="32" t="s">
        <v>1573</v>
      </c>
      <c r="D1256" s="31">
        <v>42973</v>
      </c>
      <c r="E1256" s="1">
        <f>YEAR(D1256)</f>
        <v>2017</v>
      </c>
      <c r="F1256" s="1">
        <f>MONTH(D1256)</f>
        <v>8</v>
      </c>
      <c r="G1256" s="4">
        <f>DAY(D1256)</f>
        <v>26</v>
      </c>
      <c r="H1256" s="6">
        <v>0.63534722222222217</v>
      </c>
      <c r="I1256" s="28">
        <v>136.00049999999999</v>
      </c>
      <c r="J1256" s="28">
        <v>39.590166666666669</v>
      </c>
      <c r="K1256" s="33">
        <v>20</v>
      </c>
      <c r="L1256" s="33">
        <v>20</v>
      </c>
      <c r="M1256" s="33">
        <v>0</v>
      </c>
      <c r="N1256" s="27">
        <v>20.995999999999999</v>
      </c>
      <c r="O1256" s="30">
        <v>34.316000000000003</v>
      </c>
      <c r="P1256" s="38">
        <v>0.17096800000000001</v>
      </c>
      <c r="Q1256" s="38">
        <v>0.62519175999999987</v>
      </c>
      <c r="R1256" s="32" t="s">
        <v>285</v>
      </c>
      <c r="S1256" s="32"/>
      <c r="T1256" s="32"/>
      <c r="U1256" s="7"/>
      <c r="V1256" s="8"/>
      <c r="W1256" s="8" t="s">
        <v>635</v>
      </c>
      <c r="X1256" s="22"/>
      <c r="Y1256" s="22"/>
    </row>
    <row r="1257" spans="1:25" s="18" customFormat="1" ht="12.75" customHeight="1">
      <c r="A1257" s="32" t="s">
        <v>180</v>
      </c>
      <c r="B1257" s="32">
        <v>37</v>
      </c>
      <c r="C1257" s="32" t="s">
        <v>1573</v>
      </c>
      <c r="D1257" s="31">
        <v>42947</v>
      </c>
      <c r="E1257" s="25">
        <f>YEAR(D1257)</f>
        <v>2017</v>
      </c>
      <c r="F1257" s="25">
        <f>MONTH(D1257)</f>
        <v>7</v>
      </c>
      <c r="G1257" s="37">
        <f>DAY(D1257)</f>
        <v>31</v>
      </c>
      <c r="H1257" s="35" t="s">
        <v>292</v>
      </c>
      <c r="I1257" s="28">
        <v>135.29465999999999</v>
      </c>
      <c r="J1257" s="28">
        <v>37.296329999999998</v>
      </c>
      <c r="K1257" s="33">
        <v>50</v>
      </c>
      <c r="L1257" s="33">
        <v>50</v>
      </c>
      <c r="M1257" s="33" t="s">
        <v>292</v>
      </c>
      <c r="N1257" s="27">
        <v>17.1769</v>
      </c>
      <c r="O1257" s="30">
        <v>34.601799999999997</v>
      </c>
      <c r="P1257" s="26">
        <v>0.17740122588235341</v>
      </c>
      <c r="Q1257" s="26">
        <v>1.0253188494117644</v>
      </c>
      <c r="R1257" s="32" t="s">
        <v>284</v>
      </c>
      <c r="S1257" s="32">
        <v>1</v>
      </c>
      <c r="T1257" s="32"/>
      <c r="U1257" s="22"/>
      <c r="V1257" s="36"/>
      <c r="W1257" s="22"/>
      <c r="X1257" s="22"/>
      <c r="Y1257" s="22"/>
    </row>
    <row r="1258" spans="1:25" s="18" customFormat="1" ht="12.75" customHeight="1">
      <c r="A1258" s="32" t="s">
        <v>145</v>
      </c>
      <c r="B1258" s="32" t="s">
        <v>225</v>
      </c>
      <c r="C1258" s="32" t="s">
        <v>1572</v>
      </c>
      <c r="D1258" s="31">
        <v>42610</v>
      </c>
      <c r="E1258" s="1">
        <f>YEAR(D1258)</f>
        <v>2016</v>
      </c>
      <c r="F1258" s="1">
        <f>MONTH(D1258)</f>
        <v>8</v>
      </c>
      <c r="G1258" s="4">
        <f>DAY(D1258)</f>
        <v>28</v>
      </c>
      <c r="H1258" s="6">
        <v>0.5722800925925926</v>
      </c>
      <c r="I1258" s="28">
        <v>135.601</v>
      </c>
      <c r="J1258" s="28">
        <v>37.741500000000002</v>
      </c>
      <c r="K1258" s="33">
        <v>30.585999999999999</v>
      </c>
      <c r="L1258" s="33">
        <v>30</v>
      </c>
      <c r="M1258" s="33">
        <v>0</v>
      </c>
      <c r="N1258" s="27">
        <v>17.941400000000002</v>
      </c>
      <c r="O1258" s="30">
        <v>34.309800000000003</v>
      </c>
      <c r="P1258" s="38">
        <v>0.1834307929411767</v>
      </c>
      <c r="Q1258" s="38">
        <v>1.0195470682352923</v>
      </c>
      <c r="R1258" s="32" t="s">
        <v>285</v>
      </c>
      <c r="S1258" s="32">
        <v>1</v>
      </c>
      <c r="T1258" s="32"/>
      <c r="U1258" s="8"/>
      <c r="V1258" s="8"/>
      <c r="W1258" s="8" t="s">
        <v>410</v>
      </c>
      <c r="X1258" s="22"/>
      <c r="Y1258" s="22"/>
    </row>
    <row r="1259" spans="1:25" s="18" customFormat="1" ht="12.75" customHeight="1">
      <c r="A1259" s="25" t="s">
        <v>1359</v>
      </c>
      <c r="B1259" s="25" t="s">
        <v>1336</v>
      </c>
      <c r="C1259" s="25" t="s">
        <v>1573</v>
      </c>
      <c r="D1259" s="43">
        <v>43308</v>
      </c>
      <c r="E1259" s="25">
        <v>2018</v>
      </c>
      <c r="F1259" s="25">
        <v>7</v>
      </c>
      <c r="G1259" s="37">
        <v>27</v>
      </c>
      <c r="H1259" s="35">
        <v>0.40619212962962964</v>
      </c>
      <c r="I1259" s="44">
        <v>135.74683333333334</v>
      </c>
      <c r="J1259" s="44">
        <v>37.00333333333333</v>
      </c>
      <c r="K1259" s="34">
        <v>60</v>
      </c>
      <c r="L1259" s="34">
        <v>60</v>
      </c>
      <c r="M1259" s="34">
        <v>0</v>
      </c>
      <c r="N1259" s="45">
        <v>15.519600000000001</v>
      </c>
      <c r="O1259" s="44">
        <v>34.4178</v>
      </c>
      <c r="P1259" s="26">
        <v>0.18459345210084033</v>
      </c>
      <c r="Q1259" s="26">
        <v>1.1141257865546237</v>
      </c>
      <c r="R1259" s="32" t="s">
        <v>1360</v>
      </c>
      <c r="S1259" s="32"/>
      <c r="T1259" s="32"/>
      <c r="U1259" s="22"/>
      <c r="V1259" s="36"/>
      <c r="W1259" s="47" t="s">
        <v>913</v>
      </c>
      <c r="X1259" s="22"/>
      <c r="Y1259" s="22"/>
    </row>
    <row r="1260" spans="1:25" s="18" customFormat="1" ht="12.75" customHeight="1">
      <c r="A1260" s="32" t="s">
        <v>149</v>
      </c>
      <c r="B1260" s="32" t="s">
        <v>274</v>
      </c>
      <c r="C1260" s="32" t="s">
        <v>1573</v>
      </c>
      <c r="D1260" s="31">
        <v>42973</v>
      </c>
      <c r="E1260" s="1">
        <f>YEAR(D1260)</f>
        <v>2017</v>
      </c>
      <c r="F1260" s="1">
        <f>MONTH(D1260)</f>
        <v>8</v>
      </c>
      <c r="G1260" s="4">
        <f>DAY(D1260)</f>
        <v>26</v>
      </c>
      <c r="H1260" s="6">
        <v>0.63534722222222217</v>
      </c>
      <c r="I1260" s="28">
        <v>136.00049999999999</v>
      </c>
      <c r="J1260" s="28">
        <v>39.590166666666669</v>
      </c>
      <c r="K1260" s="33">
        <v>50</v>
      </c>
      <c r="L1260" s="33">
        <v>50</v>
      </c>
      <c r="M1260" s="33">
        <v>0</v>
      </c>
      <c r="N1260" s="27">
        <v>12.144</v>
      </c>
      <c r="O1260" s="30">
        <v>34.290999999999997</v>
      </c>
      <c r="P1260" s="38">
        <v>0.19211443882352985</v>
      </c>
      <c r="Q1260" s="38">
        <v>0.74514217176470687</v>
      </c>
      <c r="R1260" s="32" t="s">
        <v>285</v>
      </c>
      <c r="S1260" s="32"/>
      <c r="T1260" s="32"/>
      <c r="U1260" s="7"/>
      <c r="V1260" s="8"/>
      <c r="W1260" s="8" t="s">
        <v>636</v>
      </c>
      <c r="X1260" s="22"/>
      <c r="Y1260" s="22"/>
    </row>
    <row r="1261" spans="1:25" s="18" customFormat="1" ht="12.75" customHeight="1">
      <c r="A1261" s="1" t="s">
        <v>1408</v>
      </c>
      <c r="B1261" s="1" t="s">
        <v>227</v>
      </c>
      <c r="C1261" s="1" t="s">
        <v>1572</v>
      </c>
      <c r="D1261" s="5">
        <v>43342.520451388889</v>
      </c>
      <c r="E1261" s="1">
        <v>2018</v>
      </c>
      <c r="F1261" s="1">
        <v>8</v>
      </c>
      <c r="G1261" s="4">
        <v>30</v>
      </c>
      <c r="H1261" s="9">
        <v>43342.895451388889</v>
      </c>
      <c r="I1261" s="13">
        <v>135.75700000000001</v>
      </c>
      <c r="J1261" s="13">
        <v>37.881</v>
      </c>
      <c r="K1261" s="33">
        <v>50</v>
      </c>
      <c r="L1261" s="33">
        <v>50</v>
      </c>
      <c r="M1261" s="10">
        <v>0</v>
      </c>
      <c r="N1261" s="14">
        <v>14.1</v>
      </c>
      <c r="O1261" s="13">
        <v>34.373721840195053</v>
      </c>
      <c r="P1261" s="38">
        <v>0.19761037176470619</v>
      </c>
      <c r="Q1261" s="38">
        <v>0.86935114941176472</v>
      </c>
      <c r="R1261" s="1" t="s">
        <v>1410</v>
      </c>
      <c r="S1261" s="1"/>
      <c r="T1261" s="1"/>
      <c r="U1261" s="7"/>
      <c r="V1261" s="8" t="s">
        <v>1627</v>
      </c>
      <c r="W1261" s="42" t="str">
        <f>A1261&amp;" St."&amp;B1261&amp;" "&amp;K1261&amp;"m"&amp;" Bt."&amp;M1261</f>
        <v>YK1808 St.MT08 50m Bt.0</v>
      </c>
      <c r="X1261" s="22"/>
      <c r="Y1261" s="22"/>
    </row>
    <row r="1262" spans="1:25" s="18" customFormat="1" ht="12.75" customHeight="1">
      <c r="A1262" s="32" t="s">
        <v>145</v>
      </c>
      <c r="B1262" s="32" t="s">
        <v>225</v>
      </c>
      <c r="C1262" s="32" t="s">
        <v>1572</v>
      </c>
      <c r="D1262" s="31">
        <v>42610</v>
      </c>
      <c r="E1262" s="1">
        <f>YEAR(D1262)</f>
        <v>2016</v>
      </c>
      <c r="F1262" s="1">
        <f>MONTH(D1262)</f>
        <v>8</v>
      </c>
      <c r="G1262" s="4">
        <f>DAY(D1262)</f>
        <v>28</v>
      </c>
      <c r="H1262" s="6">
        <v>0.5722800925925926</v>
      </c>
      <c r="I1262" s="28">
        <v>135.601</v>
      </c>
      <c r="J1262" s="28">
        <v>37.741500000000002</v>
      </c>
      <c r="K1262" s="33">
        <v>48.811999999999998</v>
      </c>
      <c r="L1262" s="33">
        <v>50</v>
      </c>
      <c r="M1262" s="33">
        <v>0</v>
      </c>
      <c r="N1262" s="27">
        <v>14.434900000000001</v>
      </c>
      <c r="O1262" s="30">
        <v>34.3628</v>
      </c>
      <c r="P1262" s="38">
        <v>0.19864538941176457</v>
      </c>
      <c r="Q1262" s="38">
        <v>0.9704709223529413</v>
      </c>
      <c r="R1262" s="32" t="s">
        <v>285</v>
      </c>
      <c r="S1262" s="32">
        <v>1</v>
      </c>
      <c r="T1262" s="32"/>
      <c r="U1262" s="8"/>
      <c r="V1262" s="8"/>
      <c r="W1262" s="8" t="s">
        <v>411</v>
      </c>
      <c r="X1262" s="22"/>
      <c r="Y1262" s="22"/>
    </row>
    <row r="1263" spans="1:25" s="18" customFormat="1" ht="12.75" customHeight="1">
      <c r="A1263" s="32" t="s">
        <v>145</v>
      </c>
      <c r="B1263" s="32" t="s">
        <v>224</v>
      </c>
      <c r="C1263" s="32" t="s">
        <v>1572</v>
      </c>
      <c r="D1263" s="31">
        <v>42609</v>
      </c>
      <c r="E1263" s="1">
        <f>YEAR(D1263)</f>
        <v>2016</v>
      </c>
      <c r="F1263" s="1">
        <f>MONTH(D1263)</f>
        <v>8</v>
      </c>
      <c r="G1263" s="4">
        <f>DAY(D1263)</f>
        <v>27</v>
      </c>
      <c r="H1263" s="6">
        <v>0.57893518518518516</v>
      </c>
      <c r="I1263" s="28">
        <v>135.999</v>
      </c>
      <c r="J1263" s="28">
        <v>38.493000000000002</v>
      </c>
      <c r="K1263" s="33">
        <v>30.227</v>
      </c>
      <c r="L1263" s="33">
        <v>30</v>
      </c>
      <c r="M1263" s="33">
        <v>0</v>
      </c>
      <c r="N1263" s="27">
        <v>17.568899999999999</v>
      </c>
      <c r="O1263" s="30">
        <v>34.340899999999998</v>
      </c>
      <c r="P1263" s="38">
        <v>0.20477482352941179</v>
      </c>
      <c r="Q1263" s="38">
        <v>0.99415298117646955</v>
      </c>
      <c r="R1263" s="32" t="s">
        <v>285</v>
      </c>
      <c r="S1263" s="32">
        <v>1</v>
      </c>
      <c r="T1263" s="32"/>
      <c r="U1263" s="8"/>
      <c r="V1263" s="8"/>
      <c r="W1263" s="8" t="s">
        <v>397</v>
      </c>
      <c r="X1263" s="22"/>
      <c r="Y1263" s="22"/>
    </row>
    <row r="1264" spans="1:25" s="18" customFormat="1" ht="12.75" customHeight="1">
      <c r="A1264" s="32" t="s">
        <v>145</v>
      </c>
      <c r="B1264" s="32" t="s">
        <v>229</v>
      </c>
      <c r="C1264" s="32" t="s">
        <v>1572</v>
      </c>
      <c r="D1264" s="31">
        <v>42611</v>
      </c>
      <c r="E1264" s="1">
        <f>YEAR(D1264)</f>
        <v>2016</v>
      </c>
      <c r="F1264" s="1">
        <f>MONTH(D1264)</f>
        <v>8</v>
      </c>
      <c r="G1264" s="4">
        <f>DAY(D1264)</f>
        <v>29</v>
      </c>
      <c r="H1264" s="6">
        <v>0.5774421296296296</v>
      </c>
      <c r="I1264" s="28">
        <v>135.99966666666666</v>
      </c>
      <c r="J1264" s="28">
        <v>36.989833333333337</v>
      </c>
      <c r="K1264" s="33">
        <v>99.435000000000002</v>
      </c>
      <c r="L1264" s="33">
        <v>100</v>
      </c>
      <c r="M1264" s="33">
        <v>0</v>
      </c>
      <c r="N1264" s="27">
        <v>14.223000000000001</v>
      </c>
      <c r="O1264" s="30">
        <v>34.431699999999999</v>
      </c>
      <c r="P1264" s="38">
        <v>0.20614616470588198</v>
      </c>
      <c r="Q1264" s="38">
        <v>1.1176676423529397</v>
      </c>
      <c r="R1264" s="32" t="s">
        <v>285</v>
      </c>
      <c r="S1264" s="32">
        <v>1</v>
      </c>
      <c r="T1264" s="32"/>
      <c r="U1264" s="8"/>
      <c r="V1264" s="8"/>
      <c r="W1264" s="8" t="s">
        <v>441</v>
      </c>
      <c r="X1264" s="22"/>
      <c r="Y1264" s="22"/>
    </row>
    <row r="1265" spans="1:25" s="18" customFormat="1" ht="12.75" customHeight="1">
      <c r="A1265" s="25" t="s">
        <v>1359</v>
      </c>
      <c r="B1265" s="25" t="s">
        <v>1335</v>
      </c>
      <c r="C1265" s="25" t="s">
        <v>1573</v>
      </c>
      <c r="D1265" s="43">
        <v>43307</v>
      </c>
      <c r="E1265" s="25">
        <v>2018</v>
      </c>
      <c r="F1265" s="25">
        <v>7</v>
      </c>
      <c r="G1265" s="37">
        <v>26</v>
      </c>
      <c r="H1265" s="35">
        <v>0.39490740740740743</v>
      </c>
      <c r="I1265" s="44">
        <v>134.98783333333333</v>
      </c>
      <c r="J1265" s="44">
        <v>36.998333333333335</v>
      </c>
      <c r="K1265" s="34">
        <v>80</v>
      </c>
      <c r="L1265" s="34">
        <v>80</v>
      </c>
      <c r="M1265" s="34">
        <v>0</v>
      </c>
      <c r="N1265" s="45">
        <v>7.4255000000000004</v>
      </c>
      <c r="O1265" s="44">
        <v>34.172400000000003</v>
      </c>
      <c r="P1265" s="26">
        <v>0.21737253235294096</v>
      </c>
      <c r="Q1265" s="26">
        <v>0.46873719215686549</v>
      </c>
      <c r="R1265" s="32" t="s">
        <v>1360</v>
      </c>
      <c r="S1265" s="32">
        <v>1</v>
      </c>
      <c r="T1265" s="32"/>
      <c r="U1265" s="61"/>
      <c r="V1265" s="36" t="s">
        <v>1406</v>
      </c>
      <c r="W1265" s="62" t="s">
        <v>895</v>
      </c>
      <c r="X1265" s="22"/>
      <c r="Y1265" s="22"/>
    </row>
    <row r="1266" spans="1:25" s="18" customFormat="1" ht="12.75" customHeight="1">
      <c r="A1266" s="25" t="s">
        <v>1359</v>
      </c>
      <c r="B1266" s="25" t="s">
        <v>1336</v>
      </c>
      <c r="C1266" s="25" t="s">
        <v>1573</v>
      </c>
      <c r="D1266" s="43">
        <v>43308</v>
      </c>
      <c r="E1266" s="25">
        <v>2018</v>
      </c>
      <c r="F1266" s="25">
        <v>7</v>
      </c>
      <c r="G1266" s="37">
        <v>27</v>
      </c>
      <c r="H1266" s="35">
        <v>0.40732638888888889</v>
      </c>
      <c r="I1266" s="44">
        <v>135.74683333333334</v>
      </c>
      <c r="J1266" s="44">
        <v>37.00333333333333</v>
      </c>
      <c r="K1266" s="34">
        <v>40</v>
      </c>
      <c r="L1266" s="34">
        <v>40</v>
      </c>
      <c r="M1266" s="34">
        <v>0</v>
      </c>
      <c r="N1266" s="45">
        <v>18.581900000000001</v>
      </c>
      <c r="O1266" s="44">
        <v>34.361699999999999</v>
      </c>
      <c r="P1266" s="26">
        <v>0.22333409882352884</v>
      </c>
      <c r="Q1266" s="26">
        <v>1.0644112235294116</v>
      </c>
      <c r="R1266" s="32" t="s">
        <v>1360</v>
      </c>
      <c r="S1266" s="32"/>
      <c r="T1266" s="32"/>
      <c r="U1266" s="22"/>
      <c r="V1266" s="36"/>
      <c r="W1266" s="47" t="s">
        <v>915</v>
      </c>
      <c r="X1266" s="22"/>
      <c r="Y1266" s="22"/>
    </row>
    <row r="1267" spans="1:25" s="18" customFormat="1" ht="12.75" customHeight="1">
      <c r="A1267" s="32" t="s">
        <v>145</v>
      </c>
      <c r="B1267" s="32" t="s">
        <v>230</v>
      </c>
      <c r="C1267" s="32" t="s">
        <v>1572</v>
      </c>
      <c r="D1267" s="31">
        <v>42611</v>
      </c>
      <c r="E1267" s="1">
        <f t="shared" ref="E1267:E1273" si="108">YEAR(D1267)</f>
        <v>2016</v>
      </c>
      <c r="F1267" s="1">
        <f t="shared" ref="F1267:F1273" si="109">MONTH(D1267)</f>
        <v>8</v>
      </c>
      <c r="G1267" s="4">
        <f t="shared" ref="G1267:G1273" si="110">DAY(D1267)</f>
        <v>29</v>
      </c>
      <c r="H1267" s="6">
        <v>0.74020833333333336</v>
      </c>
      <c r="I1267" s="28">
        <v>136.011</v>
      </c>
      <c r="J1267" s="28">
        <v>37.335833333333333</v>
      </c>
      <c r="K1267" s="33">
        <v>99.4</v>
      </c>
      <c r="L1267" s="33">
        <v>100</v>
      </c>
      <c r="M1267" s="33">
        <v>0</v>
      </c>
      <c r="N1267" s="27">
        <v>11.6563</v>
      </c>
      <c r="O1267" s="30">
        <v>34.255200000000002</v>
      </c>
      <c r="P1267" s="38">
        <v>0.22598364705882346</v>
      </c>
      <c r="Q1267" s="38">
        <v>1.2085824235294123</v>
      </c>
      <c r="R1267" s="32" t="s">
        <v>285</v>
      </c>
      <c r="S1267" s="32">
        <v>1</v>
      </c>
      <c r="T1267" s="32"/>
      <c r="U1267" s="8"/>
      <c r="V1267" s="8"/>
      <c r="W1267" s="8" t="s">
        <v>451</v>
      </c>
      <c r="X1267" s="22"/>
      <c r="Y1267" s="22"/>
    </row>
    <row r="1268" spans="1:25" s="18" customFormat="1" ht="12.75" customHeight="1">
      <c r="A1268" s="32" t="s">
        <v>145</v>
      </c>
      <c r="B1268" s="32" t="s">
        <v>229</v>
      </c>
      <c r="C1268" s="32" t="s">
        <v>1572</v>
      </c>
      <c r="D1268" s="31">
        <v>42611</v>
      </c>
      <c r="E1268" s="1">
        <f t="shared" si="108"/>
        <v>2016</v>
      </c>
      <c r="F1268" s="1">
        <f t="shared" si="109"/>
        <v>8</v>
      </c>
      <c r="G1268" s="4">
        <f t="shared" si="110"/>
        <v>29</v>
      </c>
      <c r="H1268" s="6">
        <v>0.5774421296296296</v>
      </c>
      <c r="I1268" s="28">
        <v>135.99966666666666</v>
      </c>
      <c r="J1268" s="28">
        <v>36.989833333333337</v>
      </c>
      <c r="K1268" s="33">
        <v>74.656999999999996</v>
      </c>
      <c r="L1268" s="33">
        <v>75</v>
      </c>
      <c r="M1268" s="33">
        <v>0</v>
      </c>
      <c r="N1268" s="27">
        <v>16.744199999999999</v>
      </c>
      <c r="O1268" s="30">
        <v>34.497599999999998</v>
      </c>
      <c r="P1268" s="38">
        <v>0.23866623529411712</v>
      </c>
      <c r="Q1268" s="38">
        <v>1.4698800376470587</v>
      </c>
      <c r="R1268" s="32" t="s">
        <v>285</v>
      </c>
      <c r="S1268" s="32">
        <v>1</v>
      </c>
      <c r="T1268" s="32"/>
      <c r="U1268" s="8"/>
      <c r="V1268" s="8"/>
      <c r="W1268" s="8" t="s">
        <v>440</v>
      </c>
      <c r="X1268" s="22"/>
      <c r="Y1268" s="22"/>
    </row>
    <row r="1269" spans="1:25" s="18" customFormat="1" ht="12.75" customHeight="1">
      <c r="A1269" s="32" t="s">
        <v>145</v>
      </c>
      <c r="B1269" s="32" t="s">
        <v>230</v>
      </c>
      <c r="C1269" s="32" t="s">
        <v>1572</v>
      </c>
      <c r="D1269" s="31">
        <v>42611</v>
      </c>
      <c r="E1269" s="1">
        <f t="shared" si="108"/>
        <v>2016</v>
      </c>
      <c r="F1269" s="1">
        <f t="shared" si="109"/>
        <v>8</v>
      </c>
      <c r="G1269" s="4">
        <f t="shared" si="110"/>
        <v>29</v>
      </c>
      <c r="H1269" s="6">
        <v>0.74020833333333336</v>
      </c>
      <c r="I1269" s="28">
        <v>136.011</v>
      </c>
      <c r="J1269" s="28">
        <v>37.335833333333333</v>
      </c>
      <c r="K1269" s="33">
        <v>74.164000000000001</v>
      </c>
      <c r="L1269" s="33">
        <v>75</v>
      </c>
      <c r="M1269" s="33">
        <v>0</v>
      </c>
      <c r="N1269" s="27">
        <v>15.059699999999999</v>
      </c>
      <c r="O1269" s="30">
        <v>34.468699999999998</v>
      </c>
      <c r="P1269" s="38">
        <v>0.2393841176470588</v>
      </c>
      <c r="Q1269" s="38">
        <v>1.4106229788235289</v>
      </c>
      <c r="R1269" s="32" t="s">
        <v>285</v>
      </c>
      <c r="S1269" s="32">
        <v>1</v>
      </c>
      <c r="T1269" s="32"/>
      <c r="U1269" s="8"/>
      <c r="V1269" s="8"/>
      <c r="W1269" s="8" t="s">
        <v>450</v>
      </c>
      <c r="X1269" s="22"/>
      <c r="Y1269" s="22"/>
    </row>
    <row r="1270" spans="1:25" s="18" customFormat="1" ht="12.75" customHeight="1">
      <c r="A1270" s="32" t="s">
        <v>149</v>
      </c>
      <c r="B1270" s="32" t="s">
        <v>221</v>
      </c>
      <c r="C1270" s="32" t="s">
        <v>1573</v>
      </c>
      <c r="D1270" s="31">
        <v>42972</v>
      </c>
      <c r="E1270" s="1">
        <f t="shared" si="108"/>
        <v>2017</v>
      </c>
      <c r="F1270" s="1">
        <f t="shared" si="109"/>
        <v>8</v>
      </c>
      <c r="G1270" s="4">
        <f t="shared" si="110"/>
        <v>25</v>
      </c>
      <c r="H1270" s="6">
        <v>0.61736111111111114</v>
      </c>
      <c r="I1270" s="28">
        <v>135.79666666666665</v>
      </c>
      <c r="J1270" s="28">
        <v>37.945666666666668</v>
      </c>
      <c r="K1270" s="33">
        <v>50</v>
      </c>
      <c r="L1270" s="33">
        <v>50</v>
      </c>
      <c r="M1270" s="33">
        <v>0</v>
      </c>
      <c r="N1270" s="27">
        <v>15.385</v>
      </c>
      <c r="O1270" s="30">
        <v>34.523000000000003</v>
      </c>
      <c r="P1270" s="38">
        <v>0.25631546235294156</v>
      </c>
      <c r="Q1270" s="38">
        <v>1.3039951964705878</v>
      </c>
      <c r="R1270" s="32" t="s">
        <v>285</v>
      </c>
      <c r="S1270" s="32"/>
      <c r="T1270" s="32"/>
      <c r="U1270" s="7"/>
      <c r="V1270" s="8" t="s">
        <v>1613</v>
      </c>
      <c r="W1270" s="8" t="s">
        <v>633</v>
      </c>
      <c r="X1270" s="22"/>
      <c r="Y1270" s="22"/>
    </row>
    <row r="1271" spans="1:25" s="18" customFormat="1" ht="12.75" customHeight="1">
      <c r="A1271" s="32" t="s">
        <v>145</v>
      </c>
      <c r="B1271" s="32" t="s">
        <v>220</v>
      </c>
      <c r="C1271" s="32" t="s">
        <v>1572</v>
      </c>
      <c r="D1271" s="31">
        <v>42607</v>
      </c>
      <c r="E1271" s="1">
        <f t="shared" si="108"/>
        <v>2016</v>
      </c>
      <c r="F1271" s="1">
        <f t="shared" si="109"/>
        <v>8</v>
      </c>
      <c r="G1271" s="4">
        <f t="shared" si="110"/>
        <v>25</v>
      </c>
      <c r="H1271" s="9">
        <v>0.84280092592592604</v>
      </c>
      <c r="I1271" s="28">
        <v>135.78983333333332</v>
      </c>
      <c r="J1271" s="28">
        <v>39.324833333333331</v>
      </c>
      <c r="K1271" s="33">
        <v>50.146999999999998</v>
      </c>
      <c r="L1271" s="33">
        <v>50</v>
      </c>
      <c r="M1271" s="33">
        <v>0</v>
      </c>
      <c r="N1271" s="27">
        <v>16.080300000000001</v>
      </c>
      <c r="O1271" s="30">
        <v>34.348399999999998</v>
      </c>
      <c r="P1271" s="38">
        <v>0.25691651411764727</v>
      </c>
      <c r="Q1271" s="38">
        <v>1.4539058752941152</v>
      </c>
      <c r="R1271" s="32" t="s">
        <v>285</v>
      </c>
      <c r="S1271" s="32">
        <v>1</v>
      </c>
      <c r="T1271" s="32"/>
      <c r="U1271" s="8"/>
      <c r="V1271" s="8"/>
      <c r="W1271" s="8" t="s">
        <v>360</v>
      </c>
      <c r="X1271" s="22"/>
      <c r="Y1271" s="22"/>
    </row>
    <row r="1272" spans="1:25" s="18" customFormat="1" ht="12.75" customHeight="1">
      <c r="A1272" s="32" t="s">
        <v>145</v>
      </c>
      <c r="B1272" s="32" t="s">
        <v>229</v>
      </c>
      <c r="C1272" s="32" t="s">
        <v>1572</v>
      </c>
      <c r="D1272" s="31">
        <v>42611</v>
      </c>
      <c r="E1272" s="1">
        <f t="shared" si="108"/>
        <v>2016</v>
      </c>
      <c r="F1272" s="1">
        <f t="shared" si="109"/>
        <v>8</v>
      </c>
      <c r="G1272" s="4">
        <f t="shared" si="110"/>
        <v>29</v>
      </c>
      <c r="H1272" s="6">
        <v>0.5774421296296296</v>
      </c>
      <c r="I1272" s="28">
        <v>135.99966666666666</v>
      </c>
      <c r="J1272" s="28">
        <v>36.989833333333337</v>
      </c>
      <c r="K1272" s="33">
        <v>50.957999999999998</v>
      </c>
      <c r="L1272" s="33">
        <v>50</v>
      </c>
      <c r="M1272" s="33">
        <v>0</v>
      </c>
      <c r="N1272" s="27">
        <v>18.7623</v>
      </c>
      <c r="O1272" s="30">
        <v>34.333599999999997</v>
      </c>
      <c r="P1272" s="38">
        <v>0.26976250588235229</v>
      </c>
      <c r="Q1272" s="38">
        <v>1.5313801929411763</v>
      </c>
      <c r="R1272" s="32" t="s">
        <v>285</v>
      </c>
      <c r="S1272" s="32">
        <v>1</v>
      </c>
      <c r="T1272" s="32"/>
      <c r="U1272" s="8"/>
      <c r="V1272" s="8"/>
      <c r="W1272" s="8" t="s">
        <v>439</v>
      </c>
      <c r="X1272" s="22"/>
      <c r="Y1272" s="22"/>
    </row>
    <row r="1273" spans="1:25" s="18" customFormat="1" ht="12.75" customHeight="1">
      <c r="A1273" s="32" t="s">
        <v>149</v>
      </c>
      <c r="B1273" s="32" t="s">
        <v>220</v>
      </c>
      <c r="C1273" s="32" t="s">
        <v>1573</v>
      </c>
      <c r="D1273" s="31">
        <v>42972</v>
      </c>
      <c r="E1273" s="1">
        <f t="shared" si="108"/>
        <v>2017</v>
      </c>
      <c r="F1273" s="1">
        <f t="shared" si="109"/>
        <v>8</v>
      </c>
      <c r="G1273" s="4">
        <f t="shared" si="110"/>
        <v>25</v>
      </c>
      <c r="H1273" s="6">
        <v>0.72958333333333336</v>
      </c>
      <c r="I1273" s="28">
        <v>136.04116666666667</v>
      </c>
      <c r="J1273" s="28">
        <v>37.819499999999998</v>
      </c>
      <c r="K1273" s="33">
        <v>50</v>
      </c>
      <c r="L1273" s="33">
        <v>50</v>
      </c>
      <c r="M1273" s="33">
        <v>0</v>
      </c>
      <c r="N1273" s="27">
        <v>15.62</v>
      </c>
      <c r="O1273" s="30">
        <v>34.488</v>
      </c>
      <c r="P1273" s="38">
        <v>0.29674638941176457</v>
      </c>
      <c r="Q1273" s="38">
        <v>1.0573377458823554</v>
      </c>
      <c r="R1273" s="32" t="s">
        <v>285</v>
      </c>
      <c r="S1273" s="32"/>
      <c r="T1273" s="32"/>
      <c r="U1273" s="7"/>
      <c r="V1273" s="8" t="s">
        <v>1613</v>
      </c>
      <c r="W1273" s="8" t="s">
        <v>630</v>
      </c>
      <c r="X1273" s="22"/>
      <c r="Y1273" s="22"/>
    </row>
    <row r="1274" spans="1:25" s="22" customFormat="1">
      <c r="A1274" s="25"/>
      <c r="B1274" s="25"/>
      <c r="C1274" s="25"/>
      <c r="D1274" s="43"/>
      <c r="E1274" s="25"/>
      <c r="F1274" s="25"/>
      <c r="G1274" s="37"/>
      <c r="H1274" s="35"/>
      <c r="I1274" s="44"/>
      <c r="J1274" s="44"/>
      <c r="K1274" s="34"/>
      <c r="L1274" s="34"/>
      <c r="M1274" s="34"/>
      <c r="N1274" s="45"/>
      <c r="O1274" s="44"/>
      <c r="P1274" s="26"/>
      <c r="Q1274" s="26"/>
      <c r="R1274" s="32"/>
      <c r="S1274" s="32"/>
      <c r="T1274" s="32"/>
      <c r="V1274" s="36"/>
      <c r="W1274" s="47"/>
    </row>
  </sheetData>
  <autoFilter ref="A1:W1274" xr:uid="{0253FD36-6E03-42A4-9659-F22DA23DE40C}">
    <sortState xmlns:xlrd2="http://schemas.microsoft.com/office/spreadsheetml/2017/richdata2" ref="A2:W1274">
      <sortCondition ref="C1:C1274"/>
    </sortState>
  </autoFilter>
  <phoneticPr fontId="3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452A1-873D-2E48-B7ED-A332B6CFCA41}">
  <dimension ref="A1:B46"/>
  <sheetViews>
    <sheetView workbookViewId="0">
      <selection activeCell="A46" sqref="A46"/>
    </sheetView>
  </sheetViews>
  <sheetFormatPr baseColWidth="10" defaultRowHeight="15"/>
  <sheetData>
    <row r="1" spans="1:2">
      <c r="A1" t="s">
        <v>1822</v>
      </c>
    </row>
    <row r="5" spans="1:2">
      <c r="B5">
        <v>410</v>
      </c>
    </row>
    <row r="6" spans="1:2">
      <c r="B6">
        <v>345</v>
      </c>
    </row>
    <row r="7" spans="1:2">
      <c r="B7">
        <v>269</v>
      </c>
    </row>
    <row r="8" spans="1:2">
      <c r="B8">
        <v>235</v>
      </c>
    </row>
    <row r="9" spans="1:2">
      <c r="B9">
        <v>221</v>
      </c>
    </row>
    <row r="10" spans="1:2">
      <c r="B10">
        <v>179</v>
      </c>
    </row>
    <row r="11" spans="1:2">
      <c r="B11">
        <v>110</v>
      </c>
    </row>
    <row r="12" spans="1:2">
      <c r="B12">
        <v>64</v>
      </c>
    </row>
    <row r="13" spans="1:2">
      <c r="B13">
        <v>44</v>
      </c>
    </row>
    <row r="14" spans="1:2">
      <c r="B14">
        <v>38</v>
      </c>
    </row>
    <row r="15" spans="1:2">
      <c r="B15">
        <v>15</v>
      </c>
    </row>
    <row r="21" spans="1:2">
      <c r="A21" t="s">
        <v>1823</v>
      </c>
    </row>
    <row r="23" spans="1:2">
      <c r="A23" t="s">
        <v>1824</v>
      </c>
    </row>
    <row r="25" spans="1:2">
      <c r="A25" t="s">
        <v>1825</v>
      </c>
    </row>
    <row r="28" spans="1:2">
      <c r="B28">
        <v>420</v>
      </c>
    </row>
    <row r="29" spans="1:2">
      <c r="B29">
        <v>356</v>
      </c>
    </row>
    <row r="30" spans="1:2">
      <c r="B30">
        <v>270</v>
      </c>
    </row>
    <row r="31" spans="1:2">
      <c r="B31">
        <v>237</v>
      </c>
    </row>
    <row r="32" spans="1:2">
      <c r="B32">
        <v>226</v>
      </c>
    </row>
    <row r="33" spans="1:2">
      <c r="B33">
        <v>180</v>
      </c>
    </row>
    <row r="34" spans="1:2">
      <c r="B34">
        <v>110</v>
      </c>
    </row>
    <row r="35" spans="1:2">
      <c r="B35">
        <v>64</v>
      </c>
    </row>
    <row r="36" spans="1:2">
      <c r="B36">
        <v>44</v>
      </c>
    </row>
    <row r="37" spans="1:2">
      <c r="B37">
        <v>39</v>
      </c>
    </row>
    <row r="38" spans="1:2">
      <c r="B38">
        <v>15</v>
      </c>
    </row>
    <row r="41" spans="1:2">
      <c r="A41" t="s">
        <v>1826</v>
      </c>
    </row>
    <row r="43" spans="1:2">
      <c r="A43" t="s">
        <v>1827</v>
      </c>
    </row>
    <row r="45" spans="1:2">
      <c r="A45" t="s">
        <v>1828</v>
      </c>
    </row>
    <row r="46" spans="1:2">
      <c r="A46" t="s">
        <v>1828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d18O_20210626(original)</vt:lpstr>
      <vt:lpstr>d18O (no-data avoid_NA2)</vt:lpstr>
      <vt:lpstr>d18O_20210626 (depth)</vt:lpstr>
      <vt:lpstr>d18O_20210626 (strange)</vt:lpstr>
      <vt:lpstr>Sheet3</vt:lpstr>
    </vt:vector>
  </TitlesOfParts>
  <Company>Hokkaido Univ.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ISHIMURA TOYOHO</dc:creator>
  <cp:lastModifiedBy>T.Ishimura</cp:lastModifiedBy>
  <dcterms:created xsi:type="dcterms:W3CDTF">2016-12-10T10:27:28Z</dcterms:created>
  <dcterms:modified xsi:type="dcterms:W3CDTF">2023-04-02T01:58:35Z</dcterms:modified>
</cp:coreProperties>
</file>