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Enzeyi\Desktop\Work\FA PROJECT 202310\"/>
    </mc:Choice>
  </mc:AlternateContent>
  <xr:revisionPtr revIDLastSave="0" documentId="13_ncr:1_{B8748142-93EB-4716-9D8C-3D9ACBD9E64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UBAI" sheetId="1" r:id="rId1"/>
    <sheet name="DUBAI PARETO" sheetId="4" r:id="rId2"/>
    <sheet name="PARIS PARETO" sheetId="5" r:id="rId3"/>
    <sheet name="PARI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5" l="1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30" i="5"/>
  <c r="D29" i="5"/>
  <c r="B49" i="5"/>
  <c r="B48" i="5"/>
  <c r="C30" i="5"/>
  <c r="C29" i="5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9" i="4"/>
  <c r="D28" i="4"/>
  <c r="B48" i="4"/>
  <c r="B47" i="4"/>
  <c r="C29" i="4"/>
  <c r="C28" i="4"/>
  <c r="C30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5" i="4"/>
  <c r="D4" i="4"/>
  <c r="B24" i="4"/>
  <c r="C5" i="4"/>
  <c r="C4" i="4"/>
  <c r="C6" i="4" s="1"/>
  <c r="B23" i="4"/>
  <c r="B24" i="5"/>
  <c r="B23" i="5"/>
  <c r="C5" i="5"/>
  <c r="D5" i="5" s="1"/>
  <c r="C4" i="5"/>
  <c r="D4" i="5" s="1"/>
  <c r="M10" i="2"/>
  <c r="N10" i="2"/>
  <c r="M10" i="1"/>
  <c r="S12" i="2"/>
  <c r="R12" i="2"/>
  <c r="Q12" i="2"/>
  <c r="P12" i="2"/>
  <c r="O12" i="2"/>
  <c r="N12" i="2"/>
  <c r="M12" i="2"/>
  <c r="T18" i="2" s="1"/>
  <c r="S8" i="2"/>
  <c r="R8" i="2"/>
  <c r="Q8" i="2"/>
  <c r="P8" i="2"/>
  <c r="O8" i="2"/>
  <c r="N8" i="2"/>
  <c r="M8" i="2"/>
  <c r="N17" i="2" s="1"/>
  <c r="S4" i="2"/>
  <c r="R4" i="2"/>
  <c r="Q4" i="2"/>
  <c r="P4" i="2"/>
  <c r="O4" i="2"/>
  <c r="N4" i="2"/>
  <c r="M4" i="2"/>
  <c r="T16" i="2" s="1"/>
  <c r="S13" i="1"/>
  <c r="R13" i="1"/>
  <c r="Q13" i="1"/>
  <c r="P13" i="1"/>
  <c r="O13" i="1"/>
  <c r="N13" i="1"/>
  <c r="M13" i="1"/>
  <c r="S10" i="1"/>
  <c r="R10" i="1"/>
  <c r="Q10" i="1"/>
  <c r="P10" i="1"/>
  <c r="O10" i="1"/>
  <c r="N10" i="1"/>
  <c r="S14" i="1"/>
  <c r="R14" i="1"/>
  <c r="Q14" i="1"/>
  <c r="P14" i="1"/>
  <c r="O14" i="1"/>
  <c r="N14" i="1"/>
  <c r="M14" i="1"/>
  <c r="S9" i="1"/>
  <c r="R9" i="1"/>
  <c r="Q9" i="1"/>
  <c r="P9" i="1"/>
  <c r="O9" i="1"/>
  <c r="N9" i="1"/>
  <c r="M9" i="1"/>
  <c r="S6" i="1"/>
  <c r="R6" i="1"/>
  <c r="Q6" i="1"/>
  <c r="P6" i="1"/>
  <c r="O6" i="1"/>
  <c r="N6" i="1"/>
  <c r="M6" i="1"/>
  <c r="S5" i="1"/>
  <c r="R5" i="1"/>
  <c r="Q5" i="1"/>
  <c r="O5" i="1"/>
  <c r="N5" i="1"/>
  <c r="P5" i="1"/>
  <c r="M5" i="1"/>
  <c r="T18" i="1"/>
  <c r="T17" i="1"/>
  <c r="T16" i="1"/>
  <c r="N18" i="1"/>
  <c r="N17" i="1"/>
  <c r="N16" i="1"/>
  <c r="N12" i="1"/>
  <c r="O12" i="1"/>
  <c r="P12" i="1"/>
  <c r="Q12" i="1"/>
  <c r="R12" i="1"/>
  <c r="S12" i="1"/>
  <c r="M12" i="1"/>
  <c r="N8" i="1"/>
  <c r="O8" i="1"/>
  <c r="P8" i="1"/>
  <c r="Q8" i="1"/>
  <c r="R8" i="1"/>
  <c r="S8" i="1"/>
  <c r="M8" i="1"/>
  <c r="N4" i="1"/>
  <c r="O4" i="1"/>
  <c r="P4" i="1"/>
  <c r="Q4" i="1"/>
  <c r="R4" i="1"/>
  <c r="S4" i="1"/>
  <c r="M4" i="1"/>
  <c r="C32" i="5" l="1"/>
  <c r="C31" i="5"/>
  <c r="C32" i="4"/>
  <c r="C31" i="4"/>
  <c r="C7" i="5"/>
  <c r="D7" i="5" s="1"/>
  <c r="C6" i="5"/>
  <c r="C9" i="5"/>
  <c r="C8" i="4"/>
  <c r="C7" i="4"/>
  <c r="T17" i="2"/>
  <c r="Q10" i="2" s="1"/>
  <c r="N16" i="2"/>
  <c r="N18" i="2"/>
  <c r="C33" i="5" l="1"/>
  <c r="C34" i="5"/>
  <c r="C34" i="4"/>
  <c r="C33" i="4"/>
  <c r="D6" i="5"/>
  <c r="C8" i="5"/>
  <c r="C11" i="5"/>
  <c r="D9" i="5"/>
  <c r="C9" i="4"/>
  <c r="C10" i="4"/>
  <c r="S10" i="2"/>
  <c r="M9" i="2"/>
  <c r="P9" i="2"/>
  <c r="R6" i="2"/>
  <c r="N6" i="2"/>
  <c r="Q5" i="2"/>
  <c r="M5" i="2"/>
  <c r="Q6" i="2"/>
  <c r="M6" i="2"/>
  <c r="P5" i="2"/>
  <c r="P6" i="2"/>
  <c r="S5" i="2"/>
  <c r="O5" i="2"/>
  <c r="S6" i="2"/>
  <c r="O6" i="2"/>
  <c r="R5" i="2"/>
  <c r="N5" i="2"/>
  <c r="P10" i="2"/>
  <c r="O9" i="2"/>
  <c r="Q9" i="2"/>
  <c r="O10" i="2"/>
  <c r="R10" i="2"/>
  <c r="N9" i="2"/>
  <c r="Q14" i="2"/>
  <c r="M14" i="2"/>
  <c r="P13" i="2"/>
  <c r="P14" i="2"/>
  <c r="S13" i="2"/>
  <c r="O13" i="2"/>
  <c r="Q13" i="2"/>
  <c r="S14" i="2"/>
  <c r="O14" i="2"/>
  <c r="R13" i="2"/>
  <c r="N13" i="2"/>
  <c r="R14" i="2"/>
  <c r="N14" i="2"/>
  <c r="M13" i="2"/>
  <c r="R9" i="2"/>
  <c r="S9" i="2"/>
  <c r="C35" i="5" l="1"/>
  <c r="C36" i="5"/>
  <c r="C36" i="4"/>
  <c r="C35" i="4"/>
  <c r="D8" i="5"/>
  <c r="C10" i="5"/>
  <c r="C13" i="5"/>
  <c r="D11" i="5"/>
  <c r="C12" i="4"/>
  <c r="C11" i="4"/>
  <c r="C38" i="5" l="1"/>
  <c r="C37" i="5"/>
  <c r="C37" i="4"/>
  <c r="C38" i="4"/>
  <c r="D10" i="5"/>
  <c r="C12" i="5"/>
  <c r="D13" i="5"/>
  <c r="C15" i="5"/>
  <c r="C13" i="4"/>
  <c r="C14" i="4"/>
  <c r="C39" i="5" l="1"/>
  <c r="C40" i="5"/>
  <c r="C39" i="4"/>
  <c r="C40" i="4"/>
  <c r="C14" i="5"/>
  <c r="D12" i="5"/>
  <c r="D15" i="5"/>
  <c r="C17" i="5"/>
  <c r="C15" i="4"/>
  <c r="C16" i="4"/>
  <c r="C42" i="5" l="1"/>
  <c r="C41" i="5"/>
  <c r="C42" i="4"/>
  <c r="C41" i="4"/>
  <c r="D14" i="5"/>
  <c r="C16" i="5"/>
  <c r="C19" i="5"/>
  <c r="D17" i="5"/>
  <c r="C17" i="4"/>
  <c r="C18" i="4"/>
  <c r="C43" i="5" l="1"/>
  <c r="C44" i="5"/>
  <c r="C43" i="4"/>
  <c r="C44" i="4"/>
  <c r="C18" i="5"/>
  <c r="D16" i="5"/>
  <c r="C21" i="5"/>
  <c r="D21" i="5" s="1"/>
  <c r="D19" i="5"/>
  <c r="C20" i="4"/>
  <c r="C19" i="4"/>
  <c r="C46" i="5" l="1"/>
  <c r="C45" i="5"/>
  <c r="C45" i="4"/>
  <c r="D18" i="5"/>
  <c r="C20" i="5"/>
  <c r="D20" i="5" s="1"/>
  <c r="C21" i="4"/>
</calcChain>
</file>

<file path=xl/sharedStrings.xml><?xml version="1.0" encoding="utf-8"?>
<sst xmlns="http://schemas.openxmlformats.org/spreadsheetml/2006/main" count="171" uniqueCount="48">
  <si>
    <t>06:00 AM</t>
  </si>
  <si>
    <t>08:00 AM</t>
  </si>
  <si>
    <t>10:00 AM</t>
  </si>
  <si>
    <t>12:00 PM</t>
  </si>
  <si>
    <t>02:00 PM</t>
  </si>
  <si>
    <t>04:00 PM</t>
  </si>
  <si>
    <t>06:00 PM</t>
  </si>
  <si>
    <t>08:00 PM</t>
  </si>
  <si>
    <t>10:00 PM</t>
  </si>
  <si>
    <t>SUN</t>
  </si>
  <si>
    <t>MON</t>
  </si>
  <si>
    <t>TUE</t>
  </si>
  <si>
    <t>WED</t>
  </si>
  <si>
    <t>THUR</t>
  </si>
  <si>
    <t>FRI</t>
  </si>
  <si>
    <t>SAT</t>
  </si>
  <si>
    <t>DUBAI TRAVEL TIME DATA FOR A WEEK</t>
  </si>
  <si>
    <t>RANGE VALUES FOR EACH DAY</t>
  </si>
  <si>
    <t>RANGE VALUES</t>
  </si>
  <si>
    <t>NB: Time was converted from minutes and seconds to hours.</t>
  </si>
  <si>
    <t>PARIS TRAVEL TIME DATA FOR A WEEK</t>
  </si>
  <si>
    <t xml:space="preserve">Average Range Values: </t>
  </si>
  <si>
    <t xml:space="preserve">Average MAX Values: </t>
  </si>
  <si>
    <t xml:space="preserve">Average MIN Values: </t>
  </si>
  <si>
    <t xml:space="preserve">Standard Deviation For Mean MAX: </t>
  </si>
  <si>
    <t xml:space="preserve">Standard Deviation for Mean MIN: </t>
  </si>
  <si>
    <t xml:space="preserve">UCL for  Range Values: </t>
  </si>
  <si>
    <t>LCL for Range Values:</t>
  </si>
  <si>
    <t>UCL for MAX Mean Values:</t>
  </si>
  <si>
    <t>LCL for MIN Mean Values:</t>
  </si>
  <si>
    <t>UCL for MIN Mean Values:</t>
  </si>
  <si>
    <t xml:space="preserve">LCL for MAX Mean Values: </t>
  </si>
  <si>
    <t>NB: Table values were converted from minutes and seconds to hours.</t>
  </si>
  <si>
    <t xml:space="preserve">Standard Deviation For Range Values: </t>
  </si>
  <si>
    <t>MEAN FOR MAXIMUM VALUES</t>
  </si>
  <si>
    <t>MEAN FOR MIN VALUES</t>
  </si>
  <si>
    <r>
      <rPr>
        <b/>
        <sz val="11"/>
        <color theme="1"/>
        <rFont val="Calibri"/>
        <family val="2"/>
        <scheme val="minor"/>
      </rPr>
      <t>Standard Deviation for Mean MIN:</t>
    </r>
    <r>
      <rPr>
        <sz val="11"/>
        <color theme="1"/>
        <rFont val="Calibri"/>
        <family val="2"/>
        <scheme val="minor"/>
      </rPr>
      <t xml:space="preserve"> </t>
    </r>
  </si>
  <si>
    <t>GRAPHS &amp; CHARTS FOR ALL 7 DAYS</t>
  </si>
  <si>
    <t>GRAPHS &amp; CHARTS FOR MONDAY TO FRIDAY</t>
  </si>
  <si>
    <t>CHARTS &amp; GRAPHS FOR ALL THE 7 DAYS</t>
  </si>
  <si>
    <t>CHARTS &amp; GRAPHS FOR Monday To Friday</t>
  </si>
  <si>
    <t>CUMULATIVE TOTAL</t>
  </si>
  <si>
    <t>CUMULATIVE %</t>
  </si>
  <si>
    <t>%TOTAL</t>
  </si>
  <si>
    <t>MAX SUM</t>
  </si>
  <si>
    <t>MIN SUM</t>
  </si>
  <si>
    <t>SATURDAY</t>
  </si>
  <si>
    <t>THURDAY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</si>
</sst>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8" fontId="0" fillId="0" borderId="0" xfId="0" applyNumberFormat="1"/>
    <xf numFmtId="0" fontId="1" fillId="0" borderId="0" xfId="0" applyFont="1" applyAlignment="1">
      <alignment horizontal="center" vertical="top"/>
    </xf>
    <xf numFmtId="18" fontId="1" fillId="0" borderId="0" xfId="0" applyNumberFormat="1" applyFont="1"/>
    <xf numFmtId="0" fontId="1" fillId="0" borderId="0" xfId="0" applyFont="1"/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Control</a:t>
            </a:r>
            <a:r>
              <a:rPr lang="en-US" baseline="0"/>
              <a:t> Chart for all the 7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DUBAI!$J$4:$L$4</c:f>
              <c:strCache>
                <c:ptCount val="3"/>
                <c:pt idx="0">
                  <c:v>RANGE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DUBAI!$M$3:$T$3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DUBAI!$M$4:$T$4</c:f>
              <c:numCache>
                <c:formatCode>General</c:formatCode>
                <c:ptCount val="8"/>
                <c:pt idx="0">
                  <c:v>0.04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C-4C3C-B020-9E8EEBE585D9}"/>
            </c:ext>
          </c:extLst>
        </c:ser>
        <c:ser>
          <c:idx val="1"/>
          <c:order val="1"/>
          <c:tx>
            <c:strRef>
              <c:f>DUBAI!$J$5:$L$5</c:f>
              <c:strCache>
                <c:ptCount val="3"/>
                <c:pt idx="0">
                  <c:v>UCL for  Range Values: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DUBAI!$M$3:$T$3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DUBAI!$M$5:$T$5</c:f>
              <c:numCache>
                <c:formatCode>General</c:formatCode>
                <c:ptCount val="8"/>
                <c:pt idx="0">
                  <c:v>0.14611677980232068</c:v>
                </c:pt>
                <c:pt idx="1">
                  <c:v>0.14611677980232068</c:v>
                </c:pt>
                <c:pt idx="2">
                  <c:v>0.14611677980232068</c:v>
                </c:pt>
                <c:pt idx="3">
                  <c:v>0.14611677980232068</c:v>
                </c:pt>
                <c:pt idx="4">
                  <c:v>0.14611677980232068</c:v>
                </c:pt>
                <c:pt idx="5">
                  <c:v>0.14611677980232068</c:v>
                </c:pt>
                <c:pt idx="6">
                  <c:v>0.14611677980232068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C-4C3C-B020-9E8EEBE585D9}"/>
            </c:ext>
          </c:extLst>
        </c:ser>
        <c:ser>
          <c:idx val="2"/>
          <c:order val="2"/>
          <c:tx>
            <c:strRef>
              <c:f>DUBAI!$J$6:$L$6</c:f>
              <c:strCache>
                <c:ptCount val="3"/>
                <c:pt idx="0">
                  <c:v>LCL for Range Values: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DUBAI!$M$3:$T$3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DUBAI!$M$6:$T$6</c:f>
              <c:numCache>
                <c:formatCode>General</c:formatCode>
                <c:ptCount val="8"/>
                <c:pt idx="0">
                  <c:v>1.3883220197679333E-2</c:v>
                </c:pt>
                <c:pt idx="1">
                  <c:v>1.3883220197679333E-2</c:v>
                </c:pt>
                <c:pt idx="2">
                  <c:v>1.3883220197679333E-2</c:v>
                </c:pt>
                <c:pt idx="3">
                  <c:v>1.3883220197679333E-2</c:v>
                </c:pt>
                <c:pt idx="4">
                  <c:v>1.3883220197679333E-2</c:v>
                </c:pt>
                <c:pt idx="5">
                  <c:v>1.3883220197679333E-2</c:v>
                </c:pt>
                <c:pt idx="6">
                  <c:v>1.3883220197679333E-2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C-4C3C-B020-9E8EEBE5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44224"/>
        <c:axId val="1390044544"/>
      </c:lineChart>
      <c:catAx>
        <c:axId val="13817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044544"/>
        <c:crosses val="autoZero"/>
        <c:auto val="1"/>
        <c:lblAlgn val="ctr"/>
        <c:lblOffset val="100"/>
        <c:noMultiLvlLbl val="0"/>
      </c:catAx>
      <c:valAx>
        <c:axId val="1390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817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Paris Thurday Traffic 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'PARIS PARETO'!$C$28</c:f>
              <c:strCache>
                <c:ptCount val="1"/>
                <c:pt idx="0">
                  <c:v>CUMULATIVE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'PARIS PARETO'!$A$29:$B$47</c:f>
              <c:multiLvlStrCache>
                <c:ptCount val="18"/>
                <c:lvl>
                  <c:pt idx="0">
                    <c:v>0.2972</c:v>
                  </c:pt>
                  <c:pt idx="1">
                    <c:v>0.4167</c:v>
                  </c:pt>
                  <c:pt idx="2">
                    <c:v>0.5111</c:v>
                  </c:pt>
                  <c:pt idx="3">
                    <c:v>0.5083</c:v>
                  </c:pt>
                  <c:pt idx="4">
                    <c:v>0.4889</c:v>
                  </c:pt>
                  <c:pt idx="5">
                    <c:v>0.4917</c:v>
                  </c:pt>
                  <c:pt idx="6">
                    <c:v>0.5</c:v>
                  </c:pt>
                  <c:pt idx="7">
                    <c:v>0.4861</c:v>
                  </c:pt>
                  <c:pt idx="8">
                    <c:v>0.4972</c:v>
                  </c:pt>
                  <c:pt idx="9">
                    <c:v>0.5306</c:v>
                  </c:pt>
                  <c:pt idx="10">
                    <c:v>0.5639</c:v>
                  </c:pt>
                  <c:pt idx="11">
                    <c:v>0.5944</c:v>
                  </c:pt>
                  <c:pt idx="12">
                    <c:v>0.5889</c:v>
                  </c:pt>
                  <c:pt idx="13">
                    <c:v>0.5528</c:v>
                  </c:pt>
                  <c:pt idx="14">
                    <c:v>0.45</c:v>
                  </c:pt>
                  <c:pt idx="15">
                    <c:v>0.3722</c:v>
                  </c:pt>
                  <c:pt idx="16">
                    <c:v>0.3667</c:v>
                  </c:pt>
                  <c:pt idx="17">
                    <c:v>0.3806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'PARIS PARETO'!$C$29:$C$47</c:f>
              <c:numCache>
                <c:formatCode>General</c:formatCode>
                <c:ptCount val="19"/>
                <c:pt idx="0">
                  <c:v>0.29720000000000002</c:v>
                </c:pt>
                <c:pt idx="1">
                  <c:v>0.41670000000000001</c:v>
                </c:pt>
                <c:pt idx="2">
                  <c:v>0.80830000000000002</c:v>
                </c:pt>
                <c:pt idx="3">
                  <c:v>0.92500000000000004</c:v>
                </c:pt>
                <c:pt idx="4">
                  <c:v>1.2972000000000001</c:v>
                </c:pt>
                <c:pt idx="5">
                  <c:v>1.4167000000000001</c:v>
                </c:pt>
                <c:pt idx="6">
                  <c:v>1.7972000000000001</c:v>
                </c:pt>
                <c:pt idx="7">
                  <c:v>1.9028</c:v>
                </c:pt>
                <c:pt idx="8">
                  <c:v>2.2944</c:v>
                </c:pt>
                <c:pt idx="9">
                  <c:v>2.4333999999999998</c:v>
                </c:pt>
                <c:pt idx="10">
                  <c:v>2.8582999999999998</c:v>
                </c:pt>
                <c:pt idx="11">
                  <c:v>3.0278</c:v>
                </c:pt>
                <c:pt idx="12">
                  <c:v>3.4471999999999996</c:v>
                </c:pt>
                <c:pt idx="13">
                  <c:v>3.5806</c:v>
                </c:pt>
                <c:pt idx="14">
                  <c:v>3.8971999999999998</c:v>
                </c:pt>
                <c:pt idx="15">
                  <c:v>3.9527999999999999</c:v>
                </c:pt>
                <c:pt idx="16">
                  <c:v>4.2638999999999996</c:v>
                </c:pt>
                <c:pt idx="17">
                  <c:v>4.3334000000000001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4-4EF4-A114-B75D609A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7274719"/>
        <c:axId val="9126127"/>
      </c:barChart>
      <c:lineChart>
        <c:grouping val="standard"/>
        <c:varyColors val="0"/>
        <c:ser>
          <c:idx val="1"/>
          <c:order val="1"/>
          <c:tx>
            <c:strRef>
              <c:f>'PARIS PARETO'!$D$28</c:f>
              <c:strCache>
                <c:ptCount val="1"/>
                <c:pt idx="0">
                  <c:v>CUMULATIVE 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'PARIS PARETO'!$A$29:$B$47</c:f>
              <c:multiLvlStrCache>
                <c:ptCount val="18"/>
                <c:lvl>
                  <c:pt idx="0">
                    <c:v>0.2972</c:v>
                  </c:pt>
                  <c:pt idx="1">
                    <c:v>0.4167</c:v>
                  </c:pt>
                  <c:pt idx="2">
                    <c:v>0.5111</c:v>
                  </c:pt>
                  <c:pt idx="3">
                    <c:v>0.5083</c:v>
                  </c:pt>
                  <c:pt idx="4">
                    <c:v>0.4889</c:v>
                  </c:pt>
                  <c:pt idx="5">
                    <c:v>0.4917</c:v>
                  </c:pt>
                  <c:pt idx="6">
                    <c:v>0.5</c:v>
                  </c:pt>
                  <c:pt idx="7">
                    <c:v>0.4861</c:v>
                  </c:pt>
                  <c:pt idx="8">
                    <c:v>0.4972</c:v>
                  </c:pt>
                  <c:pt idx="9">
                    <c:v>0.5306</c:v>
                  </c:pt>
                  <c:pt idx="10">
                    <c:v>0.5639</c:v>
                  </c:pt>
                  <c:pt idx="11">
                    <c:v>0.5944</c:v>
                  </c:pt>
                  <c:pt idx="12">
                    <c:v>0.5889</c:v>
                  </c:pt>
                  <c:pt idx="13">
                    <c:v>0.5528</c:v>
                  </c:pt>
                  <c:pt idx="14">
                    <c:v>0.45</c:v>
                  </c:pt>
                  <c:pt idx="15">
                    <c:v>0.3722</c:v>
                  </c:pt>
                  <c:pt idx="16">
                    <c:v>0.3667</c:v>
                  </c:pt>
                  <c:pt idx="17">
                    <c:v>0.3806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'PARIS PARETO'!$D$29:$D$47</c:f>
              <c:numCache>
                <c:formatCode>0%</c:formatCode>
                <c:ptCount val="19"/>
                <c:pt idx="0">
                  <c:v>6.9701447032059868E-2</c:v>
                </c:pt>
                <c:pt idx="1">
                  <c:v>9.6160059076014215E-2</c:v>
                </c:pt>
                <c:pt idx="2">
                  <c:v>0.18956823565280614</c:v>
                </c:pt>
                <c:pt idx="3">
                  <c:v>0.21345825448839248</c:v>
                </c:pt>
                <c:pt idx="4">
                  <c:v>0.30422852318300153</c:v>
                </c:pt>
                <c:pt idx="5">
                  <c:v>0.32692573960400612</c:v>
                </c:pt>
                <c:pt idx="6">
                  <c:v>0.42149206125847238</c:v>
                </c:pt>
                <c:pt idx="7">
                  <c:v>0.43910093690866292</c:v>
                </c:pt>
                <c:pt idx="8">
                  <c:v>0.53809892352072053</c:v>
                </c:pt>
                <c:pt idx="9">
                  <c:v>0.56154520699681532</c:v>
                </c:pt>
                <c:pt idx="10">
                  <c:v>0.67034874176223647</c:v>
                </c:pt>
                <c:pt idx="11">
                  <c:v>0.69871232750265377</c:v>
                </c:pt>
                <c:pt idx="12">
                  <c:v>0.80846173690752599</c:v>
                </c:pt>
                <c:pt idx="13">
                  <c:v>0.82627959569852771</c:v>
                </c:pt>
                <c:pt idx="14">
                  <c:v>0.91399892117544979</c:v>
                </c:pt>
                <c:pt idx="15">
                  <c:v>0.91217058199104628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EF4-A114-B75D609A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39"/>
        <c:axId val="1295719647"/>
      </c:lineChart>
      <c:catAx>
        <c:axId val="572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126127"/>
        <c:crosses val="autoZero"/>
        <c:auto val="1"/>
        <c:lblAlgn val="ctr"/>
        <c:lblOffset val="100"/>
        <c:noMultiLvlLbl val="0"/>
      </c:catAx>
      <c:valAx>
        <c:axId val="91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7274719"/>
        <c:crosses val="autoZero"/>
        <c:crossBetween val="between"/>
      </c:valAx>
      <c:valAx>
        <c:axId val="12957196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7271839"/>
        <c:crosses val="max"/>
        <c:crossBetween val="between"/>
      </c:valAx>
      <c:catAx>
        <c:axId val="5727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719647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Control Chart For all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PARIS!$J$4:$L$4</c:f>
              <c:strCache>
                <c:ptCount val="3"/>
                <c:pt idx="0">
                  <c:v>RANGE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PARIS!$M$3:$T$3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PARIS!$M$4:$T$4</c:f>
              <c:numCache>
                <c:formatCode>General</c:formatCode>
                <c:ptCount val="8"/>
                <c:pt idx="0">
                  <c:v>0.22</c:v>
                </c:pt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0.19</c:v>
                </c:pt>
                <c:pt idx="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224-8799-AE82B76ED830}"/>
            </c:ext>
          </c:extLst>
        </c:ser>
        <c:ser>
          <c:idx val="1"/>
          <c:order val="1"/>
          <c:tx>
            <c:strRef>
              <c:f>PARIS!$J$5:$L$5</c:f>
              <c:strCache>
                <c:ptCount val="3"/>
                <c:pt idx="0">
                  <c:v>UCL for  Range Values: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PARIS!$M$3:$T$3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PARIS!$M$5:$T$5</c:f>
              <c:numCache>
                <c:formatCode>General</c:formatCode>
                <c:ptCount val="8"/>
                <c:pt idx="0">
                  <c:v>0.26070925528371103</c:v>
                </c:pt>
                <c:pt idx="1">
                  <c:v>0.26070925528371103</c:v>
                </c:pt>
                <c:pt idx="2">
                  <c:v>0.26070925528371103</c:v>
                </c:pt>
                <c:pt idx="3">
                  <c:v>0.26070925528371103</c:v>
                </c:pt>
                <c:pt idx="4">
                  <c:v>0.26070925528371103</c:v>
                </c:pt>
                <c:pt idx="5">
                  <c:v>0.26070925528371103</c:v>
                </c:pt>
                <c:pt idx="6">
                  <c:v>0.26070925528371103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224-8799-AE82B76ED830}"/>
            </c:ext>
          </c:extLst>
        </c:ser>
        <c:ser>
          <c:idx val="2"/>
          <c:order val="2"/>
          <c:tx>
            <c:strRef>
              <c:f>PARIS!$J$6:$L$6</c:f>
              <c:strCache>
                <c:ptCount val="3"/>
                <c:pt idx="0">
                  <c:v>LCL for Range Values: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PARIS!$M$3:$T$3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PARIS!$M$6:$T$6</c:f>
              <c:numCache>
                <c:formatCode>General</c:formatCode>
                <c:ptCount val="8"/>
                <c:pt idx="0">
                  <c:v>0.15929074471628898</c:v>
                </c:pt>
                <c:pt idx="1">
                  <c:v>0.15929074471628898</c:v>
                </c:pt>
                <c:pt idx="2">
                  <c:v>0.15929074471628898</c:v>
                </c:pt>
                <c:pt idx="3">
                  <c:v>0.15929074471628898</c:v>
                </c:pt>
                <c:pt idx="4">
                  <c:v>0.15929074471628898</c:v>
                </c:pt>
                <c:pt idx="5">
                  <c:v>0.15929074471628898</c:v>
                </c:pt>
                <c:pt idx="6">
                  <c:v>0.15929074471628898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0-4224-8799-AE82B76E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25456"/>
        <c:axId val="1390036608"/>
      </c:lineChart>
      <c:catAx>
        <c:axId val="13915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036608"/>
        <c:crosses val="autoZero"/>
        <c:auto val="1"/>
        <c:lblAlgn val="ctr"/>
        <c:lblOffset val="100"/>
        <c:noMultiLvlLbl val="0"/>
      </c:catAx>
      <c:valAx>
        <c:axId val="13900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15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MAX Values-all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PARIS!$J$8:$L$8</c:f>
              <c:strCache>
                <c:ptCount val="3"/>
                <c:pt idx="0">
                  <c:v>MEAN FOR MAXIMUM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PARIS!$M$7:$T$7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PARIS!$M$8:$T$8</c:f>
              <c:numCache>
                <c:formatCode>General</c:formatCode>
                <c:ptCount val="8"/>
                <c:pt idx="0">
                  <c:v>0.49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0.56999999999999995</c:v>
                </c:pt>
                <c:pt idx="6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279-B518-AC8CC34943DB}"/>
            </c:ext>
          </c:extLst>
        </c:ser>
        <c:ser>
          <c:idx val="1"/>
          <c:order val="1"/>
          <c:tx>
            <c:strRef>
              <c:f>PARIS!$J$9:$L$9</c:f>
              <c:strCache>
                <c:ptCount val="3"/>
                <c:pt idx="0">
                  <c:v>UCL for MAX Mean Values: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PARIS!$M$7:$T$7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PARIS!$M$9:$T$9</c:f>
              <c:numCache>
                <c:formatCode>General</c:formatCode>
                <c:ptCount val="8"/>
                <c:pt idx="0">
                  <c:v>0.65311397788121406</c:v>
                </c:pt>
                <c:pt idx="1">
                  <c:v>0.65311397788121406</c:v>
                </c:pt>
                <c:pt idx="2">
                  <c:v>0.65311397788121406</c:v>
                </c:pt>
                <c:pt idx="3">
                  <c:v>0.65311397788121406</c:v>
                </c:pt>
                <c:pt idx="4">
                  <c:v>0.65311397788121406</c:v>
                </c:pt>
                <c:pt idx="5">
                  <c:v>0.65311397788121406</c:v>
                </c:pt>
                <c:pt idx="6">
                  <c:v>0.65311397788121406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279-B518-AC8CC34943DB}"/>
            </c:ext>
          </c:extLst>
        </c:ser>
        <c:ser>
          <c:idx val="2"/>
          <c:order val="2"/>
          <c:tx>
            <c:strRef>
              <c:f>PARIS!$J$10:$L$10</c:f>
              <c:strCache>
                <c:ptCount val="3"/>
                <c:pt idx="0">
                  <c:v>LCL for MAX Mean Values: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PARIS!$M$7:$T$7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PARIS!$M$10:$T$10</c:f>
              <c:numCache>
                <c:formatCode>General</c:formatCode>
                <c:ptCount val="8"/>
                <c:pt idx="0">
                  <c:v>0.43831459354735708</c:v>
                </c:pt>
                <c:pt idx="1">
                  <c:v>0.43831459354735708</c:v>
                </c:pt>
                <c:pt idx="2">
                  <c:v>0.43831459354735708</c:v>
                </c:pt>
                <c:pt idx="3">
                  <c:v>0.43831459354735708</c:v>
                </c:pt>
                <c:pt idx="4">
                  <c:v>0.43831459354735708</c:v>
                </c:pt>
                <c:pt idx="5">
                  <c:v>0.43831459354735708</c:v>
                </c:pt>
                <c:pt idx="6">
                  <c:v>0.43831459354735708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279-B518-AC8CC349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21136"/>
        <c:axId val="1390047520"/>
      </c:lineChart>
      <c:catAx>
        <c:axId val="13915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047520"/>
        <c:crosses val="autoZero"/>
        <c:auto val="1"/>
        <c:lblAlgn val="ctr"/>
        <c:lblOffset val="100"/>
        <c:noMultiLvlLbl val="0"/>
      </c:catAx>
      <c:valAx>
        <c:axId val="13900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15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MIN</a:t>
            </a:r>
            <a:r>
              <a:rPr lang="en-US" baseline="0"/>
              <a:t> Values all 7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PARIS!$J$12:$L$12</c:f>
              <c:strCache>
                <c:ptCount val="3"/>
                <c:pt idx="0">
                  <c:v>MEAN FOR MIN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PARIS!$M$11:$T$11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PARIS!$M$12:$T$12</c:f>
              <c:numCache>
                <c:formatCode>General</c:formatCode>
                <c:ptCount val="8"/>
                <c:pt idx="0">
                  <c:v>0.27</c:v>
                </c:pt>
                <c:pt idx="1">
                  <c:v>0.34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1-4D41-A70A-D59AE3C28C59}"/>
            </c:ext>
          </c:extLst>
        </c:ser>
        <c:ser>
          <c:idx val="1"/>
          <c:order val="1"/>
          <c:tx>
            <c:strRef>
              <c:f>PARIS!$J$13:$L$13</c:f>
              <c:strCache>
                <c:ptCount val="3"/>
                <c:pt idx="0">
                  <c:v>UCL for MIN Mean Values: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PARIS!$M$11:$T$11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PARIS!$M$13:$T$13</c:f>
              <c:numCache>
                <c:formatCode>General</c:formatCode>
                <c:ptCount val="8"/>
                <c:pt idx="0">
                  <c:v>0.46001661017283996</c:v>
                </c:pt>
                <c:pt idx="1">
                  <c:v>0.46001661017283996</c:v>
                </c:pt>
                <c:pt idx="2">
                  <c:v>0.46001661017283996</c:v>
                </c:pt>
                <c:pt idx="3">
                  <c:v>0.46001661017283996</c:v>
                </c:pt>
                <c:pt idx="4">
                  <c:v>0.46001661017283996</c:v>
                </c:pt>
                <c:pt idx="5">
                  <c:v>0.46001661017283996</c:v>
                </c:pt>
                <c:pt idx="6">
                  <c:v>0.46001661017283996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1-4D41-A70A-D59AE3C28C59}"/>
            </c:ext>
          </c:extLst>
        </c:ser>
        <c:ser>
          <c:idx val="2"/>
          <c:order val="2"/>
          <c:tx>
            <c:strRef>
              <c:f>PARIS!$J$14:$L$14</c:f>
              <c:strCache>
                <c:ptCount val="3"/>
                <c:pt idx="0">
                  <c:v>LCL for MIN Mean Values: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PARIS!$M$11:$T$11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PARIS!$M$14:$T$14</c:f>
              <c:numCache>
                <c:formatCode>General</c:formatCode>
                <c:ptCount val="8"/>
                <c:pt idx="0">
                  <c:v>0.21426910411287442</c:v>
                </c:pt>
                <c:pt idx="1">
                  <c:v>0.21426910411287442</c:v>
                </c:pt>
                <c:pt idx="2">
                  <c:v>0.21426910411287442</c:v>
                </c:pt>
                <c:pt idx="3">
                  <c:v>0.21426910411287442</c:v>
                </c:pt>
                <c:pt idx="4">
                  <c:v>0.21426910411287442</c:v>
                </c:pt>
                <c:pt idx="5">
                  <c:v>0.21426910411287442</c:v>
                </c:pt>
                <c:pt idx="6">
                  <c:v>0.21426910411287442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1-4D41-A70A-D59AE3C2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24976"/>
        <c:axId val="1873344624"/>
      </c:lineChart>
      <c:catAx>
        <c:axId val="13915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73344624"/>
        <c:crosses val="autoZero"/>
        <c:auto val="1"/>
        <c:lblAlgn val="ctr"/>
        <c:lblOffset val="100"/>
        <c:noMultiLvlLbl val="0"/>
      </c:catAx>
      <c:valAx>
        <c:axId val="18733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15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Control Chart For Monday To Friday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PARIS!$N$3:$R$3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PARIS!$N$4:$R$4</c:f>
              <c:numCache>
                <c:formatCode>General</c:formatCode>
                <c:ptCount val="5"/>
                <c:pt idx="0">
                  <c:v>0.18</c:v>
                </c:pt>
                <c:pt idx="1">
                  <c:v>0.21</c:v>
                </c:pt>
                <c:pt idx="2">
                  <c:v>0.22</c:v>
                </c:pt>
                <c:pt idx="3">
                  <c:v>0.22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4-4AE7-AD7D-C00DA46C1C3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PARIS!$N$3:$R$3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PARIS!$N$5:$R$5</c:f>
              <c:numCache>
                <c:formatCode>General</c:formatCode>
                <c:ptCount val="5"/>
                <c:pt idx="0">
                  <c:v>0.26070925528371103</c:v>
                </c:pt>
                <c:pt idx="1">
                  <c:v>0.26070925528371103</c:v>
                </c:pt>
                <c:pt idx="2">
                  <c:v>0.26070925528371103</c:v>
                </c:pt>
                <c:pt idx="3">
                  <c:v>0.26070925528371103</c:v>
                </c:pt>
                <c:pt idx="4">
                  <c:v>0.26070925528371103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4-4AE7-AD7D-C00DA46C1C3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PARIS!$N$3:$R$3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PARIS!$N$6:$R$6</c:f>
              <c:numCache>
                <c:formatCode>General</c:formatCode>
                <c:ptCount val="5"/>
                <c:pt idx="0">
                  <c:v>0.15929074471628898</c:v>
                </c:pt>
                <c:pt idx="1">
                  <c:v>0.15929074471628898</c:v>
                </c:pt>
                <c:pt idx="2">
                  <c:v>0.15929074471628898</c:v>
                </c:pt>
                <c:pt idx="3">
                  <c:v>0.15929074471628898</c:v>
                </c:pt>
                <c:pt idx="4">
                  <c:v>0.15929074471628898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4-4AE7-AD7D-C00DA46C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27376"/>
        <c:axId val="1873345120"/>
      </c:lineChart>
      <c:catAx>
        <c:axId val="13915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73345120"/>
        <c:crosses val="autoZero"/>
        <c:auto val="1"/>
        <c:lblAlgn val="ctr"/>
        <c:lblOffset val="100"/>
        <c:noMultiLvlLbl val="0"/>
      </c:catAx>
      <c:valAx>
        <c:axId val="18733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15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MAX Values from Monday To Friday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PARIS!$N$7:$R$7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PARIS!$N$8:$R$8</c:f>
              <c:numCache>
                <c:formatCode>General</c:formatCode>
                <c:ptCount val="5"/>
                <c:pt idx="0">
                  <c:v>0.52</c:v>
                </c:pt>
                <c:pt idx="1">
                  <c:v>0.56000000000000005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5-449E-853B-DADB31537BA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PARIS!$N$7:$R$7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PARIS!$N$9:$R$9</c:f>
              <c:numCache>
                <c:formatCode>General</c:formatCode>
                <c:ptCount val="5"/>
                <c:pt idx="0">
                  <c:v>0.65311397788121406</c:v>
                </c:pt>
                <c:pt idx="1">
                  <c:v>0.65311397788121406</c:v>
                </c:pt>
                <c:pt idx="2">
                  <c:v>0.65311397788121406</c:v>
                </c:pt>
                <c:pt idx="3">
                  <c:v>0.65311397788121406</c:v>
                </c:pt>
                <c:pt idx="4">
                  <c:v>0.65311397788121406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5-449E-853B-DADB31537BA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PARIS!$N$7:$R$7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PARIS!$N$10:$R$10</c:f>
              <c:numCache>
                <c:formatCode>General</c:formatCode>
                <c:ptCount val="5"/>
                <c:pt idx="0">
                  <c:v>0.43831459354735708</c:v>
                </c:pt>
                <c:pt idx="1">
                  <c:v>0.43831459354735708</c:v>
                </c:pt>
                <c:pt idx="2">
                  <c:v>0.43831459354735708</c:v>
                </c:pt>
                <c:pt idx="3">
                  <c:v>0.43831459354735708</c:v>
                </c:pt>
                <c:pt idx="4">
                  <c:v>0.43831459354735708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5-449E-853B-DADB3153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176576"/>
        <c:axId val="780354688"/>
      </c:lineChart>
      <c:catAx>
        <c:axId val="13781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80354688"/>
        <c:crosses val="autoZero"/>
        <c:auto val="1"/>
        <c:lblAlgn val="ctr"/>
        <c:lblOffset val="100"/>
        <c:noMultiLvlLbl val="0"/>
      </c:catAx>
      <c:valAx>
        <c:axId val="780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781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MIN values from</a:t>
            </a:r>
            <a:r>
              <a:rPr lang="en-US" baseline="0"/>
              <a:t> Monday To Friday</a:t>
            </a:r>
            <a:endParaRPr lang="en-US"/>
          </a:p>
        </c:rich>
      </c:tx>
      <c:layout>
        <c:manualLayout>
          <c:xMode val="edge"/>
          <c:yMode val="edge"/>
          <c:x val="0.135659667541557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PARIS!$M$11:$R$11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</c:strCache>
            </c:strRef>
          </c:cat>
          <c:val>
            <c:numRef>
              <c:f>PARIS!$M$12:$R$12</c:f>
              <c:numCache>
                <c:formatCode>General</c:formatCode>
                <c:ptCount val="6"/>
                <c:pt idx="0">
                  <c:v>0.27</c:v>
                </c:pt>
                <c:pt idx="1">
                  <c:v>0.34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2-4712-8C54-2860B28360F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PARIS!$M$11:$R$11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</c:strCache>
            </c:strRef>
          </c:cat>
          <c:val>
            <c:numRef>
              <c:f>PARIS!$M$13:$R$13</c:f>
              <c:numCache>
                <c:formatCode>General</c:formatCode>
                <c:ptCount val="6"/>
                <c:pt idx="0">
                  <c:v>0.46001661017283996</c:v>
                </c:pt>
                <c:pt idx="1">
                  <c:v>0.46001661017283996</c:v>
                </c:pt>
                <c:pt idx="2">
                  <c:v>0.46001661017283996</c:v>
                </c:pt>
                <c:pt idx="3">
                  <c:v>0.46001661017283996</c:v>
                </c:pt>
                <c:pt idx="4">
                  <c:v>0.46001661017283996</c:v>
                </c:pt>
                <c:pt idx="5">
                  <c:v>0.46001661017283996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2-4712-8C54-2860B28360F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PARIS!$M$11:$R$11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</c:strCache>
            </c:strRef>
          </c:cat>
          <c:val>
            <c:numRef>
              <c:f>PARIS!$M$14:$R$14</c:f>
              <c:numCache>
                <c:formatCode>General</c:formatCode>
                <c:ptCount val="6"/>
                <c:pt idx="0">
                  <c:v>0.21426910411287442</c:v>
                </c:pt>
                <c:pt idx="1">
                  <c:v>0.21426910411287442</c:v>
                </c:pt>
                <c:pt idx="2">
                  <c:v>0.21426910411287442</c:v>
                </c:pt>
                <c:pt idx="3">
                  <c:v>0.21426910411287442</c:v>
                </c:pt>
                <c:pt idx="4">
                  <c:v>0.21426910411287442</c:v>
                </c:pt>
                <c:pt idx="5">
                  <c:v>0.21426910411287442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2-4712-8C54-2860B283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172256"/>
        <c:axId val="693813888"/>
      </c:lineChart>
      <c:catAx>
        <c:axId val="13781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3813888"/>
        <c:crosses val="autoZero"/>
        <c:auto val="1"/>
        <c:lblAlgn val="ctr"/>
        <c:lblOffset val="100"/>
        <c:noMultiLvlLbl val="0"/>
      </c:catAx>
      <c:valAx>
        <c:axId val="693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781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MAX Values from all the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DUBAI!$J$8:$L$8</c:f>
              <c:strCache>
                <c:ptCount val="3"/>
                <c:pt idx="0">
                  <c:v>MEAN FOR MAXIMUM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DUBAI!$M$7:$T$7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DUBAI!$M$8:$T$8</c:f>
              <c:numCache>
                <c:formatCode>General</c:formatCode>
                <c:ptCount val="8"/>
                <c:pt idx="0">
                  <c:v>0.2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0.24</c:v>
                </c:pt>
                <c:pt idx="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2-4185-A5E6-2F4F00084676}"/>
            </c:ext>
          </c:extLst>
        </c:ser>
        <c:ser>
          <c:idx val="1"/>
          <c:order val="1"/>
          <c:tx>
            <c:strRef>
              <c:f>DUBAI!$J$9:$L$9</c:f>
              <c:strCache>
                <c:ptCount val="3"/>
                <c:pt idx="0">
                  <c:v>UCL for MAX Mean Values: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DUBAI!$M$7:$T$7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DUBAI!$M$9:$T$9</c:f>
              <c:numCache>
                <c:formatCode>General</c:formatCode>
                <c:ptCount val="8"/>
                <c:pt idx="0">
                  <c:v>0.33988471760235905</c:v>
                </c:pt>
                <c:pt idx="1">
                  <c:v>0.33988471760235905</c:v>
                </c:pt>
                <c:pt idx="2">
                  <c:v>0.33988471760235905</c:v>
                </c:pt>
                <c:pt idx="3">
                  <c:v>0.33988471760235905</c:v>
                </c:pt>
                <c:pt idx="4">
                  <c:v>0.33988471760235905</c:v>
                </c:pt>
                <c:pt idx="5">
                  <c:v>0.33988471760235905</c:v>
                </c:pt>
                <c:pt idx="6">
                  <c:v>0.33988471760235905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2-4185-A5E6-2F4F00084676}"/>
            </c:ext>
          </c:extLst>
        </c:ser>
        <c:ser>
          <c:idx val="2"/>
          <c:order val="2"/>
          <c:tx>
            <c:strRef>
              <c:f>DUBAI!$J$10:$L$10</c:f>
              <c:strCache>
                <c:ptCount val="3"/>
                <c:pt idx="0">
                  <c:v>LCL for MAX Mean Values: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DUBAI!$M$7:$T$7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DUBAI!$M$10:$T$10</c:f>
              <c:numCache>
                <c:formatCode>General</c:formatCode>
                <c:ptCount val="8"/>
                <c:pt idx="0">
                  <c:v>0.16297242525478381</c:v>
                </c:pt>
                <c:pt idx="1">
                  <c:v>0.16297242525478381</c:v>
                </c:pt>
                <c:pt idx="2">
                  <c:v>0.16297242525478381</c:v>
                </c:pt>
                <c:pt idx="3">
                  <c:v>0.16297242525478381</c:v>
                </c:pt>
                <c:pt idx="4">
                  <c:v>0.16297242525478381</c:v>
                </c:pt>
                <c:pt idx="5">
                  <c:v>0.16297242525478381</c:v>
                </c:pt>
                <c:pt idx="6">
                  <c:v>0.16297242525478381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2-4185-A5E6-2F4F0008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38464"/>
        <c:axId val="1390035616"/>
      </c:lineChart>
      <c:catAx>
        <c:axId val="13817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035616"/>
        <c:crosses val="autoZero"/>
        <c:auto val="1"/>
        <c:lblAlgn val="ctr"/>
        <c:lblOffset val="100"/>
        <c:noMultiLvlLbl val="0"/>
      </c:catAx>
      <c:valAx>
        <c:axId val="13900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817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MIN Values from all the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DUBAI!$J$12:$L$12</c:f>
              <c:strCache>
                <c:ptCount val="3"/>
                <c:pt idx="0">
                  <c:v>MEAN FOR MIN 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DUBAI!$M$11:$T$11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DUBAI!$M$12:$T$12</c:f>
              <c:numCache>
                <c:formatCode>General</c:formatCode>
                <c:ptCount val="8"/>
                <c:pt idx="0">
                  <c:v>0.16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F-447C-BC83-A34C61D70608}"/>
            </c:ext>
          </c:extLst>
        </c:ser>
        <c:ser>
          <c:idx val="1"/>
          <c:order val="1"/>
          <c:tx>
            <c:strRef>
              <c:f>DUBAI!$J$13:$L$13</c:f>
              <c:strCache>
                <c:ptCount val="3"/>
                <c:pt idx="0">
                  <c:v>UCL for MIN Mean Values: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DUBAI!$M$11:$T$11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DUBAI!$M$13:$T$13</c:f>
              <c:numCache>
                <c:formatCode>General</c:formatCode>
                <c:ptCount val="8"/>
                <c:pt idx="0">
                  <c:v>0.1806954756864359</c:v>
                </c:pt>
                <c:pt idx="1">
                  <c:v>0.1806954756864359</c:v>
                </c:pt>
                <c:pt idx="2">
                  <c:v>0.1806954756864359</c:v>
                </c:pt>
                <c:pt idx="3">
                  <c:v>0.1806954756864359</c:v>
                </c:pt>
                <c:pt idx="4">
                  <c:v>0.1806954756864359</c:v>
                </c:pt>
                <c:pt idx="5">
                  <c:v>0.1806954756864359</c:v>
                </c:pt>
                <c:pt idx="6">
                  <c:v>0.1806954756864359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F-447C-BC83-A34C61D70608}"/>
            </c:ext>
          </c:extLst>
        </c:ser>
        <c:ser>
          <c:idx val="2"/>
          <c:order val="2"/>
          <c:tx>
            <c:strRef>
              <c:f>DUBAI!$J$14:$L$14</c:f>
              <c:strCache>
                <c:ptCount val="3"/>
                <c:pt idx="0">
                  <c:v>LCL for MIN Mean Values: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DUBAI!$M$11:$T$11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DUBAI!$M$14:$T$14</c:f>
              <c:numCache>
                <c:formatCode>General</c:formatCode>
                <c:ptCount val="8"/>
                <c:pt idx="0">
                  <c:v>0.15359023859927834</c:v>
                </c:pt>
                <c:pt idx="1">
                  <c:v>0.15359023859927834</c:v>
                </c:pt>
                <c:pt idx="2">
                  <c:v>0.15359023859927834</c:v>
                </c:pt>
                <c:pt idx="3">
                  <c:v>0.15359023859927834</c:v>
                </c:pt>
                <c:pt idx="4">
                  <c:v>0.15359023859927834</c:v>
                </c:pt>
                <c:pt idx="5">
                  <c:v>0.15359023859927834</c:v>
                </c:pt>
                <c:pt idx="6">
                  <c:v>0.15359023859927834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F-447C-BC83-A34C61D7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42784"/>
        <c:axId val="1873332720"/>
      </c:lineChart>
      <c:catAx>
        <c:axId val="13817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73332720"/>
        <c:crosses val="autoZero"/>
        <c:auto val="1"/>
        <c:lblAlgn val="ctr"/>
        <c:lblOffset val="100"/>
        <c:noMultiLvlLbl val="0"/>
      </c:catAx>
      <c:valAx>
        <c:axId val="18733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817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Control Chart For Monday To Friday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DUBAI!$N$3:$R$3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DUBAI!$N$4:$R$4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D9E-BE58-715A9B79E3A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DUBAI!$N$3:$R$3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DUBAI!$N$5:$R$5</c:f>
              <c:numCache>
                <c:formatCode>General</c:formatCode>
                <c:ptCount val="5"/>
                <c:pt idx="0">
                  <c:v>0.14611677980232068</c:v>
                </c:pt>
                <c:pt idx="1">
                  <c:v>0.14611677980232068</c:v>
                </c:pt>
                <c:pt idx="2">
                  <c:v>0.14611677980232068</c:v>
                </c:pt>
                <c:pt idx="3">
                  <c:v>0.14611677980232068</c:v>
                </c:pt>
                <c:pt idx="4">
                  <c:v>0.14611677980232068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D9E-BE58-715A9B79E3A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DUBAI!$N$3:$R$3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DUBAI!$N$6:$R$6</c:f>
              <c:numCache>
                <c:formatCode>General</c:formatCode>
                <c:ptCount val="5"/>
                <c:pt idx="0">
                  <c:v>1.3883220197679333E-2</c:v>
                </c:pt>
                <c:pt idx="1">
                  <c:v>1.3883220197679333E-2</c:v>
                </c:pt>
                <c:pt idx="2">
                  <c:v>1.3883220197679333E-2</c:v>
                </c:pt>
                <c:pt idx="3">
                  <c:v>1.3883220197679333E-2</c:v>
                </c:pt>
                <c:pt idx="4">
                  <c:v>1.3883220197679333E-2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9-4D9E-BE58-715A9B79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36064"/>
        <c:axId val="1393622608"/>
      </c:lineChart>
      <c:catAx>
        <c:axId val="13817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3622608"/>
        <c:crosses val="autoZero"/>
        <c:auto val="1"/>
        <c:lblAlgn val="ctr"/>
        <c:lblOffset val="100"/>
        <c:noMultiLvlLbl val="0"/>
      </c:catAx>
      <c:valAx>
        <c:axId val="13936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817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control Chart for MAX Values from Monday To Friday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DUBAI!$N$7:$R$7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DUBAI!$N$8:$R$8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0.27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6D4-9886-BF42131ECF9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DUBAI!$N$7:$R$7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DUBAI!$N$9:$R$9</c:f>
              <c:numCache>
                <c:formatCode>General</c:formatCode>
                <c:ptCount val="5"/>
                <c:pt idx="0">
                  <c:v>0.33988471760235905</c:v>
                </c:pt>
                <c:pt idx="1">
                  <c:v>0.33988471760235905</c:v>
                </c:pt>
                <c:pt idx="2">
                  <c:v>0.33988471760235905</c:v>
                </c:pt>
                <c:pt idx="3">
                  <c:v>0.33988471760235905</c:v>
                </c:pt>
                <c:pt idx="4">
                  <c:v>0.33988471760235905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6D4-9886-BF42131ECF9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DUBAI!$N$7:$R$7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DUBAI!$N$10:$R$10</c:f>
              <c:numCache>
                <c:formatCode>General</c:formatCode>
                <c:ptCount val="5"/>
                <c:pt idx="0">
                  <c:v>0.16297242525478381</c:v>
                </c:pt>
                <c:pt idx="1">
                  <c:v>0.16297242525478381</c:v>
                </c:pt>
                <c:pt idx="2">
                  <c:v>0.16297242525478381</c:v>
                </c:pt>
                <c:pt idx="3">
                  <c:v>0.16297242525478381</c:v>
                </c:pt>
                <c:pt idx="4">
                  <c:v>0.16297242525478381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8-46D4-9886-BF42131E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178976"/>
        <c:axId val="1393630048"/>
      </c:lineChart>
      <c:catAx>
        <c:axId val="13781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3630048"/>
        <c:crosses val="autoZero"/>
        <c:auto val="1"/>
        <c:lblAlgn val="ctr"/>
        <c:lblOffset val="100"/>
        <c:noMultiLvlLbl val="0"/>
      </c:catAx>
      <c:valAx>
        <c:axId val="13936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781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Chart for</a:t>
            </a:r>
            <a:r>
              <a:rPr lang="en-US" baseline="0"/>
              <a:t> MIN Values from Monday To Friday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DUBAI!$N$11:$R$11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DUBAI!$N$12:$R$12</c:f>
              <c:numCache>
                <c:formatCode>General</c:formatCode>
                <c:ptCount val="5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B-41E9-B2BD-5602F719A5A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DUBAI!$N$11:$R$11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DUBAI!$N$13:$R$13</c:f>
              <c:numCache>
                <c:formatCode>General</c:formatCode>
                <c:ptCount val="5"/>
                <c:pt idx="0">
                  <c:v>0.1806954756864359</c:v>
                </c:pt>
                <c:pt idx="1">
                  <c:v>0.1806954756864359</c:v>
                </c:pt>
                <c:pt idx="2">
                  <c:v>0.1806954756864359</c:v>
                </c:pt>
                <c:pt idx="3">
                  <c:v>0.1806954756864359</c:v>
                </c:pt>
                <c:pt idx="4">
                  <c:v>0.1806954756864359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B-41E9-B2BD-5602F719A5A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DUBAI!$N$11:$R$11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DUBAI!$N$14:$R$14</c:f>
              <c:numCache>
                <c:formatCode>General</c:formatCode>
                <c:ptCount val="5"/>
                <c:pt idx="0">
                  <c:v>0.15359023859927834</c:v>
                </c:pt>
                <c:pt idx="1">
                  <c:v>0.15359023859927834</c:v>
                </c:pt>
                <c:pt idx="2">
                  <c:v>0.15359023859927834</c:v>
                </c:pt>
                <c:pt idx="3">
                  <c:v>0.15359023859927834</c:v>
                </c:pt>
                <c:pt idx="4">
                  <c:v>0.15359023859927834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B-41E9-B2BD-5602F719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29296"/>
        <c:axId val="780349728"/>
      </c:lineChart>
      <c:catAx>
        <c:axId val="13915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80349728"/>
        <c:crosses val="autoZero"/>
        <c:auto val="1"/>
        <c:lblAlgn val="ctr"/>
        <c:lblOffset val="100"/>
        <c:noMultiLvlLbl val="0"/>
      </c:catAx>
      <c:valAx>
        <c:axId val="7803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15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 Saturday Traffic 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'DUBAI PARETO'!$C$3</c:f>
              <c:strCache>
                <c:ptCount val="1"/>
                <c:pt idx="0">
                  <c:v>CUMULATIVE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'DUBAI PARETO'!$A$4:$B$21</c:f>
              <c:multiLvlStrCache>
                <c:ptCount val="18"/>
                <c:lvl>
                  <c:pt idx="0">
                    <c:v>0.1528</c:v>
                  </c:pt>
                  <c:pt idx="1">
                    <c:v>0.1583</c:v>
                  </c:pt>
                  <c:pt idx="2">
                    <c:v>0.1694</c:v>
                  </c:pt>
                  <c:pt idx="3">
                    <c:v>0.175</c:v>
                  </c:pt>
                  <c:pt idx="4">
                    <c:v>0.1833</c:v>
                  </c:pt>
                  <c:pt idx="5">
                    <c:v>0.1917</c:v>
                  </c:pt>
                  <c:pt idx="6">
                    <c:v>0.1972</c:v>
                  </c:pt>
                  <c:pt idx="7">
                    <c:v>0.1972</c:v>
                  </c:pt>
                  <c:pt idx="8">
                    <c:v>0.2</c:v>
                  </c:pt>
                  <c:pt idx="9">
                    <c:v>0.1972</c:v>
                  </c:pt>
                  <c:pt idx="10">
                    <c:v>0.2</c:v>
                  </c:pt>
                  <c:pt idx="11">
                    <c:v>0.2111</c:v>
                  </c:pt>
                  <c:pt idx="12">
                    <c:v>0.2167</c:v>
                  </c:pt>
                  <c:pt idx="13">
                    <c:v>0.2194</c:v>
                  </c:pt>
                  <c:pt idx="14">
                    <c:v>0.2167</c:v>
                  </c:pt>
                  <c:pt idx="15">
                    <c:v>0.2111</c:v>
                  </c:pt>
                  <c:pt idx="16">
                    <c:v>0.2028</c:v>
                  </c:pt>
                  <c:pt idx="17">
                    <c:v>0.1917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'DUBAI PARETO'!$C$4:$C$21</c:f>
              <c:numCache>
                <c:formatCode>General</c:formatCode>
                <c:ptCount val="18"/>
                <c:pt idx="0">
                  <c:v>0.15279999999999999</c:v>
                </c:pt>
                <c:pt idx="1">
                  <c:v>0.1583</c:v>
                </c:pt>
                <c:pt idx="2">
                  <c:v>0.32219999999999999</c:v>
                </c:pt>
                <c:pt idx="3">
                  <c:v>0.33329999999999999</c:v>
                </c:pt>
                <c:pt idx="4">
                  <c:v>0.50549999999999995</c:v>
                </c:pt>
                <c:pt idx="5">
                  <c:v>0.52500000000000002</c:v>
                </c:pt>
                <c:pt idx="6">
                  <c:v>0.70269999999999988</c:v>
                </c:pt>
                <c:pt idx="7">
                  <c:v>0.72219999999999995</c:v>
                </c:pt>
                <c:pt idx="8">
                  <c:v>0.90269999999999984</c:v>
                </c:pt>
                <c:pt idx="9">
                  <c:v>0.9194</c:v>
                </c:pt>
                <c:pt idx="10">
                  <c:v>1.1026999999999998</c:v>
                </c:pt>
                <c:pt idx="11">
                  <c:v>1.1305000000000001</c:v>
                </c:pt>
                <c:pt idx="12">
                  <c:v>1.3193999999999999</c:v>
                </c:pt>
                <c:pt idx="13">
                  <c:v>1.3499000000000001</c:v>
                </c:pt>
                <c:pt idx="14">
                  <c:v>1.5360999999999998</c:v>
                </c:pt>
                <c:pt idx="15">
                  <c:v>1.5610000000000002</c:v>
                </c:pt>
                <c:pt idx="16">
                  <c:v>1.7388999999999999</c:v>
                </c:pt>
                <c:pt idx="17">
                  <c:v>1.7527000000000001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4D88-A341-7D77CA98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299075999"/>
        <c:axId val="1297127407"/>
      </c:barChart>
      <c:lineChart>
        <c:grouping val="standard"/>
        <c:varyColors val="0"/>
        <c:ser>
          <c:idx val="1"/>
          <c:order val="1"/>
          <c:tx>
            <c:strRef>
              <c:f>'DUBAI PARETO'!$D$3</c:f>
              <c:strCache>
                <c:ptCount val="1"/>
                <c:pt idx="0">
                  <c:v>%TOTAL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'DUBAI PARETO'!$A$4:$B$21</c:f>
              <c:multiLvlStrCache>
                <c:ptCount val="18"/>
                <c:lvl>
                  <c:pt idx="0">
                    <c:v>0.1528</c:v>
                  </c:pt>
                  <c:pt idx="1">
                    <c:v>0.1583</c:v>
                  </c:pt>
                  <c:pt idx="2">
                    <c:v>0.1694</c:v>
                  </c:pt>
                  <c:pt idx="3">
                    <c:v>0.175</c:v>
                  </c:pt>
                  <c:pt idx="4">
                    <c:v>0.1833</c:v>
                  </c:pt>
                  <c:pt idx="5">
                    <c:v>0.1917</c:v>
                  </c:pt>
                  <c:pt idx="6">
                    <c:v>0.1972</c:v>
                  </c:pt>
                  <c:pt idx="7">
                    <c:v>0.1972</c:v>
                  </c:pt>
                  <c:pt idx="8">
                    <c:v>0.2</c:v>
                  </c:pt>
                  <c:pt idx="9">
                    <c:v>0.1972</c:v>
                  </c:pt>
                  <c:pt idx="10">
                    <c:v>0.2</c:v>
                  </c:pt>
                  <c:pt idx="11">
                    <c:v>0.2111</c:v>
                  </c:pt>
                  <c:pt idx="12">
                    <c:v>0.2167</c:v>
                  </c:pt>
                  <c:pt idx="13">
                    <c:v>0.2194</c:v>
                  </c:pt>
                  <c:pt idx="14">
                    <c:v>0.2167</c:v>
                  </c:pt>
                  <c:pt idx="15">
                    <c:v>0.2111</c:v>
                  </c:pt>
                  <c:pt idx="16">
                    <c:v>0.2028</c:v>
                  </c:pt>
                  <c:pt idx="17">
                    <c:v>0.1917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'DUBAI PARETO'!$D$4:$D$21</c:f>
              <c:numCache>
                <c:formatCode>0%</c:formatCode>
                <c:ptCount val="18"/>
                <c:pt idx="0">
                  <c:v>8.7871642992696536E-2</c:v>
                </c:pt>
                <c:pt idx="1">
                  <c:v>9.0317795401380727E-2</c:v>
                </c:pt>
                <c:pt idx="2">
                  <c:v>0.18528955086548968</c:v>
                </c:pt>
                <c:pt idx="3">
                  <c:v>0.19016374736121414</c:v>
                </c:pt>
                <c:pt idx="4">
                  <c:v>0.29070101788486974</c:v>
                </c:pt>
                <c:pt idx="5">
                  <c:v>0.29953785587950021</c:v>
                </c:pt>
                <c:pt idx="6">
                  <c:v>0.40410604405083667</c:v>
                </c:pt>
                <c:pt idx="7">
                  <c:v>0.41204998003080961</c:v>
                </c:pt>
                <c:pt idx="8">
                  <c:v>0.51912128357007292</c:v>
                </c:pt>
                <c:pt idx="9">
                  <c:v>0.52456210418211902</c:v>
                </c:pt>
                <c:pt idx="10">
                  <c:v>0.63413652308930923</c:v>
                </c:pt>
                <c:pt idx="11">
                  <c:v>0.64500484966052385</c:v>
                </c:pt>
                <c:pt idx="12">
                  <c:v>0.75875553510840188</c:v>
                </c:pt>
                <c:pt idx="13">
                  <c:v>0.77018314600330928</c:v>
                </c:pt>
                <c:pt idx="14">
                  <c:v>0.8833745471274943</c:v>
                </c:pt>
                <c:pt idx="15">
                  <c:v>0.890625891481714</c:v>
                </c:pt>
                <c:pt idx="16">
                  <c:v>1</c:v>
                </c:pt>
                <c:pt idx="17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6-4D88-A341-7D77CA98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70239"/>
        <c:axId val="9134063"/>
      </c:lineChart>
      <c:catAx>
        <c:axId val="12990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7127407"/>
        <c:crosses val="autoZero"/>
        <c:auto val="1"/>
        <c:lblAlgn val="ctr"/>
        <c:lblOffset val="100"/>
        <c:noMultiLvlLbl val="0"/>
      </c:catAx>
      <c:valAx>
        <c:axId val="12971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9075999"/>
        <c:crosses val="autoZero"/>
        <c:crossBetween val="between"/>
      </c:valAx>
      <c:valAx>
        <c:axId val="913406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5770239"/>
        <c:crosses val="max"/>
        <c:crossBetween val="between"/>
      </c:valAx>
      <c:catAx>
        <c:axId val="129577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34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Dubai Thurday Traffic</a:t>
            </a:r>
            <a:r>
              <a:rPr lang="en-US" b="1" baseline="0"/>
              <a:t> Pareto </a:t>
            </a:r>
            <a:r>
              <a:rPr lang="en-US" b="1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'DUBAI PARETO'!$C$27</c:f>
              <c:strCache>
                <c:ptCount val="1"/>
                <c:pt idx="0">
                  <c:v>CUMULATIVE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'DUBAI PARETO'!$A$28:$B$45</c:f>
              <c:multiLvlStrCache>
                <c:ptCount val="18"/>
                <c:lvl>
                  <c:pt idx="0">
                    <c:v>0.1556</c:v>
                  </c:pt>
                  <c:pt idx="1">
                    <c:v>0.1722</c:v>
                  </c:pt>
                  <c:pt idx="2">
                    <c:v>0.1944</c:v>
                  </c:pt>
                  <c:pt idx="3">
                    <c:v>0.1917</c:v>
                  </c:pt>
                  <c:pt idx="4">
                    <c:v>0.1917</c:v>
                  </c:pt>
                  <c:pt idx="5">
                    <c:v>0.2056</c:v>
                  </c:pt>
                  <c:pt idx="6">
                    <c:v>0.2111</c:v>
                  </c:pt>
                  <c:pt idx="7">
                    <c:v>0.2139</c:v>
                  </c:pt>
                  <c:pt idx="8">
                    <c:v>0.2167</c:v>
                  </c:pt>
                  <c:pt idx="9">
                    <c:v>0.2167</c:v>
                  </c:pt>
                  <c:pt idx="10">
                    <c:v>0.2222</c:v>
                  </c:pt>
                  <c:pt idx="11">
                    <c:v>0.2417</c:v>
                  </c:pt>
                  <c:pt idx="12">
                    <c:v>0.2667</c:v>
                  </c:pt>
                  <c:pt idx="13">
                    <c:v>0.25</c:v>
                  </c:pt>
                  <c:pt idx="14">
                    <c:v>0.2167</c:v>
                  </c:pt>
                  <c:pt idx="15">
                    <c:v>0.2</c:v>
                  </c:pt>
                  <c:pt idx="16">
                    <c:v>0.1917</c:v>
                  </c:pt>
                  <c:pt idx="17">
                    <c:v>0.1806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'DUBAI PARETO'!$C$28:$C$45</c:f>
              <c:numCache>
                <c:formatCode>General</c:formatCode>
                <c:ptCount val="18"/>
                <c:pt idx="0">
                  <c:v>0.15559999999999999</c:v>
                </c:pt>
                <c:pt idx="1">
                  <c:v>0.17219999999999999</c:v>
                </c:pt>
                <c:pt idx="2">
                  <c:v>0.35</c:v>
                </c:pt>
                <c:pt idx="3">
                  <c:v>0.3639</c:v>
                </c:pt>
                <c:pt idx="4">
                  <c:v>0.54169999999999996</c:v>
                </c:pt>
                <c:pt idx="5">
                  <c:v>0.56950000000000001</c:v>
                </c:pt>
                <c:pt idx="6">
                  <c:v>0.75279999999999991</c:v>
                </c:pt>
                <c:pt idx="7">
                  <c:v>0.78339999999999999</c:v>
                </c:pt>
                <c:pt idx="8">
                  <c:v>0.96949999999999992</c:v>
                </c:pt>
                <c:pt idx="9">
                  <c:v>1.0001</c:v>
                </c:pt>
                <c:pt idx="10">
                  <c:v>1.1917</c:v>
                </c:pt>
                <c:pt idx="11">
                  <c:v>1.2418</c:v>
                </c:pt>
                <c:pt idx="12">
                  <c:v>1.4583999999999999</c:v>
                </c:pt>
                <c:pt idx="13">
                  <c:v>1.4918</c:v>
                </c:pt>
                <c:pt idx="14">
                  <c:v>1.6751</c:v>
                </c:pt>
                <c:pt idx="15">
                  <c:v>1.6918</c:v>
                </c:pt>
                <c:pt idx="16">
                  <c:v>1.8668</c:v>
                </c:pt>
                <c:pt idx="17">
                  <c:v>1.8724000000000001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A04-8146-30768E6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95759199"/>
        <c:axId val="52929087"/>
      </c:barChart>
      <c:lineChart>
        <c:grouping val="standard"/>
        <c:varyColors val="0"/>
        <c:ser>
          <c:idx val="1"/>
          <c:order val="1"/>
          <c:tx>
            <c:strRef>
              <c:f>'DUBAI PARETO'!$D$27</c:f>
              <c:strCache>
                <c:ptCount val="1"/>
                <c:pt idx="0">
                  <c:v>%TOTAL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'DUBAI PARETO'!$A$28:$B$45</c:f>
              <c:multiLvlStrCache>
                <c:ptCount val="18"/>
                <c:lvl>
                  <c:pt idx="0">
                    <c:v>0.1556</c:v>
                  </c:pt>
                  <c:pt idx="1">
                    <c:v>0.1722</c:v>
                  </c:pt>
                  <c:pt idx="2">
                    <c:v>0.1944</c:v>
                  </c:pt>
                  <c:pt idx="3">
                    <c:v>0.1917</c:v>
                  </c:pt>
                  <c:pt idx="4">
                    <c:v>0.1917</c:v>
                  </c:pt>
                  <c:pt idx="5">
                    <c:v>0.2056</c:v>
                  </c:pt>
                  <c:pt idx="6">
                    <c:v>0.2111</c:v>
                  </c:pt>
                  <c:pt idx="7">
                    <c:v>0.2139</c:v>
                  </c:pt>
                  <c:pt idx="8">
                    <c:v>0.2167</c:v>
                  </c:pt>
                  <c:pt idx="9">
                    <c:v>0.2167</c:v>
                  </c:pt>
                  <c:pt idx="10">
                    <c:v>0.2222</c:v>
                  </c:pt>
                  <c:pt idx="11">
                    <c:v>0.2417</c:v>
                  </c:pt>
                  <c:pt idx="12">
                    <c:v>0.2667</c:v>
                  </c:pt>
                  <c:pt idx="13">
                    <c:v>0.25</c:v>
                  </c:pt>
                  <c:pt idx="14">
                    <c:v>0.2167</c:v>
                  </c:pt>
                  <c:pt idx="15">
                    <c:v>0.2</c:v>
                  </c:pt>
                  <c:pt idx="16">
                    <c:v>0.1917</c:v>
                  </c:pt>
                  <c:pt idx="17">
                    <c:v>0.1806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'DUBAI PARETO'!$D$28:$D$45</c:f>
              <c:numCache>
                <c:formatCode>0%</c:formatCode>
                <c:ptCount val="18"/>
                <c:pt idx="0">
                  <c:v>8.3351189200771364E-2</c:v>
                </c:pt>
                <c:pt idx="1">
                  <c:v>9.1967528305917534E-2</c:v>
                </c:pt>
                <c:pt idx="2">
                  <c:v>0.18748660809942147</c:v>
                </c:pt>
                <c:pt idx="3">
                  <c:v>0.19434949797051912</c:v>
                </c:pt>
                <c:pt idx="4">
                  <c:v>0.29017570173559026</c:v>
                </c:pt>
                <c:pt idx="5">
                  <c:v>0.30415509506515703</c:v>
                </c:pt>
                <c:pt idx="6">
                  <c:v>0.40325691022069848</c:v>
                </c:pt>
                <c:pt idx="7">
                  <c:v>0.4183935056611835</c:v>
                </c:pt>
                <c:pt idx="8">
                  <c:v>0.5193379044353974</c:v>
                </c:pt>
                <c:pt idx="9">
                  <c:v>0.53412732322153389</c:v>
                </c:pt>
                <c:pt idx="10">
                  <c:v>0.63836511677737307</c:v>
                </c:pt>
                <c:pt idx="11">
                  <c:v>0.66321298867763301</c:v>
                </c:pt>
                <c:pt idx="12">
                  <c:v>0.78122991214913218</c:v>
                </c:pt>
                <c:pt idx="13">
                  <c:v>0.7967314676351207</c:v>
                </c:pt>
                <c:pt idx="14">
                  <c:v>0.89731090636383115</c:v>
                </c:pt>
                <c:pt idx="15">
                  <c:v>0.90354625080111084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2-4A04-8146-30768E6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7599"/>
        <c:axId val="58008783"/>
      </c:lineChart>
      <c:catAx>
        <c:axId val="12957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929087"/>
        <c:crosses val="autoZero"/>
        <c:auto val="1"/>
        <c:lblAlgn val="ctr"/>
        <c:lblOffset val="100"/>
        <c:noMultiLvlLbl val="0"/>
      </c:catAx>
      <c:valAx>
        <c:axId val="529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5759199"/>
        <c:crosses val="autoZero"/>
        <c:crossBetween val="between"/>
      </c:valAx>
      <c:valAx>
        <c:axId val="580087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7277599"/>
        <c:crosses val="max"/>
        <c:crossBetween val="between"/>
      </c:valAx>
      <c:catAx>
        <c:axId val="57277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08783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Paris Saturday Traffic Congestion 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'PARIS PARETO'!$C$3</c:f>
              <c:strCache>
                <c:ptCount val="1"/>
                <c:pt idx="0">
                  <c:v>CUMULATIVE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'PARIS PARETO'!$A$4:$B$21</c:f>
              <c:multiLvlStrCache>
                <c:ptCount val="18"/>
                <c:lvl>
                  <c:pt idx="0">
                    <c:v>0.2806</c:v>
                  </c:pt>
                  <c:pt idx="1">
                    <c:v>0.2806</c:v>
                  </c:pt>
                  <c:pt idx="2">
                    <c:v>0.2972</c:v>
                  </c:pt>
                  <c:pt idx="3">
                    <c:v>0.3278</c:v>
                  </c:pt>
                  <c:pt idx="4">
                    <c:v>0.3639</c:v>
                  </c:pt>
                  <c:pt idx="5">
                    <c:v>0.4028</c:v>
                  </c:pt>
                  <c:pt idx="6">
                    <c:v>0.4306</c:v>
                  </c:pt>
                  <c:pt idx="7">
                    <c:v>0.4278</c:v>
                  </c:pt>
                  <c:pt idx="8">
                    <c:v>0.4389</c:v>
                  </c:pt>
                  <c:pt idx="9">
                    <c:v>0.4722</c:v>
                  </c:pt>
                  <c:pt idx="10">
                    <c:v>0.4889</c:v>
                  </c:pt>
                  <c:pt idx="11">
                    <c:v>0.4944</c:v>
                  </c:pt>
                  <c:pt idx="12">
                    <c:v>0.5139</c:v>
                  </c:pt>
                  <c:pt idx="13">
                    <c:v>0.5194</c:v>
                  </c:pt>
                  <c:pt idx="14">
                    <c:v>0.4611</c:v>
                  </c:pt>
                  <c:pt idx="15">
                    <c:v>0.3917</c:v>
                  </c:pt>
                  <c:pt idx="16">
                    <c:v>0.3722</c:v>
                  </c:pt>
                  <c:pt idx="17">
                    <c:v>0.3861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'PARIS PARETO'!$C$4:$C$21</c:f>
              <c:numCache>
                <c:formatCode>General</c:formatCode>
                <c:ptCount val="18"/>
                <c:pt idx="0">
                  <c:v>0.28060000000000002</c:v>
                </c:pt>
                <c:pt idx="1">
                  <c:v>0.28060000000000002</c:v>
                </c:pt>
                <c:pt idx="2">
                  <c:v>0.57780000000000009</c:v>
                </c:pt>
                <c:pt idx="3">
                  <c:v>0.60840000000000005</c:v>
                </c:pt>
                <c:pt idx="4">
                  <c:v>0.94170000000000009</c:v>
                </c:pt>
                <c:pt idx="5">
                  <c:v>1.0112000000000001</c:v>
                </c:pt>
                <c:pt idx="6">
                  <c:v>1.3723000000000001</c:v>
                </c:pt>
                <c:pt idx="7">
                  <c:v>1.4390000000000001</c:v>
                </c:pt>
                <c:pt idx="8">
                  <c:v>1.8112000000000001</c:v>
                </c:pt>
                <c:pt idx="9">
                  <c:v>1.9112</c:v>
                </c:pt>
                <c:pt idx="10">
                  <c:v>2.3001</c:v>
                </c:pt>
                <c:pt idx="11">
                  <c:v>2.4056000000000002</c:v>
                </c:pt>
                <c:pt idx="12">
                  <c:v>2.8140000000000001</c:v>
                </c:pt>
                <c:pt idx="13">
                  <c:v>2.9250000000000003</c:v>
                </c:pt>
                <c:pt idx="14">
                  <c:v>3.2751000000000001</c:v>
                </c:pt>
                <c:pt idx="15">
                  <c:v>3.3167000000000004</c:v>
                </c:pt>
                <c:pt idx="16">
                  <c:v>3.6473</c:v>
                </c:pt>
                <c:pt idx="17">
                  <c:v>3.7028000000000003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F8C-95FD-75C17707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9068319"/>
        <c:axId val="1220867295"/>
      </c:barChart>
      <c:lineChart>
        <c:grouping val="standard"/>
        <c:varyColors val="0"/>
        <c:ser>
          <c:idx val="1"/>
          <c:order val="1"/>
          <c:tx>
            <c:strRef>
              <c:f>'PARIS PARETO'!$D$3</c:f>
              <c:strCache>
                <c:ptCount val="1"/>
                <c:pt idx="0">
                  <c:v>CUMULATIVE 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'PARIS PARETO'!$A$4:$B$21</c:f>
              <c:multiLvlStrCache>
                <c:ptCount val="18"/>
                <c:lvl>
                  <c:pt idx="0">
                    <c:v>0.2806</c:v>
                  </c:pt>
                  <c:pt idx="1">
                    <c:v>0.2806</c:v>
                  </c:pt>
                  <c:pt idx="2">
                    <c:v>0.2972</c:v>
                  </c:pt>
                  <c:pt idx="3">
                    <c:v>0.3278</c:v>
                  </c:pt>
                  <c:pt idx="4">
                    <c:v>0.3639</c:v>
                  </c:pt>
                  <c:pt idx="5">
                    <c:v>0.4028</c:v>
                  </c:pt>
                  <c:pt idx="6">
                    <c:v>0.4306</c:v>
                  </c:pt>
                  <c:pt idx="7">
                    <c:v>0.4278</c:v>
                  </c:pt>
                  <c:pt idx="8">
                    <c:v>0.4389</c:v>
                  </c:pt>
                  <c:pt idx="9">
                    <c:v>0.4722</c:v>
                  </c:pt>
                  <c:pt idx="10">
                    <c:v>0.4889</c:v>
                  </c:pt>
                  <c:pt idx="11">
                    <c:v>0.4944</c:v>
                  </c:pt>
                  <c:pt idx="12">
                    <c:v>0.5139</c:v>
                  </c:pt>
                  <c:pt idx="13">
                    <c:v>0.5194</c:v>
                  </c:pt>
                  <c:pt idx="14">
                    <c:v>0.4611</c:v>
                  </c:pt>
                  <c:pt idx="15">
                    <c:v>0.3917</c:v>
                  </c:pt>
                  <c:pt idx="16">
                    <c:v>0.3722</c:v>
                  </c:pt>
                  <c:pt idx="17">
                    <c:v>0.3861</c:v>
                  </c:pt>
                </c:lvl>
                <c:lvl>
                  <c:pt idx="0">
                    <c:v>06:00 AM</c:v>
                  </c:pt>
                  <c:pt idx="2">
                    <c:v>08:00 AM</c:v>
                  </c:pt>
                  <c:pt idx="4">
                    <c:v>10:00 AM</c:v>
                  </c:pt>
                  <c:pt idx="6">
                    <c:v>12:00 PM</c:v>
                  </c:pt>
                  <c:pt idx="8">
                    <c:v>02:00 PM</c:v>
                  </c:pt>
                  <c:pt idx="10">
                    <c:v>04:00 PM</c:v>
                  </c:pt>
                  <c:pt idx="12">
                    <c:v>06:00 PM</c:v>
                  </c:pt>
                  <c:pt idx="14">
                    <c:v>08:00 PM</c:v>
                  </c:pt>
                  <c:pt idx="16">
                    <c:v>10:00 PM</c:v>
                  </c:pt>
                </c:lvl>
              </c:multiLvlStrCache>
            </c:multiLvlStrRef>
          </c:cat>
          <c:val>
            <c:numRef>
              <c:f>'PARIS PARETO'!$D$4:$D$21</c:f>
              <c:numCache>
                <c:formatCode>0%</c:formatCode>
                <c:ptCount val="18"/>
                <c:pt idx="0">
                  <c:v>7.69336221314397E-2</c:v>
                </c:pt>
                <c:pt idx="1">
                  <c:v>7.5780490439667281E-2</c:v>
                </c:pt>
                <c:pt idx="2">
                  <c:v>0.15841855619225184</c:v>
                </c:pt>
                <c:pt idx="3">
                  <c:v>0.16430809117424652</c:v>
                </c:pt>
                <c:pt idx="4">
                  <c:v>0.25819099059578321</c:v>
                </c:pt>
                <c:pt idx="5">
                  <c:v>0.27309063411472401</c:v>
                </c:pt>
                <c:pt idx="6">
                  <c:v>0.37625092534203386</c:v>
                </c:pt>
                <c:pt idx="7">
                  <c:v>0.38862482445716756</c:v>
                </c:pt>
                <c:pt idx="8">
                  <c:v>0.49658651605297072</c:v>
                </c:pt>
                <c:pt idx="9">
                  <c:v>0.5161499405855029</c:v>
                </c:pt>
                <c:pt idx="10">
                  <c:v>0.63063087763551118</c:v>
                </c:pt>
                <c:pt idx="11">
                  <c:v>0.64967051960678412</c:v>
                </c:pt>
                <c:pt idx="12">
                  <c:v>0.77152962465385355</c:v>
                </c:pt>
                <c:pt idx="13">
                  <c:v>0.78994274603003145</c:v>
                </c:pt>
                <c:pt idx="14">
                  <c:v>0.8979519096317824</c:v>
                </c:pt>
                <c:pt idx="15">
                  <c:v>0.89572755752403599</c:v>
                </c:pt>
                <c:pt idx="16">
                  <c:v>1</c:v>
                </c:pt>
                <c:pt idx="17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E-4F8C-95FD-75C17707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68319"/>
        <c:axId val="1297127903"/>
      </c:lineChart>
      <c:catAx>
        <c:axId val="12957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7127903"/>
        <c:crosses val="autoZero"/>
        <c:auto val="1"/>
        <c:lblAlgn val="ctr"/>
        <c:lblOffset val="100"/>
        <c:noMultiLvlLbl val="0"/>
      </c:catAx>
      <c:valAx>
        <c:axId val="12971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5768319"/>
        <c:crosses val="autoZero"/>
        <c:crossBetween val="between"/>
      </c:valAx>
      <c:valAx>
        <c:axId val="1220867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9068319"/>
        <c:crosses val="max"/>
        <c:crossBetween val="between"/>
      </c:valAx>
      <c:catAx>
        <c:axId val="129906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867295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27</xdr:row>
      <xdr:rowOff>61912</xdr:rowOff>
    </xdr:from>
    <xdr:to>
      <xdr:col>9</xdr:col>
      <xdr:colOff>457200</xdr:colOff>
      <xdr:row>41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150433-C448-CACC-AFB4-A8727294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27</xdr:row>
      <xdr:rowOff>61912</xdr:rowOff>
    </xdr:from>
    <xdr:to>
      <xdr:col>19</xdr:col>
      <xdr:colOff>333375</xdr:colOff>
      <xdr:row>41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C1899-BB70-4677-4F26-ABB76E9F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43</xdr:row>
      <xdr:rowOff>33337</xdr:rowOff>
    </xdr:from>
    <xdr:to>
      <xdr:col>9</xdr:col>
      <xdr:colOff>447675</xdr:colOff>
      <xdr:row>57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BE8C3-45D3-4E6F-1858-59C7E0E72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123825</xdr:colOff>
      <xdr:row>60</xdr:row>
      <xdr:rowOff>14287</xdr:rowOff>
    </xdr:from>
    <xdr:to>
      <xdr:col>9</xdr:col>
      <xdr:colOff>428625</xdr:colOff>
      <xdr:row>74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60F05B-F9C1-987F-9F56-43DE90511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60</xdr:row>
      <xdr:rowOff>33337</xdr:rowOff>
    </xdr:from>
    <xdr:to>
      <xdr:col>19</xdr:col>
      <xdr:colOff>476250</xdr:colOff>
      <xdr:row>74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C8EC0A-56FB-0B0F-31ED-33CBE46B1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133350</xdr:colOff>
      <xdr:row>75</xdr:row>
      <xdr:rowOff>109537</xdr:rowOff>
    </xdr:from>
    <xdr:to>
      <xdr:col>9</xdr:col>
      <xdr:colOff>438150</xdr:colOff>
      <xdr:row>89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1FEF04-D675-456F-A635-B99A9E2D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61912</xdr:rowOff>
    </xdr:from>
    <xdr:to>
      <xdr:col>13</xdr:col>
      <xdr:colOff>85725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C6A29-BF63-522C-E7E3-07F6A6C85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30</xdr:row>
      <xdr:rowOff>119062</xdr:rowOff>
    </xdr:from>
    <xdr:to>
      <xdr:col>12</xdr:col>
      <xdr:colOff>19050</xdr:colOff>
      <xdr:row>45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5163C-4EE3-160C-98EF-10197291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90487</xdr:rowOff>
    </xdr:from>
    <xdr:to>
      <xdr:col>11</xdr:col>
      <xdr:colOff>285750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B7299-2D54-87AF-F822-28CB6112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26</xdr:row>
      <xdr:rowOff>185737</xdr:rowOff>
    </xdr:from>
    <xdr:to>
      <xdr:col>11</xdr:col>
      <xdr:colOff>285750</xdr:colOff>
      <xdr:row>41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33A44-84C1-4B0C-ED5D-3B9E329F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27</xdr:row>
      <xdr:rowOff>4762</xdr:rowOff>
    </xdr:from>
    <xdr:to>
      <xdr:col>8</xdr:col>
      <xdr:colOff>47625</xdr:colOff>
      <xdr:row>41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970E3-84F9-21EB-415A-FDE75DF5E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33337</xdr:rowOff>
    </xdr:from>
    <xdr:to>
      <xdr:col>19</xdr:col>
      <xdr:colOff>314325</xdr:colOff>
      <xdr:row>41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CE139F-2689-CB56-C096-1A083BFB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42</xdr:row>
      <xdr:rowOff>166687</xdr:rowOff>
    </xdr:from>
    <xdr:to>
      <xdr:col>8</xdr:col>
      <xdr:colOff>57150</xdr:colOff>
      <xdr:row>57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FE10C4-28F6-95C0-DAD9-5B38F5850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61</xdr:row>
      <xdr:rowOff>147637</xdr:rowOff>
    </xdr:from>
    <xdr:to>
      <xdr:col>8</xdr:col>
      <xdr:colOff>38100</xdr:colOff>
      <xdr:row>76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F06E23-C7B7-B02A-90C3-96EFB935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228600</xdr:colOff>
      <xdr:row>61</xdr:row>
      <xdr:rowOff>119062</xdr:rowOff>
    </xdr:from>
    <xdr:to>
      <xdr:col>18</xdr:col>
      <xdr:colOff>533400</xdr:colOff>
      <xdr:row>76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19F1E9-48C8-7086-FA30-87141CBC2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266700</xdr:colOff>
      <xdr:row>77</xdr:row>
      <xdr:rowOff>100012</xdr:rowOff>
    </xdr:from>
    <xdr:to>
      <xdr:col>7</xdr:col>
      <xdr:colOff>571500</xdr:colOff>
      <xdr:row>91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00AB65-1F94-C81E-1D26-C908FB45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workbookViewId="0">
      <selection activeCell="F4" sqref="F4:F21"/>
    </sheetView>
  </sheetViews>
  <sheetFormatPr defaultRowHeight="15" x14ac:dyDescent="0.25"/>
  <cols>
    <col min="12" max="12" width="10.140625" customWidth="1"/>
  </cols>
  <sheetData>
    <row r="1" spans="1:20" ht="18.75" x14ac:dyDescent="0.3">
      <c r="B1" s="2" t="s">
        <v>16</v>
      </c>
      <c r="L1" s="2" t="s">
        <v>17</v>
      </c>
    </row>
    <row r="3" spans="1:20" x14ac:dyDescent="0.25">
      <c r="A3" s="1"/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M3" s="4" t="s">
        <v>9</v>
      </c>
      <c r="N3" s="4" t="s">
        <v>10</v>
      </c>
      <c r="O3" s="4" t="s">
        <v>11</v>
      </c>
      <c r="P3" s="4" t="s">
        <v>12</v>
      </c>
      <c r="Q3" s="4" t="s">
        <v>13</v>
      </c>
      <c r="R3" s="4" t="s">
        <v>14</v>
      </c>
      <c r="S3" s="4" t="s">
        <v>15</v>
      </c>
    </row>
    <row r="4" spans="1:20" x14ac:dyDescent="0.25">
      <c r="A4" t="s">
        <v>0</v>
      </c>
      <c r="B4">
        <v>0.15559999999999999</v>
      </c>
      <c r="C4">
        <v>0.15559999999999999</v>
      </c>
      <c r="D4">
        <v>0.15559999999999999</v>
      </c>
      <c r="E4">
        <v>0.15559999999999999</v>
      </c>
      <c r="F4">
        <v>0.15559999999999999</v>
      </c>
      <c r="G4">
        <v>0.15559999999999999</v>
      </c>
      <c r="H4">
        <v>0.15279999999999999</v>
      </c>
      <c r="J4" s="5" t="s">
        <v>18</v>
      </c>
      <c r="K4" s="3"/>
      <c r="M4">
        <f t="shared" ref="M4:S4" si="0">ROUND(MAX(B4,B6,B8,B10,B12,B14,B16,B18,B20) - MIN(B5,B7,B9,B11,B13,B15,B17,B19,B21), 2)</f>
        <v>0.04</v>
      </c>
      <c r="N4">
        <f t="shared" si="0"/>
        <v>0.1</v>
      </c>
      <c r="O4">
        <f t="shared" si="0"/>
        <v>0.1</v>
      </c>
      <c r="P4">
        <f t="shared" si="0"/>
        <v>0.1</v>
      </c>
      <c r="Q4">
        <f t="shared" si="0"/>
        <v>0.09</v>
      </c>
      <c r="R4">
        <f t="shared" si="0"/>
        <v>7.0000000000000007E-2</v>
      </c>
      <c r="S4">
        <f t="shared" si="0"/>
        <v>0.06</v>
      </c>
    </row>
    <row r="5" spans="1:20" x14ac:dyDescent="0.25">
      <c r="B5">
        <v>0.15559999999999999</v>
      </c>
      <c r="C5">
        <v>0.17219999999999999</v>
      </c>
      <c r="D5">
        <v>0.17219999999999999</v>
      </c>
      <c r="E5">
        <v>0.17219999999999999</v>
      </c>
      <c r="F5">
        <v>0.17219999999999999</v>
      </c>
      <c r="G5">
        <v>0.1694</v>
      </c>
      <c r="H5">
        <v>0.1583</v>
      </c>
      <c r="J5" s="6" t="s">
        <v>26</v>
      </c>
      <c r="M5">
        <f>N16+(3*T16)</f>
        <v>0.14611677980232068</v>
      </c>
      <c r="N5">
        <f>N16+(3*T16)</f>
        <v>0.14611677980232068</v>
      </c>
      <c r="O5">
        <f>N16+(3*T16)</f>
        <v>0.14611677980232068</v>
      </c>
      <c r="P5">
        <f>N16+(3*T16)</f>
        <v>0.14611677980232068</v>
      </c>
      <c r="Q5">
        <f>N16+(3*T16)</f>
        <v>0.14611677980232068</v>
      </c>
      <c r="R5">
        <f>N16+(3*T16)</f>
        <v>0.14611677980232068</v>
      </c>
      <c r="S5">
        <f>N16+(3*T16)</f>
        <v>0.14611677980232068</v>
      </c>
    </row>
    <row r="6" spans="1:20" x14ac:dyDescent="0.25">
      <c r="A6" t="s">
        <v>1</v>
      </c>
      <c r="B6">
        <v>0.16109999999999999</v>
      </c>
      <c r="C6">
        <v>0.2</v>
      </c>
      <c r="D6">
        <v>0.19719999999999999</v>
      </c>
      <c r="E6">
        <v>0.19719999999999999</v>
      </c>
      <c r="F6">
        <v>0.19439999999999999</v>
      </c>
      <c r="G6">
        <v>0.18329999999999999</v>
      </c>
      <c r="H6">
        <v>0.1694</v>
      </c>
      <c r="J6" s="6" t="s">
        <v>27</v>
      </c>
      <c r="M6">
        <f>N16-(3*T16)</f>
        <v>1.3883220197679333E-2</v>
      </c>
      <c r="N6">
        <f>N16-(3*T16)</f>
        <v>1.3883220197679333E-2</v>
      </c>
      <c r="O6">
        <f>N16-(3*T16)</f>
        <v>1.3883220197679333E-2</v>
      </c>
      <c r="P6">
        <f>N16-(3*T16)</f>
        <v>1.3883220197679333E-2</v>
      </c>
      <c r="Q6">
        <f>N16-(3*T16)</f>
        <v>1.3883220197679333E-2</v>
      </c>
      <c r="R6">
        <f>N16-(3*T16)</f>
        <v>1.3883220197679333E-2</v>
      </c>
      <c r="S6">
        <f>N16-(3*T16)</f>
        <v>1.3883220197679333E-2</v>
      </c>
    </row>
    <row r="7" spans="1:20" x14ac:dyDescent="0.25">
      <c r="B7">
        <v>0.16389999999999999</v>
      </c>
      <c r="C7">
        <v>0.2</v>
      </c>
      <c r="D7">
        <v>0.2</v>
      </c>
      <c r="E7">
        <v>0.2</v>
      </c>
      <c r="F7">
        <v>0.19170000000000001</v>
      </c>
      <c r="G7">
        <v>0.18609999999999999</v>
      </c>
      <c r="H7">
        <v>0.17499999999999999</v>
      </c>
      <c r="J7" s="3"/>
      <c r="M7" s="6" t="s">
        <v>9</v>
      </c>
      <c r="N7" s="6" t="s">
        <v>10</v>
      </c>
      <c r="O7" s="6" t="s">
        <v>11</v>
      </c>
      <c r="P7" s="6" t="s">
        <v>12</v>
      </c>
      <c r="Q7" s="6" t="s">
        <v>13</v>
      </c>
      <c r="R7" s="6" t="s">
        <v>14</v>
      </c>
      <c r="S7" s="6" t="s">
        <v>15</v>
      </c>
    </row>
    <row r="8" spans="1:20" x14ac:dyDescent="0.25">
      <c r="A8" t="s">
        <v>2</v>
      </c>
      <c r="B8">
        <v>0.1694</v>
      </c>
      <c r="C8">
        <v>0.19719999999999999</v>
      </c>
      <c r="D8">
        <v>0.2</v>
      </c>
      <c r="E8">
        <v>0.19719999999999999</v>
      </c>
      <c r="F8">
        <v>0.19170000000000001</v>
      </c>
      <c r="G8">
        <v>0.18890000000000001</v>
      </c>
      <c r="H8">
        <v>0.18329999999999999</v>
      </c>
      <c r="J8" s="5" t="s">
        <v>34</v>
      </c>
      <c r="M8">
        <f t="shared" ref="M8:S8" si="1">ROUND(AVERAGE(MAX(B4,B6,B8,B10,B12,B14,B16,B18,B20)), 2)</f>
        <v>0.2</v>
      </c>
      <c r="N8">
        <f t="shared" si="1"/>
        <v>0.28000000000000003</v>
      </c>
      <c r="O8">
        <f t="shared" si="1"/>
        <v>0.28000000000000003</v>
      </c>
      <c r="P8">
        <f t="shared" si="1"/>
        <v>0.27</v>
      </c>
      <c r="Q8">
        <f t="shared" si="1"/>
        <v>0.27</v>
      </c>
      <c r="R8">
        <f t="shared" si="1"/>
        <v>0.24</v>
      </c>
      <c r="S8">
        <f t="shared" si="1"/>
        <v>0.22</v>
      </c>
    </row>
    <row r="9" spans="1:20" x14ac:dyDescent="0.25">
      <c r="B9">
        <v>0.17499999999999999</v>
      </c>
      <c r="C9">
        <v>0.2056</v>
      </c>
      <c r="D9">
        <v>0.20830000000000001</v>
      </c>
      <c r="E9">
        <v>0.2056</v>
      </c>
      <c r="F9">
        <v>0.2056</v>
      </c>
      <c r="G9">
        <v>0.19439999999999999</v>
      </c>
      <c r="H9">
        <v>0.19170000000000001</v>
      </c>
      <c r="J9" s="6" t="s">
        <v>28</v>
      </c>
      <c r="M9">
        <f>N17+(3*T17)</f>
        <v>0.33988471760235905</v>
      </c>
      <c r="N9">
        <f>N17+(3*T17)</f>
        <v>0.33988471760235905</v>
      </c>
      <c r="O9">
        <f>N17+(3*T17)</f>
        <v>0.33988471760235905</v>
      </c>
      <c r="P9">
        <f>N17+(3*T17)</f>
        <v>0.33988471760235905</v>
      </c>
      <c r="Q9">
        <f>N17+(3*T17)</f>
        <v>0.33988471760235905</v>
      </c>
      <c r="R9">
        <f>N17+(3*T17)</f>
        <v>0.33988471760235905</v>
      </c>
      <c r="S9">
        <f>N17+(3*T17)</f>
        <v>0.33988471760235905</v>
      </c>
    </row>
    <row r="10" spans="1:20" x14ac:dyDescent="0.25">
      <c r="A10" t="s">
        <v>3</v>
      </c>
      <c r="B10">
        <v>0.17780000000000001</v>
      </c>
      <c r="C10">
        <v>0.21110000000000001</v>
      </c>
      <c r="D10">
        <v>0.21110000000000001</v>
      </c>
      <c r="E10">
        <v>0.21110000000000001</v>
      </c>
      <c r="F10">
        <v>0.21110000000000001</v>
      </c>
      <c r="G10">
        <v>0.20280000000000001</v>
      </c>
      <c r="H10">
        <v>0.19719999999999999</v>
      </c>
      <c r="J10" s="6" t="s">
        <v>31</v>
      </c>
      <c r="M10">
        <f>N17-(3*T17)</f>
        <v>0.16297242525478381</v>
      </c>
      <c r="N10">
        <f>N17-(3*T17)</f>
        <v>0.16297242525478381</v>
      </c>
      <c r="O10">
        <f>N17-(3*T17)</f>
        <v>0.16297242525478381</v>
      </c>
      <c r="P10">
        <f>N17-(3*T17)</f>
        <v>0.16297242525478381</v>
      </c>
      <c r="Q10">
        <f>N17-(3*T17)</f>
        <v>0.16297242525478381</v>
      </c>
      <c r="R10">
        <f>N17-(3*T17)</f>
        <v>0.16297242525478381</v>
      </c>
      <c r="S10">
        <f>N17-(3*T17)</f>
        <v>0.16297242525478381</v>
      </c>
    </row>
    <row r="11" spans="1:20" x14ac:dyDescent="0.25">
      <c r="B11">
        <v>0.18060000000000001</v>
      </c>
      <c r="C11">
        <v>0.21390000000000001</v>
      </c>
      <c r="D11">
        <v>0.21390000000000001</v>
      </c>
      <c r="E11">
        <v>0.21390000000000001</v>
      </c>
      <c r="F11">
        <v>0.21390000000000001</v>
      </c>
      <c r="G11">
        <v>0.18329999999999999</v>
      </c>
      <c r="H11">
        <v>0.19719999999999999</v>
      </c>
      <c r="M11" s="6" t="s">
        <v>9</v>
      </c>
      <c r="N11" s="6" t="s">
        <v>10</v>
      </c>
      <c r="O11" s="6" t="s">
        <v>11</v>
      </c>
      <c r="P11" s="6" t="s">
        <v>12</v>
      </c>
      <c r="Q11" s="6" t="s">
        <v>13</v>
      </c>
      <c r="R11" s="6" t="s">
        <v>14</v>
      </c>
      <c r="S11" s="6" t="s">
        <v>15</v>
      </c>
    </row>
    <row r="12" spans="1:20" x14ac:dyDescent="0.25">
      <c r="A12" t="s">
        <v>4</v>
      </c>
      <c r="B12">
        <v>0.18329999999999999</v>
      </c>
      <c r="C12">
        <v>0.2167</v>
      </c>
      <c r="D12">
        <v>0.21940000000000001</v>
      </c>
      <c r="E12">
        <v>0.21390000000000001</v>
      </c>
      <c r="F12">
        <v>0.2167</v>
      </c>
      <c r="G12">
        <v>0.19170000000000001</v>
      </c>
      <c r="H12">
        <v>0.2</v>
      </c>
      <c r="J12" s="5" t="s">
        <v>35</v>
      </c>
      <c r="M12">
        <f t="shared" ref="M12:S12" si="2">ROUND(AVERAGE(MIN(B5,B7,B9,B11,B13,B15,B17,B19,B21)), 2)</f>
        <v>0.16</v>
      </c>
      <c r="N12">
        <f t="shared" si="2"/>
        <v>0.17</v>
      </c>
      <c r="O12">
        <f t="shared" si="2"/>
        <v>0.17</v>
      </c>
      <c r="P12">
        <f t="shared" si="2"/>
        <v>0.17</v>
      </c>
      <c r="Q12">
        <f t="shared" si="2"/>
        <v>0.17</v>
      </c>
      <c r="R12">
        <f t="shared" si="2"/>
        <v>0.17</v>
      </c>
      <c r="S12">
        <f t="shared" si="2"/>
        <v>0.16</v>
      </c>
    </row>
    <row r="13" spans="1:20" x14ac:dyDescent="0.25">
      <c r="B13">
        <v>0.18329999999999999</v>
      </c>
      <c r="C13">
        <v>0.21940000000000001</v>
      </c>
      <c r="D13">
        <v>0.2167</v>
      </c>
      <c r="E13">
        <v>0.2167</v>
      </c>
      <c r="F13">
        <v>0.2167</v>
      </c>
      <c r="G13">
        <v>0.19170000000000001</v>
      </c>
      <c r="H13">
        <v>0.19719999999999999</v>
      </c>
      <c r="J13" s="6" t="s">
        <v>30</v>
      </c>
      <c r="M13">
        <f>N18+(3*T18)</f>
        <v>0.1806954756864359</v>
      </c>
      <c r="N13">
        <f>N18+(3*T18)</f>
        <v>0.1806954756864359</v>
      </c>
      <c r="O13">
        <f>N18+(3*T18)</f>
        <v>0.1806954756864359</v>
      </c>
      <c r="P13">
        <f>N18+(3*T18)</f>
        <v>0.1806954756864359</v>
      </c>
      <c r="Q13">
        <f>N18+(3*T18)</f>
        <v>0.1806954756864359</v>
      </c>
      <c r="R13">
        <f>N18+(3*T18)</f>
        <v>0.1806954756864359</v>
      </c>
      <c r="S13">
        <f>N18+(3*T18)</f>
        <v>0.1806954756864359</v>
      </c>
    </row>
    <row r="14" spans="1:20" x14ac:dyDescent="0.25">
      <c r="A14" t="s">
        <v>5</v>
      </c>
      <c r="B14">
        <v>0.18609999999999999</v>
      </c>
      <c r="C14">
        <v>0.22500000000000001</v>
      </c>
      <c r="D14">
        <v>0.22220000000000001</v>
      </c>
      <c r="E14">
        <v>0.22220000000000001</v>
      </c>
      <c r="F14">
        <v>0.22220000000000001</v>
      </c>
      <c r="G14">
        <v>0.19719999999999999</v>
      </c>
      <c r="H14">
        <v>0.2</v>
      </c>
      <c r="J14" s="6" t="s">
        <v>29</v>
      </c>
      <c r="M14">
        <f>N18-(3*T18)</f>
        <v>0.15359023859927834</v>
      </c>
      <c r="N14">
        <f>N18-(3*T18)</f>
        <v>0.15359023859927834</v>
      </c>
      <c r="O14">
        <f>N18-(3*T18)</f>
        <v>0.15359023859927834</v>
      </c>
      <c r="P14">
        <f>N18-(3*T18)</f>
        <v>0.15359023859927834</v>
      </c>
      <c r="Q14">
        <f>N18-(3*T18)</f>
        <v>0.15359023859927834</v>
      </c>
      <c r="R14">
        <f>N18-(3*T18)</f>
        <v>0.15359023859927834</v>
      </c>
      <c r="S14">
        <f>N18-(3*T18)</f>
        <v>0.15359023859927834</v>
      </c>
    </row>
    <row r="15" spans="1:20" x14ac:dyDescent="0.25">
      <c r="B15">
        <v>0.19170000000000001</v>
      </c>
      <c r="C15">
        <v>0.2472</v>
      </c>
      <c r="D15">
        <v>0.24440000000000001</v>
      </c>
      <c r="E15">
        <v>0.24440000000000001</v>
      </c>
      <c r="F15">
        <v>0.2417</v>
      </c>
      <c r="G15">
        <v>0.21940000000000001</v>
      </c>
      <c r="H15">
        <v>0.21110000000000001</v>
      </c>
    </row>
    <row r="16" spans="1:20" x14ac:dyDescent="0.25">
      <c r="A16" t="s">
        <v>6</v>
      </c>
      <c r="B16">
        <v>0.19719999999999999</v>
      </c>
      <c r="C16">
        <v>0.27500000000000002</v>
      </c>
      <c r="D16">
        <v>0.27500000000000002</v>
      </c>
      <c r="E16">
        <v>0.2722</v>
      </c>
      <c r="F16">
        <v>0.26669999999999999</v>
      </c>
      <c r="G16">
        <v>0.2417</v>
      </c>
      <c r="H16">
        <v>0.2167</v>
      </c>
      <c r="K16" s="6" t="s">
        <v>21</v>
      </c>
      <c r="N16">
        <f>AVERAGE(M4:S4)</f>
        <v>0.08</v>
      </c>
      <c r="P16" t="s">
        <v>33</v>
      </c>
      <c r="T16">
        <f>_xlfn.STDEV.P(M4:S4)</f>
        <v>2.2038926600773556E-2</v>
      </c>
    </row>
    <row r="17" spans="1:20" x14ac:dyDescent="0.25">
      <c r="B17">
        <v>0.2</v>
      </c>
      <c r="C17">
        <v>0.25559999999999999</v>
      </c>
      <c r="D17">
        <v>0.25559999999999999</v>
      </c>
      <c r="E17">
        <v>0.25280000000000002</v>
      </c>
      <c r="F17">
        <v>0.25</v>
      </c>
      <c r="G17">
        <v>0.2389</v>
      </c>
      <c r="H17">
        <v>0.21940000000000001</v>
      </c>
      <c r="K17" s="6" t="s">
        <v>22</v>
      </c>
      <c r="N17">
        <f>AVERAGE(M8:S8)</f>
        <v>0.25142857142857145</v>
      </c>
      <c r="P17" t="s">
        <v>24</v>
      </c>
      <c r="T17">
        <f xml:space="preserve"> _xlfn.STDEV.P(M8:S8)</f>
        <v>2.9485382057929211E-2</v>
      </c>
    </row>
    <row r="18" spans="1:20" x14ac:dyDescent="0.25">
      <c r="A18" t="s">
        <v>7</v>
      </c>
      <c r="B18">
        <v>0.2</v>
      </c>
      <c r="C18">
        <v>0.2167</v>
      </c>
      <c r="D18">
        <v>0.2167</v>
      </c>
      <c r="E18">
        <v>0.2167</v>
      </c>
      <c r="F18">
        <v>0.2167</v>
      </c>
      <c r="G18">
        <v>0.21940000000000001</v>
      </c>
      <c r="H18">
        <v>0.2167</v>
      </c>
      <c r="K18" s="6" t="s">
        <v>23</v>
      </c>
      <c r="N18">
        <f>AVERAGE(M12:S12)</f>
        <v>0.16714285714285712</v>
      </c>
      <c r="P18" t="s">
        <v>25</v>
      </c>
      <c r="T18">
        <f>_xlfn.STDEV.P(M12:S12)</f>
        <v>4.5175395145262611E-3</v>
      </c>
    </row>
    <row r="19" spans="1:20" x14ac:dyDescent="0.25">
      <c r="B19">
        <v>0.19439999999999999</v>
      </c>
      <c r="C19">
        <v>0.2</v>
      </c>
      <c r="D19">
        <v>0.2</v>
      </c>
      <c r="E19">
        <v>0.2</v>
      </c>
      <c r="F19">
        <v>0.2</v>
      </c>
      <c r="G19">
        <v>0.20830000000000001</v>
      </c>
      <c r="H19">
        <v>0.21110000000000001</v>
      </c>
    </row>
    <row r="20" spans="1:20" x14ac:dyDescent="0.25">
      <c r="A20" t="s">
        <v>8</v>
      </c>
      <c r="B20">
        <v>0.18890000000000001</v>
      </c>
      <c r="C20">
        <v>0.19170000000000001</v>
      </c>
      <c r="D20">
        <v>0.19170000000000001</v>
      </c>
      <c r="E20">
        <v>0.19170000000000001</v>
      </c>
      <c r="F20">
        <v>0.19170000000000001</v>
      </c>
      <c r="G20">
        <v>0.19719999999999999</v>
      </c>
      <c r="H20">
        <v>0.20280000000000001</v>
      </c>
    </row>
    <row r="21" spans="1:20" x14ac:dyDescent="0.25">
      <c r="B21">
        <v>0.18060000000000001</v>
      </c>
      <c r="C21">
        <v>0.18060000000000001</v>
      </c>
      <c r="D21">
        <v>0.18060000000000001</v>
      </c>
      <c r="E21">
        <v>0.18060000000000001</v>
      </c>
      <c r="F21">
        <v>0.18060000000000001</v>
      </c>
      <c r="G21">
        <v>0.18609999999999999</v>
      </c>
      <c r="H21">
        <v>0.19170000000000001</v>
      </c>
    </row>
    <row r="23" spans="1:20" x14ac:dyDescent="0.25">
      <c r="A23" t="s">
        <v>19</v>
      </c>
    </row>
    <row r="25" spans="1:20" ht="26.25" x14ac:dyDescent="0.4">
      <c r="I25" s="7" t="s">
        <v>39</v>
      </c>
    </row>
    <row r="60" spans="10:10" ht="26.25" x14ac:dyDescent="0.4">
      <c r="J60" s="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C54F-DCA1-407A-8847-7616D8080877}">
  <dimension ref="A1:D48"/>
  <sheetViews>
    <sheetView topLeftCell="A26" workbookViewId="0">
      <selection activeCell="P33" sqref="P33"/>
    </sheetView>
  </sheetViews>
  <sheetFormatPr defaultRowHeight="15" x14ac:dyDescent="0.25"/>
  <cols>
    <col min="3" max="3" width="18.28515625" customWidth="1"/>
    <col min="11" max="11" width="18.42578125" customWidth="1"/>
  </cols>
  <sheetData>
    <row r="1" spans="1:4" ht="18.75" x14ac:dyDescent="0.3">
      <c r="B1" s="2" t="s">
        <v>16</v>
      </c>
    </row>
    <row r="2" spans="1:4" x14ac:dyDescent="0.25">
      <c r="B2" s="6" t="s">
        <v>46</v>
      </c>
    </row>
    <row r="3" spans="1:4" x14ac:dyDescent="0.25">
      <c r="C3" s="6" t="s">
        <v>41</v>
      </c>
      <c r="D3" t="s">
        <v>43</v>
      </c>
    </row>
    <row r="4" spans="1:4" x14ac:dyDescent="0.25">
      <c r="A4" t="s">
        <v>0</v>
      </c>
      <c r="B4">
        <v>0.15279999999999999</v>
      </c>
      <c r="C4">
        <f>B4</f>
        <v>0.15279999999999999</v>
      </c>
      <c r="D4" s="8">
        <f>C4/1.7389</f>
        <v>8.7871642992696536E-2</v>
      </c>
    </row>
    <row r="5" spans="1:4" x14ac:dyDescent="0.25">
      <c r="B5">
        <v>0.1583</v>
      </c>
      <c r="C5">
        <f>B5</f>
        <v>0.1583</v>
      </c>
      <c r="D5" s="8">
        <f>C5/1.7527</f>
        <v>9.0317795401380727E-2</v>
      </c>
    </row>
    <row r="6" spans="1:4" x14ac:dyDescent="0.25">
      <c r="A6" t="s">
        <v>1</v>
      </c>
      <c r="B6">
        <v>0.1694</v>
      </c>
      <c r="C6">
        <f t="shared" ref="C6:C21" si="0">B6+C4</f>
        <v>0.32219999999999999</v>
      </c>
      <c r="D6" s="8">
        <f t="shared" ref="D6" si="1">C6/1.7389</f>
        <v>0.18528955086548968</v>
      </c>
    </row>
    <row r="7" spans="1:4" x14ac:dyDescent="0.25">
      <c r="B7">
        <v>0.17499999999999999</v>
      </c>
      <c r="C7">
        <f t="shared" si="0"/>
        <v>0.33329999999999999</v>
      </c>
      <c r="D7" s="8">
        <f t="shared" ref="D7" si="2">C7/1.7527</f>
        <v>0.19016374736121414</v>
      </c>
    </row>
    <row r="8" spans="1:4" x14ac:dyDescent="0.25">
      <c r="A8" t="s">
        <v>2</v>
      </c>
      <c r="B8">
        <v>0.18329999999999999</v>
      </c>
      <c r="C8">
        <f t="shared" si="0"/>
        <v>0.50549999999999995</v>
      </c>
      <c r="D8" s="8">
        <f t="shared" ref="D8" si="3">C8/1.7389</f>
        <v>0.29070101788486974</v>
      </c>
    </row>
    <row r="9" spans="1:4" x14ac:dyDescent="0.25">
      <c r="B9">
        <v>0.19170000000000001</v>
      </c>
      <c r="C9">
        <f t="shared" si="0"/>
        <v>0.52500000000000002</v>
      </c>
      <c r="D9" s="8">
        <f t="shared" ref="D9" si="4">C9/1.7527</f>
        <v>0.29953785587950021</v>
      </c>
    </row>
    <row r="10" spans="1:4" x14ac:dyDescent="0.25">
      <c r="A10" t="s">
        <v>3</v>
      </c>
      <c r="B10">
        <v>0.19719999999999999</v>
      </c>
      <c r="C10">
        <f t="shared" si="0"/>
        <v>0.70269999999999988</v>
      </c>
      <c r="D10" s="8">
        <f t="shared" ref="D10" si="5">C10/1.7389</f>
        <v>0.40410604405083667</v>
      </c>
    </row>
    <row r="11" spans="1:4" x14ac:dyDescent="0.25">
      <c r="B11">
        <v>0.19719999999999999</v>
      </c>
      <c r="C11">
        <f t="shared" si="0"/>
        <v>0.72219999999999995</v>
      </c>
      <c r="D11" s="8">
        <f t="shared" ref="D11" si="6">C11/1.7527</f>
        <v>0.41204998003080961</v>
      </c>
    </row>
    <row r="12" spans="1:4" x14ac:dyDescent="0.25">
      <c r="A12" t="s">
        <v>4</v>
      </c>
      <c r="B12">
        <v>0.2</v>
      </c>
      <c r="C12">
        <f t="shared" si="0"/>
        <v>0.90269999999999984</v>
      </c>
      <c r="D12" s="8">
        <f t="shared" ref="D12" si="7">C12/1.7389</f>
        <v>0.51912128357007292</v>
      </c>
    </row>
    <row r="13" spans="1:4" x14ac:dyDescent="0.25">
      <c r="B13">
        <v>0.19719999999999999</v>
      </c>
      <c r="C13">
        <f t="shared" si="0"/>
        <v>0.9194</v>
      </c>
      <c r="D13" s="8">
        <f t="shared" ref="D13" si="8">C13/1.7527</f>
        <v>0.52456210418211902</v>
      </c>
    </row>
    <row r="14" spans="1:4" x14ac:dyDescent="0.25">
      <c r="A14" t="s">
        <v>5</v>
      </c>
      <c r="B14">
        <v>0.2</v>
      </c>
      <c r="C14">
        <f t="shared" si="0"/>
        <v>1.1026999999999998</v>
      </c>
      <c r="D14" s="8">
        <f t="shared" ref="D14" si="9">C14/1.7389</f>
        <v>0.63413652308930923</v>
      </c>
    </row>
    <row r="15" spans="1:4" x14ac:dyDescent="0.25">
      <c r="B15">
        <v>0.21110000000000001</v>
      </c>
      <c r="C15">
        <f t="shared" si="0"/>
        <v>1.1305000000000001</v>
      </c>
      <c r="D15" s="8">
        <f t="shared" ref="D15" si="10">C15/1.7527</f>
        <v>0.64500484966052385</v>
      </c>
    </row>
    <row r="16" spans="1:4" x14ac:dyDescent="0.25">
      <c r="A16" t="s">
        <v>6</v>
      </c>
      <c r="B16">
        <v>0.2167</v>
      </c>
      <c r="C16">
        <f t="shared" si="0"/>
        <v>1.3193999999999999</v>
      </c>
      <c r="D16" s="8">
        <f t="shared" ref="D16" si="11">C16/1.7389</f>
        <v>0.75875553510840188</v>
      </c>
    </row>
    <row r="17" spans="1:4" x14ac:dyDescent="0.25">
      <c r="B17">
        <v>0.21940000000000001</v>
      </c>
      <c r="C17">
        <f t="shared" si="0"/>
        <v>1.3499000000000001</v>
      </c>
      <c r="D17" s="8">
        <f t="shared" ref="D17" si="12">C17/1.7527</f>
        <v>0.77018314600330928</v>
      </c>
    </row>
    <row r="18" spans="1:4" x14ac:dyDescent="0.25">
      <c r="A18" t="s">
        <v>7</v>
      </c>
      <c r="B18">
        <v>0.2167</v>
      </c>
      <c r="C18">
        <f t="shared" si="0"/>
        <v>1.5360999999999998</v>
      </c>
      <c r="D18" s="8">
        <f t="shared" ref="D18" si="13">C18/1.7389</f>
        <v>0.8833745471274943</v>
      </c>
    </row>
    <row r="19" spans="1:4" x14ac:dyDescent="0.25">
      <c r="B19">
        <v>0.21110000000000001</v>
      </c>
      <c r="C19">
        <f t="shared" si="0"/>
        <v>1.5610000000000002</v>
      </c>
      <c r="D19" s="8">
        <f t="shared" ref="D19" si="14">C19/1.7527</f>
        <v>0.890625891481714</v>
      </c>
    </row>
    <row r="20" spans="1:4" x14ac:dyDescent="0.25">
      <c r="A20" t="s">
        <v>8</v>
      </c>
      <c r="B20">
        <v>0.20280000000000001</v>
      </c>
      <c r="C20">
        <f t="shared" si="0"/>
        <v>1.7388999999999999</v>
      </c>
      <c r="D20" s="8">
        <f t="shared" ref="D20" si="15">C20/1.7389</f>
        <v>1</v>
      </c>
    </row>
    <row r="21" spans="1:4" x14ac:dyDescent="0.25">
      <c r="B21">
        <v>0.19170000000000001</v>
      </c>
      <c r="C21">
        <f t="shared" si="0"/>
        <v>1.7527000000000001</v>
      </c>
      <c r="D21" s="8">
        <f t="shared" ref="D21" si="16">C21/1.7527</f>
        <v>1.0000000000000002</v>
      </c>
    </row>
    <row r="23" spans="1:4" x14ac:dyDescent="0.25">
      <c r="A23" t="s">
        <v>44</v>
      </c>
      <c r="B23">
        <f>SUM(B4,B6,B8,B10,B12,B14,B16,B18,B20)</f>
        <v>1.7388999999999999</v>
      </c>
    </row>
    <row r="24" spans="1:4" x14ac:dyDescent="0.25">
      <c r="A24" t="s">
        <v>45</v>
      </c>
      <c r="B24">
        <f>SUM(P9,B5,B7,B9,B11,B13,B15,B17,B19,B21)</f>
        <v>1.7527000000000001</v>
      </c>
    </row>
    <row r="26" spans="1:4" x14ac:dyDescent="0.25">
      <c r="B26" s="6" t="s">
        <v>47</v>
      </c>
    </row>
    <row r="27" spans="1:4" x14ac:dyDescent="0.25">
      <c r="C27" s="6" t="s">
        <v>41</v>
      </c>
      <c r="D27" t="s">
        <v>43</v>
      </c>
    </row>
    <row r="28" spans="1:4" x14ac:dyDescent="0.25">
      <c r="A28" t="s">
        <v>0</v>
      </c>
      <c r="B28">
        <v>0.15559999999999999</v>
      </c>
      <c r="C28">
        <f>B28</f>
        <v>0.15559999999999999</v>
      </c>
      <c r="D28" s="8">
        <f>C28/1.8668</f>
        <v>8.3351189200771364E-2</v>
      </c>
    </row>
    <row r="29" spans="1:4" x14ac:dyDescent="0.25">
      <c r="B29">
        <v>0.17219999999999999</v>
      </c>
      <c r="C29">
        <f>B29</f>
        <v>0.17219999999999999</v>
      </c>
      <c r="D29" s="8">
        <f>C29/1.8724</f>
        <v>9.1967528305917534E-2</v>
      </c>
    </row>
    <row r="30" spans="1:4" x14ac:dyDescent="0.25">
      <c r="A30" t="s">
        <v>1</v>
      </c>
      <c r="B30">
        <v>0.19439999999999999</v>
      </c>
      <c r="C30">
        <f t="shared" ref="C30:C45" si="17">B30+C28</f>
        <v>0.35</v>
      </c>
      <c r="D30" s="8">
        <f t="shared" ref="D30" si="18">C30/1.8668</f>
        <v>0.18748660809942147</v>
      </c>
    </row>
    <row r="31" spans="1:4" x14ac:dyDescent="0.25">
      <c r="B31">
        <v>0.19170000000000001</v>
      </c>
      <c r="C31">
        <f t="shared" si="17"/>
        <v>0.3639</v>
      </c>
      <c r="D31" s="8">
        <f t="shared" ref="D31" si="19">C31/1.8724</f>
        <v>0.19434949797051912</v>
      </c>
    </row>
    <row r="32" spans="1:4" x14ac:dyDescent="0.25">
      <c r="A32" t="s">
        <v>2</v>
      </c>
      <c r="B32">
        <v>0.19170000000000001</v>
      </c>
      <c r="C32">
        <f t="shared" si="17"/>
        <v>0.54169999999999996</v>
      </c>
      <c r="D32" s="8">
        <f t="shared" ref="D32" si="20">C32/1.8668</f>
        <v>0.29017570173559026</v>
      </c>
    </row>
    <row r="33" spans="1:4" x14ac:dyDescent="0.25">
      <c r="B33">
        <v>0.2056</v>
      </c>
      <c r="C33">
        <f t="shared" si="17"/>
        <v>0.56950000000000001</v>
      </c>
      <c r="D33" s="8">
        <f t="shared" ref="D33" si="21">C33/1.8724</f>
        <v>0.30415509506515703</v>
      </c>
    </row>
    <row r="34" spans="1:4" x14ac:dyDescent="0.25">
      <c r="A34" t="s">
        <v>3</v>
      </c>
      <c r="B34">
        <v>0.21110000000000001</v>
      </c>
      <c r="C34">
        <f t="shared" si="17"/>
        <v>0.75279999999999991</v>
      </c>
      <c r="D34" s="8">
        <f t="shared" ref="D34" si="22">C34/1.8668</f>
        <v>0.40325691022069848</v>
      </c>
    </row>
    <row r="35" spans="1:4" x14ac:dyDescent="0.25">
      <c r="B35">
        <v>0.21390000000000001</v>
      </c>
      <c r="C35">
        <f t="shared" si="17"/>
        <v>0.78339999999999999</v>
      </c>
      <c r="D35" s="8">
        <f t="shared" ref="D35" si="23">C35/1.8724</f>
        <v>0.4183935056611835</v>
      </c>
    </row>
    <row r="36" spans="1:4" x14ac:dyDescent="0.25">
      <c r="A36" t="s">
        <v>4</v>
      </c>
      <c r="B36">
        <v>0.2167</v>
      </c>
      <c r="C36">
        <f t="shared" si="17"/>
        <v>0.96949999999999992</v>
      </c>
      <c r="D36" s="8">
        <f t="shared" ref="D36" si="24">C36/1.8668</f>
        <v>0.5193379044353974</v>
      </c>
    </row>
    <row r="37" spans="1:4" x14ac:dyDescent="0.25">
      <c r="B37">
        <v>0.2167</v>
      </c>
      <c r="C37">
        <f t="shared" si="17"/>
        <v>1.0001</v>
      </c>
      <c r="D37" s="8">
        <f t="shared" ref="D37" si="25">C37/1.8724</f>
        <v>0.53412732322153389</v>
      </c>
    </row>
    <row r="38" spans="1:4" x14ac:dyDescent="0.25">
      <c r="A38" t="s">
        <v>5</v>
      </c>
      <c r="B38">
        <v>0.22220000000000001</v>
      </c>
      <c r="C38">
        <f t="shared" si="17"/>
        <v>1.1917</v>
      </c>
      <c r="D38" s="8">
        <f t="shared" ref="D38" si="26">C38/1.8668</f>
        <v>0.63836511677737307</v>
      </c>
    </row>
    <row r="39" spans="1:4" x14ac:dyDescent="0.25">
      <c r="B39">
        <v>0.2417</v>
      </c>
      <c r="C39">
        <f t="shared" si="17"/>
        <v>1.2418</v>
      </c>
      <c r="D39" s="8">
        <f t="shared" ref="D39" si="27">C39/1.8724</f>
        <v>0.66321298867763301</v>
      </c>
    </row>
    <row r="40" spans="1:4" x14ac:dyDescent="0.25">
      <c r="A40" t="s">
        <v>6</v>
      </c>
      <c r="B40">
        <v>0.26669999999999999</v>
      </c>
      <c r="C40">
        <f t="shared" si="17"/>
        <v>1.4583999999999999</v>
      </c>
      <c r="D40" s="8">
        <f t="shared" ref="D40" si="28">C40/1.8668</f>
        <v>0.78122991214913218</v>
      </c>
    </row>
    <row r="41" spans="1:4" x14ac:dyDescent="0.25">
      <c r="B41">
        <v>0.25</v>
      </c>
      <c r="C41">
        <f t="shared" si="17"/>
        <v>1.4918</v>
      </c>
      <c r="D41" s="8">
        <f t="shared" ref="D41" si="29">C41/1.8724</f>
        <v>0.7967314676351207</v>
      </c>
    </row>
    <row r="42" spans="1:4" x14ac:dyDescent="0.25">
      <c r="A42" t="s">
        <v>7</v>
      </c>
      <c r="B42">
        <v>0.2167</v>
      </c>
      <c r="C42">
        <f t="shared" si="17"/>
        <v>1.6751</v>
      </c>
      <c r="D42" s="8">
        <f t="shared" ref="D42" si="30">C42/1.8668</f>
        <v>0.89731090636383115</v>
      </c>
    </row>
    <row r="43" spans="1:4" x14ac:dyDescent="0.25">
      <c r="B43">
        <v>0.2</v>
      </c>
      <c r="C43">
        <f t="shared" si="17"/>
        <v>1.6918</v>
      </c>
      <c r="D43" s="8">
        <f t="shared" ref="D43" si="31">C43/1.8724</f>
        <v>0.90354625080111084</v>
      </c>
    </row>
    <row r="44" spans="1:4" x14ac:dyDescent="0.25">
      <c r="A44" t="s">
        <v>8</v>
      </c>
      <c r="B44">
        <v>0.19170000000000001</v>
      </c>
      <c r="C44">
        <f t="shared" si="17"/>
        <v>1.8668</v>
      </c>
      <c r="D44" s="8">
        <f t="shared" ref="D44" si="32">C44/1.8668</f>
        <v>1</v>
      </c>
    </row>
    <row r="45" spans="1:4" x14ac:dyDescent="0.25">
      <c r="B45">
        <v>0.18060000000000001</v>
      </c>
      <c r="C45">
        <f t="shared" si="17"/>
        <v>1.8724000000000001</v>
      </c>
      <c r="D45" s="8">
        <f t="shared" ref="D45" si="33">C45/1.8724</f>
        <v>1</v>
      </c>
    </row>
    <row r="47" spans="1:4" x14ac:dyDescent="0.25">
      <c r="A47" t="s">
        <v>44</v>
      </c>
      <c r="B47">
        <f>SUM(B28,B30,B32,B34,B36,B38,B40,B42,B44)</f>
        <v>1.8668</v>
      </c>
    </row>
    <row r="48" spans="1:4" x14ac:dyDescent="0.25">
      <c r="A48" t="s">
        <v>45</v>
      </c>
      <c r="B48">
        <f>SUM(P33,B29,B31,B33,B35,B37,B39,B41,B43,B45)</f>
        <v>1.8724000000000001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2A78-32C0-4857-8C7B-7FE20C2DF154}">
  <dimension ref="A1:D49"/>
  <sheetViews>
    <sheetView tabSelected="1" workbookViewId="0">
      <selection activeCell="M29" sqref="M29"/>
    </sheetView>
  </sheetViews>
  <sheetFormatPr defaultRowHeight="15" x14ac:dyDescent="0.25"/>
  <cols>
    <col min="3" max="3" width="18.42578125" customWidth="1"/>
    <col min="4" max="4" width="14.28515625" customWidth="1"/>
    <col min="11" max="11" width="18.28515625" customWidth="1"/>
    <col min="12" max="12" width="14.28515625" customWidth="1"/>
  </cols>
  <sheetData>
    <row r="1" spans="1:4" ht="18.75" x14ac:dyDescent="0.3">
      <c r="B1" s="2" t="s">
        <v>20</v>
      </c>
    </row>
    <row r="2" spans="1:4" x14ac:dyDescent="0.25">
      <c r="B2" s="6" t="s">
        <v>15</v>
      </c>
    </row>
    <row r="3" spans="1:4" x14ac:dyDescent="0.25">
      <c r="C3" s="6" t="s">
        <v>41</v>
      </c>
      <c r="D3" t="s">
        <v>42</v>
      </c>
    </row>
    <row r="4" spans="1:4" x14ac:dyDescent="0.25">
      <c r="A4" t="s">
        <v>0</v>
      </c>
      <c r="B4">
        <v>0.28060000000000002</v>
      </c>
      <c r="C4">
        <f>B4</f>
        <v>0.28060000000000002</v>
      </c>
      <c r="D4" s="8">
        <f>C4/3.6473</f>
        <v>7.69336221314397E-2</v>
      </c>
    </row>
    <row r="5" spans="1:4" x14ac:dyDescent="0.25">
      <c r="B5">
        <v>0.28060000000000002</v>
      </c>
      <c r="C5">
        <f>B5</f>
        <v>0.28060000000000002</v>
      </c>
      <c r="D5" s="8">
        <f>C5/3.7028</f>
        <v>7.5780490439667281E-2</v>
      </c>
    </row>
    <row r="6" spans="1:4" x14ac:dyDescent="0.25">
      <c r="A6" t="s">
        <v>1</v>
      </c>
      <c r="B6">
        <v>0.29720000000000002</v>
      </c>
      <c r="C6">
        <f t="shared" ref="C6:C21" si="0">B6+C4</f>
        <v>0.57780000000000009</v>
      </c>
      <c r="D6" s="8">
        <f t="shared" ref="D6" si="1">C6/3.6473</f>
        <v>0.15841855619225184</v>
      </c>
    </row>
    <row r="7" spans="1:4" x14ac:dyDescent="0.25">
      <c r="B7">
        <v>0.32779999999999998</v>
      </c>
      <c r="C7">
        <f t="shared" si="0"/>
        <v>0.60840000000000005</v>
      </c>
      <c r="D7" s="8">
        <f t="shared" ref="D7" si="2">C7/3.7028</f>
        <v>0.16430809117424652</v>
      </c>
    </row>
    <row r="8" spans="1:4" x14ac:dyDescent="0.25">
      <c r="A8" t="s">
        <v>2</v>
      </c>
      <c r="B8">
        <v>0.3639</v>
      </c>
      <c r="C8">
        <f t="shared" si="0"/>
        <v>0.94170000000000009</v>
      </c>
      <c r="D8" s="8">
        <f t="shared" ref="D8" si="3">C8/3.6473</f>
        <v>0.25819099059578321</v>
      </c>
    </row>
    <row r="9" spans="1:4" x14ac:dyDescent="0.25">
      <c r="B9">
        <v>0.40279999999999999</v>
      </c>
      <c r="C9">
        <f t="shared" si="0"/>
        <v>1.0112000000000001</v>
      </c>
      <c r="D9" s="8">
        <f t="shared" ref="D9" si="4">C9/3.7028</f>
        <v>0.27309063411472401</v>
      </c>
    </row>
    <row r="10" spans="1:4" x14ac:dyDescent="0.25">
      <c r="A10" t="s">
        <v>3</v>
      </c>
      <c r="B10">
        <v>0.43059999999999998</v>
      </c>
      <c r="C10">
        <f t="shared" si="0"/>
        <v>1.3723000000000001</v>
      </c>
      <c r="D10" s="8">
        <f t="shared" ref="D10" si="5">C10/3.6473</f>
        <v>0.37625092534203386</v>
      </c>
    </row>
    <row r="11" spans="1:4" x14ac:dyDescent="0.25">
      <c r="B11">
        <v>0.42780000000000001</v>
      </c>
      <c r="C11">
        <f t="shared" si="0"/>
        <v>1.4390000000000001</v>
      </c>
      <c r="D11" s="8">
        <f t="shared" ref="D11" si="6">C11/3.7028</f>
        <v>0.38862482445716756</v>
      </c>
    </row>
    <row r="12" spans="1:4" x14ac:dyDescent="0.25">
      <c r="A12" t="s">
        <v>4</v>
      </c>
      <c r="B12">
        <v>0.43890000000000001</v>
      </c>
      <c r="C12">
        <f t="shared" si="0"/>
        <v>1.8112000000000001</v>
      </c>
      <c r="D12" s="8">
        <f t="shared" ref="D12" si="7">C12/3.6473</f>
        <v>0.49658651605297072</v>
      </c>
    </row>
    <row r="13" spans="1:4" x14ac:dyDescent="0.25">
      <c r="B13">
        <v>0.47220000000000001</v>
      </c>
      <c r="C13">
        <f t="shared" si="0"/>
        <v>1.9112</v>
      </c>
      <c r="D13" s="8">
        <f t="shared" ref="D13" si="8">C13/3.7028</f>
        <v>0.5161499405855029</v>
      </c>
    </row>
    <row r="14" spans="1:4" x14ac:dyDescent="0.25">
      <c r="A14" t="s">
        <v>5</v>
      </c>
      <c r="B14">
        <v>0.4889</v>
      </c>
      <c r="C14">
        <f t="shared" si="0"/>
        <v>2.3001</v>
      </c>
      <c r="D14" s="8">
        <f t="shared" ref="D14" si="9">C14/3.6473</f>
        <v>0.63063087763551118</v>
      </c>
    </row>
    <row r="15" spans="1:4" x14ac:dyDescent="0.25">
      <c r="B15">
        <v>0.49440000000000001</v>
      </c>
      <c r="C15">
        <f t="shared" si="0"/>
        <v>2.4056000000000002</v>
      </c>
      <c r="D15" s="8">
        <f t="shared" ref="D15" si="10">C15/3.7028</f>
        <v>0.64967051960678412</v>
      </c>
    </row>
    <row r="16" spans="1:4" x14ac:dyDescent="0.25">
      <c r="A16" t="s">
        <v>6</v>
      </c>
      <c r="B16">
        <v>0.51390000000000002</v>
      </c>
      <c r="C16">
        <f t="shared" si="0"/>
        <v>2.8140000000000001</v>
      </c>
      <c r="D16" s="8">
        <f t="shared" ref="D16" si="11">C16/3.6473</f>
        <v>0.77152962465385355</v>
      </c>
    </row>
    <row r="17" spans="1:4" x14ac:dyDescent="0.25">
      <c r="B17">
        <v>0.51939999999999997</v>
      </c>
      <c r="C17">
        <f t="shared" si="0"/>
        <v>2.9250000000000003</v>
      </c>
      <c r="D17" s="8">
        <f t="shared" ref="D17" si="12">C17/3.7028</f>
        <v>0.78994274603003145</v>
      </c>
    </row>
    <row r="18" spans="1:4" x14ac:dyDescent="0.25">
      <c r="A18" t="s">
        <v>7</v>
      </c>
      <c r="B18">
        <v>0.46110000000000001</v>
      </c>
      <c r="C18">
        <f t="shared" si="0"/>
        <v>3.2751000000000001</v>
      </c>
      <c r="D18" s="8">
        <f t="shared" ref="D18" si="13">C18/3.6473</f>
        <v>0.8979519096317824</v>
      </c>
    </row>
    <row r="19" spans="1:4" x14ac:dyDescent="0.25">
      <c r="B19">
        <v>0.39169999999999999</v>
      </c>
      <c r="C19">
        <f t="shared" si="0"/>
        <v>3.3167000000000004</v>
      </c>
      <c r="D19" s="8">
        <f t="shared" ref="D19" si="14">C19/3.7028</f>
        <v>0.89572755752403599</v>
      </c>
    </row>
    <row r="20" spans="1:4" x14ac:dyDescent="0.25">
      <c r="A20" t="s">
        <v>8</v>
      </c>
      <c r="B20">
        <v>0.37219999999999998</v>
      </c>
      <c r="C20">
        <f t="shared" si="0"/>
        <v>3.6473</v>
      </c>
      <c r="D20" s="8">
        <f t="shared" ref="D20" si="15">C20/3.6473</f>
        <v>1</v>
      </c>
    </row>
    <row r="21" spans="1:4" x14ac:dyDescent="0.25">
      <c r="B21">
        <v>0.3861</v>
      </c>
      <c r="C21">
        <f t="shared" si="0"/>
        <v>3.7028000000000003</v>
      </c>
      <c r="D21" s="8">
        <f t="shared" ref="D21" si="16">C21/3.7028</f>
        <v>1.0000000000000002</v>
      </c>
    </row>
    <row r="23" spans="1:4" x14ac:dyDescent="0.25">
      <c r="A23" t="s">
        <v>44</v>
      </c>
      <c r="B23">
        <f>SUM(B4,B6,B8,B10,B12,B14,B16,B18,B20)</f>
        <v>3.6473</v>
      </c>
    </row>
    <row r="24" spans="1:4" x14ac:dyDescent="0.25">
      <c r="A24" t="s">
        <v>45</v>
      </c>
      <c r="B24">
        <f>SUM(B5,B7,B9,B11,B13,B15,B17,B19,B21)</f>
        <v>3.7028000000000003</v>
      </c>
    </row>
    <row r="28" spans="1:4" x14ac:dyDescent="0.25">
      <c r="C28" s="6" t="s">
        <v>41</v>
      </c>
      <c r="D28" t="s">
        <v>42</v>
      </c>
    </row>
    <row r="29" spans="1:4" x14ac:dyDescent="0.25">
      <c r="A29" t="s">
        <v>0</v>
      </c>
      <c r="B29">
        <v>0.29720000000000002</v>
      </c>
      <c r="C29">
        <f>B29</f>
        <v>0.29720000000000002</v>
      </c>
      <c r="D29" s="8">
        <f>C29/4.2639</f>
        <v>6.9701447032059868E-2</v>
      </c>
    </row>
    <row r="30" spans="1:4" x14ac:dyDescent="0.25">
      <c r="B30">
        <v>0.41670000000000001</v>
      </c>
      <c r="C30">
        <f>B30</f>
        <v>0.41670000000000001</v>
      </c>
      <c r="D30" s="8">
        <f>C30/4.3334</f>
        <v>9.6160059076014215E-2</v>
      </c>
    </row>
    <row r="31" spans="1:4" x14ac:dyDescent="0.25">
      <c r="A31" t="s">
        <v>1</v>
      </c>
      <c r="B31">
        <v>0.5111</v>
      </c>
      <c r="C31">
        <f t="shared" ref="C31:C46" si="17">B31+C29</f>
        <v>0.80830000000000002</v>
      </c>
      <c r="D31" s="8">
        <f t="shared" ref="D31" si="18">C31/4.2639</f>
        <v>0.18956823565280614</v>
      </c>
    </row>
    <row r="32" spans="1:4" x14ac:dyDescent="0.25">
      <c r="B32">
        <v>0.50829999999999997</v>
      </c>
      <c r="C32">
        <f t="shared" si="17"/>
        <v>0.92500000000000004</v>
      </c>
      <c r="D32" s="8">
        <f t="shared" ref="D32" si="19">C32/4.3334</f>
        <v>0.21345825448839248</v>
      </c>
    </row>
    <row r="33" spans="1:4" x14ac:dyDescent="0.25">
      <c r="A33" t="s">
        <v>2</v>
      </c>
      <c r="B33">
        <v>0.4889</v>
      </c>
      <c r="C33">
        <f t="shared" si="17"/>
        <v>1.2972000000000001</v>
      </c>
      <c r="D33" s="8">
        <f t="shared" ref="D33" si="20">C33/4.2639</f>
        <v>0.30422852318300153</v>
      </c>
    </row>
    <row r="34" spans="1:4" x14ac:dyDescent="0.25">
      <c r="B34">
        <v>0.49170000000000003</v>
      </c>
      <c r="C34">
        <f t="shared" si="17"/>
        <v>1.4167000000000001</v>
      </c>
      <c r="D34" s="8">
        <f t="shared" ref="D34" si="21">C34/4.3334</f>
        <v>0.32692573960400612</v>
      </c>
    </row>
    <row r="35" spans="1:4" x14ac:dyDescent="0.25">
      <c r="A35" t="s">
        <v>3</v>
      </c>
      <c r="B35">
        <v>0.5</v>
      </c>
      <c r="C35">
        <f t="shared" si="17"/>
        <v>1.7972000000000001</v>
      </c>
      <c r="D35" s="8">
        <f t="shared" ref="D35" si="22">C35/4.2639</f>
        <v>0.42149206125847238</v>
      </c>
    </row>
    <row r="36" spans="1:4" x14ac:dyDescent="0.25">
      <c r="B36">
        <v>0.48609999999999998</v>
      </c>
      <c r="C36">
        <f t="shared" si="17"/>
        <v>1.9028</v>
      </c>
      <c r="D36" s="8">
        <f t="shared" ref="D36" si="23">C36/4.3334</f>
        <v>0.43910093690866292</v>
      </c>
    </row>
    <row r="37" spans="1:4" x14ac:dyDescent="0.25">
      <c r="A37" t="s">
        <v>4</v>
      </c>
      <c r="B37">
        <v>0.49719999999999998</v>
      </c>
      <c r="C37">
        <f t="shared" si="17"/>
        <v>2.2944</v>
      </c>
      <c r="D37" s="8">
        <f t="shared" ref="D37" si="24">C37/4.2639</f>
        <v>0.53809892352072053</v>
      </c>
    </row>
    <row r="38" spans="1:4" x14ac:dyDescent="0.25">
      <c r="B38">
        <v>0.53059999999999996</v>
      </c>
      <c r="C38">
        <f t="shared" si="17"/>
        <v>2.4333999999999998</v>
      </c>
      <c r="D38" s="8">
        <f t="shared" ref="D38" si="25">C38/4.3334</f>
        <v>0.56154520699681532</v>
      </c>
    </row>
    <row r="39" spans="1:4" x14ac:dyDescent="0.25">
      <c r="A39" t="s">
        <v>5</v>
      </c>
      <c r="B39">
        <v>0.56389999999999996</v>
      </c>
      <c r="C39">
        <f t="shared" si="17"/>
        <v>2.8582999999999998</v>
      </c>
      <c r="D39" s="8">
        <f t="shared" ref="D39" si="26">C39/4.2639</f>
        <v>0.67034874176223647</v>
      </c>
    </row>
    <row r="40" spans="1:4" x14ac:dyDescent="0.25">
      <c r="B40">
        <v>0.59440000000000004</v>
      </c>
      <c r="C40">
        <f t="shared" si="17"/>
        <v>3.0278</v>
      </c>
      <c r="D40" s="8">
        <f t="shared" ref="D40" si="27">C40/4.3334</f>
        <v>0.69871232750265377</v>
      </c>
    </row>
    <row r="41" spans="1:4" x14ac:dyDescent="0.25">
      <c r="A41" t="s">
        <v>6</v>
      </c>
      <c r="B41">
        <v>0.58889999999999998</v>
      </c>
      <c r="C41">
        <f t="shared" si="17"/>
        <v>3.4471999999999996</v>
      </c>
      <c r="D41" s="8">
        <f t="shared" ref="D41" si="28">C41/4.2639</f>
        <v>0.80846173690752599</v>
      </c>
    </row>
    <row r="42" spans="1:4" x14ac:dyDescent="0.25">
      <c r="B42">
        <v>0.55279999999999996</v>
      </c>
      <c r="C42">
        <f t="shared" si="17"/>
        <v>3.5806</v>
      </c>
      <c r="D42" s="8">
        <f t="shared" ref="D42" si="29">C42/4.3334</f>
        <v>0.82627959569852771</v>
      </c>
    </row>
    <row r="43" spans="1:4" x14ac:dyDescent="0.25">
      <c r="A43" t="s">
        <v>7</v>
      </c>
      <c r="B43">
        <v>0.45</v>
      </c>
      <c r="C43">
        <f t="shared" si="17"/>
        <v>3.8971999999999998</v>
      </c>
      <c r="D43" s="8">
        <f t="shared" ref="D43" si="30">C43/4.2639</f>
        <v>0.91399892117544979</v>
      </c>
    </row>
    <row r="44" spans="1:4" x14ac:dyDescent="0.25">
      <c r="B44">
        <v>0.37219999999999998</v>
      </c>
      <c r="C44">
        <f t="shared" si="17"/>
        <v>3.9527999999999999</v>
      </c>
      <c r="D44" s="8">
        <f t="shared" ref="D44" si="31">C44/4.3334</f>
        <v>0.91217058199104628</v>
      </c>
    </row>
    <row r="45" spans="1:4" x14ac:dyDescent="0.25">
      <c r="A45" t="s">
        <v>8</v>
      </c>
      <c r="B45">
        <v>0.36670000000000003</v>
      </c>
      <c r="C45">
        <f t="shared" si="17"/>
        <v>4.2638999999999996</v>
      </c>
      <c r="D45" s="8">
        <f t="shared" ref="D45" si="32">C45/4.2639</f>
        <v>1</v>
      </c>
    </row>
    <row r="46" spans="1:4" x14ac:dyDescent="0.25">
      <c r="B46">
        <v>0.38059999999999999</v>
      </c>
      <c r="C46">
        <f t="shared" si="17"/>
        <v>4.3334000000000001</v>
      </c>
      <c r="D46" s="8">
        <f t="shared" ref="D46" si="33">C46/4.3334</f>
        <v>1</v>
      </c>
    </row>
    <row r="48" spans="1:4" x14ac:dyDescent="0.25">
      <c r="A48" t="s">
        <v>44</v>
      </c>
      <c r="B48">
        <f>SUM(B29,B31,B33,B35,B37,B39,B41,B43,B45)</f>
        <v>4.2638999999999996</v>
      </c>
    </row>
    <row r="49" spans="1:2" x14ac:dyDescent="0.25">
      <c r="A49" t="s">
        <v>45</v>
      </c>
      <c r="B49">
        <f>SUM(B30,B32,B34,B36,B38,B40,B42,B44,B46)</f>
        <v>4.3334000000000001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A4F6-DE84-4117-938B-EB346BC7E423}">
  <dimension ref="A1:T61"/>
  <sheetViews>
    <sheetView topLeftCell="A2" workbookViewId="0">
      <selection activeCell="F4" sqref="F4:F21"/>
    </sheetView>
  </sheetViews>
  <sheetFormatPr defaultRowHeight="15" x14ac:dyDescent="0.25"/>
  <sheetData>
    <row r="1" spans="1:20" ht="18.75" x14ac:dyDescent="0.3">
      <c r="B1" s="2" t="s">
        <v>20</v>
      </c>
      <c r="L1" s="2" t="s">
        <v>17</v>
      </c>
    </row>
    <row r="3" spans="1:20" x14ac:dyDescent="0.25"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M3" s="4" t="s">
        <v>9</v>
      </c>
      <c r="N3" s="4" t="s">
        <v>10</v>
      </c>
      <c r="O3" s="4" t="s">
        <v>11</v>
      </c>
      <c r="P3" s="4" t="s">
        <v>12</v>
      </c>
      <c r="Q3" s="4" t="s">
        <v>13</v>
      </c>
      <c r="R3" s="4" t="s">
        <v>14</v>
      </c>
      <c r="S3" s="4" t="s">
        <v>15</v>
      </c>
    </row>
    <row r="4" spans="1:20" x14ac:dyDescent="0.25">
      <c r="A4" t="s">
        <v>0</v>
      </c>
      <c r="B4">
        <v>0.27779999999999999</v>
      </c>
      <c r="C4">
        <v>0.29170000000000001</v>
      </c>
      <c r="D4">
        <v>0.2944</v>
      </c>
      <c r="E4">
        <v>0.29720000000000002</v>
      </c>
      <c r="F4">
        <v>0.29720000000000002</v>
      </c>
      <c r="G4">
        <v>0.29720000000000002</v>
      </c>
      <c r="H4">
        <v>0.28060000000000002</v>
      </c>
      <c r="J4" s="5" t="s">
        <v>18</v>
      </c>
      <c r="K4" s="3"/>
      <c r="M4">
        <f t="shared" ref="M4:S4" si="0">ROUND(MAX(B4,B6,B8,B10,B12,B14,B16,B18,B20) - MIN(B5,B7,B9,B11,B13,B15,B17,B19,B21), 2)</f>
        <v>0.22</v>
      </c>
      <c r="N4">
        <f t="shared" si="0"/>
        <v>0.18</v>
      </c>
      <c r="O4">
        <f t="shared" si="0"/>
        <v>0.21</v>
      </c>
      <c r="P4">
        <f t="shared" si="0"/>
        <v>0.22</v>
      </c>
      <c r="Q4">
        <f t="shared" si="0"/>
        <v>0.22</v>
      </c>
      <c r="R4">
        <f t="shared" si="0"/>
        <v>0.19</v>
      </c>
      <c r="S4">
        <f t="shared" si="0"/>
        <v>0.23</v>
      </c>
    </row>
    <row r="5" spans="1:20" x14ac:dyDescent="0.25">
      <c r="B5">
        <v>0.2722</v>
      </c>
      <c r="C5">
        <v>0.4</v>
      </c>
      <c r="D5">
        <v>0.4194</v>
      </c>
      <c r="E5">
        <v>0.41670000000000001</v>
      </c>
      <c r="F5">
        <v>0.41670000000000001</v>
      </c>
      <c r="G5">
        <v>0.39439999999999997</v>
      </c>
      <c r="H5">
        <v>0.28060000000000002</v>
      </c>
      <c r="J5" s="6" t="s">
        <v>26</v>
      </c>
      <c r="M5">
        <f>N16+(3*T16)</f>
        <v>0.26070925528371103</v>
      </c>
      <c r="N5">
        <f>N16+(3*T16)</f>
        <v>0.26070925528371103</v>
      </c>
      <c r="O5">
        <f>N16+(3*T16)</f>
        <v>0.26070925528371103</v>
      </c>
      <c r="P5">
        <f>N16+(3*T16)</f>
        <v>0.26070925528371103</v>
      </c>
      <c r="Q5">
        <f>N16+(3*T16)</f>
        <v>0.26070925528371103</v>
      </c>
      <c r="R5">
        <f>N16+(3*T16)</f>
        <v>0.26070925528371103</v>
      </c>
      <c r="S5">
        <f>N16+(3*T16)</f>
        <v>0.26070925528371103</v>
      </c>
    </row>
    <row r="6" spans="1:20" x14ac:dyDescent="0.25">
      <c r="A6" t="s">
        <v>1</v>
      </c>
      <c r="B6">
        <v>0.27779999999999999</v>
      </c>
      <c r="C6">
        <v>0.49719999999999998</v>
      </c>
      <c r="D6">
        <v>0.53059999999999996</v>
      </c>
      <c r="E6">
        <v>0.50829999999999997</v>
      </c>
      <c r="F6">
        <v>0.5111</v>
      </c>
      <c r="G6">
        <v>0.4556</v>
      </c>
      <c r="H6">
        <v>0.29720000000000002</v>
      </c>
      <c r="J6" s="6" t="s">
        <v>27</v>
      </c>
      <c r="M6">
        <f>N16-(3*T16)</f>
        <v>0.15929074471628898</v>
      </c>
      <c r="N6">
        <f>N16-(3*T16)</f>
        <v>0.15929074471628898</v>
      </c>
      <c r="O6">
        <f>N16-(3*T16)</f>
        <v>0.15929074471628898</v>
      </c>
      <c r="P6">
        <f>N16-(3*T16)</f>
        <v>0.15929074471628898</v>
      </c>
      <c r="Q6">
        <f>N16-(3*T16)</f>
        <v>0.15929074471628898</v>
      </c>
      <c r="R6">
        <f>N16-(3*T16)</f>
        <v>0.15929074471628898</v>
      </c>
      <c r="S6">
        <f>N16-(3*T16)</f>
        <v>0.15929074471628898</v>
      </c>
    </row>
    <row r="7" spans="1:20" x14ac:dyDescent="0.25">
      <c r="B7">
        <v>0.29720000000000002</v>
      </c>
      <c r="C7">
        <v>0.49170000000000003</v>
      </c>
      <c r="D7">
        <v>0.52500000000000002</v>
      </c>
      <c r="E7">
        <v>0.50829999999999997</v>
      </c>
      <c r="F7">
        <v>0.50829999999999997</v>
      </c>
      <c r="G7">
        <v>0.45829999999999999</v>
      </c>
      <c r="H7">
        <v>0.32779999999999998</v>
      </c>
      <c r="J7" s="3"/>
      <c r="M7" s="6" t="s">
        <v>9</v>
      </c>
      <c r="N7" s="6" t="s">
        <v>10</v>
      </c>
      <c r="O7" s="6" t="s">
        <v>11</v>
      </c>
      <c r="P7" s="6" t="s">
        <v>12</v>
      </c>
      <c r="Q7" s="6" t="s">
        <v>13</v>
      </c>
      <c r="R7" s="6" t="s">
        <v>14</v>
      </c>
      <c r="S7" s="6" t="s">
        <v>15</v>
      </c>
    </row>
    <row r="8" spans="1:20" x14ac:dyDescent="0.25">
      <c r="A8" t="s">
        <v>2</v>
      </c>
      <c r="B8">
        <v>0.32779999999999998</v>
      </c>
      <c r="C8">
        <v>0.4556</v>
      </c>
      <c r="D8">
        <v>0.4889</v>
      </c>
      <c r="E8">
        <v>0.48060000000000003</v>
      </c>
      <c r="F8">
        <v>0.4889</v>
      </c>
      <c r="G8">
        <v>0.4667</v>
      </c>
      <c r="H8">
        <v>0.3639</v>
      </c>
      <c r="J8" s="5" t="s">
        <v>34</v>
      </c>
      <c r="M8">
        <f t="shared" ref="M8:S8" si="1">ROUND(AVERAGE(MAX(B4,B6,B8,B10,B12,B14,B16,B18,B20)), 2)</f>
        <v>0.49</v>
      </c>
      <c r="N8">
        <f t="shared" si="1"/>
        <v>0.52</v>
      </c>
      <c r="O8">
        <f t="shared" si="1"/>
        <v>0.56000000000000005</v>
      </c>
      <c r="P8">
        <f t="shared" si="1"/>
        <v>0.57999999999999996</v>
      </c>
      <c r="Q8">
        <f t="shared" si="1"/>
        <v>0.59</v>
      </c>
      <c r="R8">
        <f t="shared" si="1"/>
        <v>0.56999999999999995</v>
      </c>
      <c r="S8">
        <f t="shared" si="1"/>
        <v>0.51</v>
      </c>
    </row>
    <row r="9" spans="1:20" x14ac:dyDescent="0.25">
      <c r="B9">
        <v>0.3639</v>
      </c>
      <c r="C9">
        <v>0.44169999999999998</v>
      </c>
      <c r="D9">
        <v>0.48060000000000003</v>
      </c>
      <c r="E9">
        <v>0.48060000000000003</v>
      </c>
      <c r="F9">
        <v>0.49170000000000003</v>
      </c>
      <c r="G9">
        <v>0.48330000000000001</v>
      </c>
      <c r="H9">
        <v>0.40279999999999999</v>
      </c>
      <c r="J9" s="6" t="s">
        <v>28</v>
      </c>
      <c r="M9">
        <f>N17+(3*T17)</f>
        <v>0.65311397788121406</v>
      </c>
      <c r="N9">
        <f>N17+(3*T17)</f>
        <v>0.65311397788121406</v>
      </c>
      <c r="O9">
        <f>N17+(3*T17)</f>
        <v>0.65311397788121406</v>
      </c>
      <c r="P9">
        <f>N17+(3*T17)</f>
        <v>0.65311397788121406</v>
      </c>
      <c r="Q9">
        <f>N17+(3*T17)</f>
        <v>0.65311397788121406</v>
      </c>
      <c r="R9">
        <f>N17+(3*T17)</f>
        <v>0.65311397788121406</v>
      </c>
      <c r="S9">
        <f>N17+(3*T17)</f>
        <v>0.65311397788121406</v>
      </c>
    </row>
    <row r="10" spans="1:20" x14ac:dyDescent="0.25">
      <c r="A10" t="s">
        <v>3</v>
      </c>
      <c r="B10">
        <v>0.41110000000000002</v>
      </c>
      <c r="C10">
        <v>0.44440000000000002</v>
      </c>
      <c r="D10">
        <v>0.48330000000000001</v>
      </c>
      <c r="E10">
        <v>0.49170000000000003</v>
      </c>
      <c r="F10">
        <v>0.5</v>
      </c>
      <c r="G10">
        <v>0.50829999999999997</v>
      </c>
      <c r="H10">
        <v>0.43059999999999998</v>
      </c>
      <c r="J10" s="6" t="s">
        <v>31</v>
      </c>
      <c r="M10">
        <f>N17-(3*T17)</f>
        <v>0.43831459354735708</v>
      </c>
      <c r="N10">
        <f>N17-(3*T17)</f>
        <v>0.43831459354735708</v>
      </c>
      <c r="O10">
        <f>N17-(3*T17)</f>
        <v>0.43831459354735708</v>
      </c>
      <c r="P10">
        <f>N17-(3*T17)</f>
        <v>0.43831459354735708</v>
      </c>
      <c r="Q10">
        <f>N17-(3*T17)</f>
        <v>0.43831459354735708</v>
      </c>
      <c r="R10">
        <f>N17-(3*T17)</f>
        <v>0.43831459354735708</v>
      </c>
      <c r="S10">
        <f>N17-(3*T17)</f>
        <v>0.43831459354735708</v>
      </c>
    </row>
    <row r="11" spans="1:20" x14ac:dyDescent="0.25">
      <c r="B11">
        <v>0.4083</v>
      </c>
      <c r="C11">
        <v>0.43330000000000002</v>
      </c>
      <c r="D11">
        <v>0.4667</v>
      </c>
      <c r="E11">
        <v>0.4778</v>
      </c>
      <c r="F11">
        <v>0.48609999999999998</v>
      </c>
      <c r="G11">
        <v>0.48609999999999998</v>
      </c>
      <c r="H11">
        <v>0.42780000000000001</v>
      </c>
      <c r="M11" s="6" t="s">
        <v>9</v>
      </c>
      <c r="N11" s="6" t="s">
        <v>10</v>
      </c>
      <c r="O11" s="6" t="s">
        <v>11</v>
      </c>
      <c r="P11" s="6" t="s">
        <v>12</v>
      </c>
      <c r="Q11" s="6" t="s">
        <v>13</v>
      </c>
      <c r="R11" s="6" t="s">
        <v>14</v>
      </c>
      <c r="S11" s="6" t="s">
        <v>15</v>
      </c>
    </row>
    <row r="12" spans="1:20" x14ac:dyDescent="0.25">
      <c r="A12" t="s">
        <v>4</v>
      </c>
      <c r="B12">
        <v>0.41670000000000001</v>
      </c>
      <c r="C12">
        <v>0.44440000000000002</v>
      </c>
      <c r="D12">
        <v>0.47499999999999998</v>
      </c>
      <c r="E12">
        <v>0.4889</v>
      </c>
      <c r="F12">
        <v>0.49719999999999998</v>
      </c>
      <c r="G12">
        <v>0.5</v>
      </c>
      <c r="H12">
        <v>0.43890000000000001</v>
      </c>
      <c r="J12" s="5" t="s">
        <v>35</v>
      </c>
      <c r="M12">
        <f t="shared" ref="M12:S12" si="2">ROUND(AVERAGE(MIN(B5,B7,B9,B11,B13,B15,B17,B19,B21)), 2)</f>
        <v>0.27</v>
      </c>
      <c r="N12">
        <f t="shared" si="2"/>
        <v>0.34</v>
      </c>
      <c r="O12">
        <f t="shared" si="2"/>
        <v>0.36</v>
      </c>
      <c r="P12">
        <f t="shared" si="2"/>
        <v>0.36</v>
      </c>
      <c r="Q12">
        <f t="shared" si="2"/>
        <v>0.37</v>
      </c>
      <c r="R12">
        <f t="shared" si="2"/>
        <v>0.38</v>
      </c>
      <c r="S12">
        <f t="shared" si="2"/>
        <v>0.28000000000000003</v>
      </c>
    </row>
    <row r="13" spans="1:20" x14ac:dyDescent="0.25">
      <c r="B13">
        <v>0.44719999999999999</v>
      </c>
      <c r="C13">
        <v>0.46939999999999998</v>
      </c>
      <c r="D13">
        <v>0.50560000000000005</v>
      </c>
      <c r="E13">
        <v>0.51939999999999997</v>
      </c>
      <c r="F13">
        <v>0.53059999999999996</v>
      </c>
      <c r="G13">
        <v>0.53890000000000005</v>
      </c>
      <c r="H13">
        <v>0.47220000000000001</v>
      </c>
      <c r="J13" s="6" t="s">
        <v>30</v>
      </c>
      <c r="M13">
        <f>N18+(3*T18)</f>
        <v>0.46001661017283996</v>
      </c>
      <c r="N13">
        <f>N18+(3*T18)</f>
        <v>0.46001661017283996</v>
      </c>
      <c r="O13">
        <f>N18+(3*T18)</f>
        <v>0.46001661017283996</v>
      </c>
      <c r="P13">
        <f>N18+(3*T18)</f>
        <v>0.46001661017283996</v>
      </c>
      <c r="Q13">
        <f>N18+(3*T18)</f>
        <v>0.46001661017283996</v>
      </c>
      <c r="R13">
        <f>N18+(3*T18)</f>
        <v>0.46001661017283996</v>
      </c>
      <c r="S13">
        <f>N18+(3*T18)</f>
        <v>0.46001661017283996</v>
      </c>
    </row>
    <row r="14" spans="1:20" x14ac:dyDescent="0.25">
      <c r="A14" t="s">
        <v>5</v>
      </c>
      <c r="B14">
        <v>0.45829999999999999</v>
      </c>
      <c r="C14">
        <v>0.50560000000000005</v>
      </c>
      <c r="D14">
        <v>0.53890000000000005</v>
      </c>
      <c r="E14">
        <v>0.55559999999999998</v>
      </c>
      <c r="F14">
        <v>0.56389999999999996</v>
      </c>
      <c r="G14">
        <v>0.56669999999999998</v>
      </c>
      <c r="H14">
        <v>0.4889</v>
      </c>
      <c r="J14" s="6" t="s">
        <v>29</v>
      </c>
      <c r="M14">
        <f>N18-(3*T18)</f>
        <v>0.21426910411287442</v>
      </c>
      <c r="N14">
        <f>N18-(3*T18)</f>
        <v>0.21426910411287442</v>
      </c>
      <c r="O14">
        <f>N18-(3*T18)</f>
        <v>0.21426910411287442</v>
      </c>
      <c r="P14">
        <f>N18-(3*T18)</f>
        <v>0.21426910411287442</v>
      </c>
      <c r="Q14">
        <f>N18-(3*T18)</f>
        <v>0.21426910411287442</v>
      </c>
      <c r="R14">
        <f>N18-(3*T18)</f>
        <v>0.21426910411287442</v>
      </c>
      <c r="S14">
        <f>N18-(3*T18)</f>
        <v>0.21426910411287442</v>
      </c>
    </row>
    <row r="15" spans="1:20" x14ac:dyDescent="0.25">
      <c r="B15">
        <v>0.47220000000000001</v>
      </c>
      <c r="C15">
        <v>0.53059999999999996</v>
      </c>
      <c r="D15">
        <v>0.57220000000000004</v>
      </c>
      <c r="E15">
        <v>0.58889999999999998</v>
      </c>
      <c r="F15">
        <v>0.59440000000000004</v>
      </c>
      <c r="G15">
        <v>0.56940000000000002</v>
      </c>
      <c r="H15">
        <v>0.49440000000000001</v>
      </c>
    </row>
    <row r="16" spans="1:20" x14ac:dyDescent="0.25">
      <c r="A16" t="s">
        <v>6</v>
      </c>
      <c r="B16">
        <v>0.4889</v>
      </c>
      <c r="C16">
        <v>0.51670000000000005</v>
      </c>
      <c r="D16">
        <v>0.56110000000000004</v>
      </c>
      <c r="E16">
        <v>0.57779999999999998</v>
      </c>
      <c r="F16">
        <v>0.58889999999999998</v>
      </c>
      <c r="G16">
        <v>0.55559999999999998</v>
      </c>
      <c r="H16">
        <v>0.51390000000000002</v>
      </c>
      <c r="K16" s="6" t="s">
        <v>21</v>
      </c>
      <c r="N16">
        <f>AVERAGE(M4:S4)</f>
        <v>0.21</v>
      </c>
      <c r="P16" s="6" t="s">
        <v>33</v>
      </c>
      <c r="T16">
        <f>_xlfn.STDEV.P(M4:S4)</f>
        <v>1.6903085094570336E-2</v>
      </c>
    </row>
    <row r="17" spans="1:20" x14ac:dyDescent="0.25">
      <c r="B17">
        <v>0.46389999999999998</v>
      </c>
      <c r="C17">
        <v>0.47220000000000001</v>
      </c>
      <c r="D17">
        <v>0.5222</v>
      </c>
      <c r="E17">
        <v>0.5333</v>
      </c>
      <c r="F17">
        <v>0.55279999999999996</v>
      </c>
      <c r="G17">
        <v>0.52780000000000005</v>
      </c>
      <c r="H17">
        <v>0.51939999999999997</v>
      </c>
      <c r="K17" s="6" t="s">
        <v>22</v>
      </c>
      <c r="N17">
        <f>AVERAGE(M8:S8)</f>
        <v>0.5457142857142856</v>
      </c>
      <c r="P17" s="6" t="s">
        <v>24</v>
      </c>
      <c r="T17">
        <f xml:space="preserve"> _xlfn.STDEV.P(M8:S8)</f>
        <v>3.5799897388976175E-2</v>
      </c>
    </row>
    <row r="18" spans="1:20" x14ac:dyDescent="0.25">
      <c r="A18" t="s">
        <v>7</v>
      </c>
      <c r="B18">
        <v>0.39439999999999997</v>
      </c>
      <c r="C18">
        <v>0.38329999999999997</v>
      </c>
      <c r="D18">
        <v>0.41670000000000001</v>
      </c>
      <c r="E18">
        <v>0.43059999999999998</v>
      </c>
      <c r="F18">
        <v>0.45</v>
      </c>
      <c r="G18">
        <v>0.45829999999999999</v>
      </c>
      <c r="H18">
        <v>0.46110000000000001</v>
      </c>
      <c r="K18" s="6" t="s">
        <v>23</v>
      </c>
      <c r="N18">
        <f>AVERAGE(M12:S12)</f>
        <v>0.33714285714285719</v>
      </c>
      <c r="P18" t="s">
        <v>36</v>
      </c>
      <c r="T18">
        <f>_xlfn.STDEV.P(M12:S12)</f>
        <v>4.0957917676660918E-2</v>
      </c>
    </row>
    <row r="19" spans="1:20" x14ac:dyDescent="0.25">
      <c r="B19">
        <v>0.34720000000000001</v>
      </c>
      <c r="C19">
        <v>0.3417</v>
      </c>
      <c r="D19">
        <v>0.35560000000000003</v>
      </c>
      <c r="E19">
        <v>0.36109999999999998</v>
      </c>
      <c r="F19">
        <v>0.37219999999999998</v>
      </c>
      <c r="G19">
        <v>0.3861</v>
      </c>
      <c r="H19">
        <v>0.39169999999999999</v>
      </c>
    </row>
    <row r="20" spans="1:20" x14ac:dyDescent="0.25">
      <c r="A20" t="s">
        <v>8</v>
      </c>
      <c r="B20">
        <v>0.32779999999999998</v>
      </c>
      <c r="C20">
        <v>0.33889999999999998</v>
      </c>
      <c r="D20">
        <v>0.3639</v>
      </c>
      <c r="E20">
        <v>0.3639</v>
      </c>
      <c r="F20">
        <v>0.36670000000000003</v>
      </c>
      <c r="G20">
        <v>0.36940000000000001</v>
      </c>
      <c r="H20">
        <v>0.37219999999999998</v>
      </c>
      <c r="K20" s="6"/>
    </row>
    <row r="21" spans="1:20" x14ac:dyDescent="0.25">
      <c r="B21">
        <v>0.31669999999999998</v>
      </c>
      <c r="C21">
        <v>0.33889999999999998</v>
      </c>
      <c r="D21">
        <v>0.36940000000000001</v>
      </c>
      <c r="E21">
        <v>0.36940000000000001</v>
      </c>
      <c r="F21">
        <v>0.38059999999999999</v>
      </c>
      <c r="G21">
        <v>0.37780000000000002</v>
      </c>
      <c r="H21">
        <v>0.3861</v>
      </c>
    </row>
    <row r="22" spans="1:20" x14ac:dyDescent="0.25">
      <c r="K22" s="6"/>
    </row>
    <row r="23" spans="1:20" x14ac:dyDescent="0.25">
      <c r="K23" s="6"/>
    </row>
    <row r="24" spans="1:20" x14ac:dyDescent="0.25">
      <c r="A24" t="s">
        <v>32</v>
      </c>
    </row>
    <row r="25" spans="1:20" ht="26.25" x14ac:dyDescent="0.4">
      <c r="I25" s="7" t="s">
        <v>37</v>
      </c>
    </row>
    <row r="61" spans="8:8" ht="26.25" x14ac:dyDescent="0.4">
      <c r="H61" s="7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DUBAI</vt:lpstr>
      <vt:lpstr>DUBAI PARETO</vt:lpstr>
      <vt:lpstr>PARIS PARETO</vt:lpstr>
      <vt:lpstr>PARIS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Emmanuel Enzeyi</cp:lastModifiedBy>
  <dcterms:created xsi:type="dcterms:W3CDTF">2023-11-17T09:22:33Z</dcterms:created>
  <dcterms:modified xsi:type="dcterms:W3CDTF">2023-11-17T21:16:57Z</dcterms:modified>
</cp:coreProperties>
</file>