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zayed courses\portfolio man\teaching material\"/>
    </mc:Choice>
  </mc:AlternateContent>
  <xr:revisionPtr revIDLastSave="0" documentId="13_ncr:1_{D7BDE22E-7EE9-4691-A85C-6DDD7271C11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definedNames>
    <definedName name="solver_adj" localSheetId="0" hidden="1">'Sheet 1'!$A$17:$A$23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'Sheet 1'!$A$24</definedName>
    <definedName name="solver_lhs2" localSheetId="0" hidden="1">'Sheet 1'!$C$25</definedName>
    <definedName name="solver_lhs3" localSheetId="0" hidden="1">'Sheet 1'!$C$25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'Sheet 1'!$C$27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</definedName>
    <definedName name="solver_rhs2" localSheetId="0" hidden="1">0.04</definedName>
    <definedName name="solver_rhs3" localSheetId="0" hidden="1">0.04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0.05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1" l="1"/>
  <c r="C15" i="1" l="1"/>
  <c r="A24" i="1" l="1"/>
  <c r="L51" i="1"/>
  <c r="K51" i="1"/>
  <c r="J51" i="1"/>
  <c r="I51" i="1"/>
  <c r="H51" i="1"/>
  <c r="G51" i="1"/>
  <c r="F51" i="1"/>
  <c r="E51" i="1"/>
  <c r="D51" i="1"/>
  <c r="C51" i="1"/>
  <c r="B51" i="1"/>
  <c r="I15" i="1"/>
  <c r="I24" i="1" s="1"/>
  <c r="H15" i="1"/>
  <c r="H24" i="1" s="1"/>
  <c r="G15" i="1"/>
  <c r="G24" i="1" s="1"/>
  <c r="F15" i="1"/>
  <c r="F24" i="1" s="1"/>
  <c r="E15" i="1"/>
  <c r="E24" i="1" s="1"/>
  <c r="D15" i="1"/>
  <c r="D24" i="1" s="1"/>
  <c r="C24" i="1"/>
  <c r="C26" i="1" l="1"/>
  <c r="C27" i="1" s="1"/>
</calcChain>
</file>

<file path=xl/sharedStrings.xml><?xml version="1.0" encoding="utf-8"?>
<sst xmlns="http://schemas.openxmlformats.org/spreadsheetml/2006/main" count="63" uniqueCount="42">
  <si>
    <t>France</t>
  </si>
  <si>
    <t>Germany</t>
  </si>
  <si>
    <t>Australia</t>
  </si>
  <si>
    <t>Japan</t>
  </si>
  <si>
    <t>Canada</t>
  </si>
  <si>
    <t>Portfolio weights</t>
  </si>
  <si>
    <t>Risk Prem</t>
  </si>
  <si>
    <t>Std Dev</t>
  </si>
  <si>
    <t>These are portfolio weights.  You can set initial value arbitrarily as long as sum = 1</t>
  </si>
  <si>
    <t>Cell C25</t>
  </si>
  <si>
    <t>Formulas used in key cells</t>
  </si>
  <si>
    <t>Panel A</t>
  </si>
  <si>
    <t>Efficient Frontier Spreadsheet</t>
  </si>
  <si>
    <t>Panel B</t>
  </si>
  <si>
    <t>Bordered Covariance Matrix</t>
  </si>
  <si>
    <t>Panel C</t>
  </si>
  <si>
    <t>Various points along the efficient frontier.</t>
  </si>
  <si>
    <t>CAL*</t>
  </si>
  <si>
    <t>Optimal (tangency) portfolio</t>
  </si>
  <si>
    <t>Min var portfolio</t>
  </si>
  <si>
    <t>Sharpe</t>
  </si>
  <si>
    <t>Cell C26</t>
  </si>
  <si>
    <t>Cell C27</t>
  </si>
  <si>
    <t>Expected excess returns (risk premiums) of each country index</t>
  </si>
  <si>
    <t>=SUMPRODUCT(A17:A23,$B5:$B11)</t>
  </si>
  <si>
    <t>Cell A17 - A23</t>
  </si>
  <si>
    <t>Cell C15</t>
  </si>
  <si>
    <t>= A17, and so on.  The portfolio weights in column A are copied to row 17.</t>
  </si>
  <si>
    <t>Cell A24</t>
  </si>
  <si>
    <t>=SUM(A17:A23)</t>
  </si>
  <si>
    <t>Cell C24</t>
  </si>
  <si>
    <t>=C15*SUMPRODUCT($A17:$A23,C17:C23)</t>
  </si>
  <si>
    <t>Cell D24 through I24</t>
  </si>
  <si>
    <t>Copied from C24 (note the use of absolute addresses)</t>
  </si>
  <si>
    <t>=SUM(C24:I24)^0.5</t>
  </si>
  <si>
    <t>=C25/C26</t>
  </si>
  <si>
    <t>Risk Prem:</t>
  </si>
  <si>
    <t>Std Dev:</t>
  </si>
  <si>
    <t>Sharpe:</t>
  </si>
  <si>
    <t>U.S.</t>
  </si>
  <si>
    <t>U.K.</t>
  </si>
  <si>
    <t>* Risk premium along the CAL = StdDev of portfolio times slope of optimal risky portfolio (Cell I45)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</si>
</sst>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28"/>
      <name val="Arial"/>
      <family val="2"/>
    </font>
    <font>
      <b/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name val="Palatino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4" fillId="2" borderId="1" applyFont="0" applyFill="0" applyBorder="0" applyAlignment="0">
      <alignment horizontal="center"/>
    </xf>
  </cellStyleXfs>
  <cellXfs count="69">
    <xf numFmtId="0" fontId="0" fillId="0" borderId="0" xfId="0"/>
    <xf numFmtId="164" fontId="2" fillId="0" borderId="7" xfId="1" applyNumberFormat="1" applyBorder="1"/>
    <xf numFmtId="164" fontId="2" fillId="0" borderId="6" xfId="1" applyNumberFormat="1" applyBorder="1"/>
    <xf numFmtId="164" fontId="2" fillId="0" borderId="8" xfId="1" applyNumberFormat="1" applyBorder="1"/>
    <xf numFmtId="0" fontId="5" fillId="0" borderId="0" xfId="1" applyFont="1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  <xf numFmtId="165" fontId="2" fillId="0" borderId="0" xfId="1" applyNumberFormat="1"/>
    <xf numFmtId="0" fontId="2" fillId="4" borderId="0" xfId="1" applyFill="1" applyAlignment="1">
      <alignment horizontal="center"/>
    </xf>
    <xf numFmtId="164" fontId="2" fillId="4" borderId="2" xfId="1" applyNumberFormat="1" applyFill="1" applyBorder="1"/>
    <xf numFmtId="164" fontId="2" fillId="4" borderId="5" xfId="1" applyNumberFormat="1" applyFill="1" applyBorder="1"/>
    <xf numFmtId="164" fontId="2" fillId="4" borderId="3" xfId="1" applyNumberFormat="1" applyFill="1" applyBorder="1"/>
    <xf numFmtId="164" fontId="2" fillId="4" borderId="0" xfId="1" applyNumberFormat="1" applyFill="1"/>
    <xf numFmtId="164" fontId="2" fillId="4" borderId="9" xfId="1" applyNumberFormat="1" applyFill="1" applyBorder="1"/>
    <xf numFmtId="0" fontId="2" fillId="4" borderId="9" xfId="1" applyFill="1" applyBorder="1"/>
    <xf numFmtId="164" fontId="2" fillId="5" borderId="6" xfId="1" applyNumberFormat="1" applyFill="1" applyBorder="1"/>
    <xf numFmtId="164" fontId="2" fillId="5" borderId="7" xfId="1" applyNumberFormat="1" applyFill="1" applyBorder="1"/>
    <xf numFmtId="164" fontId="2" fillId="5" borderId="8" xfId="1" applyNumberFormat="1" applyFill="1" applyBorder="1"/>
    <xf numFmtId="0" fontId="2" fillId="0" borderId="8" xfId="1" applyBorder="1"/>
    <xf numFmtId="164" fontId="2" fillId="0" borderId="13" xfId="1" applyNumberFormat="1" applyBorder="1"/>
    <xf numFmtId="164" fontId="2" fillId="0" borderId="12" xfId="1" applyNumberFormat="1" applyBorder="1"/>
    <xf numFmtId="0" fontId="2" fillId="4" borderId="10" xfId="1" applyFill="1" applyBorder="1" applyAlignment="1">
      <alignment horizontal="center"/>
    </xf>
    <xf numFmtId="164" fontId="2" fillId="4" borderId="4" xfId="1" applyNumberFormat="1" applyFill="1" applyBorder="1"/>
    <xf numFmtId="164" fontId="2" fillId="4" borderId="13" xfId="1" applyNumberFormat="1" applyFill="1" applyBorder="1"/>
    <xf numFmtId="0" fontId="3" fillId="4" borderId="11" xfId="1" applyFont="1" applyFill="1" applyBorder="1" applyAlignment="1">
      <alignment horizontal="center"/>
    </xf>
    <xf numFmtId="0" fontId="2" fillId="0" borderId="9" xfId="1" applyBorder="1"/>
    <xf numFmtId="164" fontId="2" fillId="4" borderId="9" xfId="1" applyNumberFormat="1" applyFill="1" applyBorder="1" applyAlignment="1">
      <alignment horizontal="center"/>
    </xf>
    <xf numFmtId="164" fontId="2" fillId="4" borderId="13" xfId="1" applyNumberFormat="1" applyFill="1" applyBorder="1" applyAlignment="1">
      <alignment horizontal="center"/>
    </xf>
    <xf numFmtId="0" fontId="2" fillId="3" borderId="6" xfId="1" applyFill="1" applyBorder="1"/>
    <xf numFmtId="0" fontId="2" fillId="3" borderId="7" xfId="1" applyFill="1" applyBorder="1"/>
    <xf numFmtId="0" fontId="2" fillId="3" borderId="8" xfId="1" applyFill="1" applyBorder="1"/>
    <xf numFmtId="0" fontId="2" fillId="4" borderId="14" xfId="1" applyFill="1" applyBorder="1" applyAlignment="1">
      <alignment wrapText="1"/>
    </xf>
    <xf numFmtId="0" fontId="2" fillId="0" borderId="15" xfId="1" applyBorder="1"/>
    <xf numFmtId="164" fontId="2" fillId="0" borderId="3" xfId="1" applyNumberFormat="1" applyBorder="1" applyAlignment="1">
      <alignment horizontal="center"/>
    </xf>
    <xf numFmtId="164" fontId="2" fillId="0" borderId="14" xfId="1" applyNumberFormat="1" applyBorder="1" applyAlignment="1">
      <alignment horizontal="center"/>
    </xf>
    <xf numFmtId="0" fontId="0" fillId="0" borderId="3" xfId="0" applyBorder="1"/>
    <xf numFmtId="0" fontId="6" fillId="0" borderId="3" xfId="0" applyFont="1" applyBorder="1"/>
    <xf numFmtId="0" fontId="5" fillId="0" borderId="3" xfId="1" applyFont="1" applyBorder="1"/>
    <xf numFmtId="0" fontId="0" fillId="0" borderId="3" xfId="0" applyBorder="1" applyAlignment="1">
      <alignment wrapText="1"/>
    </xf>
    <xf numFmtId="0" fontId="5" fillId="0" borderId="6" xfId="1" applyFont="1" applyBorder="1"/>
    <xf numFmtId="0" fontId="5" fillId="0" borderId="8" xfId="1" applyFont="1" applyBorder="1"/>
    <xf numFmtId="0" fontId="2" fillId="3" borderId="3" xfId="1" applyFill="1" applyBorder="1"/>
    <xf numFmtId="0" fontId="2" fillId="3" borderId="16" xfId="1" applyFill="1" applyBorder="1"/>
    <xf numFmtId="0" fontId="1" fillId="0" borderId="5" xfId="0" applyFont="1" applyBorder="1"/>
    <xf numFmtId="0" fontId="1" fillId="0" borderId="17" xfId="0" applyFont="1" applyBorder="1"/>
    <xf numFmtId="0" fontId="0" fillId="0" borderId="4" xfId="0" applyBorder="1"/>
    <xf numFmtId="0" fontId="0" fillId="0" borderId="0" xfId="0" quotePrefix="1"/>
    <xf numFmtId="0" fontId="0" fillId="0" borderId="15" xfId="0" applyBorder="1"/>
    <xf numFmtId="0" fontId="0" fillId="0" borderId="11" xfId="0" applyBorder="1"/>
    <xf numFmtId="0" fontId="0" fillId="0" borderId="11" xfId="0" quotePrefix="1" applyBorder="1"/>
    <xf numFmtId="0" fontId="0" fillId="0" borderId="10" xfId="0" applyBorder="1"/>
    <xf numFmtId="0" fontId="1" fillId="0" borderId="2" xfId="0" applyFont="1" applyBorder="1"/>
    <xf numFmtId="0" fontId="0" fillId="0" borderId="5" xfId="0" applyBorder="1"/>
    <xf numFmtId="0" fontId="0" fillId="0" borderId="17" xfId="0" applyBorder="1"/>
    <xf numFmtId="165" fontId="2" fillId="0" borderId="0" xfId="1" applyNumberFormat="1" applyAlignment="1">
      <alignment wrapText="1"/>
    </xf>
    <xf numFmtId="0" fontId="2" fillId="3" borderId="15" xfId="1" applyFill="1" applyBorder="1"/>
    <xf numFmtId="165" fontId="2" fillId="0" borderId="11" xfId="1" applyNumberFormat="1" applyBorder="1"/>
    <xf numFmtId="0" fontId="2" fillId="0" borderId="11" xfId="1" applyBorder="1"/>
    <xf numFmtId="0" fontId="5" fillId="0" borderId="2" xfId="1" applyFont="1" applyBorder="1"/>
    <xf numFmtId="0" fontId="5" fillId="0" borderId="5" xfId="1" applyFont="1" applyBorder="1"/>
    <xf numFmtId="0" fontId="5" fillId="0" borderId="17" xfId="1" applyFont="1" applyBorder="1"/>
    <xf numFmtId="0" fontId="1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2" fillId="4" borderId="15" xfId="1" applyFill="1" applyBorder="1"/>
    <xf numFmtId="0" fontId="2" fillId="0" borderId="4" xfId="1" applyBorder="1"/>
    <xf numFmtId="0" fontId="2" fillId="0" borderId="10" xfId="1" applyBorder="1"/>
    <xf numFmtId="164" fontId="2" fillId="0" borderId="5" xfId="1" applyNumberFormat="1" applyBorder="1"/>
    <xf numFmtId="164" fontId="2" fillId="0" borderId="0" xfId="1" applyNumberFormat="1"/>
  </cellXfs>
  <cellStyles count="3">
    <cellStyle name="0.00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14</xdr:row>
      <xdr:rowOff>226219</xdr:rowOff>
    </xdr:from>
    <xdr:to>
      <xdr:col>2</xdr:col>
      <xdr:colOff>83343</xdr:colOff>
      <xdr:row>14</xdr:row>
      <xdr:rowOff>226219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571500" y="2893219"/>
          <a:ext cx="92868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321468</xdr:colOff>
      <xdr:row>14</xdr:row>
      <xdr:rowOff>321469</xdr:rowOff>
    </xdr:from>
    <xdr:to>
      <xdr:col>0</xdr:col>
      <xdr:colOff>333374</xdr:colOff>
      <xdr:row>16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H="1">
          <a:off x="321468" y="2988469"/>
          <a:ext cx="11906" cy="20240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zoomScale="125" zoomScaleNormal="80" workbookViewId="0">
      <selection activeCell="D37" sqref="D37"/>
    </sheetView>
  </sheetViews>
  <sheetFormatPr defaultRowHeight="14.4"/>
  <cols>
    <col min="1" max="1" width="12.15625" customWidth="1"/>
    <col min="3" max="3" width="9.578125" customWidth="1"/>
    <col min="8" max="8" width="11" customWidth="1"/>
    <col min="9" max="10" width="8.83984375" customWidth="1"/>
    <col min="11" max="11" width="8.68359375" customWidth="1"/>
  </cols>
  <sheetData>
    <row r="1" spans="1:11">
      <c r="A1" s="6" t="s">
        <v>12</v>
      </c>
    </row>
    <row r="3" spans="1:11">
      <c r="A3" s="52" t="s">
        <v>11</v>
      </c>
      <c r="B3" s="44" t="s">
        <v>23</v>
      </c>
      <c r="C3" s="53"/>
      <c r="D3" s="53"/>
      <c r="E3" s="53"/>
      <c r="F3" s="53"/>
      <c r="G3" s="53"/>
      <c r="H3" s="54"/>
    </row>
    <row r="4" spans="1:11">
      <c r="A4" s="38"/>
      <c r="B4" s="5"/>
      <c r="E4" s="5"/>
      <c r="F4" s="5"/>
      <c r="G4" s="5"/>
      <c r="H4" s="65"/>
      <c r="I4" s="5"/>
      <c r="J4" s="5"/>
    </row>
    <row r="5" spans="1:11">
      <c r="A5" s="42" t="s">
        <v>39</v>
      </c>
      <c r="B5" s="8">
        <v>0.06</v>
      </c>
      <c r="E5" s="5"/>
      <c r="F5" s="5"/>
      <c r="G5" s="5"/>
      <c r="H5" s="65"/>
      <c r="I5" s="5"/>
      <c r="J5" s="5"/>
    </row>
    <row r="6" spans="1:11">
      <c r="A6" s="42" t="s">
        <v>40</v>
      </c>
      <c r="B6" s="8">
        <v>5.2999999999999999E-2</v>
      </c>
      <c r="E6" s="5"/>
      <c r="F6" s="5"/>
      <c r="G6" s="5"/>
      <c r="H6" s="65"/>
      <c r="I6" s="5"/>
      <c r="J6" s="5"/>
    </row>
    <row r="7" spans="1:11">
      <c r="A7" s="42" t="s">
        <v>0</v>
      </c>
      <c r="B7" s="55">
        <v>7.0000000000000007E-2</v>
      </c>
      <c r="E7" s="5"/>
      <c r="F7" s="5"/>
      <c r="G7" s="5"/>
      <c r="H7" s="65"/>
      <c r="I7" s="5"/>
      <c r="J7" s="5"/>
    </row>
    <row r="8" spans="1:11">
      <c r="A8" s="42" t="s">
        <v>1</v>
      </c>
      <c r="B8" s="8">
        <v>0.08</v>
      </c>
      <c r="E8" s="5"/>
      <c r="F8" s="5"/>
      <c r="G8" s="5"/>
      <c r="H8" s="65"/>
      <c r="I8" s="5"/>
      <c r="J8" s="5"/>
    </row>
    <row r="9" spans="1:11">
      <c r="A9" s="42" t="s">
        <v>2</v>
      </c>
      <c r="B9" s="8">
        <v>5.8000000000000003E-2</v>
      </c>
      <c r="E9" s="5"/>
      <c r="F9" s="5"/>
      <c r="G9" s="5"/>
      <c r="H9" s="65"/>
      <c r="I9" s="5"/>
      <c r="J9" s="5"/>
    </row>
    <row r="10" spans="1:11">
      <c r="A10" s="42" t="s">
        <v>3</v>
      </c>
      <c r="B10" s="8">
        <v>4.4999999999999998E-2</v>
      </c>
      <c r="E10" s="5"/>
      <c r="F10" s="5"/>
      <c r="G10" s="5"/>
      <c r="H10" s="65"/>
      <c r="I10" s="5"/>
      <c r="J10" s="5"/>
    </row>
    <row r="11" spans="1:11">
      <c r="A11" s="56" t="s">
        <v>4</v>
      </c>
      <c r="B11" s="57">
        <v>5.8999999999999997E-2</v>
      </c>
      <c r="C11" s="49"/>
      <c r="D11" s="49"/>
      <c r="E11" s="58"/>
      <c r="F11" s="58"/>
      <c r="G11" s="58"/>
      <c r="H11" s="66"/>
      <c r="I11" s="5"/>
      <c r="J11" s="5"/>
    </row>
    <row r="13" spans="1:11" s="6" customFormat="1">
      <c r="A13" s="59" t="s">
        <v>13</v>
      </c>
      <c r="B13" s="44" t="s">
        <v>14</v>
      </c>
      <c r="C13" s="44"/>
      <c r="D13" s="44"/>
      <c r="E13" s="44"/>
      <c r="F13" s="44"/>
      <c r="G13" s="44"/>
      <c r="H13" s="44"/>
      <c r="I13" s="44"/>
      <c r="J13" s="44"/>
      <c r="K13" s="45"/>
    </row>
    <row r="14" spans="1:11">
      <c r="A14" s="36"/>
      <c r="K14" s="46"/>
    </row>
    <row r="15" spans="1:11" ht="25.5">
      <c r="A15" s="32" t="s">
        <v>5</v>
      </c>
      <c r="B15" s="26"/>
      <c r="C15" s="27">
        <f>A17</f>
        <v>0.70184098519689098</v>
      </c>
      <c r="D15" s="27">
        <f>A18</f>
        <v>0.12138420042574728</v>
      </c>
      <c r="E15" s="27">
        <f>A19</f>
        <v>-9.2558714461303898E-2</v>
      </c>
      <c r="F15" s="27">
        <f>A20</f>
        <v>2.0454798463206008E-2</v>
      </c>
      <c r="G15" s="27">
        <f>A21</f>
        <v>0.12712124999284785</v>
      </c>
      <c r="H15" s="27">
        <f>A22</f>
        <v>0.13108130570135712</v>
      </c>
      <c r="I15" s="28">
        <f>A23</f>
        <v>-9.3238253187455898E-3</v>
      </c>
      <c r="J15" s="8"/>
      <c r="K15" s="46"/>
    </row>
    <row r="16" spans="1:11">
      <c r="A16" s="33"/>
      <c r="B16" s="25"/>
      <c r="C16" s="9" t="s">
        <v>39</v>
      </c>
      <c r="D16" s="9" t="s">
        <v>40</v>
      </c>
      <c r="E16" s="9" t="s">
        <v>0</v>
      </c>
      <c r="F16" s="9" t="s">
        <v>1</v>
      </c>
      <c r="G16" s="9" t="s">
        <v>2</v>
      </c>
      <c r="H16" s="9" t="s">
        <v>3</v>
      </c>
      <c r="I16" s="22" t="s">
        <v>4</v>
      </c>
      <c r="J16" s="5"/>
      <c r="K16" s="46"/>
    </row>
    <row r="17" spans="1:11">
      <c r="A17" s="34">
        <v>0.70184098519689098</v>
      </c>
      <c r="B17" s="29" t="s">
        <v>39</v>
      </c>
      <c r="C17" s="10">
        <v>2.235559809200157E-2</v>
      </c>
      <c r="D17" s="11">
        <v>1.8421599907792886E-2</v>
      </c>
      <c r="E17" s="11">
        <v>2.4999868049976448E-2</v>
      </c>
      <c r="F17" s="11">
        <v>2.8777727374657051E-2</v>
      </c>
      <c r="G17" s="11">
        <v>1.9484331742918023E-2</v>
      </c>
      <c r="H17" s="11">
        <v>1.2054061154671678E-2</v>
      </c>
      <c r="I17" s="23">
        <v>2.0460455808526706E-2</v>
      </c>
      <c r="J17" s="8"/>
      <c r="K17" s="46"/>
    </row>
    <row r="18" spans="1:11">
      <c r="A18" s="34">
        <v>0.12138420042574728</v>
      </c>
      <c r="B18" s="30" t="s">
        <v>40</v>
      </c>
      <c r="C18" s="12">
        <v>1.8421599907792886E-2</v>
      </c>
      <c r="D18" s="13">
        <v>2.2276670248865277E-2</v>
      </c>
      <c r="E18" s="13">
        <v>2.7521700148376051E-2</v>
      </c>
      <c r="F18" s="13">
        <v>2.9908432316917338E-2</v>
      </c>
      <c r="G18" s="13">
        <v>2.0374153440972737E-2</v>
      </c>
      <c r="H18" s="13">
        <v>1.2435236781582024E-2</v>
      </c>
      <c r="I18" s="23">
        <v>2.0551260852789806E-2</v>
      </c>
      <c r="J18" s="8"/>
      <c r="K18" s="46"/>
    </row>
    <row r="19" spans="1:11">
      <c r="A19" s="34">
        <v>-9.2558714461303898E-2</v>
      </c>
      <c r="B19" s="30" t="s">
        <v>0</v>
      </c>
      <c r="C19" s="12">
        <v>2.4999868049976448E-2</v>
      </c>
      <c r="D19" s="13">
        <v>2.7521700148376051E-2</v>
      </c>
      <c r="E19" s="13">
        <v>4.0336763427838554E-2</v>
      </c>
      <c r="F19" s="13">
        <v>4.3796304727673603E-2</v>
      </c>
      <c r="G19" s="13">
        <v>2.5937320957381237E-2</v>
      </c>
      <c r="H19" s="13">
        <v>1.7697289194627805E-2</v>
      </c>
      <c r="I19" s="23">
        <v>2.7285481920538233E-2</v>
      </c>
      <c r="J19" s="8"/>
      <c r="K19" s="46"/>
    </row>
    <row r="20" spans="1:11">
      <c r="A20" s="34">
        <v>2.0454798463206008E-2</v>
      </c>
      <c r="B20" s="30" t="s">
        <v>1</v>
      </c>
      <c r="C20" s="12">
        <v>2.8777727374657051E-2</v>
      </c>
      <c r="D20" s="13">
        <v>2.9908432316917338E-2</v>
      </c>
      <c r="E20" s="13">
        <v>4.3796304727673603E-2</v>
      </c>
      <c r="F20" s="13">
        <v>5.1511696289190181E-2</v>
      </c>
      <c r="G20" s="13">
        <v>3.005491170348331E-2</v>
      </c>
      <c r="H20" s="13">
        <v>1.8251524343779881E-2</v>
      </c>
      <c r="I20" s="23">
        <v>3.0541119453500458E-2</v>
      </c>
      <c r="J20" s="8"/>
      <c r="K20" s="46"/>
    </row>
    <row r="21" spans="1:11">
      <c r="A21" s="34">
        <v>0.12712124999284785</v>
      </c>
      <c r="B21" s="30" t="s">
        <v>2</v>
      </c>
      <c r="C21" s="12">
        <v>1.9484331742918023E-2</v>
      </c>
      <c r="D21" s="13">
        <v>2.0374153440972737E-2</v>
      </c>
      <c r="E21" s="13">
        <v>2.5937320957381237E-2</v>
      </c>
      <c r="F21" s="13">
        <v>3.005491170348331E-2</v>
      </c>
      <c r="G21" s="13">
        <v>2.6149307664828501E-2</v>
      </c>
      <c r="H21" s="13">
        <v>1.4727981314652697E-2</v>
      </c>
      <c r="I21" s="23">
        <v>2.3447814758481188E-2</v>
      </c>
      <c r="J21" s="8"/>
      <c r="K21" s="46"/>
    </row>
    <row r="22" spans="1:11">
      <c r="A22" s="34">
        <v>0.13108130570135712</v>
      </c>
      <c r="B22" s="30" t="s">
        <v>3</v>
      </c>
      <c r="C22" s="12">
        <v>1.2054061154671678E-2</v>
      </c>
      <c r="D22" s="13">
        <v>1.2435236781582024E-2</v>
      </c>
      <c r="E22" s="13">
        <v>1.7697289194627805E-2</v>
      </c>
      <c r="F22" s="13">
        <v>1.8251524343779881E-2</v>
      </c>
      <c r="G22" s="13">
        <v>1.4727981314652697E-2</v>
      </c>
      <c r="H22" s="13">
        <v>3.5252400559229367E-2</v>
      </c>
      <c r="I22" s="23">
        <v>1.583822269670852E-2</v>
      </c>
      <c r="J22" s="8"/>
      <c r="K22" s="46"/>
    </row>
    <row r="23" spans="1:11">
      <c r="A23" s="34">
        <v>-9.3238253187455898E-3</v>
      </c>
      <c r="B23" s="31" t="s">
        <v>4</v>
      </c>
      <c r="C23" s="12">
        <v>2.0460455808526706E-2</v>
      </c>
      <c r="D23" s="13">
        <v>2.0551260852789806E-2</v>
      </c>
      <c r="E23" s="13">
        <v>2.7285481920538233E-2</v>
      </c>
      <c r="F23" s="13">
        <v>3.0541119453500458E-2</v>
      </c>
      <c r="G23" s="13">
        <v>2.3447814758481188E-2</v>
      </c>
      <c r="H23" s="13">
        <v>1.583822269670852E-2</v>
      </c>
      <c r="I23" s="23">
        <v>2.9819309697683212E-2</v>
      </c>
      <c r="J23" s="8"/>
      <c r="K23" s="46"/>
    </row>
    <row r="24" spans="1:11">
      <c r="A24" s="35">
        <f>SUM(A17:A23)</f>
        <v>0.99999999999999978</v>
      </c>
      <c r="B24" s="15"/>
      <c r="C24" s="11">
        <f>C15*SUMPRODUCT($A17:$A23,C17:C23)</f>
        <v>1.4083855750382611E-2</v>
      </c>
      <c r="D24" s="14">
        <f t="shared" ref="D24:I24" si="0">D15*SUMPRODUCT($A17:$A23,D17:D23)</f>
        <v>2.1516400670265551E-3</v>
      </c>
      <c r="E24" s="14">
        <f t="shared" si="0"/>
        <v>-2.166940248144485E-3</v>
      </c>
      <c r="F24" s="14">
        <f t="shared" si="0"/>
        <v>5.4728905611378198E-4</v>
      </c>
      <c r="G24" s="14">
        <f t="shared" si="0"/>
        <v>2.4659129259846386E-3</v>
      </c>
      <c r="H24" s="14">
        <f t="shared" si="0"/>
        <v>1.9728084676081483E-3</v>
      </c>
      <c r="I24" s="24">
        <f t="shared" si="0"/>
        <v>-1.8398302215579294E-4</v>
      </c>
      <c r="J24" s="8"/>
      <c r="K24" s="46"/>
    </row>
    <row r="25" spans="1:11">
      <c r="A25" s="36"/>
      <c r="B25" s="5" t="s">
        <v>6</v>
      </c>
      <c r="C25" s="67">
        <f>SUMPRODUCT(A17:A23,$B5:$B11)</f>
        <v>5.6422681161483523E-2</v>
      </c>
      <c r="D25" s="68"/>
      <c r="E25" s="68"/>
      <c r="F25" s="68"/>
      <c r="G25" s="68"/>
      <c r="H25" s="68"/>
      <c r="I25" s="68"/>
      <c r="J25" s="5"/>
      <c r="K25" s="46"/>
    </row>
    <row r="26" spans="1:11">
      <c r="A26" s="36"/>
      <c r="B26" s="5" t="s">
        <v>7</v>
      </c>
      <c r="C26" s="68">
        <f>SUM(C24:I24)^0.5</f>
        <v>0.13737024057930255</v>
      </c>
      <c r="D26" s="68"/>
      <c r="E26" s="68"/>
      <c r="F26" s="68"/>
      <c r="G26" s="68"/>
      <c r="H26" s="68"/>
      <c r="I26" s="68"/>
      <c r="J26" s="5"/>
      <c r="K26" s="46"/>
    </row>
    <row r="27" spans="1:11">
      <c r="A27" s="36"/>
      <c r="B27" s="5" t="s">
        <v>20</v>
      </c>
      <c r="C27" s="68">
        <f>C25/C26</f>
        <v>0.41073438412529562</v>
      </c>
      <c r="D27" s="68"/>
      <c r="E27" s="68"/>
      <c r="F27" s="68"/>
      <c r="G27" s="68"/>
      <c r="H27" s="68"/>
      <c r="I27" s="68"/>
      <c r="J27" s="5"/>
      <c r="K27" s="46"/>
    </row>
    <row r="28" spans="1:11">
      <c r="A28" s="36"/>
      <c r="K28" s="46"/>
    </row>
    <row r="29" spans="1:11">
      <c r="A29" s="37" t="s">
        <v>10</v>
      </c>
      <c r="K29" s="46"/>
    </row>
    <row r="30" spans="1:11">
      <c r="A30" s="36" t="s">
        <v>25</v>
      </c>
      <c r="C30" t="s">
        <v>8</v>
      </c>
      <c r="K30" s="46"/>
    </row>
    <row r="31" spans="1:11">
      <c r="A31" s="36" t="s">
        <v>26</v>
      </c>
      <c r="C31" s="47" t="s">
        <v>27</v>
      </c>
      <c r="K31" s="46"/>
    </row>
    <row r="32" spans="1:11">
      <c r="A32" s="36" t="s">
        <v>28</v>
      </c>
      <c r="C32" s="47" t="s">
        <v>29</v>
      </c>
      <c r="K32" s="46"/>
    </row>
    <row r="33" spans="1:13">
      <c r="A33" s="36" t="s">
        <v>30</v>
      </c>
      <c r="C33" s="47" t="s">
        <v>31</v>
      </c>
      <c r="K33" s="46"/>
    </row>
    <row r="34" spans="1:13">
      <c r="A34" s="36" t="s">
        <v>32</v>
      </c>
      <c r="C34" t="s">
        <v>33</v>
      </c>
      <c r="K34" s="46"/>
    </row>
    <row r="35" spans="1:13">
      <c r="A35" s="36" t="s">
        <v>9</v>
      </c>
      <c r="C35" s="47" t="s">
        <v>24</v>
      </c>
      <c r="K35" s="46"/>
    </row>
    <row r="36" spans="1:13">
      <c r="A36" s="36" t="s">
        <v>21</v>
      </c>
      <c r="C36" s="47" t="s">
        <v>34</v>
      </c>
      <c r="K36" s="46"/>
    </row>
    <row r="37" spans="1:13">
      <c r="A37" s="48" t="s">
        <v>22</v>
      </c>
      <c r="B37" s="49"/>
      <c r="C37" s="50" t="s">
        <v>35</v>
      </c>
      <c r="D37" s="49"/>
      <c r="E37" s="49"/>
      <c r="F37" s="49"/>
      <c r="G37" s="49"/>
      <c r="H37" s="49"/>
      <c r="I37" s="49"/>
      <c r="J37" s="49"/>
      <c r="K37" s="51"/>
    </row>
    <row r="38" spans="1:13">
      <c r="A38" s="36"/>
    </row>
    <row r="39" spans="1:13" s="6" customFormat="1">
      <c r="A39" s="59" t="s">
        <v>15</v>
      </c>
      <c r="B39" s="60" t="s">
        <v>16</v>
      </c>
      <c r="C39" s="60"/>
      <c r="D39" s="60"/>
      <c r="E39" s="60"/>
      <c r="F39" s="60"/>
      <c r="G39" s="60"/>
      <c r="H39" s="60"/>
      <c r="I39" s="60"/>
      <c r="J39" s="60"/>
      <c r="K39" s="60"/>
      <c r="L39" s="61"/>
      <c r="M39" s="4"/>
    </row>
    <row r="40" spans="1:13" s="7" customFormat="1" ht="43.2">
      <c r="A40" s="39"/>
      <c r="C40" s="62" t="s">
        <v>19</v>
      </c>
      <c r="H40" s="62" t="s">
        <v>18</v>
      </c>
      <c r="L40" s="63"/>
    </row>
    <row r="41" spans="1:13">
      <c r="A41" s="40" t="s">
        <v>36</v>
      </c>
      <c r="B41" s="2">
        <v>3.4999000038548805E-2</v>
      </c>
      <c r="C41" s="16">
        <v>3.833965556576354E-2</v>
      </c>
      <c r="D41" s="2">
        <v>4.0000000077156393E-2</v>
      </c>
      <c r="E41" s="2">
        <v>4.500000007715782E-2</v>
      </c>
      <c r="F41" s="2">
        <v>5.0000000077158761E-2</v>
      </c>
      <c r="G41" s="2">
        <v>5.5000000077158648E-2</v>
      </c>
      <c r="H41" s="16">
        <v>5.6422707479908095E-2</v>
      </c>
      <c r="I41" s="2">
        <v>5.7512520004351128E-2</v>
      </c>
      <c r="J41" s="2">
        <v>6.0000000154245191E-2</v>
      </c>
      <c r="K41" s="2">
        <v>6.9999000154218935E-2</v>
      </c>
      <c r="L41" s="2">
        <v>8.0000000668251872E-2</v>
      </c>
    </row>
    <row r="42" spans="1:13">
      <c r="A42" s="38" t="s">
        <v>37</v>
      </c>
      <c r="B42" s="1">
        <v>0.11414514935593496</v>
      </c>
      <c r="C42" s="17">
        <v>0.11323740105860984</v>
      </c>
      <c r="D42" s="1">
        <v>0.11346231070572906</v>
      </c>
      <c r="E42" s="1">
        <v>0.11680395156261608</v>
      </c>
      <c r="F42" s="1">
        <v>0.12384422882265476</v>
      </c>
      <c r="G42" s="1">
        <v>0.13400143912201753</v>
      </c>
      <c r="H42" s="17">
        <v>0.13737030465585298</v>
      </c>
      <c r="I42" s="1">
        <v>0.14007692340531527</v>
      </c>
      <c r="J42" s="1">
        <v>0.14662926442111893</v>
      </c>
      <c r="K42" s="1">
        <v>0.17708972092598163</v>
      </c>
      <c r="L42" s="1">
        <v>0.21194997381209665</v>
      </c>
    </row>
    <row r="43" spans="1:13">
      <c r="A43" s="41" t="s">
        <v>38</v>
      </c>
      <c r="B43" s="1">
        <v>0.306618373501029</v>
      </c>
      <c r="C43" s="17">
        <v>0.3385776713995719</v>
      </c>
      <c r="D43" s="1">
        <v>0.35253997409676119</v>
      </c>
      <c r="E43" s="1">
        <v>0.38526093916466764</v>
      </c>
      <c r="F43" s="1">
        <v>0.40373298418902415</v>
      </c>
      <c r="G43" s="1">
        <v>0.41044335372456231</v>
      </c>
      <c r="H43" s="17">
        <v>0.41073438412516527</v>
      </c>
      <c r="I43" s="1">
        <v>0.4105781209795531</v>
      </c>
      <c r="J43" s="1">
        <v>0.40919526119919231</v>
      </c>
      <c r="K43" s="1">
        <v>0.39527421347892061</v>
      </c>
      <c r="L43" s="1">
        <v>0.37744756099463139</v>
      </c>
    </row>
    <row r="44" spans="1:13">
      <c r="A44" s="42" t="s">
        <v>39</v>
      </c>
      <c r="B44" s="2">
        <v>0.59442106074413825</v>
      </c>
      <c r="C44" s="16">
        <v>0.61117305690097667</v>
      </c>
      <c r="D44" s="2">
        <v>0.61949736739376815</v>
      </c>
      <c r="E44" s="2">
        <v>0.64456731191660466</v>
      </c>
      <c r="F44" s="2">
        <v>0.66963751376741532</v>
      </c>
      <c r="G44" s="2">
        <v>0.69470786623892455</v>
      </c>
      <c r="H44" s="16">
        <v>0.70184100457683152</v>
      </c>
      <c r="I44" s="2">
        <v>0.7073055339407428</v>
      </c>
      <c r="J44" s="2">
        <v>0.71977798568511053</v>
      </c>
      <c r="K44" s="2">
        <v>0.7699136647857372</v>
      </c>
      <c r="L44" s="2">
        <v>0.82005950042525966</v>
      </c>
    </row>
    <row r="45" spans="1:13">
      <c r="A45" s="42" t="s">
        <v>40</v>
      </c>
      <c r="B45" s="1">
        <v>1.0175145429614456</v>
      </c>
      <c r="C45" s="17">
        <v>0.87778140312650366</v>
      </c>
      <c r="D45" s="1">
        <v>0.80832906887788325</v>
      </c>
      <c r="E45" s="1">
        <v>0.59918469318125389</v>
      </c>
      <c r="F45" s="1">
        <v>0.39003959696041712</v>
      </c>
      <c r="G45" s="1">
        <v>0.18089406232326116</v>
      </c>
      <c r="H45" s="17">
        <v>0.12138366221957439</v>
      </c>
      <c r="I45" s="1">
        <v>7.5797290867246347E-2</v>
      </c>
      <c r="J45" s="1">
        <v>-2.8251791488637587E-2</v>
      </c>
      <c r="K45" s="1">
        <v>-0.44650201174434312</v>
      </c>
      <c r="L45" s="1">
        <v>-0.86483660447043154</v>
      </c>
    </row>
    <row r="46" spans="1:13">
      <c r="A46" s="42" t="s">
        <v>0</v>
      </c>
      <c r="B46" s="1">
        <v>-0.23645804066743198</v>
      </c>
      <c r="C46" s="17">
        <v>-0.21402145851463161</v>
      </c>
      <c r="D46" s="1">
        <v>-0.20286825038913675</v>
      </c>
      <c r="E46" s="1">
        <v>-0.16928490921675271</v>
      </c>
      <c r="F46" s="1">
        <v>-0.13570033460378078</v>
      </c>
      <c r="G46" s="1">
        <v>-0.10211493660924818</v>
      </c>
      <c r="H46" s="17">
        <v>-9.255789624550162E-2</v>
      </c>
      <c r="I46" s="1">
        <v>-8.5238144634216501E-2</v>
      </c>
      <c r="J46" s="1">
        <v>-6.852937577419807E-2</v>
      </c>
      <c r="K46" s="1">
        <v>-1.3640926027450335E-3</v>
      </c>
      <c r="L46" s="1">
        <v>6.581538115802435E-2</v>
      </c>
    </row>
    <row r="47" spans="1:13">
      <c r="A47" s="42" t="s">
        <v>1</v>
      </c>
      <c r="B47" s="1">
        <v>-0.60767080453923705</v>
      </c>
      <c r="C47" s="17">
        <v>-0.50972374734077808</v>
      </c>
      <c r="D47" s="1">
        <v>-0.46104441127965406</v>
      </c>
      <c r="E47" s="1">
        <v>-0.31444771551308193</v>
      </c>
      <c r="F47" s="1">
        <v>-0.16785191167617111</v>
      </c>
      <c r="G47" s="1">
        <v>-2.1256709758166181E-2</v>
      </c>
      <c r="H47" s="17">
        <v>2.0455156779599467E-2</v>
      </c>
      <c r="I47" s="1">
        <v>5.2407774674161592E-2</v>
      </c>
      <c r="J47" s="1">
        <v>0.12533816660119473</v>
      </c>
      <c r="K47" s="1">
        <v>0.41849839586565757</v>
      </c>
      <c r="L47" s="1">
        <v>0.71171673880949082</v>
      </c>
    </row>
    <row r="48" spans="1:13">
      <c r="A48" s="42" t="s">
        <v>2</v>
      </c>
      <c r="B48" s="1">
        <v>5.884812951284249E-2</v>
      </c>
      <c r="C48" s="17">
        <v>6.9491922249092952E-2</v>
      </c>
      <c r="D48" s="1">
        <v>7.4784139465141855E-2</v>
      </c>
      <c r="E48" s="1">
        <v>9.0718138947646687E-2</v>
      </c>
      <c r="F48" s="1">
        <v>0.10665244684753884</v>
      </c>
      <c r="G48" s="1">
        <v>0.12258693508609424</v>
      </c>
      <c r="H48" s="17">
        <v>0.1271210621438216</v>
      </c>
      <c r="I48" s="1">
        <v>0.13059457696225704</v>
      </c>
      <c r="J48" s="1">
        <v>0.13852197991856938</v>
      </c>
      <c r="K48" s="1">
        <v>0.17038838089427116</v>
      </c>
      <c r="L48" s="1">
        <v>0.20226133444486366</v>
      </c>
    </row>
    <row r="49" spans="1:12">
      <c r="A49" s="42" t="s">
        <v>3</v>
      </c>
      <c r="B49" s="1">
        <v>0.21924002087486194</v>
      </c>
      <c r="C49" s="17">
        <v>0.2054930294508561</v>
      </c>
      <c r="D49" s="1">
        <v>0.19866109616797772</v>
      </c>
      <c r="E49" s="1">
        <v>0.17808606496890128</v>
      </c>
      <c r="F49" s="1">
        <v>0.1575109701541009</v>
      </c>
      <c r="G49" s="1">
        <v>0.13693580517367129</v>
      </c>
      <c r="H49" s="17">
        <v>0.13108085163417868</v>
      </c>
      <c r="I49" s="1">
        <v>0.12659649175749096</v>
      </c>
      <c r="J49" s="1">
        <v>0.11636035468300576</v>
      </c>
      <c r="K49" s="1">
        <v>7.5214178191944883E-2</v>
      </c>
      <c r="L49" s="1">
        <v>3.4059845163479152E-2</v>
      </c>
    </row>
    <row r="50" spans="1:12" ht="14.7" thickBot="1">
      <c r="A50" s="43" t="s">
        <v>4</v>
      </c>
      <c r="B50" s="3">
        <v>-4.5894908886619581E-2</v>
      </c>
      <c r="C50" s="18">
        <v>-4.0194205872020543E-2</v>
      </c>
      <c r="D50" s="3">
        <v>-3.7359010235980379E-2</v>
      </c>
      <c r="E50" s="3">
        <v>-2.8823584284571754E-2</v>
      </c>
      <c r="F50" s="3">
        <v>-2.0288281449520454E-2</v>
      </c>
      <c r="G50" s="3">
        <v>-1.1753022454536901E-2</v>
      </c>
      <c r="H50" s="18">
        <v>-9.3238411085045866E-3</v>
      </c>
      <c r="I50" s="3">
        <v>-7.4635235676825239E-3</v>
      </c>
      <c r="J50" s="3">
        <v>-3.2173196250447921E-3</v>
      </c>
      <c r="K50" s="3">
        <v>1.3851484609477832E-2</v>
      </c>
      <c r="L50" s="3">
        <v>3.0923804469314177E-2</v>
      </c>
    </row>
    <row r="51" spans="1:12">
      <c r="A51" s="19" t="s">
        <v>17</v>
      </c>
      <c r="B51" s="21">
        <f t="shared" ref="B51:L51" si="1">B42*$G$43</f>
        <v>4.6850117913041008E-2</v>
      </c>
      <c r="C51" s="21">
        <f t="shared" si="1"/>
        <v>4.6477538657549125E-2</v>
      </c>
      <c r="D51" s="21">
        <f t="shared" si="1"/>
        <v>4.6569851327397743E-2</v>
      </c>
      <c r="E51" s="21">
        <f t="shared" si="1"/>
        <v>4.7941405607641478E-2</v>
      </c>
      <c r="F51" s="21">
        <f t="shared" si="1"/>
        <v>5.0831040617402526E-2</v>
      </c>
      <c r="G51" s="21">
        <f t="shared" si="1"/>
        <v>5.5000000077158648E-2</v>
      </c>
      <c r="H51" s="21">
        <f t="shared" si="1"/>
        <v>5.6382728545113156E-2</v>
      </c>
      <c r="I51" s="21">
        <f t="shared" si="1"/>
        <v>5.7493642221896235E-2</v>
      </c>
      <c r="J51" s="21">
        <f t="shared" si="1"/>
        <v>6.0183007043169694E-2</v>
      </c>
      <c r="K51" s="21">
        <f t="shared" si="1"/>
        <v>7.2685298967006706E-2</v>
      </c>
      <c r="L51" s="20">
        <f t="shared" si="1"/>
        <v>8.6993458073270108E-2</v>
      </c>
    </row>
    <row r="52" spans="1:12">
      <c r="A52" s="64" t="s">
        <v>41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5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Marcus</dc:creator>
  <cp:lastModifiedBy>Ibrahim Bostan</cp:lastModifiedBy>
  <dcterms:created xsi:type="dcterms:W3CDTF">2016-09-14T18:47:29Z</dcterms:created>
  <dcterms:modified xsi:type="dcterms:W3CDTF">2024-02-05T05:34:06Z</dcterms:modified>
</cp:coreProperties>
</file>