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ingunlpeduar-my.sharepoint.com/personal/nicolas_cabrera_alu_ing_unlp_edu_ar/Documents/"/>
    </mc:Choice>
  </mc:AlternateContent>
  <xr:revisionPtr revIDLastSave="0" documentId="8_{CA834664-E3CC-4DB6-B04F-A1F8CB75FD9F}" xr6:coauthVersionLast="47" xr6:coauthVersionMax="47" xr10:uidLastSave="{00000000-0000-0000-0000-000000000000}"/>
  <bookViews>
    <workbookView xWindow="-96" yWindow="-96" windowWidth="23232" windowHeight="12552" firstSheet="1" xr2:uid="{5532FAEC-4986-4D1A-984F-7610ED2D4ED2}"/>
  </bookViews>
  <sheets>
    <sheet name="Carga 1S2P" sheetId="2" r:id="rId1"/>
    <sheet name="Carga 1S1P (Normalizada)" sheetId="3" r:id="rId2"/>
    <sheet name="Carga 10S1P" sheetId="4" r:id="rId3"/>
    <sheet name="Carga 10S4P" sheetId="5" r:id="rId4"/>
    <sheet name="Datos para PWL" sheetId="7" state="hidden" r:id="rId5"/>
    <sheet name="Descarga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A14" i="5"/>
  <c r="B14" i="5"/>
  <c r="D1" i="7"/>
  <c r="A12" i="7" s="1"/>
  <c r="A2" i="7"/>
  <c r="A3" i="7"/>
  <c r="A4" i="7"/>
  <c r="A5" i="7"/>
  <c r="A6" i="7"/>
  <c r="A7" i="7"/>
  <c r="A10" i="7"/>
  <c r="A11" i="7"/>
  <c r="A14" i="7"/>
  <c r="A15" i="7"/>
  <c r="A16" i="7"/>
  <c r="A17" i="7"/>
  <c r="A18" i="7"/>
  <c r="A19" i="7"/>
  <c r="A20" i="7"/>
  <c r="A23" i="7"/>
  <c r="A24" i="7"/>
  <c r="A25" i="7"/>
  <c r="A26" i="7"/>
  <c r="A27" i="7"/>
  <c r="A28" i="7"/>
  <c r="A29" i="7"/>
  <c r="A30" i="7"/>
  <c r="A31" i="7"/>
  <c r="A32" i="7"/>
  <c r="A35" i="7"/>
  <c r="A36" i="7"/>
  <c r="A37" i="7"/>
  <c r="A38" i="7"/>
  <c r="A39" i="7"/>
  <c r="A40" i="7"/>
  <c r="A41" i="7"/>
  <c r="A42" i="7"/>
  <c r="A43" i="7"/>
  <c r="A44" i="7"/>
  <c r="A47" i="7"/>
  <c r="A48" i="7"/>
  <c r="A49" i="7"/>
  <c r="A50" i="7"/>
  <c r="A51" i="7"/>
  <c r="A52" i="7"/>
  <c r="A53" i="7"/>
  <c r="A54" i="7"/>
  <c r="A55" i="7"/>
  <c r="A56" i="7"/>
  <c r="A59" i="7"/>
  <c r="A60" i="7"/>
  <c r="A61" i="7"/>
  <c r="A62" i="7"/>
  <c r="A63" i="7"/>
  <c r="A64" i="7"/>
  <c r="A65" i="7"/>
  <c r="A66" i="7"/>
  <c r="A67" i="7"/>
  <c r="A68" i="7"/>
  <c r="A71" i="7"/>
  <c r="A1" i="7"/>
  <c r="K3" i="2"/>
  <c r="J3" i="2"/>
  <c r="B4" i="5"/>
  <c r="B5" i="5"/>
  <c r="B6" i="5"/>
  <c r="B7" i="5"/>
  <c r="B8" i="5"/>
  <c r="B9" i="5"/>
  <c r="B10" i="5"/>
  <c r="B11" i="5"/>
  <c r="B12" i="5"/>
  <c r="B13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2" i="5"/>
  <c r="B3" i="5"/>
  <c r="K3" i="5" s="1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F16" i="5" s="1"/>
  <c r="B14" i="7" s="1"/>
  <c r="A15" i="5"/>
  <c r="A13" i="5"/>
  <c r="A12" i="5"/>
  <c r="A11" i="5"/>
  <c r="A10" i="5"/>
  <c r="A9" i="5"/>
  <c r="A8" i="5"/>
  <c r="A7" i="5"/>
  <c r="A6" i="5"/>
  <c r="A5" i="5"/>
  <c r="A4" i="5"/>
  <c r="F4" i="5" s="1"/>
  <c r="B2" i="7" s="1"/>
  <c r="A3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2" i="4"/>
  <c r="B74" i="4"/>
  <c r="B73" i="4"/>
  <c r="B72" i="4"/>
  <c r="B71" i="4"/>
  <c r="B70" i="4"/>
  <c r="B69" i="4"/>
  <c r="F69" i="4" s="1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F51" i="4" s="1"/>
  <c r="B50" i="4"/>
  <c r="B49" i="4"/>
  <c r="B48" i="4"/>
  <c r="B47" i="4"/>
  <c r="B46" i="4"/>
  <c r="B45" i="4"/>
  <c r="F45" i="4" s="1"/>
  <c r="B44" i="4"/>
  <c r="B43" i="4"/>
  <c r="B42" i="4"/>
  <c r="B41" i="4"/>
  <c r="B40" i="4"/>
  <c r="B39" i="4"/>
  <c r="F39" i="4" s="1"/>
  <c r="B38" i="4"/>
  <c r="B37" i="4"/>
  <c r="B36" i="4"/>
  <c r="B35" i="4"/>
  <c r="B34" i="4"/>
  <c r="B33" i="4"/>
  <c r="B32" i="4"/>
  <c r="B31" i="4"/>
  <c r="B30" i="4"/>
  <c r="B29" i="4"/>
  <c r="B28" i="4"/>
  <c r="B27" i="4"/>
  <c r="F27" i="4" s="1"/>
  <c r="B26" i="4"/>
  <c r="B25" i="4"/>
  <c r="B24" i="4"/>
  <c r="B23" i="4"/>
  <c r="B22" i="4"/>
  <c r="B21" i="4"/>
  <c r="F21" i="4" s="1"/>
  <c r="B20" i="4"/>
  <c r="B19" i="4"/>
  <c r="B18" i="4"/>
  <c r="B17" i="4"/>
  <c r="B16" i="4"/>
  <c r="B15" i="4"/>
  <c r="F15" i="4" s="1"/>
  <c r="B14" i="4"/>
  <c r="B13" i="4"/>
  <c r="B12" i="4"/>
  <c r="B11" i="4"/>
  <c r="B10" i="4"/>
  <c r="B9" i="4"/>
  <c r="B8" i="4"/>
  <c r="B7" i="4"/>
  <c r="B6" i="4"/>
  <c r="B5" i="4"/>
  <c r="B4" i="4"/>
  <c r="B3" i="4"/>
  <c r="F3" i="4" s="1"/>
  <c r="M3" i="4" s="1"/>
  <c r="B2" i="4"/>
  <c r="B3" i="3"/>
  <c r="K3" i="3" s="1"/>
  <c r="B4" i="3"/>
  <c r="F4" i="3" s="1"/>
  <c r="B5" i="3"/>
  <c r="F5" i="3" s="1"/>
  <c r="B6" i="3"/>
  <c r="F6" i="3" s="1"/>
  <c r="B7" i="3"/>
  <c r="E7" i="3" s="1"/>
  <c r="B8" i="3"/>
  <c r="F8" i="3" s="1"/>
  <c r="B9" i="3"/>
  <c r="F9" i="3" s="1"/>
  <c r="B10" i="3"/>
  <c r="F10" i="3" s="1"/>
  <c r="B11" i="3"/>
  <c r="F11" i="3" s="1"/>
  <c r="B12" i="3"/>
  <c r="E12" i="3" s="1"/>
  <c r="B13" i="3"/>
  <c r="F13" i="3" s="1"/>
  <c r="B14" i="3"/>
  <c r="E14" i="3" s="1"/>
  <c r="B15" i="3"/>
  <c r="F15" i="3" s="1"/>
  <c r="B16" i="3"/>
  <c r="F16" i="3" s="1"/>
  <c r="B17" i="3"/>
  <c r="F17" i="3" s="1"/>
  <c r="B18" i="3"/>
  <c r="F18" i="3" s="1"/>
  <c r="B19" i="3"/>
  <c r="F19" i="3" s="1"/>
  <c r="B20" i="3"/>
  <c r="F20" i="3" s="1"/>
  <c r="B21" i="3"/>
  <c r="F21" i="3" s="1"/>
  <c r="B22" i="3"/>
  <c r="F22" i="3" s="1"/>
  <c r="B23" i="3"/>
  <c r="E23" i="3" s="1"/>
  <c r="B24" i="3"/>
  <c r="E24" i="3" s="1"/>
  <c r="B25" i="3"/>
  <c r="E25" i="3" s="1"/>
  <c r="B26" i="3"/>
  <c r="E26" i="3" s="1"/>
  <c r="B27" i="3"/>
  <c r="F27" i="3" s="1"/>
  <c r="P3" i="3" s="1"/>
  <c r="B28" i="3"/>
  <c r="F28" i="3" s="1"/>
  <c r="B29" i="3"/>
  <c r="F29" i="3" s="1"/>
  <c r="B30" i="3"/>
  <c r="F30" i="3" s="1"/>
  <c r="B31" i="3"/>
  <c r="E31" i="3" s="1"/>
  <c r="B32" i="3"/>
  <c r="F32" i="3" s="1"/>
  <c r="B33" i="3"/>
  <c r="F33" i="3" s="1"/>
  <c r="B34" i="3"/>
  <c r="F34" i="3" s="1"/>
  <c r="B35" i="3"/>
  <c r="E35" i="3" s="1"/>
  <c r="B36" i="3"/>
  <c r="E36" i="3" s="1"/>
  <c r="B37" i="3"/>
  <c r="F37" i="3" s="1"/>
  <c r="B38" i="3"/>
  <c r="E38" i="3" s="1"/>
  <c r="B39" i="3"/>
  <c r="E39" i="3" s="1"/>
  <c r="B40" i="3"/>
  <c r="F40" i="3" s="1"/>
  <c r="B41" i="3"/>
  <c r="E41" i="3" s="1"/>
  <c r="B42" i="3"/>
  <c r="F42" i="3" s="1"/>
  <c r="B43" i="3"/>
  <c r="F43" i="3" s="1"/>
  <c r="B44" i="3"/>
  <c r="F44" i="3" s="1"/>
  <c r="B45" i="3"/>
  <c r="F45" i="3" s="1"/>
  <c r="B46" i="3"/>
  <c r="F46" i="3" s="1"/>
  <c r="B47" i="3"/>
  <c r="F47" i="3" s="1"/>
  <c r="B48" i="3"/>
  <c r="F48" i="3" s="1"/>
  <c r="B49" i="3"/>
  <c r="E49" i="3" s="1"/>
  <c r="B50" i="3"/>
  <c r="E50" i="3" s="1"/>
  <c r="B51" i="3"/>
  <c r="F51" i="3" s="1"/>
  <c r="B52" i="3"/>
  <c r="F52" i="3" s="1"/>
  <c r="B53" i="3"/>
  <c r="E53" i="3" s="1"/>
  <c r="B54" i="3"/>
  <c r="E54" i="3" s="1"/>
  <c r="B55" i="3"/>
  <c r="F55" i="3" s="1"/>
  <c r="B56" i="3"/>
  <c r="F56" i="3" s="1"/>
  <c r="B57" i="3"/>
  <c r="F57" i="3" s="1"/>
  <c r="B58" i="3"/>
  <c r="F58" i="3" s="1"/>
  <c r="B59" i="3"/>
  <c r="E59" i="3" s="1"/>
  <c r="B60" i="3"/>
  <c r="E60" i="3" s="1"/>
  <c r="B61" i="3"/>
  <c r="E61" i="3" s="1"/>
  <c r="B62" i="3"/>
  <c r="E62" i="3" s="1"/>
  <c r="B63" i="3"/>
  <c r="F63" i="3" s="1"/>
  <c r="B64" i="3"/>
  <c r="F64" i="3" s="1"/>
  <c r="B65" i="3"/>
  <c r="E65" i="3" s="1"/>
  <c r="B66" i="3"/>
  <c r="F66" i="3" s="1"/>
  <c r="B67" i="3"/>
  <c r="F67" i="3" s="1"/>
  <c r="B68" i="3"/>
  <c r="F68" i="3" s="1"/>
  <c r="B69" i="3"/>
  <c r="F69" i="3" s="1"/>
  <c r="B70" i="3"/>
  <c r="F70" i="3" s="1"/>
  <c r="B71" i="3"/>
  <c r="E71" i="3" s="1"/>
  <c r="B72" i="3"/>
  <c r="E72" i="3" s="1"/>
  <c r="B73" i="3"/>
  <c r="E73" i="3" s="1"/>
  <c r="B74" i="3"/>
  <c r="E74" i="3" s="1"/>
  <c r="B2" i="3"/>
  <c r="E2" i="3" s="1"/>
  <c r="E52" i="3"/>
  <c r="E40" i="3"/>
  <c r="E16" i="3"/>
  <c r="E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P3" i="2" s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Q3" i="2" s="1"/>
  <c r="F3" i="2"/>
  <c r="M3" i="2" s="1"/>
  <c r="B11" i="1"/>
  <c r="T3" i="2"/>
  <c r="E15" i="3" l="1"/>
  <c r="E20" i="4"/>
  <c r="G4" i="2"/>
  <c r="G3" i="5"/>
  <c r="F5" i="5"/>
  <c r="B3" i="7" s="1"/>
  <c r="E22" i="3"/>
  <c r="E28" i="3"/>
  <c r="E30" i="3"/>
  <c r="E32" i="4"/>
  <c r="F44" i="4"/>
  <c r="F56" i="4"/>
  <c r="F68" i="4"/>
  <c r="E42" i="3"/>
  <c r="F7" i="3"/>
  <c r="F13" i="4"/>
  <c r="E4" i="3"/>
  <c r="F73" i="4"/>
  <c r="E2" i="4"/>
  <c r="F16" i="4"/>
  <c r="F63" i="4"/>
  <c r="F52" i="4"/>
  <c r="F4" i="4"/>
  <c r="E40" i="4"/>
  <c r="F28" i="4"/>
  <c r="F8" i="4"/>
  <c r="F20" i="4"/>
  <c r="F10" i="4"/>
  <c r="F34" i="4"/>
  <c r="F58" i="4"/>
  <c r="F35" i="4"/>
  <c r="F64" i="4"/>
  <c r="G3" i="4"/>
  <c r="W3" i="5"/>
  <c r="F14" i="5"/>
  <c r="B12" i="7" s="1"/>
  <c r="F17" i="5"/>
  <c r="B15" i="7" s="1"/>
  <c r="F29" i="5"/>
  <c r="B27" i="7" s="1"/>
  <c r="F41" i="5"/>
  <c r="B39" i="7" s="1"/>
  <c r="F18" i="5"/>
  <c r="B16" i="7" s="1"/>
  <c r="F48" i="4"/>
  <c r="F26" i="4"/>
  <c r="F50" i="4"/>
  <c r="E27" i="3"/>
  <c r="G3" i="3"/>
  <c r="E3" i="3"/>
  <c r="F18" i="4"/>
  <c r="F7" i="4"/>
  <c r="F19" i="4"/>
  <c r="F31" i="4"/>
  <c r="F43" i="4"/>
  <c r="F55" i="4"/>
  <c r="F67" i="4"/>
  <c r="E55" i="3"/>
  <c r="E8" i="3"/>
  <c r="E63" i="3"/>
  <c r="E11" i="3"/>
  <c r="E67" i="3"/>
  <c r="F11" i="4"/>
  <c r="E44" i="4"/>
  <c r="E58" i="3"/>
  <c r="E32" i="3"/>
  <c r="E68" i="3"/>
  <c r="E10" i="3"/>
  <c r="E34" i="3"/>
  <c r="E70" i="3"/>
  <c r="E4" i="4"/>
  <c r="E48" i="3"/>
  <c r="F24" i="5"/>
  <c r="B22" i="7" s="1"/>
  <c r="F36" i="5"/>
  <c r="B34" i="7" s="1"/>
  <c r="F48" i="5"/>
  <c r="B46" i="7" s="1"/>
  <c r="F60" i="5"/>
  <c r="B58" i="7" s="1"/>
  <c r="E43" i="3"/>
  <c r="F12" i="5"/>
  <c r="B10" i="7" s="1"/>
  <c r="E44" i="3"/>
  <c r="F40" i="4"/>
  <c r="E18" i="3"/>
  <c r="E19" i="3"/>
  <c r="E46" i="3"/>
  <c r="T3" i="3"/>
  <c r="E20" i="3"/>
  <c r="E8" i="4"/>
  <c r="E5" i="3"/>
  <c r="F31" i="3"/>
  <c r="E56" i="4"/>
  <c r="E21" i="3"/>
  <c r="E64" i="3"/>
  <c r="F26" i="3"/>
  <c r="E13" i="3"/>
  <c r="E28" i="4"/>
  <c r="E9" i="3"/>
  <c r="E47" i="3"/>
  <c r="F14" i="3"/>
  <c r="E29" i="3"/>
  <c r="F72" i="5"/>
  <c r="B70" i="7" s="1"/>
  <c r="E57" i="3"/>
  <c r="F32" i="4"/>
  <c r="E17" i="3"/>
  <c r="E33" i="3"/>
  <c r="E64" i="4"/>
  <c r="E45" i="3"/>
  <c r="E66" i="3"/>
  <c r="E37" i="3"/>
  <c r="F54" i="3"/>
  <c r="E16" i="4"/>
  <c r="E52" i="4"/>
  <c r="E14" i="5"/>
  <c r="F65" i="3"/>
  <c r="F53" i="3"/>
  <c r="F41" i="3"/>
  <c r="E51" i="3"/>
  <c r="E69" i="3"/>
  <c r="F3" i="3"/>
  <c r="M3" i="3" s="1"/>
  <c r="F39" i="3"/>
  <c r="F74" i="3"/>
  <c r="Q3" i="3" s="1"/>
  <c r="F62" i="3"/>
  <c r="F50" i="3"/>
  <c r="F38" i="3"/>
  <c r="F73" i="3"/>
  <c r="F61" i="3"/>
  <c r="F49" i="3"/>
  <c r="F25" i="3"/>
  <c r="W3" i="4"/>
  <c r="F72" i="3"/>
  <c r="F60" i="3"/>
  <c r="F36" i="3"/>
  <c r="F24" i="3"/>
  <c r="F12" i="3"/>
  <c r="E56" i="3"/>
  <c r="F71" i="3"/>
  <c r="F59" i="3"/>
  <c r="F35" i="3"/>
  <c r="F23" i="3"/>
  <c r="F3" i="5"/>
  <c r="E72" i="4"/>
  <c r="F60" i="4"/>
  <c r="F36" i="4"/>
  <c r="F24" i="4"/>
  <c r="F12" i="4"/>
  <c r="J3" i="3"/>
  <c r="E68" i="4"/>
  <c r="J3" i="4"/>
  <c r="K3" i="4"/>
  <c r="A13" i="7"/>
  <c r="A70" i="7"/>
  <c r="A58" i="7"/>
  <c r="A46" i="7"/>
  <c r="A34" i="7"/>
  <c r="A22" i="7"/>
  <c r="A9" i="7"/>
  <c r="A69" i="7"/>
  <c r="A57" i="7"/>
  <c r="A45" i="7"/>
  <c r="A33" i="7"/>
  <c r="A21" i="7"/>
  <c r="A8" i="7"/>
  <c r="E3" i="5"/>
  <c r="F53" i="5"/>
  <c r="B51" i="7" s="1"/>
  <c r="F65" i="5"/>
  <c r="B63" i="7" s="1"/>
  <c r="F30" i="5"/>
  <c r="B28" i="7" s="1"/>
  <c r="F42" i="5"/>
  <c r="B40" i="7" s="1"/>
  <c r="F54" i="5"/>
  <c r="B52" i="7" s="1"/>
  <c r="F7" i="5"/>
  <c r="B5" i="7" s="1"/>
  <c r="F20" i="5"/>
  <c r="B18" i="7" s="1"/>
  <c r="F32" i="5"/>
  <c r="B30" i="7" s="1"/>
  <c r="F44" i="5"/>
  <c r="B42" i="7" s="1"/>
  <c r="F56" i="5"/>
  <c r="B54" i="7" s="1"/>
  <c r="F68" i="5"/>
  <c r="B66" i="7" s="1"/>
  <c r="F8" i="5"/>
  <c r="B6" i="7" s="1"/>
  <c r="J3" i="5"/>
  <c r="F66" i="5"/>
  <c r="B64" i="7" s="1"/>
  <c r="F6" i="5"/>
  <c r="B4" i="7" s="1"/>
  <c r="F19" i="5"/>
  <c r="B17" i="7" s="1"/>
  <c r="F31" i="5"/>
  <c r="B29" i="7" s="1"/>
  <c r="F55" i="5"/>
  <c r="B53" i="7" s="1"/>
  <c r="F43" i="5"/>
  <c r="B41" i="7" s="1"/>
  <c r="F67" i="5"/>
  <c r="B65" i="7" s="1"/>
  <c r="F11" i="5"/>
  <c r="B9" i="7" s="1"/>
  <c r="F23" i="5"/>
  <c r="B21" i="7" s="1"/>
  <c r="F35" i="5"/>
  <c r="B33" i="7" s="1"/>
  <c r="F47" i="5"/>
  <c r="B45" i="7" s="1"/>
  <c r="F59" i="5"/>
  <c r="B57" i="7" s="1"/>
  <c r="F71" i="5"/>
  <c r="B69" i="7" s="1"/>
  <c r="F73" i="5"/>
  <c r="B71" i="7" s="1"/>
  <c r="F50" i="5"/>
  <c r="B48" i="7" s="1"/>
  <c r="F13" i="5"/>
  <c r="B11" i="7" s="1"/>
  <c r="F25" i="5"/>
  <c r="B23" i="7" s="1"/>
  <c r="F37" i="5"/>
  <c r="B35" i="7" s="1"/>
  <c r="F49" i="5"/>
  <c r="B47" i="7" s="1"/>
  <c r="F61" i="5"/>
  <c r="B59" i="7" s="1"/>
  <c r="F26" i="5"/>
  <c r="B24" i="7" s="1"/>
  <c r="F38" i="5"/>
  <c r="B36" i="7" s="1"/>
  <c r="F62" i="5"/>
  <c r="B60" i="7" s="1"/>
  <c r="F74" i="5"/>
  <c r="Q3" i="5" s="1"/>
  <c r="F28" i="5"/>
  <c r="B26" i="7" s="1"/>
  <c r="F40" i="5"/>
  <c r="B38" i="7" s="1"/>
  <c r="F52" i="5"/>
  <c r="B50" i="7" s="1"/>
  <c r="F64" i="5"/>
  <c r="B62" i="7" s="1"/>
  <c r="F9" i="5"/>
  <c r="B7" i="7" s="1"/>
  <c r="F21" i="5"/>
  <c r="B19" i="7" s="1"/>
  <c r="F33" i="5"/>
  <c r="B31" i="7" s="1"/>
  <c r="F45" i="5"/>
  <c r="B43" i="7" s="1"/>
  <c r="F57" i="5"/>
  <c r="B55" i="7" s="1"/>
  <c r="F69" i="5"/>
  <c r="B67" i="7" s="1"/>
  <c r="F10" i="5"/>
  <c r="B8" i="7" s="1"/>
  <c r="F22" i="5"/>
  <c r="B20" i="7" s="1"/>
  <c r="F34" i="5"/>
  <c r="B32" i="7" s="1"/>
  <c r="F46" i="5"/>
  <c r="B44" i="7" s="1"/>
  <c r="F58" i="5"/>
  <c r="B56" i="7" s="1"/>
  <c r="F70" i="5"/>
  <c r="B68" i="7" s="1"/>
  <c r="F15" i="5"/>
  <c r="B13" i="7" s="1"/>
  <c r="F27" i="5"/>
  <c r="F39" i="5"/>
  <c r="B37" i="7" s="1"/>
  <c r="F51" i="5"/>
  <c r="B49" i="7" s="1"/>
  <c r="F63" i="5"/>
  <c r="B61" i="7" s="1"/>
  <c r="E6" i="5"/>
  <c r="E9" i="5"/>
  <c r="E12" i="5"/>
  <c r="E15" i="5"/>
  <c r="E18" i="5"/>
  <c r="E21" i="5"/>
  <c r="E24" i="5"/>
  <c r="E27" i="5"/>
  <c r="E30" i="5"/>
  <c r="E33" i="5"/>
  <c r="E36" i="5"/>
  <c r="E39" i="5"/>
  <c r="E42" i="5"/>
  <c r="E45" i="5"/>
  <c r="E48" i="5"/>
  <c r="E51" i="5"/>
  <c r="E54" i="5"/>
  <c r="E57" i="5"/>
  <c r="E60" i="5"/>
  <c r="E63" i="5"/>
  <c r="E66" i="5"/>
  <c r="E69" i="5"/>
  <c r="E72" i="5"/>
  <c r="E2" i="5"/>
  <c r="E4" i="5"/>
  <c r="E7" i="5"/>
  <c r="E10" i="5"/>
  <c r="E13" i="5"/>
  <c r="E16" i="5"/>
  <c r="E19" i="5"/>
  <c r="E22" i="5"/>
  <c r="E25" i="5"/>
  <c r="E28" i="5"/>
  <c r="E31" i="5"/>
  <c r="E34" i="5"/>
  <c r="E37" i="5"/>
  <c r="E40" i="5"/>
  <c r="E43" i="5"/>
  <c r="E46" i="5"/>
  <c r="E49" i="5"/>
  <c r="E52" i="5"/>
  <c r="E55" i="5"/>
  <c r="E58" i="5"/>
  <c r="E61" i="5"/>
  <c r="E64" i="5"/>
  <c r="E67" i="5"/>
  <c r="E70" i="5"/>
  <c r="E73" i="5"/>
  <c r="E5" i="5"/>
  <c r="E8" i="5"/>
  <c r="E11" i="5"/>
  <c r="E17" i="5"/>
  <c r="E20" i="5"/>
  <c r="E23" i="5"/>
  <c r="E26" i="5"/>
  <c r="E29" i="5"/>
  <c r="E32" i="5"/>
  <c r="E35" i="5"/>
  <c r="E38" i="5"/>
  <c r="E41" i="5"/>
  <c r="E44" i="5"/>
  <c r="E47" i="5"/>
  <c r="E50" i="5"/>
  <c r="E53" i="5"/>
  <c r="E56" i="5"/>
  <c r="E59" i="5"/>
  <c r="E62" i="5"/>
  <c r="E65" i="5"/>
  <c r="E68" i="5"/>
  <c r="E71" i="5"/>
  <c r="E74" i="5"/>
  <c r="F42" i="4"/>
  <c r="F66" i="4"/>
  <c r="F59" i="4"/>
  <c r="E12" i="4"/>
  <c r="E36" i="4"/>
  <c r="E60" i="4"/>
  <c r="F5" i="4"/>
  <c r="F29" i="4"/>
  <c r="F37" i="4"/>
  <c r="F53" i="4"/>
  <c r="F61" i="4"/>
  <c r="F70" i="4"/>
  <c r="F6" i="4"/>
  <c r="F14" i="4"/>
  <c r="F22" i="4"/>
  <c r="F30" i="4"/>
  <c r="F38" i="4"/>
  <c r="F46" i="4"/>
  <c r="F54" i="4"/>
  <c r="F62" i="4"/>
  <c r="F71" i="4"/>
  <c r="F23" i="4"/>
  <c r="F47" i="4"/>
  <c r="F72" i="4"/>
  <c r="E24" i="4"/>
  <c r="E48" i="4"/>
  <c r="F74" i="4"/>
  <c r="Q3" i="4" s="1"/>
  <c r="F9" i="4"/>
  <c r="F17" i="4"/>
  <c r="F25" i="4"/>
  <c r="F33" i="4"/>
  <c r="F41" i="4"/>
  <c r="F49" i="4"/>
  <c r="F57" i="4"/>
  <c r="F65" i="4"/>
  <c r="N3" i="4"/>
  <c r="P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3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N3" i="3"/>
  <c r="N3" i="2"/>
  <c r="G4" i="4" l="1"/>
  <c r="G5" i="2"/>
  <c r="G4" i="5"/>
  <c r="G4" i="3"/>
  <c r="M3" i="5"/>
  <c r="B1" i="7"/>
  <c r="P3" i="5"/>
  <c r="B25" i="7"/>
  <c r="N3" i="5"/>
  <c r="S3" i="5" l="1"/>
  <c r="S3" i="4"/>
  <c r="G6" i="2"/>
  <c r="G5" i="4"/>
  <c r="G5" i="5"/>
  <c r="G5" i="3"/>
  <c r="T3" i="4"/>
  <c r="T3" i="5"/>
  <c r="G6" i="4" l="1"/>
  <c r="G7" i="2"/>
  <c r="G6" i="5"/>
  <c r="G6" i="3"/>
  <c r="G7" i="4" l="1"/>
  <c r="G8" i="2"/>
  <c r="G7" i="5"/>
  <c r="G7" i="3"/>
  <c r="G8" i="4" l="1"/>
  <c r="G9" i="2"/>
  <c r="G8" i="5"/>
  <c r="G8" i="3"/>
  <c r="G10" i="2" l="1"/>
  <c r="G9" i="4"/>
  <c r="G9" i="5"/>
  <c r="G9" i="3"/>
  <c r="G10" i="4" l="1"/>
  <c r="G11" i="2"/>
  <c r="G10" i="5"/>
  <c r="G10" i="3"/>
  <c r="G12" i="2" l="1"/>
  <c r="G11" i="4"/>
  <c r="G11" i="5"/>
  <c r="G11" i="3"/>
  <c r="G13" i="2" l="1"/>
  <c r="G12" i="4"/>
  <c r="G12" i="5"/>
  <c r="G12" i="3"/>
  <c r="G13" i="4" l="1"/>
  <c r="G14" i="2"/>
  <c r="G13" i="5"/>
  <c r="G13" i="3"/>
  <c r="G15" i="2" l="1"/>
  <c r="G14" i="4"/>
  <c r="G14" i="5"/>
  <c r="G14" i="3"/>
  <c r="G15" i="4" l="1"/>
  <c r="G16" i="2"/>
  <c r="G15" i="5"/>
  <c r="G15" i="3"/>
  <c r="G16" i="4" l="1"/>
  <c r="G17" i="2"/>
  <c r="G16" i="5"/>
  <c r="G16" i="3"/>
  <c r="G18" i="2" l="1"/>
  <c r="G17" i="4"/>
  <c r="G17" i="5"/>
  <c r="G17" i="3"/>
  <c r="G18" i="4" l="1"/>
  <c r="G19" i="2"/>
  <c r="G18" i="5"/>
  <c r="G18" i="3"/>
  <c r="G20" i="2" l="1"/>
  <c r="G19" i="4"/>
  <c r="G19" i="5"/>
  <c r="G19" i="3"/>
  <c r="G20" i="4" l="1"/>
  <c r="G21" i="2"/>
  <c r="G20" i="5"/>
  <c r="G20" i="3"/>
  <c r="G22" i="2" l="1"/>
  <c r="G21" i="4"/>
  <c r="G21" i="5"/>
  <c r="G21" i="3"/>
  <c r="G22" i="4" l="1"/>
  <c r="G23" i="2"/>
  <c r="G22" i="5"/>
  <c r="G22" i="3"/>
  <c r="G24" i="2" l="1"/>
  <c r="G23" i="4"/>
  <c r="G23" i="5"/>
  <c r="G23" i="3"/>
  <c r="G24" i="4" l="1"/>
  <c r="G25" i="2"/>
  <c r="G24" i="5"/>
  <c r="G24" i="3"/>
  <c r="G26" i="2" l="1"/>
  <c r="G25" i="4"/>
  <c r="G25" i="5"/>
  <c r="G25" i="3"/>
  <c r="G26" i="4" l="1"/>
  <c r="G27" i="2"/>
  <c r="G26" i="5"/>
  <c r="G26" i="3"/>
  <c r="G28" i="2" l="1"/>
  <c r="G27" i="4"/>
  <c r="G27" i="5"/>
  <c r="G27" i="3"/>
  <c r="G29" i="2" l="1"/>
  <c r="G28" i="4"/>
  <c r="G28" i="5"/>
  <c r="G28" i="3"/>
  <c r="G29" i="4" l="1"/>
  <c r="G30" i="2"/>
  <c r="G29" i="5"/>
  <c r="G29" i="3"/>
  <c r="G30" i="4" l="1"/>
  <c r="G31" i="2"/>
  <c r="G30" i="5"/>
  <c r="G30" i="3"/>
  <c r="G31" i="4" l="1"/>
  <c r="G32" i="2"/>
  <c r="G31" i="5"/>
  <c r="G31" i="3"/>
  <c r="G33" i="2" l="1"/>
  <c r="G32" i="4"/>
  <c r="G32" i="5"/>
  <c r="G32" i="3"/>
  <c r="G34" i="2" l="1"/>
  <c r="G33" i="4"/>
  <c r="G33" i="5"/>
  <c r="G33" i="3"/>
  <c r="G34" i="4" l="1"/>
  <c r="G35" i="2"/>
  <c r="G34" i="5"/>
  <c r="G34" i="3"/>
  <c r="G36" i="2" l="1"/>
  <c r="G35" i="4"/>
  <c r="G35" i="5"/>
  <c r="G35" i="3"/>
  <c r="G36" i="4" l="1"/>
  <c r="G37" i="2"/>
  <c r="G36" i="5"/>
  <c r="G36" i="3"/>
  <c r="G38" i="2" l="1"/>
  <c r="G37" i="4"/>
  <c r="G37" i="5"/>
  <c r="G37" i="3"/>
  <c r="G38" i="4" l="1"/>
  <c r="G39" i="2"/>
  <c r="G38" i="5"/>
  <c r="G38" i="3"/>
  <c r="G40" i="2" l="1"/>
  <c r="G39" i="4"/>
  <c r="G39" i="5"/>
  <c r="G39" i="3"/>
  <c r="G41" i="2" l="1"/>
  <c r="G40" i="4"/>
  <c r="G40" i="5"/>
  <c r="G40" i="3"/>
  <c r="G41" i="4" l="1"/>
  <c r="G42" i="2"/>
  <c r="G41" i="5"/>
  <c r="G41" i="3"/>
  <c r="G43" i="2" l="1"/>
  <c r="G42" i="4"/>
  <c r="G42" i="5"/>
  <c r="G42" i="3"/>
  <c r="G43" i="4" l="1"/>
  <c r="G44" i="2"/>
  <c r="G43" i="5"/>
  <c r="G43" i="3"/>
  <c r="G45" i="2" l="1"/>
  <c r="G44" i="4"/>
  <c r="G44" i="5"/>
  <c r="G44" i="3"/>
  <c r="G45" i="4" l="1"/>
  <c r="G46" i="2"/>
  <c r="G45" i="5"/>
  <c r="G45" i="3"/>
  <c r="G47" i="2" l="1"/>
  <c r="G46" i="4"/>
  <c r="G46" i="5"/>
  <c r="G46" i="3"/>
  <c r="G47" i="4" l="1"/>
  <c r="G48" i="2"/>
  <c r="G47" i="5"/>
  <c r="G47" i="3"/>
  <c r="G49" i="2" l="1"/>
  <c r="G48" i="4"/>
  <c r="G48" i="5"/>
  <c r="G48" i="3"/>
  <c r="G49" i="4" l="1"/>
  <c r="G50" i="2"/>
  <c r="G49" i="5"/>
  <c r="G49" i="3"/>
  <c r="G51" i="2" l="1"/>
  <c r="G50" i="4"/>
  <c r="G50" i="5"/>
  <c r="G50" i="3"/>
  <c r="G51" i="4" l="1"/>
  <c r="G52" i="2"/>
  <c r="G51" i="5"/>
  <c r="G51" i="3"/>
  <c r="G52" i="4" l="1"/>
  <c r="G53" i="2"/>
  <c r="G52" i="5"/>
  <c r="G52" i="3"/>
  <c r="G54" i="2" l="1"/>
  <c r="G53" i="4"/>
  <c r="G53" i="5"/>
  <c r="G53" i="3"/>
  <c r="G54" i="4" l="1"/>
  <c r="G55" i="2"/>
  <c r="G54" i="5"/>
  <c r="G54" i="3"/>
  <c r="G56" i="2" l="1"/>
  <c r="G55" i="4"/>
  <c r="G55" i="5"/>
  <c r="G55" i="3"/>
  <c r="G56" i="4" l="1"/>
  <c r="G57" i="2"/>
  <c r="G56" i="5"/>
  <c r="G56" i="3"/>
  <c r="G58" i="2" l="1"/>
  <c r="G57" i="4"/>
  <c r="G57" i="5"/>
  <c r="G57" i="3"/>
  <c r="G58" i="4" l="1"/>
  <c r="G59" i="2"/>
  <c r="G58" i="5"/>
  <c r="G58" i="3"/>
  <c r="G60" i="2" l="1"/>
  <c r="G59" i="4"/>
  <c r="G59" i="5"/>
  <c r="G59" i="3"/>
  <c r="G60" i="4" l="1"/>
  <c r="G61" i="2"/>
  <c r="G60" i="5"/>
  <c r="G60" i="3"/>
  <c r="G62" i="2" l="1"/>
  <c r="G61" i="4"/>
  <c r="G61" i="5"/>
  <c r="G61" i="3"/>
  <c r="G62" i="4" l="1"/>
  <c r="G63" i="2"/>
  <c r="G62" i="5"/>
  <c r="G62" i="3"/>
  <c r="G64" i="2" l="1"/>
  <c r="G63" i="4"/>
  <c r="G63" i="5"/>
  <c r="G63" i="3"/>
  <c r="G64" i="4" l="1"/>
  <c r="G65" i="2"/>
  <c r="G64" i="5"/>
  <c r="G64" i="3"/>
  <c r="G66" i="2" l="1"/>
  <c r="G65" i="4"/>
  <c r="G65" i="5"/>
  <c r="G65" i="3"/>
  <c r="G66" i="4" l="1"/>
  <c r="G67" i="2"/>
  <c r="G66" i="5"/>
  <c r="G66" i="3"/>
  <c r="G68" i="2" l="1"/>
  <c r="G67" i="4"/>
  <c r="G67" i="5"/>
  <c r="G67" i="3"/>
  <c r="G68" i="4" l="1"/>
  <c r="G69" i="2"/>
  <c r="G68" i="5"/>
  <c r="G68" i="3"/>
  <c r="G69" i="4" l="1"/>
  <c r="G70" i="2"/>
  <c r="G69" i="5"/>
  <c r="G69" i="3"/>
  <c r="G71" i="2" l="1"/>
  <c r="G70" i="4"/>
  <c r="G70" i="5"/>
  <c r="G70" i="3"/>
  <c r="G71" i="4" l="1"/>
  <c r="G72" i="2"/>
  <c r="G71" i="5"/>
  <c r="G71" i="3"/>
  <c r="G72" i="4" l="1"/>
  <c r="G73" i="2"/>
  <c r="G72" i="5"/>
  <c r="G72" i="3"/>
  <c r="G74" i="2" l="1"/>
  <c r="H10" i="2" s="1"/>
  <c r="H73" i="2"/>
  <c r="H71" i="2"/>
  <c r="H69" i="2"/>
  <c r="H67" i="2"/>
  <c r="H66" i="2"/>
  <c r="H65" i="2"/>
  <c r="H72" i="2"/>
  <c r="G73" i="4"/>
  <c r="G73" i="5"/>
  <c r="G73" i="3"/>
  <c r="G74" i="4" l="1"/>
  <c r="H73" i="4"/>
  <c r="H65" i="4"/>
  <c r="H71" i="4"/>
  <c r="H69" i="4"/>
  <c r="H67" i="4"/>
  <c r="H68" i="4"/>
  <c r="H74" i="2"/>
  <c r="H2" i="2"/>
  <c r="H5" i="2"/>
  <c r="H3" i="2"/>
  <c r="H4" i="2"/>
  <c r="H8" i="2"/>
  <c r="H6" i="2"/>
  <c r="H7" i="2"/>
  <c r="H9" i="2"/>
  <c r="H11" i="2"/>
  <c r="H13" i="2"/>
  <c r="H12" i="2"/>
  <c r="H14" i="2"/>
  <c r="H19" i="2"/>
  <c r="H16" i="2"/>
  <c r="H15" i="2"/>
  <c r="H18" i="2"/>
  <c r="H22" i="2"/>
  <c r="H17" i="2"/>
  <c r="H20" i="2"/>
  <c r="H24" i="2"/>
  <c r="H21" i="2"/>
  <c r="H26" i="2"/>
  <c r="H23" i="2"/>
  <c r="H28" i="2"/>
  <c r="H25" i="2"/>
  <c r="H27" i="2"/>
  <c r="H29" i="2"/>
  <c r="H31" i="2"/>
  <c r="H30" i="2"/>
  <c r="H35" i="2"/>
  <c r="H32" i="2"/>
  <c r="H34" i="2"/>
  <c r="H37" i="2"/>
  <c r="H33" i="2"/>
  <c r="H38" i="2"/>
  <c r="H36" i="2"/>
  <c r="H39" i="2"/>
  <c r="H40" i="2"/>
  <c r="H41" i="2"/>
  <c r="H43" i="2"/>
  <c r="H42" i="2"/>
  <c r="H47" i="2"/>
  <c r="H44" i="2"/>
  <c r="H49" i="2"/>
  <c r="H45" i="2"/>
  <c r="H46" i="2"/>
  <c r="H51" i="2"/>
  <c r="H48" i="2"/>
  <c r="H50" i="2"/>
  <c r="H52" i="2"/>
  <c r="H53" i="2"/>
  <c r="H54" i="2"/>
  <c r="H55" i="2"/>
  <c r="H56" i="2"/>
  <c r="H58" i="2"/>
  <c r="H57" i="2"/>
  <c r="H59" i="2"/>
  <c r="H60" i="2"/>
  <c r="H64" i="2"/>
  <c r="H61" i="2"/>
  <c r="H62" i="2"/>
  <c r="H63" i="2"/>
  <c r="H70" i="2"/>
  <c r="H68" i="2"/>
  <c r="G74" i="5"/>
  <c r="H72" i="5" s="1"/>
  <c r="H73" i="5"/>
  <c r="H71" i="5"/>
  <c r="H69" i="5"/>
  <c r="H66" i="5"/>
  <c r="H67" i="5"/>
  <c r="G74" i="3"/>
  <c r="H71" i="3" s="1"/>
  <c r="H73" i="3"/>
  <c r="H69" i="3" l="1"/>
  <c r="H74" i="4"/>
  <c r="H2" i="4"/>
  <c r="H4" i="4"/>
  <c r="H3" i="4"/>
  <c r="H6" i="4"/>
  <c r="H5" i="4"/>
  <c r="H8" i="4"/>
  <c r="H7" i="4"/>
  <c r="H10" i="4"/>
  <c r="H12" i="4"/>
  <c r="H9" i="4"/>
  <c r="H11" i="4"/>
  <c r="H13" i="4"/>
  <c r="H14" i="4"/>
  <c r="H16" i="4"/>
  <c r="H15" i="4"/>
  <c r="H17" i="4"/>
  <c r="H18" i="4"/>
  <c r="H20" i="4"/>
  <c r="H19" i="4"/>
  <c r="H22" i="4"/>
  <c r="H21" i="4"/>
  <c r="H23" i="4"/>
  <c r="H27" i="4"/>
  <c r="H24" i="4"/>
  <c r="H25" i="4"/>
  <c r="H26" i="4"/>
  <c r="H30" i="4"/>
  <c r="H31" i="4"/>
  <c r="H28" i="4"/>
  <c r="H29" i="4"/>
  <c r="H34" i="4"/>
  <c r="H36" i="4"/>
  <c r="H32" i="4"/>
  <c r="H33" i="4"/>
  <c r="H35" i="4"/>
  <c r="H38" i="4"/>
  <c r="H37" i="4"/>
  <c r="H39" i="4"/>
  <c r="H43" i="4"/>
  <c r="H41" i="4"/>
  <c r="H40" i="4"/>
  <c r="H42" i="4"/>
  <c r="H45" i="4"/>
  <c r="H44" i="4"/>
  <c r="H49" i="4"/>
  <c r="H47" i="4"/>
  <c r="H46" i="4"/>
  <c r="H48" i="4"/>
  <c r="H50" i="4"/>
  <c r="H51" i="4"/>
  <c r="H52" i="4"/>
  <c r="H53" i="4"/>
  <c r="H54" i="4"/>
  <c r="H59" i="4"/>
  <c r="H55" i="4"/>
  <c r="H56" i="4"/>
  <c r="H60" i="4"/>
  <c r="H58" i="4"/>
  <c r="H57" i="4"/>
  <c r="H62" i="4"/>
  <c r="H64" i="4"/>
  <c r="H61" i="4"/>
  <c r="H63" i="4"/>
  <c r="H66" i="4"/>
  <c r="H68" i="3"/>
  <c r="H70" i="4"/>
  <c r="H72" i="4"/>
  <c r="H74" i="5"/>
  <c r="H2" i="5"/>
  <c r="H4" i="5"/>
  <c r="H3" i="5"/>
  <c r="H8" i="5"/>
  <c r="H5" i="5"/>
  <c r="H6" i="5"/>
  <c r="H11" i="5"/>
  <c r="H7" i="5"/>
  <c r="H9" i="5"/>
  <c r="H10" i="5"/>
  <c r="H12" i="5"/>
  <c r="H13" i="5"/>
  <c r="H14" i="5"/>
  <c r="H15" i="5"/>
  <c r="H16" i="5"/>
  <c r="H17" i="5"/>
  <c r="H18" i="5"/>
  <c r="H23" i="5"/>
  <c r="H19" i="5"/>
  <c r="H20" i="5"/>
  <c r="H21" i="5"/>
  <c r="H22" i="5"/>
  <c r="H24" i="5"/>
  <c r="H25" i="5"/>
  <c r="H29" i="5"/>
  <c r="H26" i="5"/>
  <c r="H27" i="5"/>
  <c r="H28" i="5"/>
  <c r="H30" i="5"/>
  <c r="H34" i="5"/>
  <c r="H31" i="5"/>
  <c r="H32" i="5"/>
  <c r="H33" i="5"/>
  <c r="H35" i="5"/>
  <c r="H37" i="5"/>
  <c r="H36" i="5"/>
  <c r="H41" i="5"/>
  <c r="H39" i="5"/>
  <c r="H38" i="5"/>
  <c r="H40" i="5"/>
  <c r="H45" i="5"/>
  <c r="H43" i="5"/>
  <c r="H46" i="5"/>
  <c r="H42" i="5"/>
  <c r="H44" i="5"/>
  <c r="H48" i="5"/>
  <c r="H47" i="5"/>
  <c r="H50" i="5"/>
  <c r="H52" i="5"/>
  <c r="H49" i="5"/>
  <c r="H54" i="5"/>
  <c r="H51" i="5"/>
  <c r="H56" i="5"/>
  <c r="H53" i="5"/>
  <c r="H55" i="5"/>
  <c r="H59" i="5"/>
  <c r="H61" i="5"/>
  <c r="H57" i="5"/>
  <c r="H58" i="5"/>
  <c r="H60" i="5"/>
  <c r="H65" i="5"/>
  <c r="H62" i="5"/>
  <c r="H63" i="5"/>
  <c r="H68" i="5"/>
  <c r="H70" i="5"/>
  <c r="H64" i="5"/>
  <c r="H74" i="3"/>
  <c r="H3" i="3"/>
  <c r="H2" i="3"/>
  <c r="H4" i="3"/>
  <c r="H5" i="3"/>
  <c r="H6" i="3"/>
  <c r="H7" i="3"/>
  <c r="H8" i="3"/>
  <c r="H9" i="3"/>
  <c r="H10" i="3"/>
  <c r="H14" i="3"/>
  <c r="H11" i="3"/>
  <c r="H12" i="3"/>
  <c r="H13" i="3"/>
  <c r="H15" i="3"/>
  <c r="H16" i="3"/>
  <c r="H19" i="3"/>
  <c r="H21" i="3"/>
  <c r="H17" i="3"/>
  <c r="H18" i="3"/>
  <c r="H20" i="3"/>
  <c r="H26" i="3"/>
  <c r="H22" i="3"/>
  <c r="H24" i="3"/>
  <c r="H23" i="3"/>
  <c r="H28" i="3"/>
  <c r="H25" i="3"/>
  <c r="H27" i="3"/>
  <c r="H29" i="3"/>
  <c r="H30" i="3"/>
  <c r="H31" i="3"/>
  <c r="H32" i="3"/>
  <c r="H33" i="3"/>
  <c r="H34" i="3"/>
  <c r="H36" i="3"/>
  <c r="H35" i="3"/>
  <c r="H37" i="3"/>
  <c r="H38" i="3"/>
  <c r="H40" i="3"/>
  <c r="H39" i="3"/>
  <c r="H42" i="3"/>
  <c r="H41" i="3"/>
  <c r="H43" i="3"/>
  <c r="H45" i="3"/>
  <c r="H44" i="3"/>
  <c r="H51" i="3"/>
  <c r="H46" i="3"/>
  <c r="H47" i="3"/>
  <c r="H48" i="3"/>
  <c r="H49" i="3"/>
  <c r="H53" i="3"/>
  <c r="H50" i="3"/>
  <c r="H52" i="3"/>
  <c r="H54" i="3"/>
  <c r="H55" i="3"/>
  <c r="H56" i="3"/>
  <c r="H57" i="3"/>
  <c r="H58" i="3"/>
  <c r="H59" i="3"/>
  <c r="H60" i="3"/>
  <c r="H61" i="3"/>
  <c r="H65" i="3"/>
  <c r="H63" i="3"/>
  <c r="H62" i="3"/>
  <c r="H66" i="3"/>
  <c r="H64" i="3"/>
  <c r="H67" i="3"/>
  <c r="H70" i="3"/>
  <c r="H72" i="3"/>
</calcChain>
</file>

<file path=xl/sharedStrings.xml><?xml version="1.0" encoding="utf-8"?>
<sst xmlns="http://schemas.openxmlformats.org/spreadsheetml/2006/main" count="128" uniqueCount="41">
  <si>
    <t>Tensión [V]</t>
  </si>
  <si>
    <t>Corriente [A]</t>
  </si>
  <si>
    <t>t[min]</t>
  </si>
  <si>
    <t>Observaciones</t>
  </si>
  <si>
    <t>Potencia [W]</t>
  </si>
  <si>
    <t>Impedancia de entrada [Ohm]</t>
  </si>
  <si>
    <t>Carga [Ah]</t>
  </si>
  <si>
    <t>SOC [pu]</t>
  </si>
  <si>
    <t>Impedancia en precarga entre 2V y 3V</t>
  </si>
  <si>
    <t>Impedancia en CC</t>
  </si>
  <si>
    <t>Impedancia en CV</t>
  </si>
  <si>
    <t>Bateria:</t>
  </si>
  <si>
    <t>2B</t>
  </si>
  <si>
    <t>Se realizó una precarga de ~1min</t>
  </si>
  <si>
    <t>-</t>
  </si>
  <si>
    <t>Min</t>
  </si>
  <si>
    <t>Max</t>
  </si>
  <si>
    <t>t0</t>
  </si>
  <si>
    <t>Rin0</t>
  </si>
  <si>
    <t>V0</t>
  </si>
  <si>
    <t>3,06V</t>
  </si>
  <si>
    <t>Cambio a CV</t>
  </si>
  <si>
    <t xml:space="preserve"> </t>
  </si>
  <si>
    <t>Impedancia [Ohm]</t>
  </si>
  <si>
    <t>Impedancia en precarga entre 2V y 3V por celda</t>
  </si>
  <si>
    <t>Límites absolutos de impedancia [Ohm]</t>
  </si>
  <si>
    <t>MODIFICADO para caso de mayor corriente</t>
  </si>
  <si>
    <t>Ensayo de Descarga a 0.5C</t>
  </si>
  <si>
    <t>Tiempo[minutos]</t>
  </si>
  <si>
    <t>Corriente[A]</t>
  </si>
  <si>
    <t>Tensión[V]</t>
  </si>
  <si>
    <t>Batería: 2B</t>
  </si>
  <si>
    <t>Tensión de CA: 4,17V</t>
  </si>
  <si>
    <t>Adjuntar circuito de medición</t>
  </si>
  <si>
    <t>Hora de Inicio: 14:30</t>
  </si>
  <si>
    <t>Hora de Finalización: 16:15</t>
  </si>
  <si>
    <t>Instrumental: 2 multímetros TES 2350 de 3 3/4 dígitos, reóstato de 100Ohms, resistencias cerámicas de 15W-1Ohm y conectores</t>
  </si>
  <si>
    <t>Se reguló manualmente la carga para obtener una corriente constante de 2,15A</t>
  </si>
  <si>
    <t>Cálculo de la resistencia interna: Rin=97mOhm</t>
  </si>
  <si>
    <t>Se utilizó una escala de 4V y 10A</t>
  </si>
  <si>
    <t>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</si>
</sst>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3" fillId="3" borderId="0" xfId="2"/>
    <xf numFmtId="0" fontId="3" fillId="4" borderId="2" xfId="3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3" fillId="4" borderId="0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3" fillId="3" borderId="1" xfId="2" applyNumberFormat="1" applyBorder="1" applyAlignment="1">
      <alignment horizontal="center" vertical="center"/>
    </xf>
    <xf numFmtId="0" fontId="3" fillId="4" borderId="2" xfId="3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3" fillId="2" borderId="1" xfId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20% - Énfasis4" xfId="1" builtinId="42"/>
    <cellStyle name="40% - Énfasis4" xfId="2" builtinId="43"/>
    <cellStyle name="60% - Énfasis4" xfId="3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Tensión y corriente durante la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1S2P'!$A$1</c:f>
              <c:strCache>
                <c:ptCount val="1"/>
                <c:pt idx="0">
                  <c:v>Tensión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1S2P'!$C$2:$C$74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1S2P'!$A$2:$A$74</c:f>
              <c:numCache>
                <c:formatCode>General</c:formatCode>
                <c:ptCount val="73"/>
                <c:pt idx="0">
                  <c:v>3.06</c:v>
                </c:pt>
                <c:pt idx="1">
                  <c:v>3.47</c:v>
                </c:pt>
                <c:pt idx="2">
                  <c:v>3.57</c:v>
                </c:pt>
                <c:pt idx="3">
                  <c:v>3.64</c:v>
                </c:pt>
                <c:pt idx="4">
                  <c:v>3.68</c:v>
                </c:pt>
                <c:pt idx="5">
                  <c:v>3.72</c:v>
                </c:pt>
                <c:pt idx="6">
                  <c:v>3.74</c:v>
                </c:pt>
                <c:pt idx="7">
                  <c:v>3.75</c:v>
                </c:pt>
                <c:pt idx="8">
                  <c:v>3.76</c:v>
                </c:pt>
                <c:pt idx="9">
                  <c:v>3.78</c:v>
                </c:pt>
                <c:pt idx="10">
                  <c:v>3.8</c:v>
                </c:pt>
                <c:pt idx="11">
                  <c:v>3.82</c:v>
                </c:pt>
                <c:pt idx="12">
                  <c:v>3.82</c:v>
                </c:pt>
                <c:pt idx="13">
                  <c:v>3.85</c:v>
                </c:pt>
                <c:pt idx="14">
                  <c:v>3.87</c:v>
                </c:pt>
                <c:pt idx="15">
                  <c:v>3.88</c:v>
                </c:pt>
                <c:pt idx="16">
                  <c:v>3.9</c:v>
                </c:pt>
                <c:pt idx="17">
                  <c:v>3.92</c:v>
                </c:pt>
                <c:pt idx="18">
                  <c:v>3.95</c:v>
                </c:pt>
                <c:pt idx="19">
                  <c:v>3.98</c:v>
                </c:pt>
                <c:pt idx="20">
                  <c:v>4</c:v>
                </c:pt>
                <c:pt idx="21">
                  <c:v>4.04</c:v>
                </c:pt>
                <c:pt idx="22">
                  <c:v>4.07</c:v>
                </c:pt>
                <c:pt idx="23">
                  <c:v>4.1100000000000003</c:v>
                </c:pt>
                <c:pt idx="24">
                  <c:v>4.16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AEA-AA32-757542F3BF5D}"/>
            </c:ext>
          </c:extLst>
        </c:ser>
        <c:ser>
          <c:idx val="1"/>
          <c:order val="1"/>
          <c:tx>
            <c:strRef>
              <c:f>'Carga 1S2P'!$B$1</c:f>
              <c:strCache>
                <c:ptCount val="1"/>
                <c:pt idx="0">
                  <c:v>Corriente [A]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'Carga 1S2P'!$C$2:$C$74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1S2P'!$B$2:$B$74</c:f>
              <c:numCache>
                <c:formatCode>General</c:formatCode>
                <c:ptCount val="73"/>
                <c:pt idx="0">
                  <c:v>0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2.15</c:v>
                </c:pt>
                <c:pt idx="5">
                  <c:v>2.15</c:v>
                </c:pt>
                <c:pt idx="6">
                  <c:v>2.15</c:v>
                </c:pt>
                <c:pt idx="7">
                  <c:v>2.15</c:v>
                </c:pt>
                <c:pt idx="8">
                  <c:v>2.15</c:v>
                </c:pt>
                <c:pt idx="9">
                  <c:v>2.15</c:v>
                </c:pt>
                <c:pt idx="10">
                  <c:v>2.15</c:v>
                </c:pt>
                <c:pt idx="11">
                  <c:v>2.15</c:v>
                </c:pt>
                <c:pt idx="12">
                  <c:v>2.15</c:v>
                </c:pt>
                <c:pt idx="13">
                  <c:v>2.15</c:v>
                </c:pt>
                <c:pt idx="14">
                  <c:v>2.15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2.0699999999999998</c:v>
                </c:pt>
                <c:pt idx="27">
                  <c:v>1.97</c:v>
                </c:pt>
                <c:pt idx="28">
                  <c:v>1.88</c:v>
                </c:pt>
                <c:pt idx="29">
                  <c:v>1.77</c:v>
                </c:pt>
                <c:pt idx="30">
                  <c:v>1.65</c:v>
                </c:pt>
                <c:pt idx="31">
                  <c:v>1.44</c:v>
                </c:pt>
                <c:pt idx="32">
                  <c:v>1.42</c:v>
                </c:pt>
                <c:pt idx="33">
                  <c:v>1.38</c:v>
                </c:pt>
                <c:pt idx="34">
                  <c:v>1.25</c:v>
                </c:pt>
                <c:pt idx="35">
                  <c:v>1.21</c:v>
                </c:pt>
                <c:pt idx="36">
                  <c:v>1.19</c:v>
                </c:pt>
                <c:pt idx="37">
                  <c:v>1.1299999999999999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0.91</c:v>
                </c:pt>
                <c:pt idx="41">
                  <c:v>0.86</c:v>
                </c:pt>
                <c:pt idx="42">
                  <c:v>0.83</c:v>
                </c:pt>
                <c:pt idx="43">
                  <c:v>0.8</c:v>
                </c:pt>
                <c:pt idx="44">
                  <c:v>0.66</c:v>
                </c:pt>
                <c:pt idx="45">
                  <c:v>0.64</c:v>
                </c:pt>
                <c:pt idx="46">
                  <c:v>0.62</c:v>
                </c:pt>
                <c:pt idx="47">
                  <c:v>0.6</c:v>
                </c:pt>
                <c:pt idx="48">
                  <c:v>0.5</c:v>
                </c:pt>
                <c:pt idx="49">
                  <c:v>0.47</c:v>
                </c:pt>
                <c:pt idx="50">
                  <c:v>0.46</c:v>
                </c:pt>
                <c:pt idx="51">
                  <c:v>0.44</c:v>
                </c:pt>
                <c:pt idx="52">
                  <c:v>0.43</c:v>
                </c:pt>
                <c:pt idx="53">
                  <c:v>0.42</c:v>
                </c:pt>
                <c:pt idx="54">
                  <c:v>0.35</c:v>
                </c:pt>
                <c:pt idx="55">
                  <c:v>0.31</c:v>
                </c:pt>
                <c:pt idx="56">
                  <c:v>0.28999999999999998</c:v>
                </c:pt>
                <c:pt idx="57">
                  <c:v>0.28000000000000003</c:v>
                </c:pt>
                <c:pt idx="58">
                  <c:v>0.27</c:v>
                </c:pt>
                <c:pt idx="59">
                  <c:v>0.26</c:v>
                </c:pt>
                <c:pt idx="60">
                  <c:v>0.25</c:v>
                </c:pt>
                <c:pt idx="61">
                  <c:v>0.24</c:v>
                </c:pt>
                <c:pt idx="62">
                  <c:v>0.23</c:v>
                </c:pt>
                <c:pt idx="63">
                  <c:v>0.2</c:v>
                </c:pt>
                <c:pt idx="64">
                  <c:v>0.18</c:v>
                </c:pt>
                <c:pt idx="65">
                  <c:v>0.17</c:v>
                </c:pt>
                <c:pt idx="66">
                  <c:v>0.16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0.12</c:v>
                </c:pt>
                <c:pt idx="71">
                  <c:v>0.11</c:v>
                </c:pt>
                <c:pt idx="7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AEA-AA32-757542F3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296192"/>
        <c:axId val="1034297024"/>
      </c:lineChart>
      <c:catAx>
        <c:axId val="10342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7024"/>
        <c:crosses val="autoZero"/>
        <c:auto val="1"/>
        <c:lblAlgn val="ctr"/>
        <c:lblOffset val="100"/>
        <c:noMultiLvlLbl val="0"/>
      </c:catAx>
      <c:valAx>
        <c:axId val="1034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7807529451736"/>
          <c:y val="0.49589761250192133"/>
          <c:w val="0.19866501664179498"/>
          <c:h val="0.166791382359636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Tensión y corriente durante la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10S4P'!$A$1</c:f>
              <c:strCache>
                <c:ptCount val="1"/>
                <c:pt idx="0">
                  <c:v>Tensión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10S1P'!$C$2:$C$74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10S4P'!$A$2:$A$74</c:f>
              <c:numCache>
                <c:formatCode>General</c:formatCode>
                <c:ptCount val="73"/>
                <c:pt idx="0">
                  <c:v>30.6</c:v>
                </c:pt>
                <c:pt idx="1">
                  <c:v>34.700000000000003</c:v>
                </c:pt>
                <c:pt idx="2">
                  <c:v>35.699999999999996</c:v>
                </c:pt>
                <c:pt idx="3">
                  <c:v>36.4</c:v>
                </c:pt>
                <c:pt idx="4">
                  <c:v>36.800000000000004</c:v>
                </c:pt>
                <c:pt idx="5">
                  <c:v>37.200000000000003</c:v>
                </c:pt>
                <c:pt idx="6">
                  <c:v>37.400000000000006</c:v>
                </c:pt>
                <c:pt idx="7">
                  <c:v>37.5</c:v>
                </c:pt>
                <c:pt idx="8">
                  <c:v>37.599999999999994</c:v>
                </c:pt>
                <c:pt idx="9">
                  <c:v>37.799999999999997</c:v>
                </c:pt>
                <c:pt idx="10">
                  <c:v>38</c:v>
                </c:pt>
                <c:pt idx="11">
                  <c:v>38.199999999999996</c:v>
                </c:pt>
                <c:pt idx="12">
                  <c:v>38.199999999999996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38.799999999999997</c:v>
                </c:pt>
                <c:pt idx="16">
                  <c:v>39</c:v>
                </c:pt>
                <c:pt idx="17">
                  <c:v>39.200000000000003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</c:v>
                </c:pt>
                <c:pt idx="21">
                  <c:v>40.4</c:v>
                </c:pt>
                <c:pt idx="22">
                  <c:v>40.700000000000003</c:v>
                </c:pt>
                <c:pt idx="23">
                  <c:v>41.1</c:v>
                </c:pt>
                <c:pt idx="24">
                  <c:v>41.6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C-4A0C-AA51-9C11A00A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96192"/>
        <c:axId val="1034297024"/>
      </c:lineChart>
      <c:lineChart>
        <c:grouping val="standard"/>
        <c:varyColors val="0"/>
        <c:ser>
          <c:idx val="1"/>
          <c:order val="1"/>
          <c:tx>
            <c:strRef>
              <c:f>'Carga 10S4P'!$B$1</c:f>
              <c:strCache>
                <c:ptCount val="1"/>
                <c:pt idx="0">
                  <c:v>Corriente [A]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'Carga 10S4P'!$C$2:$C$74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10S4P'!$B$2:$B$74</c:f>
              <c:numCache>
                <c:formatCode>0.00</c:formatCode>
                <c:ptCount val="73"/>
                <c:pt idx="0">
                  <c:v>0</c:v>
                </c:pt>
                <c:pt idx="1">
                  <c:v>6.6993999999999998</c:v>
                </c:pt>
                <c:pt idx="2">
                  <c:v>6.6993999999999998</c:v>
                </c:pt>
                <c:pt idx="3">
                  <c:v>6.6993999999999998</c:v>
                </c:pt>
                <c:pt idx="4">
                  <c:v>6.6993999999999998</c:v>
                </c:pt>
                <c:pt idx="5">
                  <c:v>6.6993999999999998</c:v>
                </c:pt>
                <c:pt idx="6">
                  <c:v>6.6993999999999998</c:v>
                </c:pt>
                <c:pt idx="7">
                  <c:v>6.6993999999999998</c:v>
                </c:pt>
                <c:pt idx="8">
                  <c:v>6.6993999999999998</c:v>
                </c:pt>
                <c:pt idx="9">
                  <c:v>6.6993999999999998</c:v>
                </c:pt>
                <c:pt idx="10">
                  <c:v>6.6993999999999998</c:v>
                </c:pt>
                <c:pt idx="11">
                  <c:v>6.6993999999999998</c:v>
                </c:pt>
                <c:pt idx="12">
                  <c:v>6.6993999999999998</c:v>
                </c:pt>
                <c:pt idx="13">
                  <c:v>6.6993999999999998</c:v>
                </c:pt>
                <c:pt idx="14">
                  <c:v>6.6993999999999998</c:v>
                </c:pt>
                <c:pt idx="15">
                  <c:v>6.6993999999999998</c:v>
                </c:pt>
                <c:pt idx="16">
                  <c:v>6.6993999999999998</c:v>
                </c:pt>
                <c:pt idx="17">
                  <c:v>6.6993999999999998</c:v>
                </c:pt>
                <c:pt idx="18">
                  <c:v>6.6993999999999998</c:v>
                </c:pt>
                <c:pt idx="19">
                  <c:v>6.6993999999999998</c:v>
                </c:pt>
                <c:pt idx="20">
                  <c:v>6.6993999999999998</c:v>
                </c:pt>
                <c:pt idx="21">
                  <c:v>6.6993999999999998</c:v>
                </c:pt>
                <c:pt idx="22">
                  <c:v>6.6993999999999998</c:v>
                </c:pt>
                <c:pt idx="23">
                  <c:v>6.6993999999999998</c:v>
                </c:pt>
                <c:pt idx="24">
                  <c:v>6.6993999999999998</c:v>
                </c:pt>
                <c:pt idx="25">
                  <c:v>6.6993999999999998</c:v>
                </c:pt>
                <c:pt idx="26">
                  <c:v>6.4501200000000001</c:v>
                </c:pt>
                <c:pt idx="27">
                  <c:v>6.1385199999999998</c:v>
                </c:pt>
                <c:pt idx="28">
                  <c:v>5.8580800000000002</c:v>
                </c:pt>
                <c:pt idx="29">
                  <c:v>5.51532</c:v>
                </c:pt>
                <c:pt idx="30">
                  <c:v>5.1414</c:v>
                </c:pt>
                <c:pt idx="31">
                  <c:v>4.4870400000000004</c:v>
                </c:pt>
                <c:pt idx="32">
                  <c:v>4.4247199999999998</c:v>
                </c:pt>
                <c:pt idx="33">
                  <c:v>4.3000799999999995</c:v>
                </c:pt>
                <c:pt idx="34">
                  <c:v>3.895</c:v>
                </c:pt>
                <c:pt idx="35">
                  <c:v>3.7703600000000002</c:v>
                </c:pt>
                <c:pt idx="36">
                  <c:v>3.70804</c:v>
                </c:pt>
                <c:pt idx="37">
                  <c:v>3.52108</c:v>
                </c:pt>
                <c:pt idx="38">
                  <c:v>3.4276000000000004</c:v>
                </c:pt>
                <c:pt idx="39">
                  <c:v>3.3652800000000003</c:v>
                </c:pt>
                <c:pt idx="40">
                  <c:v>2.8355600000000001</c:v>
                </c:pt>
                <c:pt idx="41">
                  <c:v>2.6797599999999999</c:v>
                </c:pt>
                <c:pt idx="42">
                  <c:v>2.5862799999999999</c:v>
                </c:pt>
                <c:pt idx="43">
                  <c:v>2.4928000000000003</c:v>
                </c:pt>
                <c:pt idx="44">
                  <c:v>2.0565600000000002</c:v>
                </c:pt>
                <c:pt idx="45">
                  <c:v>1.99424</c:v>
                </c:pt>
                <c:pt idx="46">
                  <c:v>1.9319200000000001</c:v>
                </c:pt>
                <c:pt idx="47">
                  <c:v>1.8695999999999999</c:v>
                </c:pt>
                <c:pt idx="48">
                  <c:v>1.5580000000000001</c:v>
                </c:pt>
                <c:pt idx="49">
                  <c:v>1.46452</c:v>
                </c:pt>
                <c:pt idx="50">
                  <c:v>1.4333600000000002</c:v>
                </c:pt>
                <c:pt idx="51">
                  <c:v>1.37104</c:v>
                </c:pt>
                <c:pt idx="52">
                  <c:v>1.33988</c:v>
                </c:pt>
                <c:pt idx="53">
                  <c:v>1.3087200000000001</c:v>
                </c:pt>
                <c:pt idx="54">
                  <c:v>1.0906</c:v>
                </c:pt>
                <c:pt idx="55">
                  <c:v>0.96596000000000004</c:v>
                </c:pt>
                <c:pt idx="56">
                  <c:v>0.90364</c:v>
                </c:pt>
                <c:pt idx="57">
                  <c:v>0.87248000000000014</c:v>
                </c:pt>
                <c:pt idx="58">
                  <c:v>0.84132000000000007</c:v>
                </c:pt>
                <c:pt idx="59">
                  <c:v>0.8101600000000001</c:v>
                </c:pt>
                <c:pt idx="60">
                  <c:v>0.77900000000000003</c:v>
                </c:pt>
                <c:pt idx="61">
                  <c:v>0.74783999999999995</c:v>
                </c:pt>
                <c:pt idx="62">
                  <c:v>0.71668000000000009</c:v>
                </c:pt>
                <c:pt idx="63">
                  <c:v>0.62320000000000009</c:v>
                </c:pt>
                <c:pt idx="64">
                  <c:v>0.56088000000000005</c:v>
                </c:pt>
                <c:pt idx="65">
                  <c:v>0.52972000000000008</c:v>
                </c:pt>
                <c:pt idx="66">
                  <c:v>0.49856</c:v>
                </c:pt>
                <c:pt idx="67">
                  <c:v>0.46739999999999998</c:v>
                </c:pt>
                <c:pt idx="68">
                  <c:v>0.43624000000000007</c:v>
                </c:pt>
                <c:pt idx="69">
                  <c:v>0.40508000000000005</c:v>
                </c:pt>
                <c:pt idx="70">
                  <c:v>0.37391999999999997</c:v>
                </c:pt>
                <c:pt idx="71">
                  <c:v>0.34276000000000001</c:v>
                </c:pt>
                <c:pt idx="72">
                  <c:v>0.31160000000000004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C-4A0C-AA51-9C11A00A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38671"/>
        <c:axId val="1199239919"/>
      </c:lineChart>
      <c:catAx>
        <c:axId val="10342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7024"/>
        <c:crosses val="autoZero"/>
        <c:auto val="1"/>
        <c:lblAlgn val="ctr"/>
        <c:lblOffset val="100"/>
        <c:noMultiLvlLbl val="0"/>
      </c:catAx>
      <c:valAx>
        <c:axId val="1034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6192"/>
        <c:crosses val="autoZero"/>
        <c:crossBetween val="between"/>
      </c:valAx>
      <c:valAx>
        <c:axId val="119923991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38671"/>
        <c:crosses val="max"/>
        <c:crossBetween val="between"/>
      </c:valAx>
      <c:catAx>
        <c:axId val="119923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23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58922064634067"/>
          <c:y val="0.43650028156280019"/>
          <c:w val="0.19866501664179498"/>
          <c:h val="0.16703903103426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Impedancia de</a:t>
            </a:r>
            <a:r>
              <a:rPr lang="en-US" baseline="0"/>
              <a:t> entrada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10S4P'!$F$1</c:f>
              <c:strCache>
                <c:ptCount val="1"/>
                <c:pt idx="0">
                  <c:v>Impedancia 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10S4P'!$C$3:$C$74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10S4P'!$F$3:$F$74</c:f>
              <c:numCache>
                <c:formatCode>0.00</c:formatCode>
                <c:ptCount val="72"/>
                <c:pt idx="0">
                  <c:v>5.1795683195510049</c:v>
                </c:pt>
                <c:pt idx="1">
                  <c:v>5.3288354180971425</c:v>
                </c:pt>
                <c:pt idx="2">
                  <c:v>5.43332238707944</c:v>
                </c:pt>
                <c:pt idx="3">
                  <c:v>5.4930292264978959</c:v>
                </c:pt>
                <c:pt idx="4">
                  <c:v>5.5527360659163509</c:v>
                </c:pt>
                <c:pt idx="5">
                  <c:v>5.5825894856255793</c:v>
                </c:pt>
                <c:pt idx="6">
                  <c:v>5.5975161954801926</c:v>
                </c:pt>
                <c:pt idx="7">
                  <c:v>5.6124429053348051</c:v>
                </c:pt>
                <c:pt idx="8">
                  <c:v>5.6422963250440334</c:v>
                </c:pt>
                <c:pt idx="9">
                  <c:v>5.6721497447532618</c:v>
                </c:pt>
                <c:pt idx="10">
                  <c:v>5.7020031644624884</c:v>
                </c:pt>
                <c:pt idx="11">
                  <c:v>5.7020031644624884</c:v>
                </c:pt>
                <c:pt idx="12">
                  <c:v>5.746783294026331</c:v>
                </c:pt>
                <c:pt idx="13">
                  <c:v>5.7766367137355594</c:v>
                </c:pt>
                <c:pt idx="14">
                  <c:v>5.7915634235901718</c:v>
                </c:pt>
                <c:pt idx="15">
                  <c:v>5.8214168432994002</c:v>
                </c:pt>
                <c:pt idx="16">
                  <c:v>5.8512702630086286</c:v>
                </c:pt>
                <c:pt idx="17">
                  <c:v>5.8960503925724694</c:v>
                </c:pt>
                <c:pt idx="18">
                  <c:v>5.9408305221363102</c:v>
                </c:pt>
                <c:pt idx="19">
                  <c:v>5.9706839418455386</c:v>
                </c:pt>
                <c:pt idx="20">
                  <c:v>6.0303907812639936</c:v>
                </c:pt>
                <c:pt idx="21">
                  <c:v>6.0751709108278362</c:v>
                </c:pt>
                <c:pt idx="22">
                  <c:v>6.1348777502462912</c:v>
                </c:pt>
                <c:pt idx="23">
                  <c:v>6.2095112995193604</c:v>
                </c:pt>
                <c:pt idx="24">
                  <c:v>6.2692181389378154</c:v>
                </c:pt>
                <c:pt idx="25">
                  <c:v>6.5115067626648804</c:v>
                </c:pt>
                <c:pt idx="26">
                  <c:v>6.8420401008712197</c:v>
                </c:pt>
                <c:pt idx="27">
                  <c:v>7.1695845737852677</c:v>
                </c:pt>
                <c:pt idx="28">
                  <c:v>7.6151519766758771</c:v>
                </c:pt>
                <c:pt idx="29">
                  <c:v>8.1689812113432136</c:v>
                </c:pt>
                <c:pt idx="30">
                  <c:v>9.360290971330766</c:v>
                </c:pt>
                <c:pt idx="31">
                  <c:v>9.4921260554340172</c:v>
                </c:pt>
                <c:pt idx="32">
                  <c:v>9.7672601439973228</c:v>
                </c:pt>
                <c:pt idx="33">
                  <c:v>10.783055198973042</c:v>
                </c:pt>
                <c:pt idx="34">
                  <c:v>11.139519833649837</c:v>
                </c:pt>
                <c:pt idx="35">
                  <c:v>11.326738654383448</c:v>
                </c:pt>
                <c:pt idx="36">
                  <c:v>11.928158405943631</c:v>
                </c:pt>
                <c:pt idx="37">
                  <c:v>12.25347181701482</c:v>
                </c:pt>
                <c:pt idx="38">
                  <c:v>12.480387961774353</c:v>
                </c:pt>
                <c:pt idx="39">
                  <c:v>14.811889009578355</c:v>
                </c:pt>
                <c:pt idx="40">
                  <c:v>15.673045347344539</c:v>
                </c:pt>
                <c:pt idx="41">
                  <c:v>16.239540962308798</c:v>
                </c:pt>
                <c:pt idx="42">
                  <c:v>16.848523748395376</c:v>
                </c:pt>
                <c:pt idx="43">
                  <c:v>20.422453028358031</c:v>
                </c:pt>
                <c:pt idx="44">
                  <c:v>21.060654685494224</c:v>
                </c:pt>
                <c:pt idx="45">
                  <c:v>21.740030643090812</c:v>
                </c:pt>
                <c:pt idx="46">
                  <c:v>22.464698331193841</c:v>
                </c:pt>
                <c:pt idx="47">
                  <c:v>26.957637997432606</c:v>
                </c:pt>
                <c:pt idx="48">
                  <c:v>28.678338295141071</c:v>
                </c:pt>
                <c:pt idx="49">
                  <c:v>29.301780431991958</c:v>
                </c:pt>
                <c:pt idx="50">
                  <c:v>30.633679542537052</c:v>
                </c:pt>
                <c:pt idx="51">
                  <c:v>31.346090694689078</c:v>
                </c:pt>
                <c:pt idx="52">
                  <c:v>32.092426187419768</c:v>
                </c:pt>
                <c:pt idx="53">
                  <c:v>38.510911424903725</c:v>
                </c:pt>
                <c:pt idx="54">
                  <c:v>43.480061286181623</c:v>
                </c:pt>
                <c:pt idx="55">
                  <c:v>46.478686202470008</c:v>
                </c:pt>
                <c:pt idx="56">
                  <c:v>48.138639281129649</c:v>
                </c:pt>
                <c:pt idx="57">
                  <c:v>49.921551847097412</c:v>
                </c:pt>
                <c:pt idx="58">
                  <c:v>51.841611533524237</c:v>
                </c:pt>
                <c:pt idx="59">
                  <c:v>53.915275994865212</c:v>
                </c:pt>
                <c:pt idx="60">
                  <c:v>56.161745827984596</c:v>
                </c:pt>
                <c:pt idx="61">
                  <c:v>58.603560863983915</c:v>
                </c:pt>
                <c:pt idx="62">
                  <c:v>67.394094993581504</c:v>
                </c:pt>
                <c:pt idx="63">
                  <c:v>74.882327770646128</c:v>
                </c:pt>
                <c:pt idx="64">
                  <c:v>79.287170580684119</c:v>
                </c:pt>
                <c:pt idx="65">
                  <c:v>84.242618741976898</c:v>
                </c:pt>
                <c:pt idx="66">
                  <c:v>89.858793324775363</c:v>
                </c:pt>
                <c:pt idx="67">
                  <c:v>96.277278562259298</c:v>
                </c:pt>
                <c:pt idx="68">
                  <c:v>103.68322306704847</c:v>
                </c:pt>
                <c:pt idx="69">
                  <c:v>112.32349165596919</c:v>
                </c:pt>
                <c:pt idx="70">
                  <c:v>122.53471817014821</c:v>
                </c:pt>
                <c:pt idx="71">
                  <c:v>134.78818998716301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4-4356-BE8E-3DBC0336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Impedancia</a:t>
                </a:r>
                <a:r>
                  <a:rPr lang="es-AR" baseline="0"/>
                  <a:t> [Ohm]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absorbida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10S4P'!$E$1</c:f>
              <c:strCache>
                <c:ptCount val="1"/>
                <c:pt idx="0">
                  <c:v>Potencia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10S4P'!$C$3:$C$74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10S4P'!$E$3:$E$74</c:f>
              <c:numCache>
                <c:formatCode>0.00</c:formatCode>
                <c:ptCount val="72"/>
                <c:pt idx="0">
                  <c:v>232.46918000000002</c:v>
                </c:pt>
                <c:pt idx="1">
                  <c:v>239.16857999999996</c:v>
                </c:pt>
                <c:pt idx="2">
                  <c:v>243.85815999999997</c:v>
                </c:pt>
                <c:pt idx="3">
                  <c:v>246.53792000000001</c:v>
                </c:pt>
                <c:pt idx="4">
                  <c:v>249.21768</c:v>
                </c:pt>
                <c:pt idx="5">
                  <c:v>250.55756000000002</c:v>
                </c:pt>
                <c:pt idx="6">
                  <c:v>251.22749999999999</c:v>
                </c:pt>
                <c:pt idx="7">
                  <c:v>251.89743999999996</c:v>
                </c:pt>
                <c:pt idx="8">
                  <c:v>253.23731999999998</c:v>
                </c:pt>
                <c:pt idx="9">
                  <c:v>254.5772</c:v>
                </c:pt>
                <c:pt idx="10">
                  <c:v>255.91707999999997</c:v>
                </c:pt>
                <c:pt idx="11">
                  <c:v>255.91707999999997</c:v>
                </c:pt>
                <c:pt idx="12">
                  <c:v>257.92689999999999</c:v>
                </c:pt>
                <c:pt idx="13">
                  <c:v>259.26677999999998</c:v>
                </c:pt>
                <c:pt idx="14">
                  <c:v>259.93671999999998</c:v>
                </c:pt>
                <c:pt idx="15">
                  <c:v>261.27659999999997</c:v>
                </c:pt>
                <c:pt idx="16">
                  <c:v>262.61648000000002</c:v>
                </c:pt>
                <c:pt idx="17">
                  <c:v>264.62630000000001</c:v>
                </c:pt>
                <c:pt idx="18">
                  <c:v>266.63611999999995</c:v>
                </c:pt>
                <c:pt idx="19">
                  <c:v>267.976</c:v>
                </c:pt>
                <c:pt idx="20">
                  <c:v>270.65575999999999</c:v>
                </c:pt>
                <c:pt idx="21">
                  <c:v>272.66558000000003</c:v>
                </c:pt>
                <c:pt idx="22">
                  <c:v>275.34534000000002</c:v>
                </c:pt>
                <c:pt idx="23">
                  <c:v>278.69504000000001</c:v>
                </c:pt>
                <c:pt idx="24">
                  <c:v>281.37479999999999</c:v>
                </c:pt>
                <c:pt idx="25">
                  <c:v>270.90503999999999</c:v>
                </c:pt>
                <c:pt idx="26">
                  <c:v>257.81783999999999</c:v>
                </c:pt>
                <c:pt idx="27">
                  <c:v>246.03936000000002</c:v>
                </c:pt>
                <c:pt idx="28">
                  <c:v>231.64344</c:v>
                </c:pt>
                <c:pt idx="29">
                  <c:v>215.93879999999999</c:v>
                </c:pt>
                <c:pt idx="30">
                  <c:v>188.45568000000003</c:v>
                </c:pt>
                <c:pt idx="31">
                  <c:v>185.83823999999998</c:v>
                </c:pt>
                <c:pt idx="32">
                  <c:v>180.60335999999998</c:v>
                </c:pt>
                <c:pt idx="33">
                  <c:v>163.59</c:v>
                </c:pt>
                <c:pt idx="34">
                  <c:v>158.35512</c:v>
                </c:pt>
                <c:pt idx="35">
                  <c:v>155.73768000000001</c:v>
                </c:pt>
                <c:pt idx="36">
                  <c:v>147.88535999999999</c:v>
                </c:pt>
                <c:pt idx="37">
                  <c:v>143.95920000000001</c:v>
                </c:pt>
                <c:pt idx="38">
                  <c:v>141.34176000000002</c:v>
                </c:pt>
                <c:pt idx="39">
                  <c:v>119.09352</c:v>
                </c:pt>
                <c:pt idx="40">
                  <c:v>112.54992</c:v>
                </c:pt>
                <c:pt idx="41">
                  <c:v>108.62375999999999</c:v>
                </c:pt>
                <c:pt idx="42">
                  <c:v>104.69760000000001</c:v>
                </c:pt>
                <c:pt idx="43">
                  <c:v>86.375520000000009</c:v>
                </c:pt>
                <c:pt idx="44">
                  <c:v>83.758080000000007</c:v>
                </c:pt>
                <c:pt idx="45">
                  <c:v>81.140640000000005</c:v>
                </c:pt>
                <c:pt idx="46">
                  <c:v>78.523200000000003</c:v>
                </c:pt>
                <c:pt idx="47">
                  <c:v>65.436000000000007</c:v>
                </c:pt>
                <c:pt idx="48">
                  <c:v>61.509840000000004</c:v>
                </c:pt>
                <c:pt idx="49">
                  <c:v>60.20112000000001</c:v>
                </c:pt>
                <c:pt idx="50">
                  <c:v>57.583680000000001</c:v>
                </c:pt>
                <c:pt idx="51">
                  <c:v>56.27496</c:v>
                </c:pt>
                <c:pt idx="52">
                  <c:v>54.966240000000006</c:v>
                </c:pt>
                <c:pt idx="53">
                  <c:v>45.805199999999999</c:v>
                </c:pt>
                <c:pt idx="54">
                  <c:v>40.570320000000002</c:v>
                </c:pt>
                <c:pt idx="55">
                  <c:v>37.95288</c:v>
                </c:pt>
                <c:pt idx="56">
                  <c:v>36.644160000000007</c:v>
                </c:pt>
                <c:pt idx="57">
                  <c:v>35.335440000000006</c:v>
                </c:pt>
                <c:pt idx="58">
                  <c:v>34.026720000000005</c:v>
                </c:pt>
                <c:pt idx="59">
                  <c:v>32.718000000000004</c:v>
                </c:pt>
                <c:pt idx="60">
                  <c:v>31.409279999999999</c:v>
                </c:pt>
                <c:pt idx="61">
                  <c:v>30.100560000000005</c:v>
                </c:pt>
                <c:pt idx="62">
                  <c:v>26.174400000000002</c:v>
                </c:pt>
                <c:pt idx="63">
                  <c:v>23.556960000000004</c:v>
                </c:pt>
                <c:pt idx="64">
                  <c:v>22.248240000000003</c:v>
                </c:pt>
                <c:pt idx="65">
                  <c:v>20.939520000000002</c:v>
                </c:pt>
                <c:pt idx="66">
                  <c:v>19.630800000000001</c:v>
                </c:pt>
                <c:pt idx="67">
                  <c:v>18.322080000000003</c:v>
                </c:pt>
                <c:pt idx="68">
                  <c:v>17.013360000000002</c:v>
                </c:pt>
                <c:pt idx="69">
                  <c:v>15.704639999999999</c:v>
                </c:pt>
                <c:pt idx="70">
                  <c:v>14.39592</c:v>
                </c:pt>
                <c:pt idx="71">
                  <c:v>13.087200000000001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7-45DB-AE02-D61CD14A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[min]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Potencia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Tensión durante la descarga (Corriente cte.)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Descarga!$M$1</c:f>
              <c:strCache>
                <c:ptCount val="1"/>
                <c:pt idx="0">
                  <c:v>Tensión[V]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Descarga!$K$2:$K$32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</c:numCache>
            </c:numRef>
          </c:cat>
          <c:val>
            <c:numRef>
              <c:f>Descarga!$M$2:$M$32</c:f>
              <c:numCache>
                <c:formatCode>General</c:formatCode>
                <c:ptCount val="31"/>
                <c:pt idx="0">
                  <c:v>4.16</c:v>
                </c:pt>
                <c:pt idx="1">
                  <c:v>3.96</c:v>
                </c:pt>
                <c:pt idx="2">
                  <c:v>3.94</c:v>
                </c:pt>
                <c:pt idx="3">
                  <c:v>3.92</c:v>
                </c:pt>
                <c:pt idx="4">
                  <c:v>3.91</c:v>
                </c:pt>
                <c:pt idx="5">
                  <c:v>3.9</c:v>
                </c:pt>
                <c:pt idx="6">
                  <c:v>3.89</c:v>
                </c:pt>
                <c:pt idx="7">
                  <c:v>3.84</c:v>
                </c:pt>
                <c:pt idx="8">
                  <c:v>3.79</c:v>
                </c:pt>
                <c:pt idx="9">
                  <c:v>3.75</c:v>
                </c:pt>
                <c:pt idx="10">
                  <c:v>3.72</c:v>
                </c:pt>
                <c:pt idx="11">
                  <c:v>3.67</c:v>
                </c:pt>
                <c:pt idx="12">
                  <c:v>3.63</c:v>
                </c:pt>
                <c:pt idx="13">
                  <c:v>3.58</c:v>
                </c:pt>
                <c:pt idx="14">
                  <c:v>3.54</c:v>
                </c:pt>
                <c:pt idx="15">
                  <c:v>3.5</c:v>
                </c:pt>
                <c:pt idx="16">
                  <c:v>3.47</c:v>
                </c:pt>
                <c:pt idx="17">
                  <c:v>3.44</c:v>
                </c:pt>
                <c:pt idx="18">
                  <c:v>3.4</c:v>
                </c:pt>
                <c:pt idx="19">
                  <c:v>3.38</c:v>
                </c:pt>
                <c:pt idx="20">
                  <c:v>3.36</c:v>
                </c:pt>
                <c:pt idx="21">
                  <c:v>3.33</c:v>
                </c:pt>
                <c:pt idx="22">
                  <c:v>3.3</c:v>
                </c:pt>
                <c:pt idx="23">
                  <c:v>3.26</c:v>
                </c:pt>
                <c:pt idx="24">
                  <c:v>3.22</c:v>
                </c:pt>
                <c:pt idx="25">
                  <c:v>3.13</c:v>
                </c:pt>
                <c:pt idx="26">
                  <c:v>3.1</c:v>
                </c:pt>
                <c:pt idx="27">
                  <c:v>3.08</c:v>
                </c:pt>
                <c:pt idx="28">
                  <c:v>3.06</c:v>
                </c:pt>
                <c:pt idx="29">
                  <c:v>3.02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1-45DE-B946-2CB5E094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296192"/>
        <c:axId val="1034297024"/>
      </c:lineChart>
      <c:catAx>
        <c:axId val="10342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7024"/>
        <c:crosses val="autoZero"/>
        <c:auto val="1"/>
        <c:lblAlgn val="ctr"/>
        <c:lblOffset val="100"/>
        <c:noMultiLvlLbl val="0"/>
      </c:catAx>
      <c:valAx>
        <c:axId val="1034297024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Impedancia de 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1S2P'!$F$1</c:f>
              <c:strCache>
                <c:ptCount val="1"/>
                <c:pt idx="0">
                  <c:v>Impedancia de entrada 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1S2P'!$C$3:$C$74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1S2P'!$F$3:$F$74</c:f>
              <c:numCache>
                <c:formatCode>0.00</c:formatCode>
                <c:ptCount val="72"/>
                <c:pt idx="0">
                  <c:v>1.6139534883720932</c:v>
                </c:pt>
                <c:pt idx="1">
                  <c:v>1.6604651162790698</c:v>
                </c:pt>
                <c:pt idx="2">
                  <c:v>1.6930232558139535</c:v>
                </c:pt>
                <c:pt idx="3">
                  <c:v>1.7116279069767444</c:v>
                </c:pt>
                <c:pt idx="4">
                  <c:v>1.730232558139535</c:v>
                </c:pt>
                <c:pt idx="5">
                  <c:v>1.7395348837209303</c:v>
                </c:pt>
                <c:pt idx="6">
                  <c:v>1.7441860465116279</c:v>
                </c:pt>
                <c:pt idx="7">
                  <c:v>1.7488372093023254</c:v>
                </c:pt>
                <c:pt idx="8">
                  <c:v>1.758139534883721</c:v>
                </c:pt>
                <c:pt idx="9">
                  <c:v>1.7674418604651163</c:v>
                </c:pt>
                <c:pt idx="10">
                  <c:v>1.7767441860465116</c:v>
                </c:pt>
                <c:pt idx="11">
                  <c:v>1.7767441860465116</c:v>
                </c:pt>
                <c:pt idx="12">
                  <c:v>1.7906976744186047</c:v>
                </c:pt>
                <c:pt idx="13">
                  <c:v>1.8</c:v>
                </c:pt>
                <c:pt idx="14">
                  <c:v>1.8046511627906976</c:v>
                </c:pt>
                <c:pt idx="15">
                  <c:v>1.8139534883720931</c:v>
                </c:pt>
                <c:pt idx="16">
                  <c:v>1.8232558139534885</c:v>
                </c:pt>
                <c:pt idx="17">
                  <c:v>1.8372093023255816</c:v>
                </c:pt>
                <c:pt idx="18">
                  <c:v>1.8511627906976744</c:v>
                </c:pt>
                <c:pt idx="19">
                  <c:v>1.8604651162790697</c:v>
                </c:pt>
                <c:pt idx="20">
                  <c:v>1.8790697674418606</c:v>
                </c:pt>
                <c:pt idx="21">
                  <c:v>1.8930232558139537</c:v>
                </c:pt>
                <c:pt idx="22">
                  <c:v>1.9116279069767443</c:v>
                </c:pt>
                <c:pt idx="23">
                  <c:v>1.9348837209302328</c:v>
                </c:pt>
                <c:pt idx="24">
                  <c:v>1.9534883720930234</c:v>
                </c:pt>
                <c:pt idx="25">
                  <c:v>2.0289855072463769</c:v>
                </c:pt>
                <c:pt idx="26">
                  <c:v>2.1319796954314723</c:v>
                </c:pt>
                <c:pt idx="27">
                  <c:v>2.2340425531914896</c:v>
                </c:pt>
                <c:pt idx="28">
                  <c:v>2.3728813559322033</c:v>
                </c:pt>
                <c:pt idx="29">
                  <c:v>2.5454545454545459</c:v>
                </c:pt>
                <c:pt idx="30">
                  <c:v>2.916666666666667</c:v>
                </c:pt>
                <c:pt idx="31">
                  <c:v>2.9577464788732395</c:v>
                </c:pt>
                <c:pt idx="32">
                  <c:v>3.0434782608695654</c:v>
                </c:pt>
                <c:pt idx="33">
                  <c:v>3.3600000000000003</c:v>
                </c:pt>
                <c:pt idx="34">
                  <c:v>3.4710743801652897</c:v>
                </c:pt>
                <c:pt idx="35">
                  <c:v>3.5294117647058827</c:v>
                </c:pt>
                <c:pt idx="36">
                  <c:v>3.7168141592920358</c:v>
                </c:pt>
                <c:pt idx="37">
                  <c:v>3.8181818181818179</c:v>
                </c:pt>
                <c:pt idx="38">
                  <c:v>3.8888888888888888</c:v>
                </c:pt>
                <c:pt idx="39">
                  <c:v>4.6153846153846159</c:v>
                </c:pt>
                <c:pt idx="40">
                  <c:v>4.8837209302325588</c:v>
                </c:pt>
                <c:pt idx="41">
                  <c:v>5.0602409638554224</c:v>
                </c:pt>
                <c:pt idx="42">
                  <c:v>5.25</c:v>
                </c:pt>
                <c:pt idx="43">
                  <c:v>6.3636363636363633</c:v>
                </c:pt>
                <c:pt idx="44">
                  <c:v>6.5625</c:v>
                </c:pt>
                <c:pt idx="45">
                  <c:v>6.774193548387097</c:v>
                </c:pt>
                <c:pt idx="46">
                  <c:v>7.0000000000000009</c:v>
                </c:pt>
                <c:pt idx="47">
                  <c:v>8.4</c:v>
                </c:pt>
                <c:pt idx="48">
                  <c:v>8.9361702127659584</c:v>
                </c:pt>
                <c:pt idx="49">
                  <c:v>9.1304347826086953</c:v>
                </c:pt>
                <c:pt idx="50">
                  <c:v>9.545454545454545</c:v>
                </c:pt>
                <c:pt idx="51">
                  <c:v>9.7674418604651176</c:v>
                </c:pt>
                <c:pt idx="52">
                  <c:v>10</c:v>
                </c:pt>
                <c:pt idx="53">
                  <c:v>12.000000000000002</c:v>
                </c:pt>
                <c:pt idx="54">
                  <c:v>13.548387096774194</c:v>
                </c:pt>
                <c:pt idx="55">
                  <c:v>14.482758620689657</c:v>
                </c:pt>
                <c:pt idx="56">
                  <c:v>15</c:v>
                </c:pt>
                <c:pt idx="57">
                  <c:v>15.555555555555555</c:v>
                </c:pt>
                <c:pt idx="58">
                  <c:v>16.153846153846153</c:v>
                </c:pt>
                <c:pt idx="59">
                  <c:v>16.8</c:v>
                </c:pt>
                <c:pt idx="60">
                  <c:v>17.5</c:v>
                </c:pt>
                <c:pt idx="61">
                  <c:v>18.260869565217391</c:v>
                </c:pt>
                <c:pt idx="62">
                  <c:v>21</c:v>
                </c:pt>
                <c:pt idx="63">
                  <c:v>23.333333333333336</c:v>
                </c:pt>
                <c:pt idx="64">
                  <c:v>24.705882352941178</c:v>
                </c:pt>
                <c:pt idx="65">
                  <c:v>26.25</c:v>
                </c:pt>
                <c:pt idx="66">
                  <c:v>28.000000000000004</c:v>
                </c:pt>
                <c:pt idx="67">
                  <c:v>30</c:v>
                </c:pt>
                <c:pt idx="68">
                  <c:v>32.307692307692307</c:v>
                </c:pt>
                <c:pt idx="69">
                  <c:v>35</c:v>
                </c:pt>
                <c:pt idx="70">
                  <c:v>38.18181818181818</c:v>
                </c:pt>
                <c:pt idx="7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A-46D8-97C1-A45D3597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Impedancia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 absorbida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1S2P'!$E$1</c:f>
              <c:strCache>
                <c:ptCount val="1"/>
                <c:pt idx="0">
                  <c:v>Potencia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1S2P'!$C$3:$C$74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1S2P'!$E$3:$E$74</c:f>
              <c:numCache>
                <c:formatCode>0.00</c:formatCode>
                <c:ptCount val="72"/>
                <c:pt idx="0">
                  <c:v>7.4604999999999997</c:v>
                </c:pt>
                <c:pt idx="1">
                  <c:v>7.6754999999999995</c:v>
                </c:pt>
                <c:pt idx="2">
                  <c:v>7.8259999999999996</c:v>
                </c:pt>
                <c:pt idx="3">
                  <c:v>7.9119999999999999</c:v>
                </c:pt>
                <c:pt idx="4">
                  <c:v>7.9980000000000002</c:v>
                </c:pt>
                <c:pt idx="5">
                  <c:v>8.0410000000000004</c:v>
                </c:pt>
                <c:pt idx="6">
                  <c:v>8.0625</c:v>
                </c:pt>
                <c:pt idx="7">
                  <c:v>8.0839999999999996</c:v>
                </c:pt>
                <c:pt idx="8">
                  <c:v>8.1269999999999989</c:v>
                </c:pt>
                <c:pt idx="9">
                  <c:v>8.17</c:v>
                </c:pt>
                <c:pt idx="10">
                  <c:v>8.2129999999999992</c:v>
                </c:pt>
                <c:pt idx="11">
                  <c:v>8.2129999999999992</c:v>
                </c:pt>
                <c:pt idx="12">
                  <c:v>8.2774999999999999</c:v>
                </c:pt>
                <c:pt idx="13">
                  <c:v>8.3204999999999991</c:v>
                </c:pt>
                <c:pt idx="14">
                  <c:v>8.3419999999999987</c:v>
                </c:pt>
                <c:pt idx="15">
                  <c:v>8.3849999999999998</c:v>
                </c:pt>
                <c:pt idx="16">
                  <c:v>8.427999999999999</c:v>
                </c:pt>
                <c:pt idx="17">
                  <c:v>8.4924999999999997</c:v>
                </c:pt>
                <c:pt idx="18">
                  <c:v>8.5570000000000004</c:v>
                </c:pt>
                <c:pt idx="19">
                  <c:v>8.6</c:v>
                </c:pt>
                <c:pt idx="20">
                  <c:v>8.6859999999999999</c:v>
                </c:pt>
                <c:pt idx="21">
                  <c:v>8.7505000000000006</c:v>
                </c:pt>
                <c:pt idx="22">
                  <c:v>8.8365000000000009</c:v>
                </c:pt>
                <c:pt idx="23">
                  <c:v>8.9439999999999991</c:v>
                </c:pt>
                <c:pt idx="24">
                  <c:v>9.0299999999999994</c:v>
                </c:pt>
                <c:pt idx="25">
                  <c:v>8.6939999999999991</c:v>
                </c:pt>
                <c:pt idx="26">
                  <c:v>8.2740000000000009</c:v>
                </c:pt>
                <c:pt idx="27">
                  <c:v>7.8959999999999999</c:v>
                </c:pt>
                <c:pt idx="28">
                  <c:v>7.4340000000000002</c:v>
                </c:pt>
                <c:pt idx="29">
                  <c:v>6.93</c:v>
                </c:pt>
                <c:pt idx="30">
                  <c:v>6.048</c:v>
                </c:pt>
                <c:pt idx="31">
                  <c:v>5.9639999999999995</c:v>
                </c:pt>
                <c:pt idx="32">
                  <c:v>5.7959999999999994</c:v>
                </c:pt>
                <c:pt idx="33">
                  <c:v>5.25</c:v>
                </c:pt>
                <c:pt idx="34">
                  <c:v>5.0819999999999999</c:v>
                </c:pt>
                <c:pt idx="35">
                  <c:v>4.9980000000000002</c:v>
                </c:pt>
                <c:pt idx="36">
                  <c:v>4.7459999999999996</c:v>
                </c:pt>
                <c:pt idx="37">
                  <c:v>4.620000000000001</c:v>
                </c:pt>
                <c:pt idx="38">
                  <c:v>4.5360000000000005</c:v>
                </c:pt>
                <c:pt idx="39">
                  <c:v>3.8220000000000005</c:v>
                </c:pt>
                <c:pt idx="40">
                  <c:v>3.6120000000000001</c:v>
                </c:pt>
                <c:pt idx="41">
                  <c:v>3.4859999999999998</c:v>
                </c:pt>
                <c:pt idx="42">
                  <c:v>3.3600000000000003</c:v>
                </c:pt>
                <c:pt idx="43">
                  <c:v>2.7720000000000002</c:v>
                </c:pt>
                <c:pt idx="44">
                  <c:v>2.6880000000000002</c:v>
                </c:pt>
                <c:pt idx="45">
                  <c:v>2.6040000000000001</c:v>
                </c:pt>
                <c:pt idx="46">
                  <c:v>2.52</c:v>
                </c:pt>
                <c:pt idx="47">
                  <c:v>2.1</c:v>
                </c:pt>
                <c:pt idx="48">
                  <c:v>1.974</c:v>
                </c:pt>
                <c:pt idx="49">
                  <c:v>1.9320000000000002</c:v>
                </c:pt>
                <c:pt idx="50">
                  <c:v>1.8480000000000001</c:v>
                </c:pt>
                <c:pt idx="51">
                  <c:v>1.806</c:v>
                </c:pt>
                <c:pt idx="52">
                  <c:v>1.764</c:v>
                </c:pt>
                <c:pt idx="53">
                  <c:v>1.47</c:v>
                </c:pt>
                <c:pt idx="54">
                  <c:v>1.302</c:v>
                </c:pt>
                <c:pt idx="55">
                  <c:v>1.218</c:v>
                </c:pt>
                <c:pt idx="56">
                  <c:v>1.1760000000000002</c:v>
                </c:pt>
                <c:pt idx="57">
                  <c:v>1.1340000000000001</c:v>
                </c:pt>
                <c:pt idx="58">
                  <c:v>1.0920000000000001</c:v>
                </c:pt>
                <c:pt idx="59">
                  <c:v>1.05</c:v>
                </c:pt>
                <c:pt idx="60">
                  <c:v>1.008</c:v>
                </c:pt>
                <c:pt idx="61">
                  <c:v>0.96600000000000008</c:v>
                </c:pt>
                <c:pt idx="62">
                  <c:v>0.84000000000000008</c:v>
                </c:pt>
                <c:pt idx="63">
                  <c:v>0.75600000000000001</c:v>
                </c:pt>
                <c:pt idx="64">
                  <c:v>0.71400000000000008</c:v>
                </c:pt>
                <c:pt idx="65">
                  <c:v>0.67200000000000004</c:v>
                </c:pt>
                <c:pt idx="66">
                  <c:v>0.63</c:v>
                </c:pt>
                <c:pt idx="67">
                  <c:v>0.58800000000000008</c:v>
                </c:pt>
                <c:pt idx="68">
                  <c:v>0.54600000000000004</c:v>
                </c:pt>
                <c:pt idx="69">
                  <c:v>0.504</c:v>
                </c:pt>
                <c:pt idx="70">
                  <c:v>0.46200000000000002</c:v>
                </c:pt>
                <c:pt idx="71">
                  <c:v>0.42000000000000004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F-400F-A7B1-09D14A5D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Potencia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Tensión y corriente durante la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1S1P (Normalizada)'!$A$1</c:f>
              <c:strCache>
                <c:ptCount val="1"/>
                <c:pt idx="0">
                  <c:v>Tensión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1S1P (Normalizada)'!$C$2:$C$74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1S1P (Normalizada)'!$A$2:$A$74</c:f>
              <c:numCache>
                <c:formatCode>General</c:formatCode>
                <c:ptCount val="73"/>
                <c:pt idx="0">
                  <c:v>3.06</c:v>
                </c:pt>
                <c:pt idx="1">
                  <c:v>3.47</c:v>
                </c:pt>
                <c:pt idx="2">
                  <c:v>3.57</c:v>
                </c:pt>
                <c:pt idx="3">
                  <c:v>3.64</c:v>
                </c:pt>
                <c:pt idx="4">
                  <c:v>3.68</c:v>
                </c:pt>
                <c:pt idx="5">
                  <c:v>3.72</c:v>
                </c:pt>
                <c:pt idx="6">
                  <c:v>3.74</c:v>
                </c:pt>
                <c:pt idx="7">
                  <c:v>3.75</c:v>
                </c:pt>
                <c:pt idx="8">
                  <c:v>3.76</c:v>
                </c:pt>
                <c:pt idx="9">
                  <c:v>3.78</c:v>
                </c:pt>
                <c:pt idx="10">
                  <c:v>3.8</c:v>
                </c:pt>
                <c:pt idx="11">
                  <c:v>3.82</c:v>
                </c:pt>
                <c:pt idx="12">
                  <c:v>3.82</c:v>
                </c:pt>
                <c:pt idx="13">
                  <c:v>3.85</c:v>
                </c:pt>
                <c:pt idx="14">
                  <c:v>3.87</c:v>
                </c:pt>
                <c:pt idx="15">
                  <c:v>3.88</c:v>
                </c:pt>
                <c:pt idx="16">
                  <c:v>3.9</c:v>
                </c:pt>
                <c:pt idx="17">
                  <c:v>3.92</c:v>
                </c:pt>
                <c:pt idx="18">
                  <c:v>3.95</c:v>
                </c:pt>
                <c:pt idx="19">
                  <c:v>3.98</c:v>
                </c:pt>
                <c:pt idx="20">
                  <c:v>4</c:v>
                </c:pt>
                <c:pt idx="21">
                  <c:v>4.04</c:v>
                </c:pt>
                <c:pt idx="22">
                  <c:v>4.07</c:v>
                </c:pt>
                <c:pt idx="23">
                  <c:v>4.1100000000000003</c:v>
                </c:pt>
                <c:pt idx="24">
                  <c:v>4.16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7-4008-A9CE-4646DCF2E48D}"/>
            </c:ext>
          </c:extLst>
        </c:ser>
        <c:ser>
          <c:idx val="1"/>
          <c:order val="1"/>
          <c:tx>
            <c:strRef>
              <c:f>'Carga 1S1P (Normalizada)'!$B$1</c:f>
              <c:strCache>
                <c:ptCount val="1"/>
                <c:pt idx="0">
                  <c:v>Corriente [A]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'Carga 1S1P (Normalizada)'!$C$2:$C$74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1S1P (Normalizada)'!$B$2:$B$74</c:f>
              <c:numCache>
                <c:formatCode>General</c:formatCode>
                <c:ptCount val="73"/>
                <c:pt idx="0">
                  <c:v>0</c:v>
                </c:pt>
                <c:pt idx="1">
                  <c:v>1.075</c:v>
                </c:pt>
                <c:pt idx="2">
                  <c:v>1.075</c:v>
                </c:pt>
                <c:pt idx="3">
                  <c:v>1.075</c:v>
                </c:pt>
                <c:pt idx="4">
                  <c:v>1.075</c:v>
                </c:pt>
                <c:pt idx="5">
                  <c:v>1.075</c:v>
                </c:pt>
                <c:pt idx="6">
                  <c:v>1.075</c:v>
                </c:pt>
                <c:pt idx="7">
                  <c:v>1.075</c:v>
                </c:pt>
                <c:pt idx="8">
                  <c:v>1.075</c:v>
                </c:pt>
                <c:pt idx="9">
                  <c:v>1.075</c:v>
                </c:pt>
                <c:pt idx="10">
                  <c:v>1.075</c:v>
                </c:pt>
                <c:pt idx="11">
                  <c:v>1.075</c:v>
                </c:pt>
                <c:pt idx="12">
                  <c:v>1.075</c:v>
                </c:pt>
                <c:pt idx="13">
                  <c:v>1.075</c:v>
                </c:pt>
                <c:pt idx="14">
                  <c:v>1.075</c:v>
                </c:pt>
                <c:pt idx="15">
                  <c:v>1.075</c:v>
                </c:pt>
                <c:pt idx="16">
                  <c:v>1.075</c:v>
                </c:pt>
                <c:pt idx="17">
                  <c:v>1.075</c:v>
                </c:pt>
                <c:pt idx="18">
                  <c:v>1.075</c:v>
                </c:pt>
                <c:pt idx="19">
                  <c:v>1.075</c:v>
                </c:pt>
                <c:pt idx="20">
                  <c:v>1.075</c:v>
                </c:pt>
                <c:pt idx="21">
                  <c:v>1.075</c:v>
                </c:pt>
                <c:pt idx="22">
                  <c:v>1.075</c:v>
                </c:pt>
                <c:pt idx="23">
                  <c:v>1.075</c:v>
                </c:pt>
                <c:pt idx="24">
                  <c:v>1.075</c:v>
                </c:pt>
                <c:pt idx="25">
                  <c:v>1.075</c:v>
                </c:pt>
                <c:pt idx="26">
                  <c:v>1.0349999999999999</c:v>
                </c:pt>
                <c:pt idx="27">
                  <c:v>0.98499999999999999</c:v>
                </c:pt>
                <c:pt idx="28">
                  <c:v>0.94</c:v>
                </c:pt>
                <c:pt idx="29">
                  <c:v>0.88500000000000001</c:v>
                </c:pt>
                <c:pt idx="30">
                  <c:v>0.82499999999999996</c:v>
                </c:pt>
                <c:pt idx="31">
                  <c:v>0.72</c:v>
                </c:pt>
                <c:pt idx="32">
                  <c:v>0.71</c:v>
                </c:pt>
                <c:pt idx="33">
                  <c:v>0.69</c:v>
                </c:pt>
                <c:pt idx="34">
                  <c:v>0.625</c:v>
                </c:pt>
                <c:pt idx="35">
                  <c:v>0.60499999999999998</c:v>
                </c:pt>
                <c:pt idx="36">
                  <c:v>0.59499999999999997</c:v>
                </c:pt>
                <c:pt idx="37">
                  <c:v>0.56499999999999995</c:v>
                </c:pt>
                <c:pt idx="38">
                  <c:v>0.55000000000000004</c:v>
                </c:pt>
                <c:pt idx="39">
                  <c:v>0.54</c:v>
                </c:pt>
                <c:pt idx="40">
                  <c:v>0.45500000000000002</c:v>
                </c:pt>
                <c:pt idx="41">
                  <c:v>0.43</c:v>
                </c:pt>
                <c:pt idx="42">
                  <c:v>0.41499999999999998</c:v>
                </c:pt>
                <c:pt idx="43">
                  <c:v>0.4</c:v>
                </c:pt>
                <c:pt idx="44">
                  <c:v>0.33</c:v>
                </c:pt>
                <c:pt idx="45">
                  <c:v>0.32</c:v>
                </c:pt>
                <c:pt idx="46">
                  <c:v>0.31</c:v>
                </c:pt>
                <c:pt idx="47">
                  <c:v>0.3</c:v>
                </c:pt>
                <c:pt idx="48">
                  <c:v>0.25</c:v>
                </c:pt>
                <c:pt idx="49">
                  <c:v>0.23499999999999999</c:v>
                </c:pt>
                <c:pt idx="50">
                  <c:v>0.23</c:v>
                </c:pt>
                <c:pt idx="51">
                  <c:v>0.22</c:v>
                </c:pt>
                <c:pt idx="52">
                  <c:v>0.215</c:v>
                </c:pt>
                <c:pt idx="53">
                  <c:v>0.21</c:v>
                </c:pt>
                <c:pt idx="54">
                  <c:v>0.17499999999999999</c:v>
                </c:pt>
                <c:pt idx="55">
                  <c:v>0.155</c:v>
                </c:pt>
                <c:pt idx="56">
                  <c:v>0.14499999999999999</c:v>
                </c:pt>
                <c:pt idx="57">
                  <c:v>0.14000000000000001</c:v>
                </c:pt>
                <c:pt idx="58">
                  <c:v>0.13500000000000001</c:v>
                </c:pt>
                <c:pt idx="59">
                  <c:v>0.13</c:v>
                </c:pt>
                <c:pt idx="60">
                  <c:v>0.125</c:v>
                </c:pt>
                <c:pt idx="61">
                  <c:v>0.12</c:v>
                </c:pt>
                <c:pt idx="62">
                  <c:v>0.115</c:v>
                </c:pt>
                <c:pt idx="63">
                  <c:v>0.1</c:v>
                </c:pt>
                <c:pt idx="64">
                  <c:v>0.09</c:v>
                </c:pt>
                <c:pt idx="65">
                  <c:v>8.5000000000000006E-2</c:v>
                </c:pt>
                <c:pt idx="66">
                  <c:v>0.08</c:v>
                </c:pt>
                <c:pt idx="67">
                  <c:v>7.4999999999999997E-2</c:v>
                </c:pt>
                <c:pt idx="68">
                  <c:v>7.0000000000000007E-2</c:v>
                </c:pt>
                <c:pt idx="69">
                  <c:v>6.5000000000000002E-2</c:v>
                </c:pt>
                <c:pt idx="70">
                  <c:v>0.06</c:v>
                </c:pt>
                <c:pt idx="71">
                  <c:v>5.5E-2</c:v>
                </c:pt>
                <c:pt idx="7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7-4008-A9CE-4646DCF2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296192"/>
        <c:axId val="1034297024"/>
      </c:lineChart>
      <c:catAx>
        <c:axId val="10342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7024"/>
        <c:crosses val="autoZero"/>
        <c:auto val="1"/>
        <c:lblAlgn val="ctr"/>
        <c:lblOffset val="100"/>
        <c:noMultiLvlLbl val="0"/>
      </c:catAx>
      <c:valAx>
        <c:axId val="1034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81418212553953"/>
          <c:y val="0.48104371140689817"/>
          <c:w val="0.19866501664179498"/>
          <c:h val="0.16703903103426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Impedancia de 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1S1P (Normalizada)'!$F$1</c:f>
              <c:strCache>
                <c:ptCount val="1"/>
                <c:pt idx="0">
                  <c:v>Impedancia 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1S1P (Normalizada)'!$C$3:$C$74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1S1P (Normalizada)'!$F$3:$F$74</c:f>
              <c:numCache>
                <c:formatCode>0.00</c:formatCode>
                <c:ptCount val="72"/>
                <c:pt idx="0">
                  <c:v>3.2279069767441864</c:v>
                </c:pt>
                <c:pt idx="1">
                  <c:v>3.3209302325581396</c:v>
                </c:pt>
                <c:pt idx="2">
                  <c:v>3.386046511627907</c:v>
                </c:pt>
                <c:pt idx="3">
                  <c:v>3.4232558139534888</c:v>
                </c:pt>
                <c:pt idx="4">
                  <c:v>3.4604651162790701</c:v>
                </c:pt>
                <c:pt idx="5">
                  <c:v>3.4790697674418607</c:v>
                </c:pt>
                <c:pt idx="6">
                  <c:v>3.4883720930232558</c:v>
                </c:pt>
                <c:pt idx="7">
                  <c:v>3.4976744186046509</c:v>
                </c:pt>
                <c:pt idx="8">
                  <c:v>3.516279069767442</c:v>
                </c:pt>
                <c:pt idx="9">
                  <c:v>3.5348837209302326</c:v>
                </c:pt>
                <c:pt idx="10">
                  <c:v>3.5534883720930233</c:v>
                </c:pt>
                <c:pt idx="11">
                  <c:v>3.5534883720930233</c:v>
                </c:pt>
                <c:pt idx="12">
                  <c:v>3.5813953488372094</c:v>
                </c:pt>
                <c:pt idx="13">
                  <c:v>3.6</c:v>
                </c:pt>
                <c:pt idx="14">
                  <c:v>3.6093023255813952</c:v>
                </c:pt>
                <c:pt idx="15">
                  <c:v>3.6279069767441863</c:v>
                </c:pt>
                <c:pt idx="16">
                  <c:v>3.6465116279069769</c:v>
                </c:pt>
                <c:pt idx="17">
                  <c:v>3.6744186046511631</c:v>
                </c:pt>
                <c:pt idx="18">
                  <c:v>3.7023255813953488</c:v>
                </c:pt>
                <c:pt idx="19">
                  <c:v>3.7209302325581395</c:v>
                </c:pt>
                <c:pt idx="20">
                  <c:v>3.7581395348837212</c:v>
                </c:pt>
                <c:pt idx="21">
                  <c:v>3.7860465116279074</c:v>
                </c:pt>
                <c:pt idx="22">
                  <c:v>3.8232558139534887</c:v>
                </c:pt>
                <c:pt idx="23">
                  <c:v>3.8697674418604655</c:v>
                </c:pt>
                <c:pt idx="24">
                  <c:v>3.9069767441860468</c:v>
                </c:pt>
                <c:pt idx="25">
                  <c:v>4.0579710144927539</c:v>
                </c:pt>
                <c:pt idx="26">
                  <c:v>4.2639593908629445</c:v>
                </c:pt>
                <c:pt idx="27">
                  <c:v>4.4680851063829792</c:v>
                </c:pt>
                <c:pt idx="28">
                  <c:v>4.7457627118644066</c:v>
                </c:pt>
                <c:pt idx="29">
                  <c:v>5.0909090909090917</c:v>
                </c:pt>
                <c:pt idx="30">
                  <c:v>5.8333333333333339</c:v>
                </c:pt>
                <c:pt idx="31">
                  <c:v>5.915492957746479</c:v>
                </c:pt>
                <c:pt idx="32">
                  <c:v>6.0869565217391308</c:v>
                </c:pt>
                <c:pt idx="33">
                  <c:v>6.7200000000000006</c:v>
                </c:pt>
                <c:pt idx="34">
                  <c:v>6.9421487603305794</c:v>
                </c:pt>
                <c:pt idx="35">
                  <c:v>7.0588235294117654</c:v>
                </c:pt>
                <c:pt idx="36">
                  <c:v>7.4336283185840717</c:v>
                </c:pt>
                <c:pt idx="37">
                  <c:v>7.6363636363636358</c:v>
                </c:pt>
                <c:pt idx="38">
                  <c:v>7.7777777777777777</c:v>
                </c:pt>
                <c:pt idx="39">
                  <c:v>9.2307692307692317</c:v>
                </c:pt>
                <c:pt idx="40">
                  <c:v>9.7674418604651176</c:v>
                </c:pt>
                <c:pt idx="41">
                  <c:v>10.120481927710845</c:v>
                </c:pt>
                <c:pt idx="42">
                  <c:v>10.5</c:v>
                </c:pt>
                <c:pt idx="43">
                  <c:v>12.727272727272727</c:v>
                </c:pt>
                <c:pt idx="44">
                  <c:v>13.125</c:v>
                </c:pt>
                <c:pt idx="45">
                  <c:v>13.548387096774194</c:v>
                </c:pt>
                <c:pt idx="46">
                  <c:v>14.000000000000002</c:v>
                </c:pt>
                <c:pt idx="47">
                  <c:v>16.8</c:v>
                </c:pt>
                <c:pt idx="48">
                  <c:v>17.872340425531917</c:v>
                </c:pt>
                <c:pt idx="49">
                  <c:v>18.260869565217391</c:v>
                </c:pt>
                <c:pt idx="50">
                  <c:v>19.09090909090909</c:v>
                </c:pt>
                <c:pt idx="51">
                  <c:v>19.534883720930235</c:v>
                </c:pt>
                <c:pt idx="52">
                  <c:v>20</c:v>
                </c:pt>
                <c:pt idx="53">
                  <c:v>24.000000000000004</c:v>
                </c:pt>
                <c:pt idx="54">
                  <c:v>27.096774193548388</c:v>
                </c:pt>
                <c:pt idx="55">
                  <c:v>28.965517241379313</c:v>
                </c:pt>
                <c:pt idx="56">
                  <c:v>30</c:v>
                </c:pt>
                <c:pt idx="57">
                  <c:v>31.111111111111111</c:v>
                </c:pt>
                <c:pt idx="58">
                  <c:v>32.307692307692307</c:v>
                </c:pt>
                <c:pt idx="59">
                  <c:v>33.6</c:v>
                </c:pt>
                <c:pt idx="60">
                  <c:v>35</c:v>
                </c:pt>
                <c:pt idx="61">
                  <c:v>36.521739130434781</c:v>
                </c:pt>
                <c:pt idx="62">
                  <c:v>42</c:v>
                </c:pt>
                <c:pt idx="63">
                  <c:v>46.666666666666671</c:v>
                </c:pt>
                <c:pt idx="64">
                  <c:v>49.411764705882355</c:v>
                </c:pt>
                <c:pt idx="65">
                  <c:v>52.5</c:v>
                </c:pt>
                <c:pt idx="66">
                  <c:v>56.000000000000007</c:v>
                </c:pt>
                <c:pt idx="67">
                  <c:v>60</c:v>
                </c:pt>
                <c:pt idx="68">
                  <c:v>64.615384615384613</c:v>
                </c:pt>
                <c:pt idx="69">
                  <c:v>70</c:v>
                </c:pt>
                <c:pt idx="70">
                  <c:v>76.36363636363636</c:v>
                </c:pt>
                <c:pt idx="7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9-43F9-B939-4A533B0B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Impedancia</a:t>
                </a:r>
                <a:r>
                  <a:rPr lang="es-AR" baseline="0"/>
                  <a:t> [Ohm]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 absorbida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1S1P (Normalizada)'!$E$1</c:f>
              <c:strCache>
                <c:ptCount val="1"/>
                <c:pt idx="0">
                  <c:v>Potencia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1S1P (Normalizada)'!$C$3:$C$74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1S1P (Normalizada)'!$E$3:$E$74</c:f>
              <c:numCache>
                <c:formatCode>0.00</c:formatCode>
                <c:ptCount val="72"/>
                <c:pt idx="0">
                  <c:v>3.7302499999999998</c:v>
                </c:pt>
                <c:pt idx="1">
                  <c:v>3.8377499999999998</c:v>
                </c:pt>
                <c:pt idx="2">
                  <c:v>3.9129999999999998</c:v>
                </c:pt>
                <c:pt idx="3">
                  <c:v>3.956</c:v>
                </c:pt>
                <c:pt idx="4">
                  <c:v>3.9990000000000001</c:v>
                </c:pt>
                <c:pt idx="5">
                  <c:v>4.0205000000000002</c:v>
                </c:pt>
                <c:pt idx="6">
                  <c:v>4.03125</c:v>
                </c:pt>
                <c:pt idx="7">
                  <c:v>4.0419999999999998</c:v>
                </c:pt>
                <c:pt idx="8">
                  <c:v>4.0634999999999994</c:v>
                </c:pt>
                <c:pt idx="9">
                  <c:v>4.085</c:v>
                </c:pt>
                <c:pt idx="10">
                  <c:v>4.1064999999999996</c:v>
                </c:pt>
                <c:pt idx="11">
                  <c:v>4.1064999999999996</c:v>
                </c:pt>
                <c:pt idx="12">
                  <c:v>4.1387499999999999</c:v>
                </c:pt>
                <c:pt idx="13">
                  <c:v>4.1602499999999996</c:v>
                </c:pt>
                <c:pt idx="14">
                  <c:v>4.1709999999999994</c:v>
                </c:pt>
                <c:pt idx="15">
                  <c:v>4.1924999999999999</c:v>
                </c:pt>
                <c:pt idx="16">
                  <c:v>4.2139999999999995</c:v>
                </c:pt>
                <c:pt idx="17">
                  <c:v>4.2462499999999999</c:v>
                </c:pt>
                <c:pt idx="18">
                  <c:v>4.2785000000000002</c:v>
                </c:pt>
                <c:pt idx="19">
                  <c:v>4.3</c:v>
                </c:pt>
                <c:pt idx="20">
                  <c:v>4.343</c:v>
                </c:pt>
                <c:pt idx="21">
                  <c:v>4.3752500000000003</c:v>
                </c:pt>
                <c:pt idx="22">
                  <c:v>4.4182500000000005</c:v>
                </c:pt>
                <c:pt idx="23">
                  <c:v>4.4719999999999995</c:v>
                </c:pt>
                <c:pt idx="24">
                  <c:v>4.5149999999999997</c:v>
                </c:pt>
                <c:pt idx="25">
                  <c:v>4.3469999999999995</c:v>
                </c:pt>
                <c:pt idx="26">
                  <c:v>4.1370000000000005</c:v>
                </c:pt>
                <c:pt idx="27">
                  <c:v>3.948</c:v>
                </c:pt>
                <c:pt idx="28">
                  <c:v>3.7170000000000001</c:v>
                </c:pt>
                <c:pt idx="29">
                  <c:v>3.4649999999999999</c:v>
                </c:pt>
                <c:pt idx="30">
                  <c:v>3.024</c:v>
                </c:pt>
                <c:pt idx="31">
                  <c:v>2.9819999999999998</c:v>
                </c:pt>
                <c:pt idx="32">
                  <c:v>2.8979999999999997</c:v>
                </c:pt>
                <c:pt idx="33">
                  <c:v>2.625</c:v>
                </c:pt>
                <c:pt idx="34">
                  <c:v>2.5409999999999999</c:v>
                </c:pt>
                <c:pt idx="35">
                  <c:v>2.4990000000000001</c:v>
                </c:pt>
                <c:pt idx="36">
                  <c:v>2.3729999999999998</c:v>
                </c:pt>
                <c:pt idx="37">
                  <c:v>2.3100000000000005</c:v>
                </c:pt>
                <c:pt idx="38">
                  <c:v>2.2680000000000002</c:v>
                </c:pt>
                <c:pt idx="39">
                  <c:v>1.9110000000000003</c:v>
                </c:pt>
                <c:pt idx="40">
                  <c:v>1.806</c:v>
                </c:pt>
                <c:pt idx="41">
                  <c:v>1.7429999999999999</c:v>
                </c:pt>
                <c:pt idx="42">
                  <c:v>1.6800000000000002</c:v>
                </c:pt>
                <c:pt idx="43">
                  <c:v>1.3860000000000001</c:v>
                </c:pt>
                <c:pt idx="44">
                  <c:v>1.3440000000000001</c:v>
                </c:pt>
                <c:pt idx="45">
                  <c:v>1.302</c:v>
                </c:pt>
                <c:pt idx="46">
                  <c:v>1.26</c:v>
                </c:pt>
                <c:pt idx="47">
                  <c:v>1.05</c:v>
                </c:pt>
                <c:pt idx="48">
                  <c:v>0.98699999999999999</c:v>
                </c:pt>
                <c:pt idx="49">
                  <c:v>0.96600000000000008</c:v>
                </c:pt>
                <c:pt idx="50">
                  <c:v>0.92400000000000004</c:v>
                </c:pt>
                <c:pt idx="51">
                  <c:v>0.90300000000000002</c:v>
                </c:pt>
                <c:pt idx="52">
                  <c:v>0.88200000000000001</c:v>
                </c:pt>
                <c:pt idx="53">
                  <c:v>0.73499999999999999</c:v>
                </c:pt>
                <c:pt idx="54">
                  <c:v>0.65100000000000002</c:v>
                </c:pt>
                <c:pt idx="55">
                  <c:v>0.60899999999999999</c:v>
                </c:pt>
                <c:pt idx="56">
                  <c:v>0.58800000000000008</c:v>
                </c:pt>
                <c:pt idx="57">
                  <c:v>0.56700000000000006</c:v>
                </c:pt>
                <c:pt idx="58">
                  <c:v>0.54600000000000004</c:v>
                </c:pt>
                <c:pt idx="59">
                  <c:v>0.52500000000000002</c:v>
                </c:pt>
                <c:pt idx="60">
                  <c:v>0.504</c:v>
                </c:pt>
                <c:pt idx="61">
                  <c:v>0.48300000000000004</c:v>
                </c:pt>
                <c:pt idx="62">
                  <c:v>0.42000000000000004</c:v>
                </c:pt>
                <c:pt idx="63">
                  <c:v>0.378</c:v>
                </c:pt>
                <c:pt idx="64">
                  <c:v>0.35700000000000004</c:v>
                </c:pt>
                <c:pt idx="65">
                  <c:v>0.33600000000000002</c:v>
                </c:pt>
                <c:pt idx="66">
                  <c:v>0.315</c:v>
                </c:pt>
                <c:pt idx="67">
                  <c:v>0.29400000000000004</c:v>
                </c:pt>
                <c:pt idx="68">
                  <c:v>0.27300000000000002</c:v>
                </c:pt>
                <c:pt idx="69">
                  <c:v>0.252</c:v>
                </c:pt>
                <c:pt idx="70">
                  <c:v>0.23100000000000001</c:v>
                </c:pt>
                <c:pt idx="71">
                  <c:v>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F-4A9B-9C5D-359EA860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Potencia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Tensión y corriente durante la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10S1P'!$A$1</c:f>
              <c:strCache>
                <c:ptCount val="1"/>
                <c:pt idx="0">
                  <c:v>Tensión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10S1P'!$C$2:$C$74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10S1P'!$A$2:$A$74</c:f>
              <c:numCache>
                <c:formatCode>General</c:formatCode>
                <c:ptCount val="73"/>
                <c:pt idx="0">
                  <c:v>30.6</c:v>
                </c:pt>
                <c:pt idx="1">
                  <c:v>34.700000000000003</c:v>
                </c:pt>
                <c:pt idx="2">
                  <c:v>35.699999999999996</c:v>
                </c:pt>
                <c:pt idx="3">
                  <c:v>36.4</c:v>
                </c:pt>
                <c:pt idx="4">
                  <c:v>36.800000000000004</c:v>
                </c:pt>
                <c:pt idx="5">
                  <c:v>37.200000000000003</c:v>
                </c:pt>
                <c:pt idx="6">
                  <c:v>37.400000000000006</c:v>
                </c:pt>
                <c:pt idx="7">
                  <c:v>37.5</c:v>
                </c:pt>
                <c:pt idx="8">
                  <c:v>37.599999999999994</c:v>
                </c:pt>
                <c:pt idx="9">
                  <c:v>37.799999999999997</c:v>
                </c:pt>
                <c:pt idx="10">
                  <c:v>38</c:v>
                </c:pt>
                <c:pt idx="11">
                  <c:v>38.199999999999996</c:v>
                </c:pt>
                <c:pt idx="12">
                  <c:v>38.199999999999996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38.799999999999997</c:v>
                </c:pt>
                <c:pt idx="16">
                  <c:v>39</c:v>
                </c:pt>
                <c:pt idx="17">
                  <c:v>39.200000000000003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</c:v>
                </c:pt>
                <c:pt idx="21">
                  <c:v>40.4</c:v>
                </c:pt>
                <c:pt idx="22">
                  <c:v>40.700000000000003</c:v>
                </c:pt>
                <c:pt idx="23">
                  <c:v>41.1</c:v>
                </c:pt>
                <c:pt idx="24">
                  <c:v>41.6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7-4BBB-831F-64CF5E11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96192"/>
        <c:axId val="1034297024"/>
      </c:lineChart>
      <c:lineChart>
        <c:grouping val="standard"/>
        <c:varyColors val="0"/>
        <c:ser>
          <c:idx val="1"/>
          <c:order val="1"/>
          <c:tx>
            <c:strRef>
              <c:f>'Carga 10S1P'!$B$1</c:f>
              <c:strCache>
                <c:ptCount val="1"/>
                <c:pt idx="0">
                  <c:v>Corriente [A]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'Carga 10S1P'!$C$2:$C$74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112</c:v>
                </c:pt>
                <c:pt idx="43">
                  <c:v>114</c:v>
                </c:pt>
                <c:pt idx="44">
                  <c:v>116</c:v>
                </c:pt>
                <c:pt idx="45">
                  <c:v>118</c:v>
                </c:pt>
                <c:pt idx="46">
                  <c:v>120</c:v>
                </c:pt>
                <c:pt idx="47">
                  <c:v>122</c:v>
                </c:pt>
                <c:pt idx="48">
                  <c:v>124</c:v>
                </c:pt>
                <c:pt idx="49">
                  <c:v>126</c:v>
                </c:pt>
                <c:pt idx="50">
                  <c:v>128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136</c:v>
                </c:pt>
                <c:pt idx="55">
                  <c:v>138</c:v>
                </c:pt>
                <c:pt idx="56">
                  <c:v>140</c:v>
                </c:pt>
                <c:pt idx="57">
                  <c:v>142</c:v>
                </c:pt>
                <c:pt idx="58">
                  <c:v>144</c:v>
                </c:pt>
                <c:pt idx="59">
                  <c:v>146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172</c:v>
                </c:pt>
              </c:numCache>
            </c:numRef>
          </c:cat>
          <c:val>
            <c:numRef>
              <c:f>'Carga 10S1P'!$B$2:$B$74</c:f>
              <c:numCache>
                <c:formatCode>General</c:formatCode>
                <c:ptCount val="73"/>
                <c:pt idx="0">
                  <c:v>0</c:v>
                </c:pt>
                <c:pt idx="1">
                  <c:v>1.075</c:v>
                </c:pt>
                <c:pt idx="2">
                  <c:v>1.075</c:v>
                </c:pt>
                <c:pt idx="3">
                  <c:v>1.075</c:v>
                </c:pt>
                <c:pt idx="4">
                  <c:v>1.075</c:v>
                </c:pt>
                <c:pt idx="5">
                  <c:v>1.075</c:v>
                </c:pt>
                <c:pt idx="6">
                  <c:v>1.075</c:v>
                </c:pt>
                <c:pt idx="7">
                  <c:v>1.075</c:v>
                </c:pt>
                <c:pt idx="8">
                  <c:v>1.075</c:v>
                </c:pt>
                <c:pt idx="9">
                  <c:v>1.075</c:v>
                </c:pt>
                <c:pt idx="10">
                  <c:v>1.075</c:v>
                </c:pt>
                <c:pt idx="11">
                  <c:v>1.075</c:v>
                </c:pt>
                <c:pt idx="12">
                  <c:v>1.075</c:v>
                </c:pt>
                <c:pt idx="13">
                  <c:v>1.075</c:v>
                </c:pt>
                <c:pt idx="14">
                  <c:v>1.075</c:v>
                </c:pt>
                <c:pt idx="15">
                  <c:v>1.075</c:v>
                </c:pt>
                <c:pt idx="16">
                  <c:v>1.075</c:v>
                </c:pt>
                <c:pt idx="17">
                  <c:v>1.075</c:v>
                </c:pt>
                <c:pt idx="18">
                  <c:v>1.075</c:v>
                </c:pt>
                <c:pt idx="19">
                  <c:v>1.075</c:v>
                </c:pt>
                <c:pt idx="20">
                  <c:v>1.075</c:v>
                </c:pt>
                <c:pt idx="21">
                  <c:v>1.075</c:v>
                </c:pt>
                <c:pt idx="22">
                  <c:v>1.075</c:v>
                </c:pt>
                <c:pt idx="23">
                  <c:v>1.075</c:v>
                </c:pt>
                <c:pt idx="24">
                  <c:v>1.075</c:v>
                </c:pt>
                <c:pt idx="25">
                  <c:v>1.075</c:v>
                </c:pt>
                <c:pt idx="26">
                  <c:v>1.0349999999999999</c:v>
                </c:pt>
                <c:pt idx="27">
                  <c:v>0.98499999999999999</c:v>
                </c:pt>
                <c:pt idx="28">
                  <c:v>0.94</c:v>
                </c:pt>
                <c:pt idx="29">
                  <c:v>0.88500000000000001</c:v>
                </c:pt>
                <c:pt idx="30">
                  <c:v>0.82499999999999996</c:v>
                </c:pt>
                <c:pt idx="31">
                  <c:v>0.72</c:v>
                </c:pt>
                <c:pt idx="32">
                  <c:v>0.71</c:v>
                </c:pt>
                <c:pt idx="33">
                  <c:v>0.69</c:v>
                </c:pt>
                <c:pt idx="34">
                  <c:v>0.625</c:v>
                </c:pt>
                <c:pt idx="35">
                  <c:v>0.60499999999999998</c:v>
                </c:pt>
                <c:pt idx="36">
                  <c:v>0.59499999999999997</c:v>
                </c:pt>
                <c:pt idx="37">
                  <c:v>0.56499999999999995</c:v>
                </c:pt>
                <c:pt idx="38">
                  <c:v>0.55000000000000004</c:v>
                </c:pt>
                <c:pt idx="39">
                  <c:v>0.54</c:v>
                </c:pt>
                <c:pt idx="40">
                  <c:v>0.45500000000000002</c:v>
                </c:pt>
                <c:pt idx="41">
                  <c:v>0.43</c:v>
                </c:pt>
                <c:pt idx="42">
                  <c:v>0.41499999999999998</c:v>
                </c:pt>
                <c:pt idx="43">
                  <c:v>0.4</c:v>
                </c:pt>
                <c:pt idx="44">
                  <c:v>0.33</c:v>
                </c:pt>
                <c:pt idx="45">
                  <c:v>0.32</c:v>
                </c:pt>
                <c:pt idx="46">
                  <c:v>0.31</c:v>
                </c:pt>
                <c:pt idx="47">
                  <c:v>0.3</c:v>
                </c:pt>
                <c:pt idx="48">
                  <c:v>0.25</c:v>
                </c:pt>
                <c:pt idx="49">
                  <c:v>0.23499999999999999</c:v>
                </c:pt>
                <c:pt idx="50">
                  <c:v>0.23</c:v>
                </c:pt>
                <c:pt idx="51">
                  <c:v>0.22</c:v>
                </c:pt>
                <c:pt idx="52">
                  <c:v>0.215</c:v>
                </c:pt>
                <c:pt idx="53">
                  <c:v>0.21</c:v>
                </c:pt>
                <c:pt idx="54">
                  <c:v>0.17499999999999999</c:v>
                </c:pt>
                <c:pt idx="55">
                  <c:v>0.155</c:v>
                </c:pt>
                <c:pt idx="56">
                  <c:v>0.14499999999999999</c:v>
                </c:pt>
                <c:pt idx="57">
                  <c:v>0.14000000000000001</c:v>
                </c:pt>
                <c:pt idx="58">
                  <c:v>0.13500000000000001</c:v>
                </c:pt>
                <c:pt idx="59">
                  <c:v>0.13</c:v>
                </c:pt>
                <c:pt idx="60">
                  <c:v>0.125</c:v>
                </c:pt>
                <c:pt idx="61">
                  <c:v>0.12</c:v>
                </c:pt>
                <c:pt idx="62">
                  <c:v>0.115</c:v>
                </c:pt>
                <c:pt idx="63">
                  <c:v>0.1</c:v>
                </c:pt>
                <c:pt idx="64">
                  <c:v>0.09</c:v>
                </c:pt>
                <c:pt idx="65">
                  <c:v>8.5000000000000006E-2</c:v>
                </c:pt>
                <c:pt idx="66">
                  <c:v>0.08</c:v>
                </c:pt>
                <c:pt idx="67">
                  <c:v>7.4999999999999997E-2</c:v>
                </c:pt>
                <c:pt idx="68">
                  <c:v>7.0000000000000007E-2</c:v>
                </c:pt>
                <c:pt idx="69">
                  <c:v>6.5000000000000002E-2</c:v>
                </c:pt>
                <c:pt idx="70">
                  <c:v>0.06</c:v>
                </c:pt>
                <c:pt idx="71">
                  <c:v>5.5E-2</c:v>
                </c:pt>
                <c:pt idx="7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7-4BBB-831F-64CF5E11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38671"/>
        <c:axId val="1199239919"/>
      </c:lineChart>
      <c:catAx>
        <c:axId val="10342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7024"/>
        <c:crosses val="autoZero"/>
        <c:auto val="1"/>
        <c:lblAlgn val="ctr"/>
        <c:lblOffset val="100"/>
        <c:noMultiLvlLbl val="0"/>
      </c:catAx>
      <c:valAx>
        <c:axId val="1034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6192"/>
        <c:crosses val="autoZero"/>
        <c:crossBetween val="between"/>
      </c:valAx>
      <c:valAx>
        <c:axId val="1199239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38671"/>
        <c:crosses val="max"/>
        <c:crossBetween val="between"/>
      </c:valAx>
      <c:catAx>
        <c:axId val="119923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23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13364797042902"/>
          <c:y val="0.43650028156280019"/>
          <c:w val="0.19866501664179498"/>
          <c:h val="0.16703903103426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Impedancia de</a:t>
            </a:r>
            <a:r>
              <a:rPr lang="en-US" baseline="0"/>
              <a:t> entrada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10S1P'!$F$1</c:f>
              <c:strCache>
                <c:ptCount val="1"/>
                <c:pt idx="0">
                  <c:v>Impedancia 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10S1P'!$C$3:$C$74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10S1P'!$F$3:$F$74</c:f>
              <c:numCache>
                <c:formatCode>0.00</c:formatCode>
                <c:ptCount val="72"/>
                <c:pt idx="0">
                  <c:v>32.279069767441861</c:v>
                </c:pt>
                <c:pt idx="1">
                  <c:v>33.20930232558139</c:v>
                </c:pt>
                <c:pt idx="2">
                  <c:v>33.860465116279073</c:v>
                </c:pt>
                <c:pt idx="3">
                  <c:v>34.232558139534888</c:v>
                </c:pt>
                <c:pt idx="4">
                  <c:v>34.604651162790702</c:v>
                </c:pt>
                <c:pt idx="5">
                  <c:v>34.79069767441861</c:v>
                </c:pt>
                <c:pt idx="6">
                  <c:v>34.883720930232556</c:v>
                </c:pt>
                <c:pt idx="7">
                  <c:v>34.97674418604651</c:v>
                </c:pt>
                <c:pt idx="8">
                  <c:v>35.162790697674417</c:v>
                </c:pt>
                <c:pt idx="9">
                  <c:v>35.348837209302324</c:v>
                </c:pt>
                <c:pt idx="10">
                  <c:v>35.534883720930232</c:v>
                </c:pt>
                <c:pt idx="11">
                  <c:v>35.534883720930232</c:v>
                </c:pt>
                <c:pt idx="12">
                  <c:v>35.813953488372093</c:v>
                </c:pt>
                <c:pt idx="13">
                  <c:v>36.000000000000007</c:v>
                </c:pt>
                <c:pt idx="14">
                  <c:v>36.093023255813954</c:v>
                </c:pt>
                <c:pt idx="15">
                  <c:v>36.279069767441861</c:v>
                </c:pt>
                <c:pt idx="16">
                  <c:v>36.465116279069768</c:v>
                </c:pt>
                <c:pt idx="17">
                  <c:v>36.744186046511629</c:v>
                </c:pt>
                <c:pt idx="18">
                  <c:v>37.02325581395349</c:v>
                </c:pt>
                <c:pt idx="19">
                  <c:v>37.209302325581397</c:v>
                </c:pt>
                <c:pt idx="20">
                  <c:v>37.581395348837212</c:v>
                </c:pt>
                <c:pt idx="21">
                  <c:v>37.860465116279073</c:v>
                </c:pt>
                <c:pt idx="22">
                  <c:v>38.232558139534888</c:v>
                </c:pt>
                <c:pt idx="23">
                  <c:v>38.697674418604656</c:v>
                </c:pt>
                <c:pt idx="24">
                  <c:v>39.069767441860463</c:v>
                </c:pt>
                <c:pt idx="25">
                  <c:v>40.579710144927539</c:v>
                </c:pt>
                <c:pt idx="26">
                  <c:v>42.639593908629443</c:v>
                </c:pt>
                <c:pt idx="27">
                  <c:v>44.680851063829792</c:v>
                </c:pt>
                <c:pt idx="28">
                  <c:v>47.457627118644069</c:v>
                </c:pt>
                <c:pt idx="29">
                  <c:v>50.909090909090914</c:v>
                </c:pt>
                <c:pt idx="30">
                  <c:v>58.333333333333336</c:v>
                </c:pt>
                <c:pt idx="31">
                  <c:v>59.154929577464792</c:v>
                </c:pt>
                <c:pt idx="32">
                  <c:v>60.869565217391312</c:v>
                </c:pt>
                <c:pt idx="33">
                  <c:v>67.2</c:v>
                </c:pt>
                <c:pt idx="34">
                  <c:v>69.421487603305792</c:v>
                </c:pt>
                <c:pt idx="35">
                  <c:v>70.588235294117652</c:v>
                </c:pt>
                <c:pt idx="36">
                  <c:v>74.336283185840713</c:v>
                </c:pt>
                <c:pt idx="37">
                  <c:v>76.36363636363636</c:v>
                </c:pt>
                <c:pt idx="38">
                  <c:v>77.777777777777771</c:v>
                </c:pt>
                <c:pt idx="39">
                  <c:v>92.307692307692307</c:v>
                </c:pt>
                <c:pt idx="40">
                  <c:v>97.674418604651166</c:v>
                </c:pt>
                <c:pt idx="41">
                  <c:v>101.20481927710844</c:v>
                </c:pt>
                <c:pt idx="42">
                  <c:v>105</c:v>
                </c:pt>
                <c:pt idx="43">
                  <c:v>127.27272727272727</c:v>
                </c:pt>
                <c:pt idx="44">
                  <c:v>131.25</c:v>
                </c:pt>
                <c:pt idx="45">
                  <c:v>135.48387096774195</c:v>
                </c:pt>
                <c:pt idx="46">
                  <c:v>140</c:v>
                </c:pt>
                <c:pt idx="47">
                  <c:v>168</c:v>
                </c:pt>
                <c:pt idx="48">
                  <c:v>178.72340425531917</c:v>
                </c:pt>
                <c:pt idx="49">
                  <c:v>182.60869565217391</c:v>
                </c:pt>
                <c:pt idx="50">
                  <c:v>190.90909090909091</c:v>
                </c:pt>
                <c:pt idx="51">
                  <c:v>195.34883720930233</c:v>
                </c:pt>
                <c:pt idx="52">
                  <c:v>200</c:v>
                </c:pt>
                <c:pt idx="53">
                  <c:v>240.00000000000003</c:v>
                </c:pt>
                <c:pt idx="54">
                  <c:v>270.9677419354839</c:v>
                </c:pt>
                <c:pt idx="55">
                  <c:v>289.65517241379314</c:v>
                </c:pt>
                <c:pt idx="56">
                  <c:v>299.99999999999994</c:v>
                </c:pt>
                <c:pt idx="57">
                  <c:v>311.11111111111109</c:v>
                </c:pt>
                <c:pt idx="58">
                  <c:v>323.07692307692304</c:v>
                </c:pt>
                <c:pt idx="59">
                  <c:v>336</c:v>
                </c:pt>
                <c:pt idx="60">
                  <c:v>350</c:v>
                </c:pt>
                <c:pt idx="61">
                  <c:v>365.21739130434781</c:v>
                </c:pt>
                <c:pt idx="62">
                  <c:v>420</c:v>
                </c:pt>
                <c:pt idx="63">
                  <c:v>466.66666666666669</c:v>
                </c:pt>
                <c:pt idx="64">
                  <c:v>494.11764705882348</c:v>
                </c:pt>
                <c:pt idx="65">
                  <c:v>525</c:v>
                </c:pt>
                <c:pt idx="66">
                  <c:v>560</c:v>
                </c:pt>
                <c:pt idx="67">
                  <c:v>599.99999999999989</c:v>
                </c:pt>
                <c:pt idx="68">
                  <c:v>646.15384615384608</c:v>
                </c:pt>
                <c:pt idx="69">
                  <c:v>700</c:v>
                </c:pt>
                <c:pt idx="70">
                  <c:v>763.63636363636363</c:v>
                </c:pt>
                <c:pt idx="71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0-41E9-B41B-EA9FB5D8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Impedancia</a:t>
                </a:r>
                <a:r>
                  <a:rPr lang="es-AR" baseline="0"/>
                  <a:t> [Ohm]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absorbida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10S1P'!$E$1</c:f>
              <c:strCache>
                <c:ptCount val="1"/>
                <c:pt idx="0">
                  <c:v>Potencia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'Carga 10S1P'!$C$3:$C$74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  <c:pt idx="15">
                  <c:v>47</c:v>
                </c:pt>
                <c:pt idx="16">
                  <c:v>52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134</c:v>
                </c:pt>
                <c:pt idx="53">
                  <c:v>136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158</c:v>
                </c:pt>
                <c:pt idx="65">
                  <c:v>160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</c:numCache>
            </c:numRef>
          </c:cat>
          <c:val>
            <c:numRef>
              <c:f>'Carga 10S1P'!$E$3:$E$74</c:f>
              <c:numCache>
                <c:formatCode>0.00</c:formatCode>
                <c:ptCount val="72"/>
                <c:pt idx="0">
                  <c:v>37.302500000000002</c:v>
                </c:pt>
                <c:pt idx="1">
                  <c:v>38.377499999999991</c:v>
                </c:pt>
                <c:pt idx="2">
                  <c:v>39.129999999999995</c:v>
                </c:pt>
                <c:pt idx="3">
                  <c:v>39.56</c:v>
                </c:pt>
                <c:pt idx="4">
                  <c:v>39.99</c:v>
                </c:pt>
                <c:pt idx="5">
                  <c:v>40.205000000000005</c:v>
                </c:pt>
                <c:pt idx="6">
                  <c:v>40.3125</c:v>
                </c:pt>
                <c:pt idx="7">
                  <c:v>40.419999999999995</c:v>
                </c:pt>
                <c:pt idx="8">
                  <c:v>40.634999999999998</c:v>
                </c:pt>
                <c:pt idx="9">
                  <c:v>40.85</c:v>
                </c:pt>
                <c:pt idx="10">
                  <c:v>41.064999999999991</c:v>
                </c:pt>
                <c:pt idx="11">
                  <c:v>41.064999999999991</c:v>
                </c:pt>
                <c:pt idx="12">
                  <c:v>41.387499999999996</c:v>
                </c:pt>
                <c:pt idx="13">
                  <c:v>41.602499999999999</c:v>
                </c:pt>
                <c:pt idx="14">
                  <c:v>41.709999999999994</c:v>
                </c:pt>
                <c:pt idx="15">
                  <c:v>41.924999999999997</c:v>
                </c:pt>
                <c:pt idx="16">
                  <c:v>42.14</c:v>
                </c:pt>
                <c:pt idx="17">
                  <c:v>42.462499999999999</c:v>
                </c:pt>
                <c:pt idx="18">
                  <c:v>42.784999999999997</c:v>
                </c:pt>
                <c:pt idx="19">
                  <c:v>43</c:v>
                </c:pt>
                <c:pt idx="20">
                  <c:v>43.43</c:v>
                </c:pt>
                <c:pt idx="21">
                  <c:v>43.752499999999998</c:v>
                </c:pt>
                <c:pt idx="22">
                  <c:v>44.182499999999997</c:v>
                </c:pt>
                <c:pt idx="23">
                  <c:v>44.72</c:v>
                </c:pt>
                <c:pt idx="24">
                  <c:v>45.15</c:v>
                </c:pt>
                <c:pt idx="25">
                  <c:v>43.47</c:v>
                </c:pt>
                <c:pt idx="26">
                  <c:v>41.37</c:v>
                </c:pt>
                <c:pt idx="27">
                  <c:v>39.479999999999997</c:v>
                </c:pt>
                <c:pt idx="28">
                  <c:v>37.17</c:v>
                </c:pt>
                <c:pt idx="29">
                  <c:v>34.65</c:v>
                </c:pt>
                <c:pt idx="30">
                  <c:v>30.24</c:v>
                </c:pt>
                <c:pt idx="31">
                  <c:v>29.82</c:v>
                </c:pt>
                <c:pt idx="32">
                  <c:v>28.979999999999997</c:v>
                </c:pt>
                <c:pt idx="33">
                  <c:v>26.25</c:v>
                </c:pt>
                <c:pt idx="34">
                  <c:v>25.41</c:v>
                </c:pt>
                <c:pt idx="35">
                  <c:v>24.99</c:v>
                </c:pt>
                <c:pt idx="36">
                  <c:v>23.729999999999997</c:v>
                </c:pt>
                <c:pt idx="37">
                  <c:v>23.1</c:v>
                </c:pt>
                <c:pt idx="38">
                  <c:v>22.68</c:v>
                </c:pt>
                <c:pt idx="39">
                  <c:v>19.11</c:v>
                </c:pt>
                <c:pt idx="40">
                  <c:v>18.059999999999999</c:v>
                </c:pt>
                <c:pt idx="41">
                  <c:v>17.43</c:v>
                </c:pt>
                <c:pt idx="42">
                  <c:v>16.8</c:v>
                </c:pt>
                <c:pt idx="43">
                  <c:v>13.860000000000001</c:v>
                </c:pt>
                <c:pt idx="44">
                  <c:v>13.44</c:v>
                </c:pt>
                <c:pt idx="45">
                  <c:v>13.02</c:v>
                </c:pt>
                <c:pt idx="46">
                  <c:v>12.6</c:v>
                </c:pt>
                <c:pt idx="47">
                  <c:v>10.5</c:v>
                </c:pt>
                <c:pt idx="48">
                  <c:v>9.8699999999999992</c:v>
                </c:pt>
                <c:pt idx="49">
                  <c:v>9.66</c:v>
                </c:pt>
                <c:pt idx="50">
                  <c:v>9.24</c:v>
                </c:pt>
                <c:pt idx="51">
                  <c:v>9.0299999999999994</c:v>
                </c:pt>
                <c:pt idx="52">
                  <c:v>8.82</c:v>
                </c:pt>
                <c:pt idx="53">
                  <c:v>7.35</c:v>
                </c:pt>
                <c:pt idx="54">
                  <c:v>6.51</c:v>
                </c:pt>
                <c:pt idx="55">
                  <c:v>6.09</c:v>
                </c:pt>
                <c:pt idx="56">
                  <c:v>5.8800000000000008</c:v>
                </c:pt>
                <c:pt idx="57">
                  <c:v>5.67</c:v>
                </c:pt>
                <c:pt idx="58">
                  <c:v>5.46</c:v>
                </c:pt>
                <c:pt idx="59">
                  <c:v>5.25</c:v>
                </c:pt>
                <c:pt idx="60">
                  <c:v>5.04</c:v>
                </c:pt>
                <c:pt idx="61">
                  <c:v>4.83</c:v>
                </c:pt>
                <c:pt idx="62">
                  <c:v>4.2</c:v>
                </c:pt>
                <c:pt idx="63">
                  <c:v>3.78</c:v>
                </c:pt>
                <c:pt idx="64">
                  <c:v>3.5700000000000003</c:v>
                </c:pt>
                <c:pt idx="65">
                  <c:v>3.36</c:v>
                </c:pt>
                <c:pt idx="66">
                  <c:v>3.15</c:v>
                </c:pt>
                <c:pt idx="67">
                  <c:v>2.9400000000000004</c:v>
                </c:pt>
                <c:pt idx="68">
                  <c:v>2.73</c:v>
                </c:pt>
                <c:pt idx="69">
                  <c:v>2.52</c:v>
                </c:pt>
                <c:pt idx="70">
                  <c:v>2.31</c:v>
                </c:pt>
                <c:pt idx="7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E-4640-8645-CE9B09E2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2351"/>
        <c:axId val="1087746927"/>
      </c:lineChart>
      <c:catAx>
        <c:axId val="10877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[min]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6927"/>
        <c:crosses val="autoZero"/>
        <c:auto val="1"/>
        <c:lblAlgn val="ctr"/>
        <c:lblOffset val="100"/>
        <c:noMultiLvlLbl val="0"/>
      </c:catAx>
      <c:valAx>
        <c:axId val="10877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Potencia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185737</xdr:rowOff>
    </xdr:from>
    <xdr:to>
      <xdr:col>16</xdr:col>
      <xdr:colOff>257175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1B847-B47C-2A68-3988-75885759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18</xdr:row>
      <xdr:rowOff>176212</xdr:rowOff>
    </xdr:from>
    <xdr:to>
      <xdr:col>17</xdr:col>
      <xdr:colOff>295275</xdr:colOff>
      <xdr:row>33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2C5211-BD9E-4A36-57FB-F0A9970A55B2}"/>
            </a:ext>
            <a:ext uri="{147F2762-F138-4A5C-976F-8EAC2B608ADB}">
              <a16:predDERef xmlns:a16="http://schemas.microsoft.com/office/drawing/2014/main" pred="{05D1B847-B47C-2A68-3988-75885759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34</xdr:row>
      <xdr:rowOff>95250</xdr:rowOff>
    </xdr:from>
    <xdr:to>
      <xdr:col>17</xdr:col>
      <xdr:colOff>295275</xdr:colOff>
      <xdr:row>48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290D4A-C1AC-4E4B-9833-0C09A4F80651}"/>
            </a:ext>
            <a:ext uri="{147F2762-F138-4A5C-976F-8EAC2B608ADB}">
              <a16:predDERef xmlns:a16="http://schemas.microsoft.com/office/drawing/2014/main" pred="{292C5211-BD9E-4A36-57FB-F0A9970A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61912</xdr:rowOff>
    </xdr:from>
    <xdr:to>
      <xdr:col>16</xdr:col>
      <xdr:colOff>533400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018AC-B13A-4898-948A-188544E7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71437</xdr:rowOff>
    </xdr:from>
    <xdr:to>
      <xdr:col>17</xdr:col>
      <xdr:colOff>323850</xdr:colOff>
      <xdr:row>33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40A731-8AEC-4F72-BBA1-CA348F9A6595}"/>
            </a:ext>
            <a:ext uri="{147F2762-F138-4A5C-976F-8EAC2B608ADB}">
              <a16:predDERef xmlns:a16="http://schemas.microsoft.com/office/drawing/2014/main" pred="{111018AC-B13A-4898-948A-188544E7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34</xdr:row>
      <xdr:rowOff>161925</xdr:rowOff>
    </xdr:from>
    <xdr:to>
      <xdr:col>17</xdr:col>
      <xdr:colOff>342900</xdr:colOff>
      <xdr:row>49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A6C69C-6B82-4883-9CAA-045C61BEC8FC}"/>
            </a:ext>
            <a:ext uri="{147F2762-F138-4A5C-976F-8EAC2B608ADB}">
              <a16:predDERef xmlns:a16="http://schemas.microsoft.com/office/drawing/2014/main" pred="{1B40A731-8AEC-4F72-BBA1-CA348F9A6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61912</xdr:rowOff>
    </xdr:from>
    <xdr:to>
      <xdr:col>16</xdr:col>
      <xdr:colOff>533400</xdr:colOff>
      <xdr:row>18</xdr:row>
      <xdr:rowOff>52387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44D583-F2E8-4524-B8B4-0A29CE56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71437</xdr:rowOff>
    </xdr:from>
    <xdr:to>
      <xdr:col>17</xdr:col>
      <xdr:colOff>323850</xdr:colOff>
      <xdr:row>33</xdr:row>
      <xdr:rowOff>147637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705D594-EDF7-4FDA-BAC2-D823423327FA}"/>
            </a:ext>
            <a:ext uri="{147F2762-F138-4A5C-976F-8EAC2B608ADB}">
              <a16:predDERef xmlns:a16="http://schemas.microsoft.com/office/drawing/2014/main" pred="{5B44D583-F2E8-4524-B8B4-0A29CE56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34</xdr:row>
      <xdr:rowOff>161925</xdr:rowOff>
    </xdr:from>
    <xdr:to>
      <xdr:col>17</xdr:col>
      <xdr:colOff>342900</xdr:colOff>
      <xdr:row>49</xdr:row>
      <xdr:rowOff>47625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40F9196-DE19-4D5F-8DF6-C406315A1353}"/>
            </a:ext>
            <a:ext uri="{147F2762-F138-4A5C-976F-8EAC2B608ADB}">
              <a16:predDERef xmlns:a16="http://schemas.microsoft.com/office/drawing/2014/main" pred="{7705D594-EDF7-4FDA-BAC2-D82342332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61912</xdr:rowOff>
    </xdr:from>
    <xdr:to>
      <xdr:col>16</xdr:col>
      <xdr:colOff>533400</xdr:colOff>
      <xdr:row>18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609A67-D650-4C5B-9FA3-4294EACD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71437</xdr:rowOff>
    </xdr:from>
    <xdr:to>
      <xdr:col>17</xdr:col>
      <xdr:colOff>323850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F1F81D-9469-40C3-90D6-91EAEB28D14C}"/>
            </a:ext>
            <a:ext uri="{147F2762-F138-4A5C-976F-8EAC2B608ADB}">
              <a16:predDERef xmlns:a16="http://schemas.microsoft.com/office/drawing/2014/main" pred="{4B609A67-D650-4C5B-9FA3-4294EACD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34</xdr:row>
      <xdr:rowOff>161925</xdr:rowOff>
    </xdr:from>
    <xdr:to>
      <xdr:col>17</xdr:col>
      <xdr:colOff>342900</xdr:colOff>
      <xdr:row>49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BCBDD7-D689-429A-ADFD-46F4DC63584E}"/>
            </a:ext>
            <a:ext uri="{147F2762-F138-4A5C-976F-8EAC2B608ADB}">
              <a16:predDERef xmlns:a16="http://schemas.microsoft.com/office/drawing/2014/main" pred="{A0F1F81D-9469-40C3-90D6-91EAEB28D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14</xdr:row>
      <xdr:rowOff>123825</xdr:rowOff>
    </xdr:from>
    <xdr:to>
      <xdr:col>7</xdr:col>
      <xdr:colOff>619125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DB0544-8DAE-4F50-A150-E2B3589A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5D51-EBA5-4E43-8AC3-B8D44B8DC294}">
  <dimension ref="A1:Y75"/>
  <sheetViews>
    <sheetView workbookViewId="0">
      <selection activeCell="D6" sqref="D6"/>
    </sheetView>
  </sheetViews>
  <sheetFormatPr defaultColWidth="9.140625" defaultRowHeight="14.45"/>
  <cols>
    <col min="4" max="4" width="29.7109375" customWidth="1"/>
    <col min="5" max="5" width="12.7109375" customWidth="1"/>
    <col min="6" max="8" width="13.7109375" customWidth="1"/>
    <col min="13" max="13" width="9.28515625" bestFit="1" customWidth="1"/>
    <col min="14" max="14" width="9.5703125" bestFit="1" customWidth="1"/>
  </cols>
  <sheetData>
    <row r="1" spans="1:20" s="5" customFormat="1" ht="54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18" t="s">
        <v>8</v>
      </c>
      <c r="K1" s="19"/>
      <c r="M1" s="18" t="s">
        <v>9</v>
      </c>
      <c r="N1" s="19"/>
      <c r="P1" s="18" t="s">
        <v>10</v>
      </c>
      <c r="Q1" s="19"/>
      <c r="S1" s="5" t="s">
        <v>11</v>
      </c>
      <c r="T1" s="5" t="s">
        <v>12</v>
      </c>
    </row>
    <row r="2" spans="1:20" ht="15">
      <c r="A2">
        <v>3.06</v>
      </c>
      <c r="B2">
        <v>0</v>
      </c>
      <c r="C2">
        <v>0</v>
      </c>
      <c r="D2" t="s">
        <v>13</v>
      </c>
      <c r="E2" s="15">
        <f>A2*B2</f>
        <v>0</v>
      </c>
      <c r="F2" s="1" t="s">
        <v>14</v>
      </c>
      <c r="G2" s="1">
        <v>0</v>
      </c>
      <c r="H2" s="16">
        <f>G2/MAX(G2:G74)</f>
        <v>0</v>
      </c>
      <c r="J2" s="20" t="s">
        <v>15</v>
      </c>
      <c r="K2" s="20" t="s">
        <v>16</v>
      </c>
      <c r="M2" s="20" t="s">
        <v>15</v>
      </c>
      <c r="N2" s="20" t="s">
        <v>16</v>
      </c>
      <c r="P2" s="20" t="s">
        <v>15</v>
      </c>
      <c r="Q2" s="20" t="s">
        <v>16</v>
      </c>
      <c r="S2" t="s">
        <v>17</v>
      </c>
      <c r="T2" s="3">
        <v>0.36736111111111108</v>
      </c>
    </row>
    <row r="3" spans="1:20" ht="15">
      <c r="A3">
        <v>3.47</v>
      </c>
      <c r="B3">
        <v>2.15</v>
      </c>
      <c r="C3">
        <v>0</v>
      </c>
      <c r="E3" s="15">
        <f t="shared" ref="E3:E66" si="0">A3*B3</f>
        <v>7.4604999999999997</v>
      </c>
      <c r="F3" s="15">
        <f>A3/B3</f>
        <v>1.6139534883720932</v>
      </c>
      <c r="G3" s="15">
        <f>G2+B3*(C3-C2)/60</f>
        <v>0</v>
      </c>
      <c r="H3" s="16">
        <f t="shared" ref="H3:H66" si="1">G3/MAX(G3:G75)</f>
        <v>0</v>
      </c>
      <c r="J3" s="15">
        <f>2/B3*10</f>
        <v>9.3023255813953494</v>
      </c>
      <c r="K3" s="15">
        <f>3/B3*10</f>
        <v>13.953488372093023</v>
      </c>
      <c r="M3" s="15">
        <f>F3</f>
        <v>1.6139534883720932</v>
      </c>
      <c r="N3" s="15">
        <f>F27</f>
        <v>1.9534883720930234</v>
      </c>
      <c r="P3" s="15">
        <f>F27</f>
        <v>1.9534883720930234</v>
      </c>
      <c r="Q3" s="15">
        <f>F74</f>
        <v>42</v>
      </c>
      <c r="S3" t="s">
        <v>18</v>
      </c>
      <c r="T3">
        <f>(A3-A2)/B3</f>
        <v>0.19069767441860472</v>
      </c>
    </row>
    <row r="4" spans="1:20" ht="15">
      <c r="A4">
        <v>3.57</v>
      </c>
      <c r="B4">
        <v>2.15</v>
      </c>
      <c r="C4">
        <v>1</v>
      </c>
      <c r="E4" s="15">
        <f t="shared" si="0"/>
        <v>7.6754999999999995</v>
      </c>
      <c r="F4" s="15">
        <f t="shared" ref="F4:F67" si="2">A4/B4</f>
        <v>1.6604651162790698</v>
      </c>
      <c r="G4" s="15">
        <f t="shared" ref="G4:G67" si="3">G3+B4*(C4-C3)/60</f>
        <v>3.5833333333333335E-2</v>
      </c>
      <c r="H4" s="16">
        <f t="shared" si="1"/>
        <v>8.8295687885010261E-3</v>
      </c>
      <c r="S4" t="s">
        <v>19</v>
      </c>
      <c r="T4" t="s">
        <v>20</v>
      </c>
    </row>
    <row r="5" spans="1:20" ht="15" customHeight="1">
      <c r="A5">
        <v>3.64</v>
      </c>
      <c r="B5">
        <v>2.15</v>
      </c>
      <c r="C5">
        <v>2</v>
      </c>
      <c r="E5" s="15">
        <f t="shared" si="0"/>
        <v>7.8259999999999996</v>
      </c>
      <c r="F5" s="15">
        <f t="shared" si="2"/>
        <v>1.6930232558139535</v>
      </c>
      <c r="G5" s="15">
        <f t="shared" si="3"/>
        <v>7.166666666666667E-2</v>
      </c>
      <c r="H5" s="16">
        <f t="shared" si="1"/>
        <v>1.7659137577002052E-2</v>
      </c>
    </row>
    <row r="6" spans="1:20" ht="15">
      <c r="A6">
        <v>3.68</v>
      </c>
      <c r="B6">
        <v>2.15</v>
      </c>
      <c r="C6">
        <v>3</v>
      </c>
      <c r="E6" s="15">
        <f t="shared" si="0"/>
        <v>7.9119999999999999</v>
      </c>
      <c r="F6" s="15">
        <f t="shared" si="2"/>
        <v>1.7116279069767444</v>
      </c>
      <c r="G6" s="15">
        <f t="shared" si="3"/>
        <v>0.10750000000000001</v>
      </c>
      <c r="H6" s="16">
        <f t="shared" si="1"/>
        <v>2.648870636550308E-2</v>
      </c>
    </row>
    <row r="7" spans="1:20" ht="15">
      <c r="A7">
        <v>3.72</v>
      </c>
      <c r="B7">
        <v>2.15</v>
      </c>
      <c r="C7">
        <v>4</v>
      </c>
      <c r="E7" s="15">
        <f t="shared" si="0"/>
        <v>7.9980000000000002</v>
      </c>
      <c r="F7" s="15">
        <f t="shared" si="2"/>
        <v>1.730232558139535</v>
      </c>
      <c r="G7" s="15">
        <f t="shared" si="3"/>
        <v>0.14333333333333334</v>
      </c>
      <c r="H7" s="16">
        <f t="shared" si="1"/>
        <v>3.5318275154004104E-2</v>
      </c>
    </row>
    <row r="8" spans="1:20" ht="15">
      <c r="A8">
        <v>3.74</v>
      </c>
      <c r="B8">
        <v>2.15</v>
      </c>
      <c r="C8">
        <v>5</v>
      </c>
      <c r="E8" s="15">
        <f t="shared" si="0"/>
        <v>8.0410000000000004</v>
      </c>
      <c r="F8" s="15">
        <f t="shared" si="2"/>
        <v>1.7395348837209303</v>
      </c>
      <c r="G8" s="15">
        <f t="shared" si="3"/>
        <v>0.17916666666666667</v>
      </c>
      <c r="H8" s="16">
        <f t="shared" si="1"/>
        <v>4.4147843942505129E-2</v>
      </c>
    </row>
    <row r="9" spans="1:20" ht="15" customHeight="1">
      <c r="A9">
        <v>3.75</v>
      </c>
      <c r="B9">
        <v>2.15</v>
      </c>
      <c r="C9">
        <v>6</v>
      </c>
      <c r="E9" s="15">
        <f t="shared" si="0"/>
        <v>8.0625</v>
      </c>
      <c r="F9" s="15">
        <f t="shared" si="2"/>
        <v>1.7441860465116279</v>
      </c>
      <c r="G9" s="15">
        <f t="shared" si="3"/>
        <v>0.215</v>
      </c>
      <c r="H9" s="16">
        <f t="shared" si="1"/>
        <v>5.2977412731006153E-2</v>
      </c>
    </row>
    <row r="10" spans="1:20" ht="15">
      <c r="A10">
        <v>3.76</v>
      </c>
      <c r="B10">
        <v>2.15</v>
      </c>
      <c r="C10">
        <v>7</v>
      </c>
      <c r="E10" s="15">
        <f t="shared" si="0"/>
        <v>8.0839999999999996</v>
      </c>
      <c r="F10" s="15">
        <f t="shared" si="2"/>
        <v>1.7488372093023254</v>
      </c>
      <c r="G10" s="15">
        <f t="shared" si="3"/>
        <v>0.25083333333333335</v>
      </c>
      <c r="H10" s="16">
        <f>G10/MAX(G10:G82)</f>
        <v>6.1806981519507191E-2</v>
      </c>
    </row>
    <row r="11" spans="1:20" ht="15">
      <c r="A11">
        <v>3.78</v>
      </c>
      <c r="B11">
        <v>2.15</v>
      </c>
      <c r="C11">
        <v>12</v>
      </c>
      <c r="E11" s="15">
        <f t="shared" si="0"/>
        <v>8.1269999999999989</v>
      </c>
      <c r="F11" s="15">
        <f t="shared" si="2"/>
        <v>1.758139534883721</v>
      </c>
      <c r="G11" s="15">
        <f t="shared" si="3"/>
        <v>0.43000000000000005</v>
      </c>
      <c r="H11" s="16">
        <f t="shared" si="1"/>
        <v>0.10595482546201232</v>
      </c>
    </row>
    <row r="12" spans="1:20" ht="15">
      <c r="A12">
        <v>3.8</v>
      </c>
      <c r="B12">
        <v>2.15</v>
      </c>
      <c r="C12">
        <v>17</v>
      </c>
      <c r="E12" s="15">
        <f t="shared" si="0"/>
        <v>8.17</v>
      </c>
      <c r="F12" s="15">
        <f t="shared" si="2"/>
        <v>1.7674418604651163</v>
      </c>
      <c r="G12" s="15">
        <f t="shared" si="3"/>
        <v>0.60916666666666675</v>
      </c>
      <c r="H12" s="16">
        <f t="shared" si="1"/>
        <v>0.15010266940451747</v>
      </c>
    </row>
    <row r="13" spans="1:20" ht="15">
      <c r="A13">
        <v>3.82</v>
      </c>
      <c r="B13">
        <v>2.15</v>
      </c>
      <c r="C13">
        <v>22</v>
      </c>
      <c r="E13" s="15">
        <f t="shared" si="0"/>
        <v>8.2129999999999992</v>
      </c>
      <c r="F13" s="15">
        <f t="shared" si="2"/>
        <v>1.7767441860465116</v>
      </c>
      <c r="G13" s="15">
        <f t="shared" si="3"/>
        <v>0.78833333333333344</v>
      </c>
      <c r="H13" s="16">
        <f t="shared" si="1"/>
        <v>0.19425051334702259</v>
      </c>
    </row>
    <row r="14" spans="1:20" ht="15">
      <c r="A14">
        <v>3.82</v>
      </c>
      <c r="B14">
        <v>2.15</v>
      </c>
      <c r="C14">
        <v>27</v>
      </c>
      <c r="E14" s="15">
        <f t="shared" si="0"/>
        <v>8.2129999999999992</v>
      </c>
      <c r="F14" s="15">
        <f t="shared" si="2"/>
        <v>1.7767441860465116</v>
      </c>
      <c r="G14" s="15">
        <f t="shared" si="3"/>
        <v>0.96750000000000014</v>
      </c>
      <c r="H14" s="16">
        <f t="shared" si="1"/>
        <v>0.23839835728952774</v>
      </c>
    </row>
    <row r="15" spans="1:20" ht="15">
      <c r="A15">
        <v>3.85</v>
      </c>
      <c r="B15">
        <v>2.15</v>
      </c>
      <c r="C15">
        <v>32</v>
      </c>
      <c r="E15" s="15">
        <f t="shared" si="0"/>
        <v>8.2774999999999999</v>
      </c>
      <c r="F15" s="15">
        <f t="shared" si="2"/>
        <v>1.7906976744186047</v>
      </c>
      <c r="G15" s="15">
        <f t="shared" si="3"/>
        <v>1.1466666666666667</v>
      </c>
      <c r="H15" s="16">
        <f t="shared" si="1"/>
        <v>0.28254620123203283</v>
      </c>
    </row>
    <row r="16" spans="1:20" ht="15">
      <c r="A16">
        <v>3.87</v>
      </c>
      <c r="B16">
        <v>2.15</v>
      </c>
      <c r="C16">
        <v>37</v>
      </c>
      <c r="E16" s="15">
        <f t="shared" si="0"/>
        <v>8.3204999999999991</v>
      </c>
      <c r="F16" s="15">
        <f t="shared" si="2"/>
        <v>1.8</v>
      </c>
      <c r="G16" s="15">
        <f t="shared" si="3"/>
        <v>1.3258333333333334</v>
      </c>
      <c r="H16" s="16">
        <f t="shared" si="1"/>
        <v>0.32669404517453798</v>
      </c>
    </row>
    <row r="17" spans="1:8" ht="15">
      <c r="A17">
        <v>3.88</v>
      </c>
      <c r="B17">
        <v>2.15</v>
      </c>
      <c r="C17">
        <v>42</v>
      </c>
      <c r="E17" s="15">
        <f t="shared" si="0"/>
        <v>8.3419999999999987</v>
      </c>
      <c r="F17" s="15">
        <f t="shared" si="2"/>
        <v>1.8046511627906976</v>
      </c>
      <c r="G17" s="15">
        <f t="shared" si="3"/>
        <v>1.5050000000000001</v>
      </c>
      <c r="H17" s="16">
        <f t="shared" si="1"/>
        <v>0.37084188911704313</v>
      </c>
    </row>
    <row r="18" spans="1:8" ht="15">
      <c r="A18">
        <v>3.9</v>
      </c>
      <c r="B18">
        <v>2.15</v>
      </c>
      <c r="C18">
        <v>47</v>
      </c>
      <c r="E18" s="15">
        <f t="shared" si="0"/>
        <v>8.3849999999999998</v>
      </c>
      <c r="F18" s="15">
        <f t="shared" si="2"/>
        <v>1.8139534883720931</v>
      </c>
      <c r="G18" s="15">
        <f t="shared" si="3"/>
        <v>1.6841666666666668</v>
      </c>
      <c r="H18" s="16">
        <f t="shared" si="1"/>
        <v>0.41498973305954828</v>
      </c>
    </row>
    <row r="19" spans="1:8" ht="15">
      <c r="A19">
        <v>3.92</v>
      </c>
      <c r="B19">
        <v>2.15</v>
      </c>
      <c r="C19">
        <v>52</v>
      </c>
      <c r="E19" s="15">
        <f t="shared" si="0"/>
        <v>8.427999999999999</v>
      </c>
      <c r="F19" s="15">
        <f t="shared" si="2"/>
        <v>1.8232558139534885</v>
      </c>
      <c r="G19" s="15">
        <f t="shared" si="3"/>
        <v>1.8633333333333335</v>
      </c>
      <c r="H19" s="16">
        <f t="shared" si="1"/>
        <v>0.45913757700205343</v>
      </c>
    </row>
    <row r="20" spans="1:8" ht="15">
      <c r="A20">
        <v>3.95</v>
      </c>
      <c r="B20">
        <v>2.15</v>
      </c>
      <c r="C20">
        <v>57</v>
      </c>
      <c r="E20" s="15">
        <f t="shared" si="0"/>
        <v>8.4924999999999997</v>
      </c>
      <c r="F20" s="15">
        <f t="shared" si="2"/>
        <v>1.8372093023255816</v>
      </c>
      <c r="G20" s="15">
        <f t="shared" si="3"/>
        <v>2.0425</v>
      </c>
      <c r="H20" s="16">
        <f t="shared" si="1"/>
        <v>0.50328542094455853</v>
      </c>
    </row>
    <row r="21" spans="1:8" ht="15">
      <c r="A21">
        <v>3.98</v>
      </c>
      <c r="B21">
        <v>2.15</v>
      </c>
      <c r="C21">
        <v>62</v>
      </c>
      <c r="E21" s="15">
        <f t="shared" si="0"/>
        <v>8.5570000000000004</v>
      </c>
      <c r="F21" s="15">
        <f t="shared" si="2"/>
        <v>1.8511627906976744</v>
      </c>
      <c r="G21" s="15">
        <f t="shared" si="3"/>
        <v>2.2216666666666667</v>
      </c>
      <c r="H21" s="16">
        <f t="shared" si="1"/>
        <v>0.54743326488706368</v>
      </c>
    </row>
    <row r="22" spans="1:8" ht="15">
      <c r="A22">
        <v>4</v>
      </c>
      <c r="B22">
        <v>2.15</v>
      </c>
      <c r="C22">
        <v>67</v>
      </c>
      <c r="E22" s="15">
        <f t="shared" si="0"/>
        <v>8.6</v>
      </c>
      <c r="F22" s="15">
        <f t="shared" si="2"/>
        <v>1.8604651162790697</v>
      </c>
      <c r="G22" s="15">
        <f t="shared" si="3"/>
        <v>2.4008333333333334</v>
      </c>
      <c r="H22" s="16">
        <f t="shared" si="1"/>
        <v>0.59158110882956871</v>
      </c>
    </row>
    <row r="23" spans="1:8" ht="15">
      <c r="A23">
        <v>4.04</v>
      </c>
      <c r="B23">
        <v>2.15</v>
      </c>
      <c r="C23">
        <v>72</v>
      </c>
      <c r="E23" s="15">
        <f t="shared" si="0"/>
        <v>8.6859999999999999</v>
      </c>
      <c r="F23" s="15">
        <f t="shared" si="2"/>
        <v>1.8790697674418606</v>
      </c>
      <c r="G23" s="15">
        <f t="shared" si="3"/>
        <v>2.58</v>
      </c>
      <c r="H23" s="16">
        <f t="shared" si="1"/>
        <v>0.63572895277207386</v>
      </c>
    </row>
    <row r="24" spans="1:8" ht="15">
      <c r="A24">
        <v>4.07</v>
      </c>
      <c r="B24">
        <v>2.15</v>
      </c>
      <c r="C24">
        <v>77</v>
      </c>
      <c r="E24" s="15">
        <f t="shared" si="0"/>
        <v>8.7505000000000006</v>
      </c>
      <c r="F24" s="15">
        <f t="shared" si="2"/>
        <v>1.8930232558139537</v>
      </c>
      <c r="G24" s="15">
        <f t="shared" si="3"/>
        <v>2.7591666666666668</v>
      </c>
      <c r="H24" s="16">
        <f t="shared" si="1"/>
        <v>0.67987679671457901</v>
      </c>
    </row>
    <row r="25" spans="1:8" ht="15">
      <c r="A25">
        <v>4.1100000000000003</v>
      </c>
      <c r="B25">
        <v>2.15</v>
      </c>
      <c r="C25">
        <v>82</v>
      </c>
      <c r="E25" s="15">
        <f t="shared" si="0"/>
        <v>8.8365000000000009</v>
      </c>
      <c r="F25" s="15">
        <f t="shared" si="2"/>
        <v>1.9116279069767443</v>
      </c>
      <c r="G25" s="15">
        <f t="shared" si="3"/>
        <v>2.9383333333333335</v>
      </c>
      <c r="H25" s="16">
        <f t="shared" si="1"/>
        <v>0.72402464065708416</v>
      </c>
    </row>
    <row r="26" spans="1:8" ht="15">
      <c r="A26">
        <v>4.16</v>
      </c>
      <c r="B26">
        <v>2.15</v>
      </c>
      <c r="C26">
        <v>87</v>
      </c>
      <c r="E26" s="15">
        <f t="shared" si="0"/>
        <v>8.9439999999999991</v>
      </c>
      <c r="F26" s="15">
        <f t="shared" si="2"/>
        <v>1.9348837209302328</v>
      </c>
      <c r="G26" s="15">
        <f t="shared" si="3"/>
        <v>3.1175000000000002</v>
      </c>
      <c r="H26" s="16">
        <f t="shared" si="1"/>
        <v>0.76817248459958931</v>
      </c>
    </row>
    <row r="27" spans="1:8" ht="15">
      <c r="A27" s="7">
        <v>4.2</v>
      </c>
      <c r="B27" s="7">
        <v>2.15</v>
      </c>
      <c r="C27" s="7">
        <v>92</v>
      </c>
      <c r="D27" s="7" t="s">
        <v>21</v>
      </c>
      <c r="E27" s="15">
        <f t="shared" si="0"/>
        <v>9.0299999999999994</v>
      </c>
      <c r="F27" s="17">
        <f t="shared" si="2"/>
        <v>1.9534883720930234</v>
      </c>
      <c r="G27" s="15">
        <f t="shared" si="3"/>
        <v>3.2966666666666669</v>
      </c>
      <c r="H27" s="16">
        <f t="shared" si="1"/>
        <v>0.81232032854209446</v>
      </c>
    </row>
    <row r="28" spans="1:8" ht="15">
      <c r="A28">
        <v>4.2</v>
      </c>
      <c r="B28">
        <v>2.0699999999999998</v>
      </c>
      <c r="C28">
        <v>93</v>
      </c>
      <c r="E28" s="15">
        <f t="shared" si="0"/>
        <v>8.6939999999999991</v>
      </c>
      <c r="F28" s="15">
        <f t="shared" si="2"/>
        <v>2.0289855072463769</v>
      </c>
      <c r="G28" s="15">
        <f t="shared" si="3"/>
        <v>3.3311666666666668</v>
      </c>
      <c r="H28" s="16">
        <f t="shared" si="1"/>
        <v>0.82082135523613964</v>
      </c>
    </row>
    <row r="29" spans="1:8" ht="15">
      <c r="A29">
        <v>4.2</v>
      </c>
      <c r="B29">
        <v>1.97</v>
      </c>
      <c r="C29">
        <v>94</v>
      </c>
      <c r="E29" s="15">
        <f t="shared" si="0"/>
        <v>8.2740000000000009</v>
      </c>
      <c r="F29" s="15">
        <f t="shared" si="2"/>
        <v>2.1319796954314723</v>
      </c>
      <c r="G29" s="15">
        <f t="shared" si="3"/>
        <v>3.3640000000000003</v>
      </c>
      <c r="H29" s="16">
        <f t="shared" si="1"/>
        <v>0.82891170431211503</v>
      </c>
    </row>
    <row r="30" spans="1:8" ht="15">
      <c r="A30">
        <v>4.2</v>
      </c>
      <c r="B30">
        <v>1.88</v>
      </c>
      <c r="C30">
        <v>95</v>
      </c>
      <c r="E30" s="15">
        <f t="shared" si="0"/>
        <v>7.8959999999999999</v>
      </c>
      <c r="F30" s="15">
        <f t="shared" si="2"/>
        <v>2.2340425531914896</v>
      </c>
      <c r="G30" s="15">
        <f t="shared" si="3"/>
        <v>3.3953333333333338</v>
      </c>
      <c r="H30" s="16">
        <f t="shared" si="1"/>
        <v>0.83663244353182753</v>
      </c>
    </row>
    <row r="31" spans="1:8" ht="15">
      <c r="A31">
        <v>4.2</v>
      </c>
      <c r="B31">
        <v>1.77</v>
      </c>
      <c r="C31">
        <v>96</v>
      </c>
      <c r="E31" s="15">
        <f t="shared" si="0"/>
        <v>7.4340000000000002</v>
      </c>
      <c r="F31" s="15">
        <f t="shared" si="2"/>
        <v>2.3728813559322033</v>
      </c>
      <c r="G31" s="15">
        <f t="shared" si="3"/>
        <v>3.4248333333333338</v>
      </c>
      <c r="H31" s="16">
        <f t="shared" si="1"/>
        <v>0.84390143737166334</v>
      </c>
    </row>
    <row r="32" spans="1:8" ht="15">
      <c r="A32">
        <v>4.2</v>
      </c>
      <c r="B32">
        <v>1.65</v>
      </c>
      <c r="C32">
        <v>97</v>
      </c>
      <c r="E32" s="15">
        <f t="shared" si="0"/>
        <v>6.93</v>
      </c>
      <c r="F32" s="15">
        <f t="shared" si="2"/>
        <v>2.5454545454545459</v>
      </c>
      <c r="G32" s="15">
        <f t="shared" si="3"/>
        <v>3.4523333333333337</v>
      </c>
      <c r="H32" s="16">
        <f t="shared" si="1"/>
        <v>0.85067761806981523</v>
      </c>
    </row>
    <row r="33" spans="1:8" ht="15">
      <c r="A33">
        <v>4.2</v>
      </c>
      <c r="B33">
        <v>1.44</v>
      </c>
      <c r="C33">
        <v>98</v>
      </c>
      <c r="E33" s="15">
        <f t="shared" si="0"/>
        <v>6.048</v>
      </c>
      <c r="F33" s="15">
        <f t="shared" si="2"/>
        <v>2.916666666666667</v>
      </c>
      <c r="G33" s="15">
        <f t="shared" si="3"/>
        <v>3.4763333333333337</v>
      </c>
      <c r="H33" s="16">
        <f t="shared" si="1"/>
        <v>0.85659137577002054</v>
      </c>
    </row>
    <row r="34" spans="1:8" ht="15">
      <c r="A34">
        <v>4.2</v>
      </c>
      <c r="B34">
        <v>1.42</v>
      </c>
      <c r="C34">
        <v>99</v>
      </c>
      <c r="E34" s="15">
        <f t="shared" si="0"/>
        <v>5.9639999999999995</v>
      </c>
      <c r="F34" s="15">
        <f t="shared" si="2"/>
        <v>2.9577464788732395</v>
      </c>
      <c r="G34" s="15">
        <f t="shared" si="3"/>
        <v>3.5000000000000004</v>
      </c>
      <c r="H34" s="16">
        <f t="shared" si="1"/>
        <v>0.86242299794661192</v>
      </c>
    </row>
    <row r="35" spans="1:8" ht="15">
      <c r="A35">
        <v>4.2</v>
      </c>
      <c r="B35">
        <v>1.38</v>
      </c>
      <c r="C35">
        <v>100</v>
      </c>
      <c r="E35" s="15">
        <f t="shared" si="0"/>
        <v>5.7959999999999994</v>
      </c>
      <c r="F35" s="15">
        <f t="shared" si="2"/>
        <v>3.0434782608695654</v>
      </c>
      <c r="G35" s="15">
        <f t="shared" si="3"/>
        <v>3.5230000000000006</v>
      </c>
      <c r="H35" s="16">
        <f t="shared" si="1"/>
        <v>0.86809034907597549</v>
      </c>
    </row>
    <row r="36" spans="1:8" ht="15">
      <c r="A36">
        <v>4.2</v>
      </c>
      <c r="B36">
        <v>1.25</v>
      </c>
      <c r="C36">
        <v>101</v>
      </c>
      <c r="E36" s="15">
        <f t="shared" si="0"/>
        <v>5.25</v>
      </c>
      <c r="F36" s="15">
        <f t="shared" si="2"/>
        <v>3.3600000000000003</v>
      </c>
      <c r="G36" s="15">
        <f t="shared" si="3"/>
        <v>3.5438333333333341</v>
      </c>
      <c r="H36" s="16">
        <f t="shared" si="1"/>
        <v>0.87322381930184823</v>
      </c>
    </row>
    <row r="37" spans="1:8" ht="15">
      <c r="A37">
        <v>4.2</v>
      </c>
      <c r="B37">
        <v>1.21</v>
      </c>
      <c r="C37">
        <v>102</v>
      </c>
      <c r="E37" s="15">
        <f t="shared" si="0"/>
        <v>5.0819999999999999</v>
      </c>
      <c r="F37" s="15">
        <f t="shared" si="2"/>
        <v>3.4710743801652897</v>
      </c>
      <c r="G37" s="15">
        <f t="shared" si="3"/>
        <v>3.5640000000000009</v>
      </c>
      <c r="H37" s="16">
        <f t="shared" si="1"/>
        <v>0.87819301848049303</v>
      </c>
    </row>
    <row r="38" spans="1:8" ht="15">
      <c r="A38">
        <v>4.2</v>
      </c>
      <c r="B38">
        <v>1.19</v>
      </c>
      <c r="C38">
        <v>103</v>
      </c>
      <c r="E38" s="15">
        <f t="shared" si="0"/>
        <v>4.9980000000000002</v>
      </c>
      <c r="F38" s="15">
        <f t="shared" si="2"/>
        <v>3.5294117647058827</v>
      </c>
      <c r="G38" s="15">
        <f t="shared" si="3"/>
        <v>3.5838333333333341</v>
      </c>
      <c r="H38" s="16">
        <f t="shared" si="1"/>
        <v>0.8830800821355238</v>
      </c>
    </row>
    <row r="39" spans="1:8" ht="15">
      <c r="A39">
        <v>4.2</v>
      </c>
      <c r="B39">
        <v>1.1299999999999999</v>
      </c>
      <c r="C39">
        <v>104</v>
      </c>
      <c r="E39" s="15">
        <f t="shared" si="0"/>
        <v>4.7459999999999996</v>
      </c>
      <c r="F39" s="15">
        <f t="shared" si="2"/>
        <v>3.7168141592920358</v>
      </c>
      <c r="G39" s="15">
        <f t="shared" si="3"/>
        <v>3.6026666666666673</v>
      </c>
      <c r="H39" s="16">
        <f t="shared" si="1"/>
        <v>0.88772073921971262</v>
      </c>
    </row>
    <row r="40" spans="1:8" ht="15">
      <c r="A40">
        <v>4.2</v>
      </c>
      <c r="B40">
        <v>1.1000000000000001</v>
      </c>
      <c r="C40">
        <v>105</v>
      </c>
      <c r="E40" s="15">
        <f t="shared" si="0"/>
        <v>4.620000000000001</v>
      </c>
      <c r="F40" s="15">
        <f t="shared" si="2"/>
        <v>3.8181818181818179</v>
      </c>
      <c r="G40" s="15">
        <f t="shared" si="3"/>
        <v>3.6210000000000009</v>
      </c>
      <c r="H40" s="16">
        <f t="shared" si="1"/>
        <v>0.89223819301848062</v>
      </c>
    </row>
    <row r="41" spans="1:8" ht="15">
      <c r="A41">
        <v>4.2</v>
      </c>
      <c r="B41">
        <v>1.08</v>
      </c>
      <c r="C41">
        <v>106</v>
      </c>
      <c r="E41" s="15">
        <f t="shared" si="0"/>
        <v>4.5360000000000005</v>
      </c>
      <c r="F41" s="15">
        <f t="shared" si="2"/>
        <v>3.8888888888888888</v>
      </c>
      <c r="G41" s="15">
        <f t="shared" si="3"/>
        <v>3.6390000000000007</v>
      </c>
      <c r="H41" s="16">
        <f t="shared" si="1"/>
        <v>0.8966735112936346</v>
      </c>
    </row>
    <row r="42" spans="1:8" ht="15">
      <c r="A42">
        <v>4.2</v>
      </c>
      <c r="B42">
        <v>0.91</v>
      </c>
      <c r="C42">
        <v>108</v>
      </c>
      <c r="E42" s="15">
        <f t="shared" si="0"/>
        <v>3.8220000000000005</v>
      </c>
      <c r="F42" s="15">
        <f t="shared" si="2"/>
        <v>4.6153846153846159</v>
      </c>
      <c r="G42" s="15">
        <f t="shared" si="3"/>
        <v>3.6693333333333342</v>
      </c>
      <c r="H42" s="16">
        <f t="shared" si="1"/>
        <v>0.90414784394250525</v>
      </c>
    </row>
    <row r="43" spans="1:8" ht="15">
      <c r="A43">
        <v>4.2</v>
      </c>
      <c r="B43">
        <v>0.86</v>
      </c>
      <c r="C43">
        <v>110</v>
      </c>
      <c r="E43" s="15">
        <f t="shared" si="0"/>
        <v>3.6120000000000001</v>
      </c>
      <c r="F43" s="15">
        <f t="shared" si="2"/>
        <v>4.8837209302325588</v>
      </c>
      <c r="G43" s="15">
        <f t="shared" si="3"/>
        <v>3.6980000000000008</v>
      </c>
      <c r="H43" s="16">
        <f t="shared" si="1"/>
        <v>0.91121149897330611</v>
      </c>
    </row>
    <row r="44" spans="1:8" ht="15">
      <c r="A44">
        <v>4.2</v>
      </c>
      <c r="B44">
        <v>0.83</v>
      </c>
      <c r="C44">
        <v>112</v>
      </c>
      <c r="E44" s="15">
        <f t="shared" si="0"/>
        <v>3.4859999999999998</v>
      </c>
      <c r="F44" s="15">
        <f t="shared" si="2"/>
        <v>5.0602409638554224</v>
      </c>
      <c r="G44" s="15">
        <f t="shared" si="3"/>
        <v>3.7256666666666676</v>
      </c>
      <c r="H44" s="16">
        <f t="shared" si="1"/>
        <v>0.91802874743326501</v>
      </c>
    </row>
    <row r="45" spans="1:8" ht="15">
      <c r="A45">
        <v>4.2</v>
      </c>
      <c r="B45">
        <v>0.8</v>
      </c>
      <c r="C45">
        <v>114</v>
      </c>
      <c r="E45" s="15">
        <f t="shared" si="0"/>
        <v>3.3600000000000003</v>
      </c>
      <c r="F45" s="15">
        <f t="shared" si="2"/>
        <v>5.25</v>
      </c>
      <c r="G45" s="15">
        <f t="shared" si="3"/>
        <v>3.7523333333333344</v>
      </c>
      <c r="H45" s="16">
        <f t="shared" si="1"/>
        <v>0.92459958932238218</v>
      </c>
    </row>
    <row r="46" spans="1:8" ht="15">
      <c r="A46">
        <v>4.2</v>
      </c>
      <c r="B46">
        <v>0.66</v>
      </c>
      <c r="C46">
        <v>116</v>
      </c>
      <c r="E46" s="15">
        <f t="shared" si="0"/>
        <v>2.7720000000000002</v>
      </c>
      <c r="F46" s="15">
        <f t="shared" si="2"/>
        <v>6.3636363636363633</v>
      </c>
      <c r="G46" s="15">
        <f t="shared" si="3"/>
        <v>3.7743333333333342</v>
      </c>
      <c r="H46" s="16">
        <f t="shared" si="1"/>
        <v>0.93002053388090367</v>
      </c>
    </row>
    <row r="47" spans="1:8" ht="15">
      <c r="A47">
        <v>4.2</v>
      </c>
      <c r="B47">
        <v>0.64</v>
      </c>
      <c r="C47">
        <v>118</v>
      </c>
      <c r="E47" s="15">
        <f t="shared" si="0"/>
        <v>2.6880000000000002</v>
      </c>
      <c r="F47" s="15">
        <f t="shared" si="2"/>
        <v>6.5625</v>
      </c>
      <c r="G47" s="15">
        <f t="shared" si="3"/>
        <v>3.7956666666666674</v>
      </c>
      <c r="H47" s="16">
        <f t="shared" si="1"/>
        <v>0.93527720739219722</v>
      </c>
    </row>
    <row r="48" spans="1:8" ht="15">
      <c r="A48">
        <v>4.2</v>
      </c>
      <c r="B48">
        <v>0.62</v>
      </c>
      <c r="C48">
        <v>120</v>
      </c>
      <c r="E48" s="15">
        <f t="shared" si="0"/>
        <v>2.6040000000000001</v>
      </c>
      <c r="F48" s="15">
        <f t="shared" si="2"/>
        <v>6.774193548387097</v>
      </c>
      <c r="G48" s="15">
        <f t="shared" si="3"/>
        <v>3.816333333333334</v>
      </c>
      <c r="H48" s="16">
        <f t="shared" si="1"/>
        <v>0.94036960985626294</v>
      </c>
    </row>
    <row r="49" spans="1:8" ht="15">
      <c r="A49">
        <v>4.2</v>
      </c>
      <c r="B49">
        <v>0.6</v>
      </c>
      <c r="C49">
        <v>122</v>
      </c>
      <c r="E49" s="15">
        <f t="shared" si="0"/>
        <v>2.52</v>
      </c>
      <c r="F49" s="15">
        <f t="shared" si="2"/>
        <v>7.0000000000000009</v>
      </c>
      <c r="G49" s="15">
        <f t="shared" si="3"/>
        <v>3.836333333333334</v>
      </c>
      <c r="H49" s="16">
        <f t="shared" si="1"/>
        <v>0.94529774127310073</v>
      </c>
    </row>
    <row r="50" spans="1:8" ht="15">
      <c r="A50">
        <v>4.2</v>
      </c>
      <c r="B50">
        <v>0.5</v>
      </c>
      <c r="C50">
        <v>124</v>
      </c>
      <c r="E50" s="15">
        <f t="shared" si="0"/>
        <v>2.1</v>
      </c>
      <c r="F50" s="15">
        <f t="shared" si="2"/>
        <v>8.4</v>
      </c>
      <c r="G50" s="15">
        <f t="shared" si="3"/>
        <v>3.8530000000000006</v>
      </c>
      <c r="H50" s="16">
        <f t="shared" si="1"/>
        <v>0.94940451745379884</v>
      </c>
    </row>
    <row r="51" spans="1:8" ht="15">
      <c r="A51">
        <v>4.2</v>
      </c>
      <c r="B51">
        <v>0.47</v>
      </c>
      <c r="C51">
        <v>126</v>
      </c>
      <c r="E51" s="15">
        <f t="shared" si="0"/>
        <v>1.974</v>
      </c>
      <c r="F51" s="15">
        <f t="shared" si="2"/>
        <v>8.9361702127659584</v>
      </c>
      <c r="G51" s="15">
        <f t="shared" si="3"/>
        <v>3.8686666666666674</v>
      </c>
      <c r="H51" s="16">
        <f t="shared" si="1"/>
        <v>0.9532648870636552</v>
      </c>
    </row>
    <row r="52" spans="1:8" ht="15">
      <c r="A52">
        <v>4.2</v>
      </c>
      <c r="B52">
        <v>0.46</v>
      </c>
      <c r="C52">
        <v>128</v>
      </c>
      <c r="E52" s="15">
        <f t="shared" si="0"/>
        <v>1.9320000000000002</v>
      </c>
      <c r="F52" s="15">
        <f t="shared" si="2"/>
        <v>9.1304347826086953</v>
      </c>
      <c r="G52" s="15">
        <f t="shared" si="3"/>
        <v>3.8840000000000008</v>
      </c>
      <c r="H52" s="16">
        <f t="shared" si="1"/>
        <v>0.95704312114989742</v>
      </c>
    </row>
    <row r="53" spans="1:8" ht="15">
      <c r="A53">
        <v>4.2</v>
      </c>
      <c r="B53">
        <v>0.44</v>
      </c>
      <c r="C53">
        <v>130</v>
      </c>
      <c r="E53" s="15">
        <f t="shared" si="0"/>
        <v>1.8480000000000001</v>
      </c>
      <c r="F53" s="15">
        <f t="shared" si="2"/>
        <v>9.545454545454545</v>
      </c>
      <c r="G53" s="15">
        <f t="shared" si="3"/>
        <v>3.8986666666666676</v>
      </c>
      <c r="H53" s="16">
        <f t="shared" si="1"/>
        <v>0.96065708418891194</v>
      </c>
    </row>
    <row r="54" spans="1:8" ht="15">
      <c r="A54">
        <v>4.2</v>
      </c>
      <c r="B54">
        <v>0.43</v>
      </c>
      <c r="C54">
        <v>132</v>
      </c>
      <c r="E54" s="15">
        <f t="shared" si="0"/>
        <v>1.806</v>
      </c>
      <c r="F54" s="15">
        <f t="shared" si="2"/>
        <v>9.7674418604651176</v>
      </c>
      <c r="G54" s="15">
        <f t="shared" si="3"/>
        <v>3.9130000000000011</v>
      </c>
      <c r="H54" s="16">
        <f t="shared" si="1"/>
        <v>0.96418891170431231</v>
      </c>
    </row>
    <row r="55" spans="1:8" ht="15">
      <c r="A55">
        <v>4.2</v>
      </c>
      <c r="B55">
        <v>0.42</v>
      </c>
      <c r="C55">
        <v>134</v>
      </c>
      <c r="E55" s="15">
        <f t="shared" si="0"/>
        <v>1.764</v>
      </c>
      <c r="F55" s="15">
        <f t="shared" si="2"/>
        <v>10</v>
      </c>
      <c r="G55" s="15">
        <f t="shared" si="3"/>
        <v>3.9270000000000009</v>
      </c>
      <c r="H55" s="16">
        <f t="shared" si="1"/>
        <v>0.96763860369609878</v>
      </c>
    </row>
    <row r="56" spans="1:8" ht="15">
      <c r="A56">
        <v>4.2</v>
      </c>
      <c r="B56">
        <v>0.35</v>
      </c>
      <c r="C56">
        <v>136</v>
      </c>
      <c r="E56" s="15">
        <f t="shared" si="0"/>
        <v>1.47</v>
      </c>
      <c r="F56" s="15">
        <f t="shared" si="2"/>
        <v>12.000000000000002</v>
      </c>
      <c r="G56" s="15">
        <f t="shared" si="3"/>
        <v>3.9386666666666676</v>
      </c>
      <c r="H56" s="16">
        <f t="shared" si="1"/>
        <v>0.9705133470225874</v>
      </c>
    </row>
    <row r="57" spans="1:8" ht="15">
      <c r="A57">
        <v>4.2</v>
      </c>
      <c r="B57">
        <v>0.31</v>
      </c>
      <c r="C57">
        <v>138</v>
      </c>
      <c r="E57" s="15">
        <f t="shared" si="0"/>
        <v>1.302</v>
      </c>
      <c r="F57" s="15">
        <f t="shared" si="2"/>
        <v>13.548387096774194</v>
      </c>
      <c r="G57" s="15">
        <f t="shared" si="3"/>
        <v>3.9490000000000012</v>
      </c>
      <c r="H57" s="16">
        <f t="shared" si="1"/>
        <v>0.97305954825462038</v>
      </c>
    </row>
    <row r="58" spans="1:8" ht="15">
      <c r="A58">
        <v>4.2</v>
      </c>
      <c r="B58">
        <v>0.28999999999999998</v>
      </c>
      <c r="C58">
        <v>140</v>
      </c>
      <c r="E58" s="15">
        <f t="shared" si="0"/>
        <v>1.218</v>
      </c>
      <c r="F58" s="15">
        <f t="shared" si="2"/>
        <v>14.482758620689657</v>
      </c>
      <c r="G58" s="15">
        <f t="shared" si="3"/>
        <v>3.9586666666666677</v>
      </c>
      <c r="H58" s="16">
        <f t="shared" si="1"/>
        <v>0.97544147843942519</v>
      </c>
    </row>
    <row r="59" spans="1:8" ht="15">
      <c r="A59">
        <v>4.2</v>
      </c>
      <c r="B59">
        <v>0.28000000000000003</v>
      </c>
      <c r="C59">
        <v>142</v>
      </c>
      <c r="E59" s="15">
        <f t="shared" si="0"/>
        <v>1.1760000000000002</v>
      </c>
      <c r="F59" s="15">
        <f t="shared" si="2"/>
        <v>15</v>
      </c>
      <c r="G59" s="15">
        <f t="shared" si="3"/>
        <v>3.9680000000000009</v>
      </c>
      <c r="H59" s="16">
        <f t="shared" si="1"/>
        <v>0.9777412731006162</v>
      </c>
    </row>
    <row r="60" spans="1:8" ht="15">
      <c r="A60">
        <v>4.2</v>
      </c>
      <c r="B60">
        <v>0.27</v>
      </c>
      <c r="C60">
        <v>144</v>
      </c>
      <c r="E60" s="15">
        <f t="shared" si="0"/>
        <v>1.1340000000000001</v>
      </c>
      <c r="F60" s="15">
        <f t="shared" si="2"/>
        <v>15.555555555555555</v>
      </c>
      <c r="G60" s="15">
        <f t="shared" si="3"/>
        <v>3.9770000000000008</v>
      </c>
      <c r="H60" s="16">
        <f t="shared" si="1"/>
        <v>0.97995893223819319</v>
      </c>
    </row>
    <row r="61" spans="1:8" ht="15">
      <c r="A61">
        <v>4.2</v>
      </c>
      <c r="B61">
        <v>0.26</v>
      </c>
      <c r="C61">
        <v>146</v>
      </c>
      <c r="E61" s="15">
        <f t="shared" si="0"/>
        <v>1.0920000000000001</v>
      </c>
      <c r="F61" s="15">
        <f t="shared" si="2"/>
        <v>16.153846153846153</v>
      </c>
      <c r="G61" s="15">
        <f t="shared" si="3"/>
        <v>3.9856666666666674</v>
      </c>
      <c r="H61" s="16">
        <f t="shared" si="1"/>
        <v>0.98209445585215616</v>
      </c>
    </row>
    <row r="62" spans="1:8" ht="15">
      <c r="A62">
        <v>4.2</v>
      </c>
      <c r="B62">
        <v>0.25</v>
      </c>
      <c r="C62">
        <v>148</v>
      </c>
      <c r="E62" s="15">
        <f t="shared" si="0"/>
        <v>1.05</v>
      </c>
      <c r="F62" s="15">
        <f t="shared" si="2"/>
        <v>16.8</v>
      </c>
      <c r="G62" s="15">
        <f t="shared" si="3"/>
        <v>3.9940000000000007</v>
      </c>
      <c r="H62" s="16">
        <f t="shared" si="1"/>
        <v>0.98414784394250521</v>
      </c>
    </row>
    <row r="63" spans="1:8" ht="15">
      <c r="A63">
        <v>4.2</v>
      </c>
      <c r="B63">
        <v>0.24</v>
      </c>
      <c r="C63">
        <v>150</v>
      </c>
      <c r="E63" s="15">
        <f t="shared" si="0"/>
        <v>1.008</v>
      </c>
      <c r="F63" s="15">
        <f t="shared" si="2"/>
        <v>17.5</v>
      </c>
      <c r="G63" s="15">
        <f t="shared" si="3"/>
        <v>4.0020000000000007</v>
      </c>
      <c r="H63" s="16">
        <f t="shared" si="1"/>
        <v>0.98611909650924034</v>
      </c>
    </row>
    <row r="64" spans="1:8" ht="15">
      <c r="A64">
        <v>4.2</v>
      </c>
      <c r="B64">
        <v>0.23</v>
      </c>
      <c r="C64">
        <v>152</v>
      </c>
      <c r="E64" s="15">
        <f t="shared" si="0"/>
        <v>0.96600000000000008</v>
      </c>
      <c r="F64" s="15">
        <f t="shared" si="2"/>
        <v>18.260869565217391</v>
      </c>
      <c r="G64" s="15">
        <f t="shared" si="3"/>
        <v>4.0096666666666669</v>
      </c>
      <c r="H64" s="16">
        <f t="shared" si="1"/>
        <v>0.98800821355236146</v>
      </c>
    </row>
    <row r="65" spans="1:25" ht="15">
      <c r="A65">
        <v>4.2</v>
      </c>
      <c r="B65">
        <v>0.2</v>
      </c>
      <c r="C65">
        <v>154</v>
      </c>
      <c r="E65" s="15">
        <f t="shared" si="0"/>
        <v>0.84000000000000008</v>
      </c>
      <c r="F65" s="15">
        <f t="shared" si="2"/>
        <v>21</v>
      </c>
      <c r="G65" s="15">
        <f t="shared" si="3"/>
        <v>4.0163333333333338</v>
      </c>
      <c r="H65" s="16">
        <f t="shared" si="1"/>
        <v>0.98965092402464072</v>
      </c>
    </row>
    <row r="66" spans="1:25" ht="15">
      <c r="A66">
        <v>4.2</v>
      </c>
      <c r="B66">
        <v>0.18</v>
      </c>
      <c r="C66">
        <v>156</v>
      </c>
      <c r="E66" s="15">
        <f t="shared" si="0"/>
        <v>0.75600000000000001</v>
      </c>
      <c r="F66" s="15">
        <f t="shared" si="2"/>
        <v>23.333333333333336</v>
      </c>
      <c r="G66" s="15">
        <f t="shared" si="3"/>
        <v>4.022333333333334</v>
      </c>
      <c r="H66" s="16">
        <f t="shared" si="1"/>
        <v>0.99112936344969205</v>
      </c>
    </row>
    <row r="67" spans="1:25" ht="15">
      <c r="A67">
        <v>4.2</v>
      </c>
      <c r="B67">
        <v>0.17</v>
      </c>
      <c r="C67">
        <v>158</v>
      </c>
      <c r="E67" s="15">
        <f t="shared" ref="E67:E74" si="4">A67*B67</f>
        <v>0.71400000000000008</v>
      </c>
      <c r="F67" s="15">
        <f t="shared" si="2"/>
        <v>24.705882352941178</v>
      </c>
      <c r="G67" s="15">
        <f t="shared" si="3"/>
        <v>4.0280000000000005</v>
      </c>
      <c r="H67" s="16">
        <f t="shared" ref="H67:H74" si="5">G67/MAX(G67:G139)</f>
        <v>0.99252566735112946</v>
      </c>
    </row>
    <row r="68" spans="1:25" ht="15">
      <c r="A68">
        <v>4.2</v>
      </c>
      <c r="B68">
        <v>0.16</v>
      </c>
      <c r="C68">
        <v>160</v>
      </c>
      <c r="E68" s="15">
        <f t="shared" si="4"/>
        <v>0.67200000000000004</v>
      </c>
      <c r="F68" s="15">
        <f t="shared" ref="F68:F74" si="6">A68/B68</f>
        <v>26.25</v>
      </c>
      <c r="G68" s="15">
        <f t="shared" ref="G68:G74" si="7">G67+B68*(C68-C67)/60</f>
        <v>4.0333333333333341</v>
      </c>
      <c r="H68" s="16">
        <f t="shared" si="5"/>
        <v>0.99383983572895296</v>
      </c>
    </row>
    <row r="69" spans="1:25" ht="15">
      <c r="A69">
        <v>4.2</v>
      </c>
      <c r="B69">
        <v>0.15</v>
      </c>
      <c r="C69">
        <v>162</v>
      </c>
      <c r="E69" s="15">
        <f t="shared" si="4"/>
        <v>0.63</v>
      </c>
      <c r="F69" s="15">
        <f t="shared" si="6"/>
        <v>28.000000000000004</v>
      </c>
      <c r="G69" s="15">
        <f t="shared" si="7"/>
        <v>4.038333333333334</v>
      </c>
      <c r="H69" s="16">
        <f t="shared" si="5"/>
        <v>0.99507186858316232</v>
      </c>
    </row>
    <row r="70" spans="1:25" ht="15">
      <c r="A70">
        <v>4.2</v>
      </c>
      <c r="B70">
        <v>0.14000000000000001</v>
      </c>
      <c r="C70">
        <v>164</v>
      </c>
      <c r="E70" s="15">
        <f t="shared" si="4"/>
        <v>0.58800000000000008</v>
      </c>
      <c r="F70" s="15">
        <f t="shared" si="6"/>
        <v>30</v>
      </c>
      <c r="G70" s="15">
        <f t="shared" si="7"/>
        <v>4.043000000000001</v>
      </c>
      <c r="H70" s="16">
        <f t="shared" si="5"/>
        <v>0.99622176591375788</v>
      </c>
    </row>
    <row r="71" spans="1:25" ht="15">
      <c r="A71">
        <v>4.2</v>
      </c>
      <c r="B71">
        <v>0.13</v>
      </c>
      <c r="C71">
        <v>166</v>
      </c>
      <c r="E71" s="15">
        <f t="shared" si="4"/>
        <v>0.54600000000000004</v>
      </c>
      <c r="F71" s="15">
        <f t="shared" si="6"/>
        <v>32.307692307692307</v>
      </c>
      <c r="G71" s="15">
        <f t="shared" si="7"/>
        <v>4.0473333333333343</v>
      </c>
      <c r="H71" s="16">
        <f t="shared" si="5"/>
        <v>0.99728952772073942</v>
      </c>
    </row>
    <row r="72" spans="1:25" ht="15">
      <c r="A72">
        <v>4.2</v>
      </c>
      <c r="B72">
        <v>0.12</v>
      </c>
      <c r="C72">
        <v>168</v>
      </c>
      <c r="E72" s="15">
        <f t="shared" si="4"/>
        <v>0.504</v>
      </c>
      <c r="F72" s="15">
        <f t="shared" si="6"/>
        <v>35</v>
      </c>
      <c r="G72" s="15">
        <f t="shared" si="7"/>
        <v>4.0513333333333339</v>
      </c>
      <c r="H72" s="16">
        <f t="shared" si="5"/>
        <v>0.99827515400410682</v>
      </c>
    </row>
    <row r="73" spans="1:25" ht="15">
      <c r="A73">
        <v>4.2</v>
      </c>
      <c r="B73">
        <v>0.11</v>
      </c>
      <c r="C73">
        <v>170</v>
      </c>
      <c r="E73" s="15">
        <f t="shared" si="4"/>
        <v>0.46200000000000002</v>
      </c>
      <c r="F73" s="15">
        <f t="shared" si="6"/>
        <v>38.18181818181818</v>
      </c>
      <c r="G73" s="15">
        <f t="shared" si="7"/>
        <v>4.0550000000000006</v>
      </c>
      <c r="H73" s="16">
        <f t="shared" si="5"/>
        <v>0.99917864476386042</v>
      </c>
      <c r="Y73" t="s">
        <v>22</v>
      </c>
    </row>
    <row r="74" spans="1:25" ht="15">
      <c r="A74">
        <v>4.2</v>
      </c>
      <c r="B74">
        <v>0.1</v>
      </c>
      <c r="C74">
        <v>172</v>
      </c>
      <c r="E74" s="15">
        <f t="shared" si="4"/>
        <v>0.42000000000000004</v>
      </c>
      <c r="F74" s="15">
        <f t="shared" si="6"/>
        <v>42</v>
      </c>
      <c r="G74" s="15">
        <f t="shared" si="7"/>
        <v>4.0583333333333336</v>
      </c>
      <c r="H74" s="16">
        <f t="shared" si="5"/>
        <v>1</v>
      </c>
    </row>
    <row r="75" spans="1:25" ht="15"/>
  </sheetData>
  <mergeCells count="3">
    <mergeCell ref="P1:Q1"/>
    <mergeCell ref="M1:N1"/>
    <mergeCell ref="J1:K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7D06-C8D3-4988-85EF-3553BD4B51E3}">
  <dimension ref="A1:Y75"/>
  <sheetViews>
    <sheetView workbookViewId="0">
      <selection activeCell="D1" sqref="A1:D1"/>
    </sheetView>
  </sheetViews>
  <sheetFormatPr defaultColWidth="9.140625" defaultRowHeight="14.45"/>
  <cols>
    <col min="4" max="4" width="29.7109375" customWidth="1"/>
    <col min="5" max="5" width="12.7109375" customWidth="1"/>
    <col min="6" max="6" width="11.85546875" customWidth="1"/>
    <col min="7" max="8" width="13.7109375" customWidth="1"/>
    <col min="13" max="13" width="9.28515625" bestFit="1" customWidth="1"/>
    <col min="14" max="14" width="9.5703125" bestFit="1" customWidth="1"/>
  </cols>
  <sheetData>
    <row r="1" spans="1:20" s="5" customFormat="1" ht="54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23</v>
      </c>
      <c r="G1" s="14" t="s">
        <v>6</v>
      </c>
      <c r="H1" s="14" t="s">
        <v>7</v>
      </c>
      <c r="J1" s="8" t="s">
        <v>24</v>
      </c>
      <c r="K1" s="9"/>
      <c r="M1" s="8" t="s">
        <v>9</v>
      </c>
      <c r="N1" s="9"/>
      <c r="P1" s="8" t="s">
        <v>10</v>
      </c>
      <c r="Q1" s="9"/>
      <c r="S1" s="5" t="s">
        <v>11</v>
      </c>
      <c r="T1" s="5" t="s">
        <v>12</v>
      </c>
    </row>
    <row r="2" spans="1:20" ht="15">
      <c r="A2">
        <v>3.06</v>
      </c>
      <c r="B2">
        <f>'Carga 1S2P'!B2/2</f>
        <v>0</v>
      </c>
      <c r="C2">
        <v>0</v>
      </c>
      <c r="D2" t="s">
        <v>13</v>
      </c>
      <c r="E2" s="15">
        <f>A2*B2</f>
        <v>0</v>
      </c>
      <c r="F2" s="1" t="s">
        <v>14</v>
      </c>
      <c r="G2" s="1">
        <v>0</v>
      </c>
      <c r="H2" s="16">
        <f>G2/MAX(G2:G74)</f>
        <v>0</v>
      </c>
      <c r="J2" s="20" t="s">
        <v>15</v>
      </c>
      <c r="K2" s="20" t="s">
        <v>16</v>
      </c>
      <c r="M2" s="20" t="s">
        <v>15</v>
      </c>
      <c r="N2" s="20" t="s">
        <v>16</v>
      </c>
      <c r="P2" s="20" t="s">
        <v>15</v>
      </c>
      <c r="Q2" s="20" t="s">
        <v>16</v>
      </c>
      <c r="S2" t="s">
        <v>17</v>
      </c>
      <c r="T2" s="3">
        <v>0.36736111111111108</v>
      </c>
    </row>
    <row r="3" spans="1:20" ht="15">
      <c r="A3">
        <v>3.47</v>
      </c>
      <c r="B3">
        <f>'Carga 1S2P'!B3/2</f>
        <v>1.075</v>
      </c>
      <c r="C3">
        <v>0</v>
      </c>
      <c r="E3" s="15">
        <f t="shared" ref="E3:E66" si="0">A3*B3</f>
        <v>3.7302499999999998</v>
      </c>
      <c r="F3" s="15">
        <f>A3/B3</f>
        <v>3.2279069767441864</v>
      </c>
      <c r="G3" s="15">
        <f>G2+B3*(C3-C2)/60</f>
        <v>0</v>
      </c>
      <c r="H3" s="16">
        <f t="shared" ref="H3:H66" si="1">G3/MAX(G3:G75)</f>
        <v>0</v>
      </c>
      <c r="J3" s="15">
        <f>2/B3*10</f>
        <v>18.604651162790699</v>
      </c>
      <c r="K3" s="15">
        <f>3/B3*10</f>
        <v>27.906976744186046</v>
      </c>
      <c r="M3" s="15">
        <f>F3</f>
        <v>3.2279069767441864</v>
      </c>
      <c r="N3" s="15">
        <f>F27</f>
        <v>3.9069767441860468</v>
      </c>
      <c r="P3" s="15">
        <f>F27</f>
        <v>3.9069767441860468</v>
      </c>
      <c r="Q3" s="15">
        <f>F74</f>
        <v>84</v>
      </c>
      <c r="S3" t="s">
        <v>18</v>
      </c>
      <c r="T3">
        <f>(A3-A2)/B3</f>
        <v>0.38139534883720944</v>
      </c>
    </row>
    <row r="4" spans="1:20" ht="15">
      <c r="A4">
        <v>3.57</v>
      </c>
      <c r="B4">
        <f>'Carga 1S2P'!B4/2</f>
        <v>1.075</v>
      </c>
      <c r="C4">
        <v>1</v>
      </c>
      <c r="E4" s="15">
        <f t="shared" si="0"/>
        <v>3.8377499999999998</v>
      </c>
      <c r="F4" s="15">
        <f t="shared" ref="F4:F67" si="2">A4/B4</f>
        <v>3.3209302325581396</v>
      </c>
      <c r="G4" s="15">
        <f t="shared" ref="G4:G67" si="3">G3+B4*(C4-C3)/60</f>
        <v>1.7916666666666668E-2</v>
      </c>
      <c r="H4" s="16">
        <f t="shared" si="1"/>
        <v>8.8295687885010261E-3</v>
      </c>
      <c r="S4" t="s">
        <v>19</v>
      </c>
      <c r="T4" t="s">
        <v>20</v>
      </c>
    </row>
    <row r="5" spans="1:20" ht="15" customHeight="1">
      <c r="A5">
        <v>3.64</v>
      </c>
      <c r="B5">
        <f>'Carga 1S2P'!B5/2</f>
        <v>1.075</v>
      </c>
      <c r="C5">
        <v>2</v>
      </c>
      <c r="E5" s="15">
        <f t="shared" si="0"/>
        <v>3.9129999999999998</v>
      </c>
      <c r="F5" s="15">
        <f t="shared" si="2"/>
        <v>3.386046511627907</v>
      </c>
      <c r="G5" s="15">
        <f t="shared" si="3"/>
        <v>3.5833333333333335E-2</v>
      </c>
      <c r="H5" s="16">
        <f t="shared" si="1"/>
        <v>1.7659137577002052E-2</v>
      </c>
    </row>
    <row r="6" spans="1:20" ht="15">
      <c r="A6">
        <v>3.68</v>
      </c>
      <c r="B6">
        <f>'Carga 1S2P'!B6/2</f>
        <v>1.075</v>
      </c>
      <c r="C6">
        <v>3</v>
      </c>
      <c r="E6" s="15">
        <f t="shared" si="0"/>
        <v>3.956</v>
      </c>
      <c r="F6" s="15">
        <f t="shared" si="2"/>
        <v>3.4232558139534888</v>
      </c>
      <c r="G6" s="15">
        <f t="shared" si="3"/>
        <v>5.3750000000000006E-2</v>
      </c>
      <c r="H6" s="16">
        <f t="shared" si="1"/>
        <v>2.648870636550308E-2</v>
      </c>
    </row>
    <row r="7" spans="1:20" ht="15">
      <c r="A7">
        <v>3.72</v>
      </c>
      <c r="B7">
        <f>'Carga 1S2P'!B7/2</f>
        <v>1.075</v>
      </c>
      <c r="C7">
        <v>4</v>
      </c>
      <c r="E7" s="15">
        <f t="shared" si="0"/>
        <v>3.9990000000000001</v>
      </c>
      <c r="F7" s="15">
        <f t="shared" si="2"/>
        <v>3.4604651162790701</v>
      </c>
      <c r="G7" s="15">
        <f t="shared" si="3"/>
        <v>7.166666666666667E-2</v>
      </c>
      <c r="H7" s="16">
        <f t="shared" si="1"/>
        <v>3.5318275154004104E-2</v>
      </c>
    </row>
    <row r="8" spans="1:20" ht="15">
      <c r="A8">
        <v>3.74</v>
      </c>
      <c r="B8">
        <f>'Carga 1S2P'!B8/2</f>
        <v>1.075</v>
      </c>
      <c r="C8">
        <v>5</v>
      </c>
      <c r="E8" s="15">
        <f t="shared" si="0"/>
        <v>4.0205000000000002</v>
      </c>
      <c r="F8" s="15">
        <f t="shared" si="2"/>
        <v>3.4790697674418607</v>
      </c>
      <c r="G8" s="15">
        <f t="shared" si="3"/>
        <v>8.9583333333333334E-2</v>
      </c>
      <c r="H8" s="16">
        <f t="shared" si="1"/>
        <v>4.4147843942505129E-2</v>
      </c>
    </row>
    <row r="9" spans="1:20" ht="15" customHeight="1">
      <c r="A9">
        <v>3.75</v>
      </c>
      <c r="B9">
        <f>'Carga 1S2P'!B9/2</f>
        <v>1.075</v>
      </c>
      <c r="C9">
        <v>6</v>
      </c>
      <c r="E9" s="15">
        <f t="shared" si="0"/>
        <v>4.03125</v>
      </c>
      <c r="F9" s="15">
        <f t="shared" si="2"/>
        <v>3.4883720930232558</v>
      </c>
      <c r="G9" s="15">
        <f t="shared" si="3"/>
        <v>0.1075</v>
      </c>
      <c r="H9" s="16">
        <f t="shared" si="1"/>
        <v>5.2977412731006153E-2</v>
      </c>
    </row>
    <row r="10" spans="1:20" ht="15">
      <c r="A10">
        <v>3.76</v>
      </c>
      <c r="B10">
        <f>'Carga 1S2P'!B10/2</f>
        <v>1.075</v>
      </c>
      <c r="C10">
        <v>7</v>
      </c>
      <c r="E10" s="15">
        <f t="shared" si="0"/>
        <v>4.0419999999999998</v>
      </c>
      <c r="F10" s="15">
        <f t="shared" si="2"/>
        <v>3.4976744186046509</v>
      </c>
      <c r="G10" s="15">
        <f t="shared" si="3"/>
        <v>0.12541666666666668</v>
      </c>
      <c r="H10" s="16">
        <f t="shared" si="1"/>
        <v>6.1806981519507191E-2</v>
      </c>
    </row>
    <row r="11" spans="1:20" ht="15">
      <c r="A11">
        <v>3.78</v>
      </c>
      <c r="B11">
        <f>'Carga 1S2P'!B11/2</f>
        <v>1.075</v>
      </c>
      <c r="C11">
        <v>12</v>
      </c>
      <c r="E11" s="15">
        <f t="shared" si="0"/>
        <v>4.0634999999999994</v>
      </c>
      <c r="F11" s="15">
        <f t="shared" si="2"/>
        <v>3.516279069767442</v>
      </c>
      <c r="G11" s="15">
        <f t="shared" si="3"/>
        <v>0.21500000000000002</v>
      </c>
      <c r="H11" s="16">
        <f t="shared" si="1"/>
        <v>0.10595482546201232</v>
      </c>
    </row>
    <row r="12" spans="1:20" ht="15">
      <c r="A12">
        <v>3.8</v>
      </c>
      <c r="B12">
        <f>'Carga 1S2P'!B12/2</f>
        <v>1.075</v>
      </c>
      <c r="C12">
        <v>17</v>
      </c>
      <c r="E12" s="15">
        <f t="shared" si="0"/>
        <v>4.085</v>
      </c>
      <c r="F12" s="15">
        <f t="shared" si="2"/>
        <v>3.5348837209302326</v>
      </c>
      <c r="G12" s="15">
        <f t="shared" si="3"/>
        <v>0.30458333333333337</v>
      </c>
      <c r="H12" s="16">
        <f t="shared" si="1"/>
        <v>0.15010266940451747</v>
      </c>
    </row>
    <row r="13" spans="1:20" ht="15">
      <c r="A13">
        <v>3.82</v>
      </c>
      <c r="B13">
        <f>'Carga 1S2P'!B13/2</f>
        <v>1.075</v>
      </c>
      <c r="C13">
        <v>22</v>
      </c>
      <c r="E13" s="15">
        <f t="shared" si="0"/>
        <v>4.1064999999999996</v>
      </c>
      <c r="F13" s="15">
        <f t="shared" si="2"/>
        <v>3.5534883720930233</v>
      </c>
      <c r="G13" s="15">
        <f t="shared" si="3"/>
        <v>0.39416666666666672</v>
      </c>
      <c r="H13" s="16">
        <f t="shared" si="1"/>
        <v>0.19425051334702259</v>
      </c>
    </row>
    <row r="14" spans="1:20" ht="15">
      <c r="A14">
        <v>3.82</v>
      </c>
      <c r="B14">
        <f>'Carga 1S2P'!B14/2</f>
        <v>1.075</v>
      </c>
      <c r="C14">
        <v>27</v>
      </c>
      <c r="E14" s="15">
        <f t="shared" si="0"/>
        <v>4.1064999999999996</v>
      </c>
      <c r="F14" s="15">
        <f t="shared" si="2"/>
        <v>3.5534883720930233</v>
      </c>
      <c r="G14" s="15">
        <f t="shared" si="3"/>
        <v>0.48375000000000007</v>
      </c>
      <c r="H14" s="16">
        <f t="shared" si="1"/>
        <v>0.23839835728952774</v>
      </c>
    </row>
    <row r="15" spans="1:20" ht="15">
      <c r="A15">
        <v>3.85</v>
      </c>
      <c r="B15">
        <f>'Carga 1S2P'!B15/2</f>
        <v>1.075</v>
      </c>
      <c r="C15">
        <v>32</v>
      </c>
      <c r="E15" s="15">
        <f t="shared" si="0"/>
        <v>4.1387499999999999</v>
      </c>
      <c r="F15" s="15">
        <f t="shared" si="2"/>
        <v>3.5813953488372094</v>
      </c>
      <c r="G15" s="15">
        <f t="shared" si="3"/>
        <v>0.57333333333333336</v>
      </c>
      <c r="H15" s="16">
        <f t="shared" si="1"/>
        <v>0.28254620123203283</v>
      </c>
    </row>
    <row r="16" spans="1:20" ht="15">
      <c r="A16">
        <v>3.87</v>
      </c>
      <c r="B16">
        <f>'Carga 1S2P'!B16/2</f>
        <v>1.075</v>
      </c>
      <c r="C16">
        <v>37</v>
      </c>
      <c r="E16" s="15">
        <f t="shared" si="0"/>
        <v>4.1602499999999996</v>
      </c>
      <c r="F16" s="15">
        <f t="shared" si="2"/>
        <v>3.6</v>
      </c>
      <c r="G16" s="15">
        <f t="shared" si="3"/>
        <v>0.66291666666666671</v>
      </c>
      <c r="H16" s="16">
        <f t="shared" si="1"/>
        <v>0.32669404517453798</v>
      </c>
    </row>
    <row r="17" spans="1:8" ht="15">
      <c r="A17">
        <v>3.88</v>
      </c>
      <c r="B17">
        <f>'Carga 1S2P'!B17/2</f>
        <v>1.075</v>
      </c>
      <c r="C17">
        <v>42</v>
      </c>
      <c r="E17" s="15">
        <f t="shared" si="0"/>
        <v>4.1709999999999994</v>
      </c>
      <c r="F17" s="15">
        <f t="shared" si="2"/>
        <v>3.6093023255813952</v>
      </c>
      <c r="G17" s="15">
        <f t="shared" si="3"/>
        <v>0.75250000000000006</v>
      </c>
      <c r="H17" s="16">
        <f t="shared" si="1"/>
        <v>0.37084188911704313</v>
      </c>
    </row>
    <row r="18" spans="1:8" ht="15">
      <c r="A18">
        <v>3.9</v>
      </c>
      <c r="B18">
        <f>'Carga 1S2P'!B18/2</f>
        <v>1.075</v>
      </c>
      <c r="C18">
        <v>47</v>
      </c>
      <c r="E18" s="15">
        <f t="shared" si="0"/>
        <v>4.1924999999999999</v>
      </c>
      <c r="F18" s="15">
        <f t="shared" si="2"/>
        <v>3.6279069767441863</v>
      </c>
      <c r="G18" s="15">
        <f t="shared" si="3"/>
        <v>0.84208333333333341</v>
      </c>
      <c r="H18" s="16">
        <f t="shared" si="1"/>
        <v>0.41498973305954828</v>
      </c>
    </row>
    <row r="19" spans="1:8" ht="15">
      <c r="A19">
        <v>3.92</v>
      </c>
      <c r="B19">
        <f>'Carga 1S2P'!B19/2</f>
        <v>1.075</v>
      </c>
      <c r="C19">
        <v>52</v>
      </c>
      <c r="E19" s="15">
        <f t="shared" si="0"/>
        <v>4.2139999999999995</v>
      </c>
      <c r="F19" s="15">
        <f t="shared" si="2"/>
        <v>3.6465116279069769</v>
      </c>
      <c r="G19" s="15">
        <f t="shared" si="3"/>
        <v>0.93166666666666675</v>
      </c>
      <c r="H19" s="16">
        <f t="shared" si="1"/>
        <v>0.45913757700205343</v>
      </c>
    </row>
    <row r="20" spans="1:8" ht="15">
      <c r="A20">
        <v>3.95</v>
      </c>
      <c r="B20">
        <f>'Carga 1S2P'!B20/2</f>
        <v>1.075</v>
      </c>
      <c r="C20">
        <v>57</v>
      </c>
      <c r="E20" s="15">
        <f t="shared" si="0"/>
        <v>4.2462499999999999</v>
      </c>
      <c r="F20" s="15">
        <f t="shared" si="2"/>
        <v>3.6744186046511631</v>
      </c>
      <c r="G20" s="15">
        <f t="shared" si="3"/>
        <v>1.02125</v>
      </c>
      <c r="H20" s="16">
        <f t="shared" si="1"/>
        <v>0.50328542094455853</v>
      </c>
    </row>
    <row r="21" spans="1:8" ht="15">
      <c r="A21">
        <v>3.98</v>
      </c>
      <c r="B21">
        <f>'Carga 1S2P'!B21/2</f>
        <v>1.075</v>
      </c>
      <c r="C21">
        <v>62</v>
      </c>
      <c r="E21" s="15">
        <f t="shared" si="0"/>
        <v>4.2785000000000002</v>
      </c>
      <c r="F21" s="15">
        <f t="shared" si="2"/>
        <v>3.7023255813953488</v>
      </c>
      <c r="G21" s="15">
        <f t="shared" si="3"/>
        <v>1.1108333333333333</v>
      </c>
      <c r="H21" s="16">
        <f t="shared" si="1"/>
        <v>0.54743326488706368</v>
      </c>
    </row>
    <row r="22" spans="1:8" ht="15">
      <c r="A22">
        <v>4</v>
      </c>
      <c r="B22">
        <f>'Carga 1S2P'!B22/2</f>
        <v>1.075</v>
      </c>
      <c r="C22">
        <v>67</v>
      </c>
      <c r="E22" s="15">
        <f t="shared" si="0"/>
        <v>4.3</v>
      </c>
      <c r="F22" s="15">
        <f t="shared" si="2"/>
        <v>3.7209302325581395</v>
      </c>
      <c r="G22" s="15">
        <f t="shared" si="3"/>
        <v>1.2004166666666667</v>
      </c>
      <c r="H22" s="16">
        <f t="shared" si="1"/>
        <v>0.59158110882956871</v>
      </c>
    </row>
    <row r="23" spans="1:8" ht="15">
      <c r="A23">
        <v>4.04</v>
      </c>
      <c r="B23">
        <f>'Carga 1S2P'!B23/2</f>
        <v>1.075</v>
      </c>
      <c r="C23">
        <v>72</v>
      </c>
      <c r="E23" s="15">
        <f t="shared" si="0"/>
        <v>4.343</v>
      </c>
      <c r="F23" s="15">
        <f t="shared" si="2"/>
        <v>3.7581395348837212</v>
      </c>
      <c r="G23" s="15">
        <f t="shared" si="3"/>
        <v>1.29</v>
      </c>
      <c r="H23" s="16">
        <f t="shared" si="1"/>
        <v>0.63572895277207386</v>
      </c>
    </row>
    <row r="24" spans="1:8" ht="15">
      <c r="A24">
        <v>4.07</v>
      </c>
      <c r="B24">
        <f>'Carga 1S2P'!B24/2</f>
        <v>1.075</v>
      </c>
      <c r="C24">
        <v>77</v>
      </c>
      <c r="E24" s="15">
        <f t="shared" si="0"/>
        <v>4.3752500000000003</v>
      </c>
      <c r="F24" s="15">
        <f t="shared" si="2"/>
        <v>3.7860465116279074</v>
      </c>
      <c r="G24" s="15">
        <f t="shared" si="3"/>
        <v>1.3795833333333334</v>
      </c>
      <c r="H24" s="16">
        <f t="shared" si="1"/>
        <v>0.67987679671457901</v>
      </c>
    </row>
    <row r="25" spans="1:8" ht="15">
      <c r="A25">
        <v>4.1100000000000003</v>
      </c>
      <c r="B25">
        <f>'Carga 1S2P'!B25/2</f>
        <v>1.075</v>
      </c>
      <c r="C25">
        <v>82</v>
      </c>
      <c r="E25" s="15">
        <f t="shared" si="0"/>
        <v>4.4182500000000005</v>
      </c>
      <c r="F25" s="15">
        <f t="shared" si="2"/>
        <v>3.8232558139534887</v>
      </c>
      <c r="G25" s="15">
        <f t="shared" si="3"/>
        <v>1.4691666666666667</v>
      </c>
      <c r="H25" s="16">
        <f t="shared" si="1"/>
        <v>0.72402464065708416</v>
      </c>
    </row>
    <row r="26" spans="1:8" ht="15">
      <c r="A26">
        <v>4.16</v>
      </c>
      <c r="B26">
        <f>'Carga 1S2P'!B26/2</f>
        <v>1.075</v>
      </c>
      <c r="C26">
        <v>87</v>
      </c>
      <c r="E26" s="15">
        <f t="shared" si="0"/>
        <v>4.4719999999999995</v>
      </c>
      <c r="F26" s="15">
        <f t="shared" si="2"/>
        <v>3.8697674418604655</v>
      </c>
      <c r="G26" s="15">
        <f t="shared" si="3"/>
        <v>1.5587500000000001</v>
      </c>
      <c r="H26" s="16">
        <f t="shared" si="1"/>
        <v>0.76817248459958931</v>
      </c>
    </row>
    <row r="27" spans="1:8" ht="15">
      <c r="A27" s="7">
        <v>4.2</v>
      </c>
      <c r="B27">
        <f>'Carga 1S2P'!B27/2</f>
        <v>1.075</v>
      </c>
      <c r="C27" s="7">
        <v>92</v>
      </c>
      <c r="D27" s="7" t="s">
        <v>21</v>
      </c>
      <c r="E27" s="15">
        <f t="shared" si="0"/>
        <v>4.5149999999999997</v>
      </c>
      <c r="F27" s="15">
        <f t="shared" si="2"/>
        <v>3.9069767441860468</v>
      </c>
      <c r="G27" s="15">
        <f t="shared" si="3"/>
        <v>1.6483333333333334</v>
      </c>
      <c r="H27" s="16">
        <f t="shared" si="1"/>
        <v>0.81232032854209446</v>
      </c>
    </row>
    <row r="28" spans="1:8" ht="15">
      <c r="A28">
        <v>4.2</v>
      </c>
      <c r="B28">
        <f>'Carga 1S2P'!B28/2</f>
        <v>1.0349999999999999</v>
      </c>
      <c r="C28">
        <v>93</v>
      </c>
      <c r="E28" s="15">
        <f t="shared" si="0"/>
        <v>4.3469999999999995</v>
      </c>
      <c r="F28" s="15">
        <f t="shared" si="2"/>
        <v>4.0579710144927539</v>
      </c>
      <c r="G28" s="15">
        <f t="shared" si="3"/>
        <v>1.6655833333333334</v>
      </c>
      <c r="H28" s="16">
        <f t="shared" si="1"/>
        <v>0.82082135523613964</v>
      </c>
    </row>
    <row r="29" spans="1:8" ht="15">
      <c r="A29">
        <v>4.2</v>
      </c>
      <c r="B29">
        <f>'Carga 1S2P'!B29/2</f>
        <v>0.98499999999999999</v>
      </c>
      <c r="C29">
        <v>94</v>
      </c>
      <c r="E29" s="15">
        <f t="shared" si="0"/>
        <v>4.1370000000000005</v>
      </c>
      <c r="F29" s="15">
        <f t="shared" si="2"/>
        <v>4.2639593908629445</v>
      </c>
      <c r="G29" s="15">
        <f t="shared" si="3"/>
        <v>1.6820000000000002</v>
      </c>
      <c r="H29" s="16">
        <f t="shared" si="1"/>
        <v>0.82891170431211503</v>
      </c>
    </row>
    <row r="30" spans="1:8" ht="15">
      <c r="A30">
        <v>4.2</v>
      </c>
      <c r="B30">
        <f>'Carga 1S2P'!B30/2</f>
        <v>0.94</v>
      </c>
      <c r="C30">
        <v>95</v>
      </c>
      <c r="E30" s="15">
        <f t="shared" si="0"/>
        <v>3.948</v>
      </c>
      <c r="F30" s="15">
        <f t="shared" si="2"/>
        <v>4.4680851063829792</v>
      </c>
      <c r="G30" s="15">
        <f t="shared" si="3"/>
        <v>1.6976666666666669</v>
      </c>
      <c r="H30" s="16">
        <f t="shared" si="1"/>
        <v>0.83663244353182753</v>
      </c>
    </row>
    <row r="31" spans="1:8" ht="15">
      <c r="A31">
        <v>4.2</v>
      </c>
      <c r="B31">
        <f>'Carga 1S2P'!B31/2</f>
        <v>0.88500000000000001</v>
      </c>
      <c r="C31">
        <v>96</v>
      </c>
      <c r="E31" s="15">
        <f t="shared" si="0"/>
        <v>3.7170000000000001</v>
      </c>
      <c r="F31" s="15">
        <f t="shared" si="2"/>
        <v>4.7457627118644066</v>
      </c>
      <c r="G31" s="15">
        <f t="shared" si="3"/>
        <v>1.7124166666666669</v>
      </c>
      <c r="H31" s="16">
        <f t="shared" si="1"/>
        <v>0.84390143737166334</v>
      </c>
    </row>
    <row r="32" spans="1:8" ht="15">
      <c r="A32">
        <v>4.2</v>
      </c>
      <c r="B32">
        <f>'Carga 1S2P'!B32/2</f>
        <v>0.82499999999999996</v>
      </c>
      <c r="C32">
        <v>97</v>
      </c>
      <c r="E32" s="15">
        <f t="shared" si="0"/>
        <v>3.4649999999999999</v>
      </c>
      <c r="F32" s="15">
        <f t="shared" si="2"/>
        <v>5.0909090909090917</v>
      </c>
      <c r="G32" s="15">
        <f t="shared" si="3"/>
        <v>1.7261666666666668</v>
      </c>
      <c r="H32" s="16">
        <f t="shared" si="1"/>
        <v>0.85067761806981523</v>
      </c>
    </row>
    <row r="33" spans="1:8" ht="15">
      <c r="A33">
        <v>4.2</v>
      </c>
      <c r="B33">
        <f>'Carga 1S2P'!B33/2</f>
        <v>0.72</v>
      </c>
      <c r="C33">
        <v>98</v>
      </c>
      <c r="E33" s="15">
        <f t="shared" si="0"/>
        <v>3.024</v>
      </c>
      <c r="F33" s="15">
        <f t="shared" si="2"/>
        <v>5.8333333333333339</v>
      </c>
      <c r="G33" s="15">
        <f t="shared" si="3"/>
        <v>1.7381666666666669</v>
      </c>
      <c r="H33" s="16">
        <f t="shared" si="1"/>
        <v>0.85659137577002054</v>
      </c>
    </row>
    <row r="34" spans="1:8" ht="15">
      <c r="A34">
        <v>4.2</v>
      </c>
      <c r="B34">
        <f>'Carga 1S2P'!B34/2</f>
        <v>0.71</v>
      </c>
      <c r="C34">
        <v>99</v>
      </c>
      <c r="E34" s="15">
        <f t="shared" si="0"/>
        <v>2.9819999999999998</v>
      </c>
      <c r="F34" s="15">
        <f t="shared" si="2"/>
        <v>5.915492957746479</v>
      </c>
      <c r="G34" s="15">
        <f t="shared" si="3"/>
        <v>1.7500000000000002</v>
      </c>
      <c r="H34" s="16">
        <f t="shared" si="1"/>
        <v>0.86242299794661192</v>
      </c>
    </row>
    <row r="35" spans="1:8" ht="15">
      <c r="A35">
        <v>4.2</v>
      </c>
      <c r="B35">
        <f>'Carga 1S2P'!B35/2</f>
        <v>0.69</v>
      </c>
      <c r="C35">
        <v>100</v>
      </c>
      <c r="E35" s="15">
        <f t="shared" si="0"/>
        <v>2.8979999999999997</v>
      </c>
      <c r="F35" s="15">
        <f t="shared" si="2"/>
        <v>6.0869565217391308</v>
      </c>
      <c r="G35" s="15">
        <f t="shared" si="3"/>
        <v>1.7615000000000003</v>
      </c>
      <c r="H35" s="16">
        <f t="shared" si="1"/>
        <v>0.86809034907597549</v>
      </c>
    </row>
    <row r="36" spans="1:8" ht="15">
      <c r="A36">
        <v>4.2</v>
      </c>
      <c r="B36">
        <f>'Carga 1S2P'!B36/2</f>
        <v>0.625</v>
      </c>
      <c r="C36">
        <v>101</v>
      </c>
      <c r="E36" s="15">
        <f t="shared" si="0"/>
        <v>2.625</v>
      </c>
      <c r="F36" s="15">
        <f t="shared" si="2"/>
        <v>6.7200000000000006</v>
      </c>
      <c r="G36" s="15">
        <f t="shared" si="3"/>
        <v>1.771916666666667</v>
      </c>
      <c r="H36" s="16">
        <f t="shared" si="1"/>
        <v>0.87322381930184823</v>
      </c>
    </row>
    <row r="37" spans="1:8" ht="15">
      <c r="A37">
        <v>4.2</v>
      </c>
      <c r="B37">
        <f>'Carga 1S2P'!B37/2</f>
        <v>0.60499999999999998</v>
      </c>
      <c r="C37">
        <v>102</v>
      </c>
      <c r="E37" s="15">
        <f t="shared" si="0"/>
        <v>2.5409999999999999</v>
      </c>
      <c r="F37" s="15">
        <f t="shared" si="2"/>
        <v>6.9421487603305794</v>
      </c>
      <c r="G37" s="15">
        <f t="shared" si="3"/>
        <v>1.7820000000000005</v>
      </c>
      <c r="H37" s="16">
        <f t="shared" si="1"/>
        <v>0.87819301848049303</v>
      </c>
    </row>
    <row r="38" spans="1:8" ht="15">
      <c r="A38">
        <v>4.2</v>
      </c>
      <c r="B38">
        <f>'Carga 1S2P'!B38/2</f>
        <v>0.59499999999999997</v>
      </c>
      <c r="C38">
        <v>103</v>
      </c>
      <c r="E38" s="15">
        <f t="shared" si="0"/>
        <v>2.4990000000000001</v>
      </c>
      <c r="F38" s="15">
        <f t="shared" si="2"/>
        <v>7.0588235294117654</v>
      </c>
      <c r="G38" s="15">
        <f t="shared" si="3"/>
        <v>1.791916666666667</v>
      </c>
      <c r="H38" s="16">
        <f t="shared" si="1"/>
        <v>0.8830800821355238</v>
      </c>
    </row>
    <row r="39" spans="1:8" ht="15">
      <c r="A39">
        <v>4.2</v>
      </c>
      <c r="B39">
        <f>'Carga 1S2P'!B39/2</f>
        <v>0.56499999999999995</v>
      </c>
      <c r="C39">
        <v>104</v>
      </c>
      <c r="E39" s="15">
        <f t="shared" si="0"/>
        <v>2.3729999999999998</v>
      </c>
      <c r="F39" s="15">
        <f t="shared" si="2"/>
        <v>7.4336283185840717</v>
      </c>
      <c r="G39" s="15">
        <f t="shared" si="3"/>
        <v>1.8013333333333337</v>
      </c>
      <c r="H39" s="16">
        <f t="shared" si="1"/>
        <v>0.88772073921971262</v>
      </c>
    </row>
    <row r="40" spans="1:8" ht="15">
      <c r="A40">
        <v>4.2</v>
      </c>
      <c r="B40">
        <f>'Carga 1S2P'!B40/2</f>
        <v>0.55000000000000004</v>
      </c>
      <c r="C40">
        <v>105</v>
      </c>
      <c r="E40" s="15">
        <f t="shared" si="0"/>
        <v>2.3100000000000005</v>
      </c>
      <c r="F40" s="15">
        <f t="shared" si="2"/>
        <v>7.6363636363636358</v>
      </c>
      <c r="G40" s="15">
        <f t="shared" si="3"/>
        <v>1.8105000000000004</v>
      </c>
      <c r="H40" s="16">
        <f t="shared" si="1"/>
        <v>0.89223819301848062</v>
      </c>
    </row>
    <row r="41" spans="1:8" ht="15">
      <c r="A41">
        <v>4.2</v>
      </c>
      <c r="B41">
        <f>'Carga 1S2P'!B41/2</f>
        <v>0.54</v>
      </c>
      <c r="C41">
        <v>106</v>
      </c>
      <c r="E41" s="15">
        <f t="shared" si="0"/>
        <v>2.2680000000000002</v>
      </c>
      <c r="F41" s="15">
        <f t="shared" si="2"/>
        <v>7.7777777777777777</v>
      </c>
      <c r="G41" s="15">
        <f t="shared" si="3"/>
        <v>1.8195000000000003</v>
      </c>
      <c r="H41" s="16">
        <f t="shared" si="1"/>
        <v>0.8966735112936346</v>
      </c>
    </row>
    <row r="42" spans="1:8" ht="15">
      <c r="A42">
        <v>4.2</v>
      </c>
      <c r="B42">
        <f>'Carga 1S2P'!B42/2</f>
        <v>0.45500000000000002</v>
      </c>
      <c r="C42">
        <v>108</v>
      </c>
      <c r="E42" s="15">
        <f t="shared" si="0"/>
        <v>1.9110000000000003</v>
      </c>
      <c r="F42" s="15">
        <f t="shared" si="2"/>
        <v>9.2307692307692317</v>
      </c>
      <c r="G42" s="15">
        <f t="shared" si="3"/>
        <v>1.8346666666666671</v>
      </c>
      <c r="H42" s="16">
        <f t="shared" si="1"/>
        <v>0.90414784394250525</v>
      </c>
    </row>
    <row r="43" spans="1:8" ht="15">
      <c r="A43">
        <v>4.2</v>
      </c>
      <c r="B43">
        <f>'Carga 1S2P'!B43/2</f>
        <v>0.43</v>
      </c>
      <c r="C43">
        <v>110</v>
      </c>
      <c r="E43" s="15">
        <f t="shared" si="0"/>
        <v>1.806</v>
      </c>
      <c r="F43" s="15">
        <f t="shared" si="2"/>
        <v>9.7674418604651176</v>
      </c>
      <c r="G43" s="15">
        <f t="shared" si="3"/>
        <v>1.8490000000000004</v>
      </c>
      <c r="H43" s="16">
        <f t="shared" si="1"/>
        <v>0.91121149897330611</v>
      </c>
    </row>
    <row r="44" spans="1:8" ht="15">
      <c r="A44">
        <v>4.2</v>
      </c>
      <c r="B44">
        <f>'Carga 1S2P'!B44/2</f>
        <v>0.41499999999999998</v>
      </c>
      <c r="C44">
        <v>112</v>
      </c>
      <c r="E44" s="15">
        <f t="shared" si="0"/>
        <v>1.7429999999999999</v>
      </c>
      <c r="F44" s="15">
        <f t="shared" si="2"/>
        <v>10.120481927710845</v>
      </c>
      <c r="G44" s="15">
        <f t="shared" si="3"/>
        <v>1.8628333333333338</v>
      </c>
      <c r="H44" s="16">
        <f t="shared" si="1"/>
        <v>0.91802874743326501</v>
      </c>
    </row>
    <row r="45" spans="1:8" ht="15">
      <c r="A45">
        <v>4.2</v>
      </c>
      <c r="B45">
        <f>'Carga 1S2P'!B45/2</f>
        <v>0.4</v>
      </c>
      <c r="C45">
        <v>114</v>
      </c>
      <c r="E45" s="15">
        <f t="shared" si="0"/>
        <v>1.6800000000000002</v>
      </c>
      <c r="F45" s="15">
        <f t="shared" si="2"/>
        <v>10.5</v>
      </c>
      <c r="G45" s="15">
        <f t="shared" si="3"/>
        <v>1.8761666666666672</v>
      </c>
      <c r="H45" s="16">
        <f t="shared" si="1"/>
        <v>0.92459958932238218</v>
      </c>
    </row>
    <row r="46" spans="1:8" ht="15">
      <c r="A46">
        <v>4.2</v>
      </c>
      <c r="B46">
        <f>'Carga 1S2P'!B46/2</f>
        <v>0.33</v>
      </c>
      <c r="C46">
        <v>116</v>
      </c>
      <c r="E46" s="15">
        <f t="shared" si="0"/>
        <v>1.3860000000000001</v>
      </c>
      <c r="F46" s="15">
        <f t="shared" si="2"/>
        <v>12.727272727272727</v>
      </c>
      <c r="G46" s="15">
        <f t="shared" si="3"/>
        <v>1.8871666666666671</v>
      </c>
      <c r="H46" s="16">
        <f t="shared" si="1"/>
        <v>0.93002053388090367</v>
      </c>
    </row>
    <row r="47" spans="1:8" ht="15">
      <c r="A47">
        <v>4.2</v>
      </c>
      <c r="B47">
        <f>'Carga 1S2P'!B47/2</f>
        <v>0.32</v>
      </c>
      <c r="C47">
        <v>118</v>
      </c>
      <c r="E47" s="15">
        <f t="shared" si="0"/>
        <v>1.3440000000000001</v>
      </c>
      <c r="F47" s="15">
        <f t="shared" si="2"/>
        <v>13.125</v>
      </c>
      <c r="G47" s="15">
        <f t="shared" si="3"/>
        <v>1.8978333333333337</v>
      </c>
      <c r="H47" s="16">
        <f t="shared" si="1"/>
        <v>0.93527720739219722</v>
      </c>
    </row>
    <row r="48" spans="1:8" ht="15">
      <c r="A48">
        <v>4.2</v>
      </c>
      <c r="B48">
        <f>'Carga 1S2P'!B48/2</f>
        <v>0.31</v>
      </c>
      <c r="C48">
        <v>120</v>
      </c>
      <c r="E48" s="15">
        <f t="shared" si="0"/>
        <v>1.302</v>
      </c>
      <c r="F48" s="15">
        <f t="shared" si="2"/>
        <v>13.548387096774194</v>
      </c>
      <c r="G48" s="15">
        <f t="shared" si="3"/>
        <v>1.908166666666667</v>
      </c>
      <c r="H48" s="16">
        <f t="shared" si="1"/>
        <v>0.94036960985626294</v>
      </c>
    </row>
    <row r="49" spans="1:8" ht="15">
      <c r="A49">
        <v>4.2</v>
      </c>
      <c r="B49">
        <f>'Carga 1S2P'!B49/2</f>
        <v>0.3</v>
      </c>
      <c r="C49">
        <v>122</v>
      </c>
      <c r="E49" s="15">
        <f t="shared" si="0"/>
        <v>1.26</v>
      </c>
      <c r="F49" s="15">
        <f t="shared" si="2"/>
        <v>14.000000000000002</v>
      </c>
      <c r="G49" s="15">
        <f t="shared" si="3"/>
        <v>1.918166666666667</v>
      </c>
      <c r="H49" s="16">
        <f t="shared" si="1"/>
        <v>0.94529774127310073</v>
      </c>
    </row>
    <row r="50" spans="1:8" ht="15">
      <c r="A50">
        <v>4.2</v>
      </c>
      <c r="B50">
        <f>'Carga 1S2P'!B50/2</f>
        <v>0.25</v>
      </c>
      <c r="C50">
        <v>124</v>
      </c>
      <c r="E50" s="15">
        <f t="shared" si="0"/>
        <v>1.05</v>
      </c>
      <c r="F50" s="15">
        <f t="shared" si="2"/>
        <v>16.8</v>
      </c>
      <c r="G50" s="15">
        <f t="shared" si="3"/>
        <v>1.9265000000000003</v>
      </c>
      <c r="H50" s="16">
        <f t="shared" si="1"/>
        <v>0.94940451745379884</v>
      </c>
    </row>
    <row r="51" spans="1:8" ht="15">
      <c r="A51">
        <v>4.2</v>
      </c>
      <c r="B51">
        <f>'Carga 1S2P'!B51/2</f>
        <v>0.23499999999999999</v>
      </c>
      <c r="C51">
        <v>126</v>
      </c>
      <c r="E51" s="15">
        <f t="shared" si="0"/>
        <v>0.98699999999999999</v>
      </c>
      <c r="F51" s="15">
        <f t="shared" si="2"/>
        <v>17.872340425531917</v>
      </c>
      <c r="G51" s="15">
        <f t="shared" si="3"/>
        <v>1.9343333333333337</v>
      </c>
      <c r="H51" s="16">
        <f t="shared" si="1"/>
        <v>0.9532648870636552</v>
      </c>
    </row>
    <row r="52" spans="1:8" ht="15">
      <c r="A52">
        <v>4.2</v>
      </c>
      <c r="B52">
        <f>'Carga 1S2P'!B52/2</f>
        <v>0.23</v>
      </c>
      <c r="C52">
        <v>128</v>
      </c>
      <c r="E52" s="15">
        <f t="shared" si="0"/>
        <v>0.96600000000000008</v>
      </c>
      <c r="F52" s="15">
        <f t="shared" si="2"/>
        <v>18.260869565217391</v>
      </c>
      <c r="G52" s="15">
        <f t="shared" si="3"/>
        <v>1.9420000000000004</v>
      </c>
      <c r="H52" s="16">
        <f t="shared" si="1"/>
        <v>0.95704312114989742</v>
      </c>
    </row>
    <row r="53" spans="1:8" ht="15">
      <c r="A53">
        <v>4.2</v>
      </c>
      <c r="B53">
        <f>'Carga 1S2P'!B53/2</f>
        <v>0.22</v>
      </c>
      <c r="C53">
        <v>130</v>
      </c>
      <c r="E53" s="15">
        <f t="shared" si="0"/>
        <v>0.92400000000000004</v>
      </c>
      <c r="F53" s="15">
        <f t="shared" si="2"/>
        <v>19.09090909090909</v>
      </c>
      <c r="G53" s="15">
        <f t="shared" si="3"/>
        <v>1.9493333333333338</v>
      </c>
      <c r="H53" s="16">
        <f t="shared" si="1"/>
        <v>0.96065708418891194</v>
      </c>
    </row>
    <row r="54" spans="1:8" ht="15">
      <c r="A54">
        <v>4.2</v>
      </c>
      <c r="B54">
        <f>'Carga 1S2P'!B54/2</f>
        <v>0.215</v>
      </c>
      <c r="C54">
        <v>132</v>
      </c>
      <c r="E54" s="15">
        <f t="shared" si="0"/>
        <v>0.90300000000000002</v>
      </c>
      <c r="F54" s="15">
        <f t="shared" si="2"/>
        <v>19.534883720930235</v>
      </c>
      <c r="G54" s="15">
        <f t="shared" si="3"/>
        <v>1.9565000000000006</v>
      </c>
      <c r="H54" s="16">
        <f t="shared" si="1"/>
        <v>0.96418891170431231</v>
      </c>
    </row>
    <row r="55" spans="1:8" ht="15">
      <c r="A55">
        <v>4.2</v>
      </c>
      <c r="B55">
        <f>'Carga 1S2P'!B55/2</f>
        <v>0.21</v>
      </c>
      <c r="C55">
        <v>134</v>
      </c>
      <c r="E55" s="15">
        <f t="shared" si="0"/>
        <v>0.88200000000000001</v>
      </c>
      <c r="F55" s="15">
        <f t="shared" si="2"/>
        <v>20</v>
      </c>
      <c r="G55" s="15">
        <f t="shared" si="3"/>
        <v>1.9635000000000005</v>
      </c>
      <c r="H55" s="16">
        <f t="shared" si="1"/>
        <v>0.96763860369609878</v>
      </c>
    </row>
    <row r="56" spans="1:8" ht="15">
      <c r="A56">
        <v>4.2</v>
      </c>
      <c r="B56">
        <f>'Carga 1S2P'!B56/2</f>
        <v>0.17499999999999999</v>
      </c>
      <c r="C56">
        <v>136</v>
      </c>
      <c r="E56" s="15">
        <f t="shared" si="0"/>
        <v>0.73499999999999999</v>
      </c>
      <c r="F56" s="15">
        <f t="shared" si="2"/>
        <v>24.000000000000004</v>
      </c>
      <c r="G56" s="15">
        <f t="shared" si="3"/>
        <v>1.9693333333333338</v>
      </c>
      <c r="H56" s="16">
        <f t="shared" si="1"/>
        <v>0.9705133470225874</v>
      </c>
    </row>
    <row r="57" spans="1:8" ht="15">
      <c r="A57">
        <v>4.2</v>
      </c>
      <c r="B57">
        <f>'Carga 1S2P'!B57/2</f>
        <v>0.155</v>
      </c>
      <c r="C57">
        <v>138</v>
      </c>
      <c r="E57" s="15">
        <f t="shared" si="0"/>
        <v>0.65100000000000002</v>
      </c>
      <c r="F57" s="15">
        <f t="shared" si="2"/>
        <v>27.096774193548388</v>
      </c>
      <c r="G57" s="15">
        <f t="shared" si="3"/>
        <v>1.9745000000000006</v>
      </c>
      <c r="H57" s="16">
        <f t="shared" si="1"/>
        <v>0.97305954825462038</v>
      </c>
    </row>
    <row r="58" spans="1:8" ht="15">
      <c r="A58">
        <v>4.2</v>
      </c>
      <c r="B58">
        <f>'Carga 1S2P'!B58/2</f>
        <v>0.14499999999999999</v>
      </c>
      <c r="C58">
        <v>140</v>
      </c>
      <c r="E58" s="15">
        <f t="shared" si="0"/>
        <v>0.60899999999999999</v>
      </c>
      <c r="F58" s="15">
        <f t="shared" si="2"/>
        <v>28.965517241379313</v>
      </c>
      <c r="G58" s="15">
        <f t="shared" si="3"/>
        <v>1.9793333333333338</v>
      </c>
      <c r="H58" s="16">
        <f t="shared" si="1"/>
        <v>0.97544147843942519</v>
      </c>
    </row>
    <row r="59" spans="1:8" ht="15">
      <c r="A59">
        <v>4.2</v>
      </c>
      <c r="B59">
        <f>'Carga 1S2P'!B59/2</f>
        <v>0.14000000000000001</v>
      </c>
      <c r="C59">
        <v>142</v>
      </c>
      <c r="E59" s="15">
        <f t="shared" si="0"/>
        <v>0.58800000000000008</v>
      </c>
      <c r="F59" s="15">
        <f t="shared" si="2"/>
        <v>30</v>
      </c>
      <c r="G59" s="15">
        <f t="shared" si="3"/>
        <v>1.9840000000000004</v>
      </c>
      <c r="H59" s="16">
        <f t="shared" si="1"/>
        <v>0.9777412731006162</v>
      </c>
    </row>
    <row r="60" spans="1:8" ht="15">
      <c r="A60">
        <v>4.2</v>
      </c>
      <c r="B60">
        <f>'Carga 1S2P'!B60/2</f>
        <v>0.13500000000000001</v>
      </c>
      <c r="C60">
        <v>144</v>
      </c>
      <c r="E60" s="15">
        <f t="shared" si="0"/>
        <v>0.56700000000000006</v>
      </c>
      <c r="F60" s="15">
        <f t="shared" si="2"/>
        <v>31.111111111111111</v>
      </c>
      <c r="G60" s="15">
        <f t="shared" si="3"/>
        <v>1.9885000000000004</v>
      </c>
      <c r="H60" s="16">
        <f t="shared" si="1"/>
        <v>0.97995893223819319</v>
      </c>
    </row>
    <row r="61" spans="1:8" ht="15">
      <c r="A61">
        <v>4.2</v>
      </c>
      <c r="B61">
        <f>'Carga 1S2P'!B61/2</f>
        <v>0.13</v>
      </c>
      <c r="C61">
        <v>146</v>
      </c>
      <c r="E61" s="15">
        <f t="shared" si="0"/>
        <v>0.54600000000000004</v>
      </c>
      <c r="F61" s="15">
        <f t="shared" si="2"/>
        <v>32.307692307692307</v>
      </c>
      <c r="G61" s="15">
        <f t="shared" si="3"/>
        <v>1.9928333333333337</v>
      </c>
      <c r="H61" s="16">
        <f t="shared" si="1"/>
        <v>0.98209445585215616</v>
      </c>
    </row>
    <row r="62" spans="1:8" ht="15">
      <c r="A62">
        <v>4.2</v>
      </c>
      <c r="B62">
        <f>'Carga 1S2P'!B62/2</f>
        <v>0.125</v>
      </c>
      <c r="C62">
        <v>148</v>
      </c>
      <c r="E62" s="15">
        <f t="shared" si="0"/>
        <v>0.52500000000000002</v>
      </c>
      <c r="F62" s="15">
        <f t="shared" si="2"/>
        <v>33.6</v>
      </c>
      <c r="G62" s="15">
        <f t="shared" si="3"/>
        <v>1.9970000000000003</v>
      </c>
      <c r="H62" s="16">
        <f t="shared" si="1"/>
        <v>0.98414784394250521</v>
      </c>
    </row>
    <row r="63" spans="1:8" ht="15">
      <c r="A63">
        <v>4.2</v>
      </c>
      <c r="B63">
        <f>'Carga 1S2P'!B63/2</f>
        <v>0.12</v>
      </c>
      <c r="C63">
        <v>150</v>
      </c>
      <c r="E63" s="15">
        <f t="shared" si="0"/>
        <v>0.504</v>
      </c>
      <c r="F63" s="15">
        <f t="shared" si="2"/>
        <v>35</v>
      </c>
      <c r="G63" s="15">
        <f t="shared" si="3"/>
        <v>2.0010000000000003</v>
      </c>
      <c r="H63" s="16">
        <f t="shared" si="1"/>
        <v>0.98611909650924034</v>
      </c>
    </row>
    <row r="64" spans="1:8" ht="15">
      <c r="A64">
        <v>4.2</v>
      </c>
      <c r="B64">
        <f>'Carga 1S2P'!B64/2</f>
        <v>0.115</v>
      </c>
      <c r="C64">
        <v>152</v>
      </c>
      <c r="E64" s="15">
        <f t="shared" si="0"/>
        <v>0.48300000000000004</v>
      </c>
      <c r="F64" s="15">
        <f t="shared" si="2"/>
        <v>36.521739130434781</v>
      </c>
      <c r="G64" s="15">
        <f t="shared" si="3"/>
        <v>2.0048333333333335</v>
      </c>
      <c r="H64" s="16">
        <f t="shared" si="1"/>
        <v>0.98800821355236146</v>
      </c>
    </row>
    <row r="65" spans="1:25" ht="15">
      <c r="A65">
        <v>4.2</v>
      </c>
      <c r="B65">
        <f>'Carga 1S2P'!B65/2</f>
        <v>0.1</v>
      </c>
      <c r="C65">
        <v>154</v>
      </c>
      <c r="E65" s="15">
        <f t="shared" si="0"/>
        <v>0.42000000000000004</v>
      </c>
      <c r="F65" s="15">
        <f t="shared" si="2"/>
        <v>42</v>
      </c>
      <c r="G65" s="15">
        <f t="shared" si="3"/>
        <v>2.0081666666666669</v>
      </c>
      <c r="H65" s="16">
        <f t="shared" si="1"/>
        <v>0.98965092402464072</v>
      </c>
    </row>
    <row r="66" spans="1:25" ht="15">
      <c r="A66">
        <v>4.2</v>
      </c>
      <c r="B66">
        <f>'Carga 1S2P'!B66/2</f>
        <v>0.09</v>
      </c>
      <c r="C66">
        <v>156</v>
      </c>
      <c r="E66" s="15">
        <f t="shared" si="0"/>
        <v>0.378</v>
      </c>
      <c r="F66" s="15">
        <f t="shared" si="2"/>
        <v>46.666666666666671</v>
      </c>
      <c r="G66" s="15">
        <f t="shared" si="3"/>
        <v>2.011166666666667</v>
      </c>
      <c r="H66" s="16">
        <f t="shared" si="1"/>
        <v>0.99112936344969205</v>
      </c>
    </row>
    <row r="67" spans="1:25" ht="15">
      <c r="A67">
        <v>4.2</v>
      </c>
      <c r="B67">
        <f>'Carga 1S2P'!B67/2</f>
        <v>8.5000000000000006E-2</v>
      </c>
      <c r="C67">
        <v>158</v>
      </c>
      <c r="E67" s="15">
        <f t="shared" ref="E67:E74" si="4">A67*B67</f>
        <v>0.35700000000000004</v>
      </c>
      <c r="F67" s="15">
        <f t="shared" si="2"/>
        <v>49.411764705882355</v>
      </c>
      <c r="G67" s="15">
        <f t="shared" si="3"/>
        <v>2.0140000000000002</v>
      </c>
      <c r="H67" s="16">
        <f t="shared" ref="H67:H74" si="5">G67/MAX(G67:G139)</f>
        <v>0.99252566735112946</v>
      </c>
    </row>
    <row r="68" spans="1:25" ht="15">
      <c r="A68">
        <v>4.2</v>
      </c>
      <c r="B68">
        <f>'Carga 1S2P'!B68/2</f>
        <v>0.08</v>
      </c>
      <c r="C68">
        <v>160</v>
      </c>
      <c r="E68" s="15">
        <f t="shared" si="4"/>
        <v>0.33600000000000002</v>
      </c>
      <c r="F68" s="15">
        <f t="shared" ref="F68:F74" si="6">A68/B68</f>
        <v>52.5</v>
      </c>
      <c r="G68" s="15">
        <f t="shared" ref="G68:G74" si="7">G67+B68*(C68-C67)/60</f>
        <v>2.0166666666666671</v>
      </c>
      <c r="H68" s="16">
        <f t="shared" si="5"/>
        <v>0.99383983572895296</v>
      </c>
    </row>
    <row r="69" spans="1:25" ht="15">
      <c r="A69">
        <v>4.2</v>
      </c>
      <c r="B69">
        <f>'Carga 1S2P'!B69/2</f>
        <v>7.4999999999999997E-2</v>
      </c>
      <c r="C69">
        <v>162</v>
      </c>
      <c r="E69" s="15">
        <f t="shared" si="4"/>
        <v>0.315</v>
      </c>
      <c r="F69" s="15">
        <f t="shared" si="6"/>
        <v>56.000000000000007</v>
      </c>
      <c r="G69" s="15">
        <f t="shared" si="7"/>
        <v>2.019166666666667</v>
      </c>
      <c r="H69" s="16">
        <f t="shared" si="5"/>
        <v>0.99507186858316232</v>
      </c>
    </row>
    <row r="70" spans="1:25" ht="15">
      <c r="A70">
        <v>4.2</v>
      </c>
      <c r="B70">
        <f>'Carga 1S2P'!B70/2</f>
        <v>7.0000000000000007E-2</v>
      </c>
      <c r="C70">
        <v>164</v>
      </c>
      <c r="E70" s="15">
        <f t="shared" si="4"/>
        <v>0.29400000000000004</v>
      </c>
      <c r="F70" s="15">
        <f t="shared" si="6"/>
        <v>60</v>
      </c>
      <c r="G70" s="15">
        <f t="shared" si="7"/>
        <v>2.0215000000000005</v>
      </c>
      <c r="H70" s="16">
        <f t="shared" si="5"/>
        <v>0.99622176591375788</v>
      </c>
    </row>
    <row r="71" spans="1:25" ht="15">
      <c r="A71">
        <v>4.2</v>
      </c>
      <c r="B71">
        <f>'Carga 1S2P'!B71/2</f>
        <v>6.5000000000000002E-2</v>
      </c>
      <c r="C71">
        <v>166</v>
      </c>
      <c r="E71" s="15">
        <f t="shared" si="4"/>
        <v>0.27300000000000002</v>
      </c>
      <c r="F71" s="15">
        <f t="shared" si="6"/>
        <v>64.615384615384613</v>
      </c>
      <c r="G71" s="15">
        <f t="shared" si="7"/>
        <v>2.0236666666666672</v>
      </c>
      <c r="H71" s="16">
        <f t="shared" si="5"/>
        <v>0.99728952772073942</v>
      </c>
    </row>
    <row r="72" spans="1:25" ht="15">
      <c r="A72">
        <v>4.2</v>
      </c>
      <c r="B72">
        <f>'Carga 1S2P'!B72/2</f>
        <v>0.06</v>
      </c>
      <c r="C72">
        <v>168</v>
      </c>
      <c r="E72" s="15">
        <f t="shared" si="4"/>
        <v>0.252</v>
      </c>
      <c r="F72" s="15">
        <f t="shared" si="6"/>
        <v>70</v>
      </c>
      <c r="G72" s="15">
        <f t="shared" si="7"/>
        <v>2.0256666666666669</v>
      </c>
      <c r="H72" s="16">
        <f t="shared" si="5"/>
        <v>0.99827515400410682</v>
      </c>
    </row>
    <row r="73" spans="1:25" ht="15">
      <c r="A73">
        <v>4.2</v>
      </c>
      <c r="B73">
        <f>'Carga 1S2P'!B73/2</f>
        <v>5.5E-2</v>
      </c>
      <c r="C73">
        <v>170</v>
      </c>
      <c r="E73" s="15">
        <f t="shared" si="4"/>
        <v>0.23100000000000001</v>
      </c>
      <c r="F73" s="15">
        <f t="shared" si="6"/>
        <v>76.36363636363636</v>
      </c>
      <c r="G73" s="15">
        <f t="shared" si="7"/>
        <v>2.0275000000000003</v>
      </c>
      <c r="H73" s="16">
        <f t="shared" si="5"/>
        <v>0.99917864476386042</v>
      </c>
      <c r="Y73" t="s">
        <v>22</v>
      </c>
    </row>
    <row r="74" spans="1:25" ht="15">
      <c r="A74">
        <v>4.2</v>
      </c>
      <c r="B74">
        <f>'Carga 1S2P'!B74/2</f>
        <v>0.05</v>
      </c>
      <c r="C74">
        <v>172</v>
      </c>
      <c r="E74" s="15">
        <f t="shared" si="4"/>
        <v>0.21000000000000002</v>
      </c>
      <c r="F74" s="15">
        <f t="shared" si="6"/>
        <v>84</v>
      </c>
      <c r="G74" s="15">
        <f t="shared" si="7"/>
        <v>2.0291666666666668</v>
      </c>
      <c r="H74" s="16">
        <f t="shared" si="5"/>
        <v>1</v>
      </c>
    </row>
    <row r="75" spans="1:25" ht="15"/>
  </sheetData>
  <mergeCells count="3">
    <mergeCell ref="M1:N1"/>
    <mergeCell ref="P1:Q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0580-310E-4A3F-8E7F-637D9EFCA5AA}">
  <dimension ref="A1:W75"/>
  <sheetViews>
    <sheetView workbookViewId="0">
      <selection activeCell="D1" sqref="A1:D1"/>
    </sheetView>
  </sheetViews>
  <sheetFormatPr defaultColWidth="9.140625" defaultRowHeight="14.45"/>
  <cols>
    <col min="4" max="4" width="29.7109375" customWidth="1"/>
    <col min="5" max="5" width="12.7109375" customWidth="1"/>
    <col min="6" max="6" width="11.85546875" customWidth="1"/>
    <col min="7" max="8" width="13.7109375" customWidth="1"/>
    <col min="13" max="13" width="9.28515625" bestFit="1" customWidth="1"/>
    <col min="14" max="14" width="9.5703125" bestFit="1" customWidth="1"/>
  </cols>
  <sheetData>
    <row r="1" spans="1:23" s="5" customFormat="1" ht="54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23</v>
      </c>
      <c r="G1" s="14" t="s">
        <v>6</v>
      </c>
      <c r="H1" s="14" t="s">
        <v>7</v>
      </c>
      <c r="J1" s="18" t="s">
        <v>24</v>
      </c>
      <c r="K1" s="19"/>
      <c r="M1" s="18" t="s">
        <v>9</v>
      </c>
      <c r="N1" s="19"/>
      <c r="P1" s="18" t="s">
        <v>10</v>
      </c>
      <c r="Q1" s="19"/>
      <c r="S1" s="18" t="s">
        <v>25</v>
      </c>
      <c r="T1" s="19"/>
      <c r="V1" s="5" t="s">
        <v>11</v>
      </c>
      <c r="W1" s="5" t="s">
        <v>12</v>
      </c>
    </row>
    <row r="2" spans="1:23" ht="15">
      <c r="A2">
        <f>'Carga 1S1P (Normalizada)'!A2*10</f>
        <v>30.6</v>
      </c>
      <c r="B2">
        <f>'Carga 1S2P'!B2/2</f>
        <v>0</v>
      </c>
      <c r="C2">
        <v>0</v>
      </c>
      <c r="D2" s="13" t="s">
        <v>13</v>
      </c>
      <c r="E2" s="15">
        <f>A2*B2</f>
        <v>0</v>
      </c>
      <c r="F2" s="1" t="s">
        <v>14</v>
      </c>
      <c r="G2" s="1">
        <v>0</v>
      </c>
      <c r="H2" s="16">
        <f>G2/MAX(G2:G74)</f>
        <v>0</v>
      </c>
      <c r="J2" s="20" t="s">
        <v>15</v>
      </c>
      <c r="K2" s="20" t="s">
        <v>16</v>
      </c>
      <c r="M2" s="20" t="s">
        <v>15</v>
      </c>
      <c r="N2" s="20" t="s">
        <v>16</v>
      </c>
      <c r="P2" s="20" t="s">
        <v>15</v>
      </c>
      <c r="Q2" s="20" t="s">
        <v>16</v>
      </c>
      <c r="S2" s="20" t="s">
        <v>15</v>
      </c>
      <c r="T2" s="20" t="s">
        <v>16</v>
      </c>
      <c r="V2" t="s">
        <v>17</v>
      </c>
      <c r="W2" s="3">
        <v>0.36736111111111108</v>
      </c>
    </row>
    <row r="3" spans="1:23" ht="15">
      <c r="A3">
        <f>'Carga 1S1P (Normalizada)'!A3*10</f>
        <v>34.700000000000003</v>
      </c>
      <c r="B3">
        <f>'Carga 1S2P'!B3/2</f>
        <v>1.075</v>
      </c>
      <c r="C3">
        <v>0</v>
      </c>
      <c r="E3" s="15">
        <f t="shared" ref="E3:E66" si="0">A3*B3</f>
        <v>37.302500000000002</v>
      </c>
      <c r="F3" s="15">
        <f>A3/B3</f>
        <v>32.279069767441861</v>
      </c>
      <c r="G3" s="15">
        <f t="shared" ref="G3:G34" si="1">G2+B3*(C3-C2)/60</f>
        <v>0</v>
      </c>
      <c r="H3" s="16">
        <f t="shared" ref="H3:H66" si="2">G3/MAX(G3:G75)</f>
        <v>0</v>
      </c>
      <c r="J3" s="15">
        <f>20/B3*10</f>
        <v>186.04651162790699</v>
      </c>
      <c r="K3" s="15">
        <f>30/B3*10</f>
        <v>279.06976744186045</v>
      </c>
      <c r="M3" s="15">
        <f>F3</f>
        <v>32.279069767441861</v>
      </c>
      <c r="N3" s="15">
        <f>F27</f>
        <v>39.069767441860463</v>
      </c>
      <c r="P3" s="15">
        <f>F27</f>
        <v>39.069767441860463</v>
      </c>
      <c r="Q3" s="15">
        <f>F74</f>
        <v>840</v>
      </c>
      <c r="S3" s="15">
        <f>MIN('Carga 10S1P'!J3,'Carga 10S1P'!M3,'Carga 10S1P'!P3,'Carga 10S4P'!J3,'Carga 10S4P'!M3,'Carga 10S4P'!P3)</f>
        <v>5.1795683195510049</v>
      </c>
      <c r="T3" s="15">
        <f>MAX('Carga 10S1P'!K3,'Carga 10S1P'!N3,'Carga 10S1P'!Q3,'Carga 10S4P'!K3,'Carga 10S4P'!N3,'Carga 10S4P'!Q3)</f>
        <v>840</v>
      </c>
      <c r="V3" t="s">
        <v>18</v>
      </c>
      <c r="W3">
        <f>(A3-A2)/B3</f>
        <v>3.8139534883720945</v>
      </c>
    </row>
    <row r="4" spans="1:23" ht="15">
      <c r="A4">
        <f>'Carga 1S1P (Normalizada)'!A4*10</f>
        <v>35.699999999999996</v>
      </c>
      <c r="B4">
        <f>'Carga 1S2P'!B4/2</f>
        <v>1.075</v>
      </c>
      <c r="C4">
        <v>1</v>
      </c>
      <c r="E4" s="15">
        <f t="shared" si="0"/>
        <v>38.377499999999991</v>
      </c>
      <c r="F4" s="15">
        <f t="shared" ref="F4:F67" si="3">A4/B4</f>
        <v>33.20930232558139</v>
      </c>
      <c r="G4" s="15">
        <f t="shared" si="1"/>
        <v>1.7916666666666668E-2</v>
      </c>
      <c r="H4" s="16">
        <f t="shared" si="2"/>
        <v>8.8295687885010261E-3</v>
      </c>
      <c r="P4" s="11"/>
      <c r="Q4" s="11"/>
      <c r="V4" t="s">
        <v>19</v>
      </c>
      <c r="W4" t="s">
        <v>20</v>
      </c>
    </row>
    <row r="5" spans="1:23" ht="15" customHeight="1">
      <c r="A5">
        <f>'Carga 1S1P (Normalizada)'!A5*10</f>
        <v>36.4</v>
      </c>
      <c r="B5">
        <f>'Carga 1S2P'!B5/2</f>
        <v>1.075</v>
      </c>
      <c r="C5">
        <v>2</v>
      </c>
      <c r="E5" s="15">
        <f t="shared" si="0"/>
        <v>39.129999999999995</v>
      </c>
      <c r="F5" s="15">
        <f t="shared" si="3"/>
        <v>33.860465116279073</v>
      </c>
      <c r="G5" s="15">
        <f t="shared" si="1"/>
        <v>3.5833333333333335E-2</v>
      </c>
      <c r="H5" s="16">
        <f t="shared" si="2"/>
        <v>1.7659137577002052E-2</v>
      </c>
    </row>
    <row r="6" spans="1:23" ht="15">
      <c r="A6">
        <f>'Carga 1S1P (Normalizada)'!A6*10</f>
        <v>36.800000000000004</v>
      </c>
      <c r="B6">
        <f>'Carga 1S2P'!B6/2</f>
        <v>1.075</v>
      </c>
      <c r="C6">
        <v>3</v>
      </c>
      <c r="E6" s="15">
        <f t="shared" si="0"/>
        <v>39.56</v>
      </c>
      <c r="F6" s="15">
        <f t="shared" si="3"/>
        <v>34.232558139534888</v>
      </c>
      <c r="G6" s="15">
        <f t="shared" si="1"/>
        <v>5.3750000000000006E-2</v>
      </c>
      <c r="H6" s="16">
        <f t="shared" si="2"/>
        <v>2.648870636550308E-2</v>
      </c>
    </row>
    <row r="7" spans="1:23" ht="15">
      <c r="A7">
        <f>'Carga 1S1P (Normalizada)'!A7*10</f>
        <v>37.200000000000003</v>
      </c>
      <c r="B7">
        <f>'Carga 1S2P'!B7/2</f>
        <v>1.075</v>
      </c>
      <c r="C7">
        <v>4</v>
      </c>
      <c r="E7" s="15">
        <f t="shared" si="0"/>
        <v>39.99</v>
      </c>
      <c r="F7" s="15">
        <f t="shared" si="3"/>
        <v>34.604651162790702</v>
      </c>
      <c r="G7" s="15">
        <f t="shared" si="1"/>
        <v>7.166666666666667E-2</v>
      </c>
      <c r="H7" s="16">
        <f t="shared" si="2"/>
        <v>3.5318275154004104E-2</v>
      </c>
    </row>
    <row r="8" spans="1:23" ht="15">
      <c r="A8">
        <f>'Carga 1S1P (Normalizada)'!A8*10</f>
        <v>37.400000000000006</v>
      </c>
      <c r="B8">
        <f>'Carga 1S2P'!B8/2</f>
        <v>1.075</v>
      </c>
      <c r="C8">
        <v>5</v>
      </c>
      <c r="E8" s="15">
        <f t="shared" si="0"/>
        <v>40.205000000000005</v>
      </c>
      <c r="F8" s="15">
        <f t="shared" si="3"/>
        <v>34.79069767441861</v>
      </c>
      <c r="G8" s="15">
        <f t="shared" si="1"/>
        <v>8.9583333333333334E-2</v>
      </c>
      <c r="H8" s="16">
        <f t="shared" si="2"/>
        <v>4.4147843942505129E-2</v>
      </c>
    </row>
    <row r="9" spans="1:23" ht="15" customHeight="1">
      <c r="A9">
        <f>'Carga 1S1P (Normalizada)'!A9*10</f>
        <v>37.5</v>
      </c>
      <c r="B9">
        <f>'Carga 1S2P'!B9/2</f>
        <v>1.075</v>
      </c>
      <c r="C9">
        <v>6</v>
      </c>
      <c r="E9" s="15">
        <f t="shared" si="0"/>
        <v>40.3125</v>
      </c>
      <c r="F9" s="15">
        <f t="shared" si="3"/>
        <v>34.883720930232556</v>
      </c>
      <c r="G9" s="15">
        <f t="shared" si="1"/>
        <v>0.1075</v>
      </c>
      <c r="H9" s="16">
        <f t="shared" si="2"/>
        <v>5.2977412731006153E-2</v>
      </c>
    </row>
    <row r="10" spans="1:23" ht="15">
      <c r="A10">
        <f>'Carga 1S1P (Normalizada)'!A10*10</f>
        <v>37.599999999999994</v>
      </c>
      <c r="B10">
        <f>'Carga 1S2P'!B10/2</f>
        <v>1.075</v>
      </c>
      <c r="C10">
        <v>7</v>
      </c>
      <c r="E10" s="15">
        <f t="shared" si="0"/>
        <v>40.419999999999995</v>
      </c>
      <c r="F10" s="15">
        <f t="shared" si="3"/>
        <v>34.97674418604651</v>
      </c>
      <c r="G10" s="15">
        <f t="shared" si="1"/>
        <v>0.12541666666666668</v>
      </c>
      <c r="H10" s="16">
        <f t="shared" si="2"/>
        <v>6.1806981519507191E-2</v>
      </c>
    </row>
    <row r="11" spans="1:23" ht="15">
      <c r="A11">
        <f>'Carga 1S1P (Normalizada)'!A11*10</f>
        <v>37.799999999999997</v>
      </c>
      <c r="B11">
        <f>'Carga 1S2P'!B11/2</f>
        <v>1.075</v>
      </c>
      <c r="C11">
        <v>12</v>
      </c>
      <c r="E11" s="15">
        <f t="shared" si="0"/>
        <v>40.634999999999998</v>
      </c>
      <c r="F11" s="15">
        <f t="shared" si="3"/>
        <v>35.162790697674417</v>
      </c>
      <c r="G11" s="15">
        <f t="shared" si="1"/>
        <v>0.21500000000000002</v>
      </c>
      <c r="H11" s="16">
        <f t="shared" si="2"/>
        <v>0.10595482546201232</v>
      </c>
    </row>
    <row r="12" spans="1:23" ht="15">
      <c r="A12">
        <f>'Carga 1S1P (Normalizada)'!A12*10</f>
        <v>38</v>
      </c>
      <c r="B12">
        <f>'Carga 1S2P'!B12/2</f>
        <v>1.075</v>
      </c>
      <c r="C12">
        <v>17</v>
      </c>
      <c r="E12" s="15">
        <f t="shared" si="0"/>
        <v>40.85</v>
      </c>
      <c r="F12" s="15">
        <f t="shared" si="3"/>
        <v>35.348837209302324</v>
      </c>
      <c r="G12" s="15">
        <f t="shared" si="1"/>
        <v>0.30458333333333337</v>
      </c>
      <c r="H12" s="16">
        <f t="shared" si="2"/>
        <v>0.15010266940451747</v>
      </c>
    </row>
    <row r="13" spans="1:23" ht="15">
      <c r="A13">
        <f>'Carga 1S1P (Normalizada)'!A13*10</f>
        <v>38.199999999999996</v>
      </c>
      <c r="B13">
        <f>'Carga 1S2P'!B13/2</f>
        <v>1.075</v>
      </c>
      <c r="C13">
        <v>22</v>
      </c>
      <c r="E13" s="15">
        <f t="shared" si="0"/>
        <v>41.064999999999991</v>
      </c>
      <c r="F13" s="15">
        <f t="shared" si="3"/>
        <v>35.534883720930232</v>
      </c>
      <c r="G13" s="15">
        <f t="shared" si="1"/>
        <v>0.39416666666666672</v>
      </c>
      <c r="H13" s="16">
        <f t="shared" si="2"/>
        <v>0.19425051334702259</v>
      </c>
    </row>
    <row r="14" spans="1:23" ht="15">
      <c r="A14">
        <f>'Carga 1S1P (Normalizada)'!A14*10</f>
        <v>38.199999999999996</v>
      </c>
      <c r="B14">
        <f>'Carga 1S2P'!B14/2</f>
        <v>1.075</v>
      </c>
      <c r="C14">
        <v>27</v>
      </c>
      <c r="E14" s="15">
        <f t="shared" si="0"/>
        <v>41.064999999999991</v>
      </c>
      <c r="F14" s="15">
        <f t="shared" si="3"/>
        <v>35.534883720930232</v>
      </c>
      <c r="G14" s="15">
        <f t="shared" si="1"/>
        <v>0.48375000000000007</v>
      </c>
      <c r="H14" s="16">
        <f t="shared" si="2"/>
        <v>0.23839835728952774</v>
      </c>
    </row>
    <row r="15" spans="1:23" ht="15">
      <c r="A15">
        <f>'Carga 1S1P (Normalizada)'!A15*10</f>
        <v>38.5</v>
      </c>
      <c r="B15">
        <f>'Carga 1S2P'!B15/2</f>
        <v>1.075</v>
      </c>
      <c r="C15">
        <v>32</v>
      </c>
      <c r="E15" s="15">
        <f t="shared" si="0"/>
        <v>41.387499999999996</v>
      </c>
      <c r="F15" s="15">
        <f t="shared" si="3"/>
        <v>35.813953488372093</v>
      </c>
      <c r="G15" s="15">
        <f t="shared" si="1"/>
        <v>0.57333333333333336</v>
      </c>
      <c r="H15" s="16">
        <f t="shared" si="2"/>
        <v>0.28254620123203283</v>
      </c>
    </row>
    <row r="16" spans="1:23" ht="15">
      <c r="A16">
        <f>'Carga 1S1P (Normalizada)'!A16*10</f>
        <v>38.700000000000003</v>
      </c>
      <c r="B16">
        <f>'Carga 1S2P'!B16/2</f>
        <v>1.075</v>
      </c>
      <c r="C16">
        <v>37</v>
      </c>
      <c r="E16" s="15">
        <f t="shared" si="0"/>
        <v>41.602499999999999</v>
      </c>
      <c r="F16" s="15">
        <f t="shared" si="3"/>
        <v>36.000000000000007</v>
      </c>
      <c r="G16" s="15">
        <f t="shared" si="1"/>
        <v>0.66291666666666671</v>
      </c>
      <c r="H16" s="16">
        <f t="shared" si="2"/>
        <v>0.32669404517453798</v>
      </c>
    </row>
    <row r="17" spans="1:8" ht="15">
      <c r="A17">
        <f>'Carga 1S1P (Normalizada)'!A17*10</f>
        <v>38.799999999999997</v>
      </c>
      <c r="B17">
        <f>'Carga 1S2P'!B17/2</f>
        <v>1.075</v>
      </c>
      <c r="C17">
        <v>42</v>
      </c>
      <c r="E17" s="15">
        <f t="shared" si="0"/>
        <v>41.709999999999994</v>
      </c>
      <c r="F17" s="15">
        <f t="shared" si="3"/>
        <v>36.093023255813954</v>
      </c>
      <c r="G17" s="15">
        <f t="shared" si="1"/>
        <v>0.75250000000000006</v>
      </c>
      <c r="H17" s="16">
        <f t="shared" si="2"/>
        <v>0.37084188911704313</v>
      </c>
    </row>
    <row r="18" spans="1:8" ht="15">
      <c r="A18">
        <f>'Carga 1S1P (Normalizada)'!A18*10</f>
        <v>39</v>
      </c>
      <c r="B18">
        <f>'Carga 1S2P'!B18/2</f>
        <v>1.075</v>
      </c>
      <c r="C18">
        <v>47</v>
      </c>
      <c r="E18" s="15">
        <f t="shared" si="0"/>
        <v>41.924999999999997</v>
      </c>
      <c r="F18" s="15">
        <f t="shared" si="3"/>
        <v>36.279069767441861</v>
      </c>
      <c r="G18" s="15">
        <f t="shared" si="1"/>
        <v>0.84208333333333341</v>
      </c>
      <c r="H18" s="16">
        <f t="shared" si="2"/>
        <v>0.41498973305954828</v>
      </c>
    </row>
    <row r="19" spans="1:8" ht="15">
      <c r="A19">
        <f>'Carga 1S1P (Normalizada)'!A19*10</f>
        <v>39.200000000000003</v>
      </c>
      <c r="B19">
        <f>'Carga 1S2P'!B19/2</f>
        <v>1.075</v>
      </c>
      <c r="C19">
        <v>52</v>
      </c>
      <c r="E19" s="15">
        <f t="shared" si="0"/>
        <v>42.14</v>
      </c>
      <c r="F19" s="15">
        <f t="shared" si="3"/>
        <v>36.465116279069768</v>
      </c>
      <c r="G19" s="15">
        <f t="shared" si="1"/>
        <v>0.93166666666666675</v>
      </c>
      <c r="H19" s="16">
        <f t="shared" si="2"/>
        <v>0.45913757700205343</v>
      </c>
    </row>
    <row r="20" spans="1:8" ht="15">
      <c r="A20">
        <f>'Carga 1S1P (Normalizada)'!A20*10</f>
        <v>39.5</v>
      </c>
      <c r="B20">
        <f>'Carga 1S2P'!B20/2</f>
        <v>1.075</v>
      </c>
      <c r="C20">
        <v>57</v>
      </c>
      <c r="E20" s="15">
        <f t="shared" si="0"/>
        <v>42.462499999999999</v>
      </c>
      <c r="F20" s="15">
        <f t="shared" si="3"/>
        <v>36.744186046511629</v>
      </c>
      <c r="G20" s="15">
        <f t="shared" si="1"/>
        <v>1.02125</v>
      </c>
      <c r="H20" s="16">
        <f t="shared" si="2"/>
        <v>0.50328542094455853</v>
      </c>
    </row>
    <row r="21" spans="1:8" ht="15">
      <c r="A21">
        <f>'Carga 1S1P (Normalizada)'!A21*10</f>
        <v>39.799999999999997</v>
      </c>
      <c r="B21">
        <f>'Carga 1S2P'!B21/2</f>
        <v>1.075</v>
      </c>
      <c r="C21">
        <v>62</v>
      </c>
      <c r="E21" s="15">
        <f t="shared" si="0"/>
        <v>42.784999999999997</v>
      </c>
      <c r="F21" s="15">
        <f t="shared" si="3"/>
        <v>37.02325581395349</v>
      </c>
      <c r="G21" s="15">
        <f t="shared" si="1"/>
        <v>1.1108333333333333</v>
      </c>
      <c r="H21" s="16">
        <f t="shared" si="2"/>
        <v>0.54743326488706368</v>
      </c>
    </row>
    <row r="22" spans="1:8" ht="15">
      <c r="A22">
        <f>'Carga 1S1P (Normalizada)'!A22*10</f>
        <v>40</v>
      </c>
      <c r="B22">
        <f>'Carga 1S2P'!B22/2</f>
        <v>1.075</v>
      </c>
      <c r="C22">
        <v>67</v>
      </c>
      <c r="E22" s="15">
        <f t="shared" si="0"/>
        <v>43</v>
      </c>
      <c r="F22" s="15">
        <f t="shared" si="3"/>
        <v>37.209302325581397</v>
      </c>
      <c r="G22" s="15">
        <f t="shared" si="1"/>
        <v>1.2004166666666667</v>
      </c>
      <c r="H22" s="16">
        <f t="shared" si="2"/>
        <v>0.59158110882956871</v>
      </c>
    </row>
    <row r="23" spans="1:8" ht="15">
      <c r="A23">
        <f>'Carga 1S1P (Normalizada)'!A23*10</f>
        <v>40.4</v>
      </c>
      <c r="B23">
        <f>'Carga 1S2P'!B23/2</f>
        <v>1.075</v>
      </c>
      <c r="C23">
        <v>72</v>
      </c>
      <c r="E23" s="15">
        <f t="shared" si="0"/>
        <v>43.43</v>
      </c>
      <c r="F23" s="15">
        <f t="shared" si="3"/>
        <v>37.581395348837212</v>
      </c>
      <c r="G23" s="15">
        <f t="shared" si="1"/>
        <v>1.29</v>
      </c>
      <c r="H23" s="16">
        <f t="shared" si="2"/>
        <v>0.63572895277207386</v>
      </c>
    </row>
    <row r="24" spans="1:8" ht="15">
      <c r="A24">
        <f>'Carga 1S1P (Normalizada)'!A24*10</f>
        <v>40.700000000000003</v>
      </c>
      <c r="B24">
        <f>'Carga 1S2P'!B24/2</f>
        <v>1.075</v>
      </c>
      <c r="C24">
        <v>77</v>
      </c>
      <c r="E24" s="15">
        <f t="shared" si="0"/>
        <v>43.752499999999998</v>
      </c>
      <c r="F24" s="15">
        <f t="shared" si="3"/>
        <v>37.860465116279073</v>
      </c>
      <c r="G24" s="15">
        <f t="shared" si="1"/>
        <v>1.3795833333333334</v>
      </c>
      <c r="H24" s="16">
        <f t="shared" si="2"/>
        <v>0.67987679671457901</v>
      </c>
    </row>
    <row r="25" spans="1:8" ht="15">
      <c r="A25">
        <f>'Carga 1S1P (Normalizada)'!A25*10</f>
        <v>41.1</v>
      </c>
      <c r="B25">
        <f>'Carga 1S2P'!B25/2</f>
        <v>1.075</v>
      </c>
      <c r="C25">
        <v>82</v>
      </c>
      <c r="E25" s="15">
        <f t="shared" si="0"/>
        <v>44.182499999999997</v>
      </c>
      <c r="F25" s="15">
        <f t="shared" si="3"/>
        <v>38.232558139534888</v>
      </c>
      <c r="G25" s="15">
        <f t="shared" si="1"/>
        <v>1.4691666666666667</v>
      </c>
      <c r="H25" s="16">
        <f t="shared" si="2"/>
        <v>0.72402464065708416</v>
      </c>
    </row>
    <row r="26" spans="1:8" ht="15">
      <c r="A26">
        <f>'Carga 1S1P (Normalizada)'!A26*10</f>
        <v>41.6</v>
      </c>
      <c r="B26">
        <f>'Carga 1S2P'!B26/2</f>
        <v>1.075</v>
      </c>
      <c r="C26">
        <v>87</v>
      </c>
      <c r="E26" s="15">
        <f t="shared" si="0"/>
        <v>44.72</v>
      </c>
      <c r="F26" s="15">
        <f t="shared" si="3"/>
        <v>38.697674418604656</v>
      </c>
      <c r="G26" s="15">
        <f t="shared" si="1"/>
        <v>1.5587500000000001</v>
      </c>
      <c r="H26" s="16">
        <f t="shared" si="2"/>
        <v>0.76817248459958931</v>
      </c>
    </row>
    <row r="27" spans="1:8" ht="15">
      <c r="A27">
        <f>'Carga 1S1P (Normalizada)'!A27*10</f>
        <v>42</v>
      </c>
      <c r="B27">
        <f>'Carga 1S2P'!B27/2</f>
        <v>1.075</v>
      </c>
      <c r="C27" s="7">
        <v>92</v>
      </c>
      <c r="D27" s="7" t="s">
        <v>21</v>
      </c>
      <c r="E27" s="15">
        <f t="shared" si="0"/>
        <v>45.15</v>
      </c>
      <c r="F27" s="15">
        <f t="shared" si="3"/>
        <v>39.069767441860463</v>
      </c>
      <c r="G27" s="15">
        <f t="shared" si="1"/>
        <v>1.6483333333333334</v>
      </c>
      <c r="H27" s="16">
        <f t="shared" si="2"/>
        <v>0.81232032854209446</v>
      </c>
    </row>
    <row r="28" spans="1:8" ht="15">
      <c r="A28">
        <f>'Carga 1S1P (Normalizada)'!A28*10</f>
        <v>42</v>
      </c>
      <c r="B28">
        <f>'Carga 1S2P'!B28/2</f>
        <v>1.0349999999999999</v>
      </c>
      <c r="C28">
        <v>93</v>
      </c>
      <c r="E28" s="15">
        <f t="shared" si="0"/>
        <v>43.47</v>
      </c>
      <c r="F28" s="15">
        <f t="shared" si="3"/>
        <v>40.579710144927539</v>
      </c>
      <c r="G28" s="15">
        <f t="shared" si="1"/>
        <v>1.6655833333333334</v>
      </c>
      <c r="H28" s="16">
        <f t="shared" si="2"/>
        <v>0.82082135523613964</v>
      </c>
    </row>
    <row r="29" spans="1:8" ht="15">
      <c r="A29">
        <f>'Carga 1S1P (Normalizada)'!A29*10</f>
        <v>42</v>
      </c>
      <c r="B29">
        <f>'Carga 1S2P'!B29/2</f>
        <v>0.98499999999999999</v>
      </c>
      <c r="C29">
        <v>94</v>
      </c>
      <c r="E29" s="15">
        <f t="shared" si="0"/>
        <v>41.37</v>
      </c>
      <c r="F29" s="15">
        <f t="shared" si="3"/>
        <v>42.639593908629443</v>
      </c>
      <c r="G29" s="15">
        <f t="shared" si="1"/>
        <v>1.6820000000000002</v>
      </c>
      <c r="H29" s="16">
        <f t="shared" si="2"/>
        <v>0.82891170431211503</v>
      </c>
    </row>
    <row r="30" spans="1:8" ht="15">
      <c r="A30">
        <f>'Carga 1S1P (Normalizada)'!A30*10</f>
        <v>42</v>
      </c>
      <c r="B30">
        <f>'Carga 1S2P'!B30/2</f>
        <v>0.94</v>
      </c>
      <c r="C30">
        <v>95</v>
      </c>
      <c r="E30" s="15">
        <f t="shared" si="0"/>
        <v>39.479999999999997</v>
      </c>
      <c r="F30" s="15">
        <f t="shared" si="3"/>
        <v>44.680851063829792</v>
      </c>
      <c r="G30" s="15">
        <f t="shared" si="1"/>
        <v>1.6976666666666669</v>
      </c>
      <c r="H30" s="16">
        <f t="shared" si="2"/>
        <v>0.83663244353182753</v>
      </c>
    </row>
    <row r="31" spans="1:8" ht="15">
      <c r="A31">
        <f>'Carga 1S1P (Normalizada)'!A31*10</f>
        <v>42</v>
      </c>
      <c r="B31">
        <f>'Carga 1S2P'!B31/2</f>
        <v>0.88500000000000001</v>
      </c>
      <c r="C31">
        <v>96</v>
      </c>
      <c r="E31" s="15">
        <f t="shared" si="0"/>
        <v>37.17</v>
      </c>
      <c r="F31" s="15">
        <f t="shared" si="3"/>
        <v>47.457627118644069</v>
      </c>
      <c r="G31" s="15">
        <f t="shared" si="1"/>
        <v>1.7124166666666669</v>
      </c>
      <c r="H31" s="16">
        <f t="shared" si="2"/>
        <v>0.84390143737166334</v>
      </c>
    </row>
    <row r="32" spans="1:8" ht="15">
      <c r="A32">
        <f>'Carga 1S1P (Normalizada)'!A32*10</f>
        <v>42</v>
      </c>
      <c r="B32">
        <f>'Carga 1S2P'!B32/2</f>
        <v>0.82499999999999996</v>
      </c>
      <c r="C32">
        <v>97</v>
      </c>
      <c r="E32" s="15">
        <f t="shared" si="0"/>
        <v>34.65</v>
      </c>
      <c r="F32" s="15">
        <f t="shared" si="3"/>
        <v>50.909090909090914</v>
      </c>
      <c r="G32" s="15">
        <f t="shared" si="1"/>
        <v>1.7261666666666668</v>
      </c>
      <c r="H32" s="16">
        <f t="shared" si="2"/>
        <v>0.85067761806981523</v>
      </c>
    </row>
    <row r="33" spans="1:8" ht="15">
      <c r="A33">
        <f>'Carga 1S1P (Normalizada)'!A33*10</f>
        <v>42</v>
      </c>
      <c r="B33">
        <f>'Carga 1S2P'!B33/2</f>
        <v>0.72</v>
      </c>
      <c r="C33">
        <v>98</v>
      </c>
      <c r="E33" s="15">
        <f t="shared" si="0"/>
        <v>30.24</v>
      </c>
      <c r="F33" s="15">
        <f t="shared" si="3"/>
        <v>58.333333333333336</v>
      </c>
      <c r="G33" s="15">
        <f t="shared" si="1"/>
        <v>1.7381666666666669</v>
      </c>
      <c r="H33" s="16">
        <f t="shared" si="2"/>
        <v>0.85659137577002054</v>
      </c>
    </row>
    <row r="34" spans="1:8" ht="15">
      <c r="A34">
        <f>'Carga 1S1P (Normalizada)'!A34*10</f>
        <v>42</v>
      </c>
      <c r="B34">
        <f>'Carga 1S2P'!B34/2</f>
        <v>0.71</v>
      </c>
      <c r="C34">
        <v>99</v>
      </c>
      <c r="E34" s="15">
        <f t="shared" si="0"/>
        <v>29.82</v>
      </c>
      <c r="F34" s="15">
        <f t="shared" si="3"/>
        <v>59.154929577464792</v>
      </c>
      <c r="G34" s="15">
        <f t="shared" si="1"/>
        <v>1.7500000000000002</v>
      </c>
      <c r="H34" s="16">
        <f t="shared" si="2"/>
        <v>0.86242299794661192</v>
      </c>
    </row>
    <row r="35" spans="1:8" ht="15">
      <c r="A35">
        <f>'Carga 1S1P (Normalizada)'!A35*10</f>
        <v>42</v>
      </c>
      <c r="B35">
        <f>'Carga 1S2P'!B35/2</f>
        <v>0.69</v>
      </c>
      <c r="C35">
        <v>100</v>
      </c>
      <c r="E35" s="15">
        <f t="shared" si="0"/>
        <v>28.979999999999997</v>
      </c>
      <c r="F35" s="15">
        <f t="shared" si="3"/>
        <v>60.869565217391312</v>
      </c>
      <c r="G35" s="15">
        <f t="shared" ref="G35:G66" si="4">G34+B35*(C35-C34)/60</f>
        <v>1.7615000000000003</v>
      </c>
      <c r="H35" s="16">
        <f t="shared" si="2"/>
        <v>0.86809034907597549</v>
      </c>
    </row>
    <row r="36" spans="1:8" ht="15">
      <c r="A36">
        <f>'Carga 1S1P (Normalizada)'!A36*10</f>
        <v>42</v>
      </c>
      <c r="B36">
        <f>'Carga 1S2P'!B36/2</f>
        <v>0.625</v>
      </c>
      <c r="C36">
        <v>101</v>
      </c>
      <c r="E36" s="15">
        <f t="shared" si="0"/>
        <v>26.25</v>
      </c>
      <c r="F36" s="15">
        <f t="shared" si="3"/>
        <v>67.2</v>
      </c>
      <c r="G36" s="15">
        <f t="shared" si="4"/>
        <v>1.771916666666667</v>
      </c>
      <c r="H36" s="16">
        <f t="shared" si="2"/>
        <v>0.87322381930184823</v>
      </c>
    </row>
    <row r="37" spans="1:8" ht="15">
      <c r="A37">
        <f>'Carga 1S1P (Normalizada)'!A37*10</f>
        <v>42</v>
      </c>
      <c r="B37">
        <f>'Carga 1S2P'!B37/2</f>
        <v>0.60499999999999998</v>
      </c>
      <c r="C37">
        <v>102</v>
      </c>
      <c r="E37" s="15">
        <f t="shared" si="0"/>
        <v>25.41</v>
      </c>
      <c r="F37" s="15">
        <f t="shared" si="3"/>
        <v>69.421487603305792</v>
      </c>
      <c r="G37" s="15">
        <f t="shared" si="4"/>
        <v>1.7820000000000005</v>
      </c>
      <c r="H37" s="16">
        <f t="shared" si="2"/>
        <v>0.87819301848049303</v>
      </c>
    </row>
    <row r="38" spans="1:8" ht="15">
      <c r="A38">
        <f>'Carga 1S1P (Normalizada)'!A38*10</f>
        <v>42</v>
      </c>
      <c r="B38">
        <f>'Carga 1S2P'!B38/2</f>
        <v>0.59499999999999997</v>
      </c>
      <c r="C38">
        <v>103</v>
      </c>
      <c r="E38" s="15">
        <f t="shared" si="0"/>
        <v>24.99</v>
      </c>
      <c r="F38" s="15">
        <f t="shared" si="3"/>
        <v>70.588235294117652</v>
      </c>
      <c r="G38" s="15">
        <f t="shared" si="4"/>
        <v>1.791916666666667</v>
      </c>
      <c r="H38" s="16">
        <f t="shared" si="2"/>
        <v>0.8830800821355238</v>
      </c>
    </row>
    <row r="39" spans="1:8" ht="15">
      <c r="A39">
        <f>'Carga 1S1P (Normalizada)'!A39*10</f>
        <v>42</v>
      </c>
      <c r="B39">
        <f>'Carga 1S2P'!B39/2</f>
        <v>0.56499999999999995</v>
      </c>
      <c r="C39">
        <v>104</v>
      </c>
      <c r="E39" s="15">
        <f t="shared" si="0"/>
        <v>23.729999999999997</v>
      </c>
      <c r="F39" s="15">
        <f t="shared" si="3"/>
        <v>74.336283185840713</v>
      </c>
      <c r="G39" s="15">
        <f t="shared" si="4"/>
        <v>1.8013333333333337</v>
      </c>
      <c r="H39" s="16">
        <f t="shared" si="2"/>
        <v>0.88772073921971262</v>
      </c>
    </row>
    <row r="40" spans="1:8" ht="15">
      <c r="A40">
        <f>'Carga 1S1P (Normalizada)'!A40*10</f>
        <v>42</v>
      </c>
      <c r="B40">
        <f>'Carga 1S2P'!B40/2</f>
        <v>0.55000000000000004</v>
      </c>
      <c r="C40">
        <v>105</v>
      </c>
      <c r="E40" s="15">
        <f t="shared" si="0"/>
        <v>23.1</v>
      </c>
      <c r="F40" s="15">
        <f t="shared" si="3"/>
        <v>76.36363636363636</v>
      </c>
      <c r="G40" s="15">
        <f t="shared" si="4"/>
        <v>1.8105000000000004</v>
      </c>
      <c r="H40" s="16">
        <f t="shared" si="2"/>
        <v>0.89223819301848062</v>
      </c>
    </row>
    <row r="41" spans="1:8" ht="15">
      <c r="A41">
        <f>'Carga 1S1P (Normalizada)'!A41*10</f>
        <v>42</v>
      </c>
      <c r="B41">
        <f>'Carga 1S2P'!B41/2</f>
        <v>0.54</v>
      </c>
      <c r="C41">
        <v>106</v>
      </c>
      <c r="E41" s="15">
        <f t="shared" si="0"/>
        <v>22.68</v>
      </c>
      <c r="F41" s="15">
        <f t="shared" si="3"/>
        <v>77.777777777777771</v>
      </c>
      <c r="G41" s="15">
        <f t="shared" si="4"/>
        <v>1.8195000000000003</v>
      </c>
      <c r="H41" s="16">
        <f t="shared" si="2"/>
        <v>0.8966735112936346</v>
      </c>
    </row>
    <row r="42" spans="1:8" ht="15">
      <c r="A42">
        <f>'Carga 1S1P (Normalizada)'!A42*10</f>
        <v>42</v>
      </c>
      <c r="B42">
        <f>'Carga 1S2P'!B42/2</f>
        <v>0.45500000000000002</v>
      </c>
      <c r="C42">
        <v>108</v>
      </c>
      <c r="E42" s="15">
        <f t="shared" si="0"/>
        <v>19.11</v>
      </c>
      <c r="F42" s="15">
        <f t="shared" si="3"/>
        <v>92.307692307692307</v>
      </c>
      <c r="G42" s="15">
        <f t="shared" si="4"/>
        <v>1.8346666666666671</v>
      </c>
      <c r="H42" s="16">
        <f t="shared" si="2"/>
        <v>0.90414784394250525</v>
      </c>
    </row>
    <row r="43" spans="1:8" ht="15">
      <c r="A43">
        <f>'Carga 1S1P (Normalizada)'!A43*10</f>
        <v>42</v>
      </c>
      <c r="B43">
        <f>'Carga 1S2P'!B43/2</f>
        <v>0.43</v>
      </c>
      <c r="C43">
        <v>110</v>
      </c>
      <c r="E43" s="15">
        <f t="shared" si="0"/>
        <v>18.059999999999999</v>
      </c>
      <c r="F43" s="15">
        <f t="shared" si="3"/>
        <v>97.674418604651166</v>
      </c>
      <c r="G43" s="15">
        <f t="shared" si="4"/>
        <v>1.8490000000000004</v>
      </c>
      <c r="H43" s="16">
        <f t="shared" si="2"/>
        <v>0.91121149897330611</v>
      </c>
    </row>
    <row r="44" spans="1:8" ht="15">
      <c r="A44">
        <f>'Carga 1S1P (Normalizada)'!A44*10</f>
        <v>42</v>
      </c>
      <c r="B44">
        <f>'Carga 1S2P'!B44/2</f>
        <v>0.41499999999999998</v>
      </c>
      <c r="C44">
        <v>112</v>
      </c>
      <c r="E44" s="15">
        <f t="shared" si="0"/>
        <v>17.43</v>
      </c>
      <c r="F44" s="15">
        <f t="shared" si="3"/>
        <v>101.20481927710844</v>
      </c>
      <c r="G44" s="15">
        <f t="shared" si="4"/>
        <v>1.8628333333333338</v>
      </c>
      <c r="H44" s="16">
        <f t="shared" si="2"/>
        <v>0.91802874743326501</v>
      </c>
    </row>
    <row r="45" spans="1:8" ht="15">
      <c r="A45">
        <f>'Carga 1S1P (Normalizada)'!A45*10</f>
        <v>42</v>
      </c>
      <c r="B45">
        <f>'Carga 1S2P'!B45/2</f>
        <v>0.4</v>
      </c>
      <c r="C45">
        <v>114</v>
      </c>
      <c r="E45" s="15">
        <f t="shared" si="0"/>
        <v>16.8</v>
      </c>
      <c r="F45" s="15">
        <f t="shared" si="3"/>
        <v>105</v>
      </c>
      <c r="G45" s="15">
        <f t="shared" si="4"/>
        <v>1.8761666666666672</v>
      </c>
      <c r="H45" s="16">
        <f t="shared" si="2"/>
        <v>0.92459958932238218</v>
      </c>
    </row>
    <row r="46" spans="1:8" ht="15">
      <c r="A46">
        <f>'Carga 1S1P (Normalizada)'!A46*10</f>
        <v>42</v>
      </c>
      <c r="B46">
        <f>'Carga 1S2P'!B46/2</f>
        <v>0.33</v>
      </c>
      <c r="C46">
        <v>116</v>
      </c>
      <c r="E46" s="15">
        <f t="shared" si="0"/>
        <v>13.860000000000001</v>
      </c>
      <c r="F46" s="15">
        <f t="shared" si="3"/>
        <v>127.27272727272727</v>
      </c>
      <c r="G46" s="15">
        <f t="shared" si="4"/>
        <v>1.8871666666666671</v>
      </c>
      <c r="H46" s="16">
        <f t="shared" si="2"/>
        <v>0.93002053388090367</v>
      </c>
    </row>
    <row r="47" spans="1:8" ht="15">
      <c r="A47">
        <f>'Carga 1S1P (Normalizada)'!A47*10</f>
        <v>42</v>
      </c>
      <c r="B47">
        <f>'Carga 1S2P'!B47/2</f>
        <v>0.32</v>
      </c>
      <c r="C47">
        <v>118</v>
      </c>
      <c r="E47" s="15">
        <f t="shared" si="0"/>
        <v>13.44</v>
      </c>
      <c r="F47" s="15">
        <f t="shared" si="3"/>
        <v>131.25</v>
      </c>
      <c r="G47" s="15">
        <f t="shared" si="4"/>
        <v>1.8978333333333337</v>
      </c>
      <c r="H47" s="16">
        <f t="shared" si="2"/>
        <v>0.93527720739219722</v>
      </c>
    </row>
    <row r="48" spans="1:8" ht="15">
      <c r="A48">
        <f>'Carga 1S1P (Normalizada)'!A48*10</f>
        <v>42</v>
      </c>
      <c r="B48">
        <f>'Carga 1S2P'!B48/2</f>
        <v>0.31</v>
      </c>
      <c r="C48">
        <v>120</v>
      </c>
      <c r="E48" s="15">
        <f t="shared" si="0"/>
        <v>13.02</v>
      </c>
      <c r="F48" s="15">
        <f t="shared" si="3"/>
        <v>135.48387096774195</v>
      </c>
      <c r="G48" s="15">
        <f t="shared" si="4"/>
        <v>1.908166666666667</v>
      </c>
      <c r="H48" s="16">
        <f t="shared" si="2"/>
        <v>0.94036960985626294</v>
      </c>
    </row>
    <row r="49" spans="1:8" ht="15">
      <c r="A49">
        <f>'Carga 1S1P (Normalizada)'!A49*10</f>
        <v>42</v>
      </c>
      <c r="B49">
        <f>'Carga 1S2P'!B49/2</f>
        <v>0.3</v>
      </c>
      <c r="C49">
        <v>122</v>
      </c>
      <c r="E49" s="15">
        <f t="shared" si="0"/>
        <v>12.6</v>
      </c>
      <c r="F49" s="15">
        <f t="shared" si="3"/>
        <v>140</v>
      </c>
      <c r="G49" s="15">
        <f t="shared" si="4"/>
        <v>1.918166666666667</v>
      </c>
      <c r="H49" s="16">
        <f t="shared" si="2"/>
        <v>0.94529774127310073</v>
      </c>
    </row>
    <row r="50" spans="1:8" ht="15">
      <c r="A50">
        <f>'Carga 1S1P (Normalizada)'!A50*10</f>
        <v>42</v>
      </c>
      <c r="B50">
        <f>'Carga 1S2P'!B50/2</f>
        <v>0.25</v>
      </c>
      <c r="C50">
        <v>124</v>
      </c>
      <c r="E50" s="15">
        <f t="shared" si="0"/>
        <v>10.5</v>
      </c>
      <c r="F50" s="15">
        <f t="shared" si="3"/>
        <v>168</v>
      </c>
      <c r="G50" s="15">
        <f t="shared" si="4"/>
        <v>1.9265000000000003</v>
      </c>
      <c r="H50" s="16">
        <f t="shared" si="2"/>
        <v>0.94940451745379884</v>
      </c>
    </row>
    <row r="51" spans="1:8" ht="15">
      <c r="A51">
        <f>'Carga 1S1P (Normalizada)'!A51*10</f>
        <v>42</v>
      </c>
      <c r="B51">
        <f>'Carga 1S2P'!B51/2</f>
        <v>0.23499999999999999</v>
      </c>
      <c r="C51">
        <v>126</v>
      </c>
      <c r="E51" s="15">
        <f t="shared" si="0"/>
        <v>9.8699999999999992</v>
      </c>
      <c r="F51" s="15">
        <f t="shared" si="3"/>
        <v>178.72340425531917</v>
      </c>
      <c r="G51" s="15">
        <f t="shared" si="4"/>
        <v>1.9343333333333337</v>
      </c>
      <c r="H51" s="16">
        <f t="shared" si="2"/>
        <v>0.9532648870636552</v>
      </c>
    </row>
    <row r="52" spans="1:8" ht="15">
      <c r="A52">
        <f>'Carga 1S1P (Normalizada)'!A52*10</f>
        <v>42</v>
      </c>
      <c r="B52">
        <f>'Carga 1S2P'!B52/2</f>
        <v>0.23</v>
      </c>
      <c r="C52">
        <v>128</v>
      </c>
      <c r="E52" s="15">
        <f t="shared" si="0"/>
        <v>9.66</v>
      </c>
      <c r="F52" s="15">
        <f t="shared" si="3"/>
        <v>182.60869565217391</v>
      </c>
      <c r="G52" s="15">
        <f t="shared" si="4"/>
        <v>1.9420000000000004</v>
      </c>
      <c r="H52" s="16">
        <f t="shared" si="2"/>
        <v>0.95704312114989742</v>
      </c>
    </row>
    <row r="53" spans="1:8" ht="15">
      <c r="A53">
        <f>'Carga 1S1P (Normalizada)'!A53*10</f>
        <v>42</v>
      </c>
      <c r="B53">
        <f>'Carga 1S2P'!B53/2</f>
        <v>0.22</v>
      </c>
      <c r="C53">
        <v>130</v>
      </c>
      <c r="E53" s="15">
        <f t="shared" si="0"/>
        <v>9.24</v>
      </c>
      <c r="F53" s="15">
        <f t="shared" si="3"/>
        <v>190.90909090909091</v>
      </c>
      <c r="G53" s="15">
        <f t="shared" si="4"/>
        <v>1.9493333333333338</v>
      </c>
      <c r="H53" s="16">
        <f t="shared" si="2"/>
        <v>0.96065708418891194</v>
      </c>
    </row>
    <row r="54" spans="1:8" ht="15">
      <c r="A54">
        <f>'Carga 1S1P (Normalizada)'!A54*10</f>
        <v>42</v>
      </c>
      <c r="B54">
        <f>'Carga 1S2P'!B54/2</f>
        <v>0.215</v>
      </c>
      <c r="C54">
        <v>132</v>
      </c>
      <c r="E54" s="15">
        <f t="shared" si="0"/>
        <v>9.0299999999999994</v>
      </c>
      <c r="F54" s="15">
        <f t="shared" si="3"/>
        <v>195.34883720930233</v>
      </c>
      <c r="G54" s="15">
        <f t="shared" si="4"/>
        <v>1.9565000000000006</v>
      </c>
      <c r="H54" s="16">
        <f t="shared" si="2"/>
        <v>0.96418891170431231</v>
      </c>
    </row>
    <row r="55" spans="1:8" ht="15">
      <c r="A55">
        <f>'Carga 1S1P (Normalizada)'!A55*10</f>
        <v>42</v>
      </c>
      <c r="B55">
        <f>'Carga 1S2P'!B55/2</f>
        <v>0.21</v>
      </c>
      <c r="C55">
        <v>134</v>
      </c>
      <c r="E55" s="15">
        <f t="shared" si="0"/>
        <v>8.82</v>
      </c>
      <c r="F55" s="15">
        <f t="shared" si="3"/>
        <v>200</v>
      </c>
      <c r="G55" s="15">
        <f t="shared" si="4"/>
        <v>1.9635000000000005</v>
      </c>
      <c r="H55" s="16">
        <f t="shared" si="2"/>
        <v>0.96763860369609878</v>
      </c>
    </row>
    <row r="56" spans="1:8" ht="15">
      <c r="A56">
        <f>'Carga 1S1P (Normalizada)'!A56*10</f>
        <v>42</v>
      </c>
      <c r="B56">
        <f>'Carga 1S2P'!B56/2</f>
        <v>0.17499999999999999</v>
      </c>
      <c r="C56">
        <v>136</v>
      </c>
      <c r="E56" s="15">
        <f t="shared" si="0"/>
        <v>7.35</v>
      </c>
      <c r="F56" s="15">
        <f t="shared" si="3"/>
        <v>240.00000000000003</v>
      </c>
      <c r="G56" s="15">
        <f t="shared" si="4"/>
        <v>1.9693333333333338</v>
      </c>
      <c r="H56" s="16">
        <f t="shared" si="2"/>
        <v>0.9705133470225874</v>
      </c>
    </row>
    <row r="57" spans="1:8" ht="15">
      <c r="A57">
        <f>'Carga 1S1P (Normalizada)'!A57*10</f>
        <v>42</v>
      </c>
      <c r="B57">
        <f>'Carga 1S2P'!B57/2</f>
        <v>0.155</v>
      </c>
      <c r="C57">
        <v>138</v>
      </c>
      <c r="E57" s="15">
        <f t="shared" si="0"/>
        <v>6.51</v>
      </c>
      <c r="F57" s="15">
        <f t="shared" si="3"/>
        <v>270.9677419354839</v>
      </c>
      <c r="G57" s="15">
        <f t="shared" si="4"/>
        <v>1.9745000000000006</v>
      </c>
      <c r="H57" s="16">
        <f t="shared" si="2"/>
        <v>0.97305954825462038</v>
      </c>
    </row>
    <row r="58" spans="1:8" ht="15">
      <c r="A58">
        <f>'Carga 1S1P (Normalizada)'!A58*10</f>
        <v>42</v>
      </c>
      <c r="B58">
        <f>'Carga 1S2P'!B58/2</f>
        <v>0.14499999999999999</v>
      </c>
      <c r="C58">
        <v>140</v>
      </c>
      <c r="E58" s="15">
        <f t="shared" si="0"/>
        <v>6.09</v>
      </c>
      <c r="F58" s="15">
        <f t="shared" si="3"/>
        <v>289.65517241379314</v>
      </c>
      <c r="G58" s="15">
        <f t="shared" si="4"/>
        <v>1.9793333333333338</v>
      </c>
      <c r="H58" s="16">
        <f t="shared" si="2"/>
        <v>0.97544147843942519</v>
      </c>
    </row>
    <row r="59" spans="1:8" ht="15">
      <c r="A59">
        <f>'Carga 1S1P (Normalizada)'!A59*10</f>
        <v>42</v>
      </c>
      <c r="B59">
        <f>'Carga 1S2P'!B59/2</f>
        <v>0.14000000000000001</v>
      </c>
      <c r="C59">
        <v>142</v>
      </c>
      <c r="E59" s="15">
        <f t="shared" si="0"/>
        <v>5.8800000000000008</v>
      </c>
      <c r="F59" s="15">
        <f t="shared" si="3"/>
        <v>299.99999999999994</v>
      </c>
      <c r="G59" s="15">
        <f t="shared" si="4"/>
        <v>1.9840000000000004</v>
      </c>
      <c r="H59" s="16">
        <f t="shared" si="2"/>
        <v>0.9777412731006162</v>
      </c>
    </row>
    <row r="60" spans="1:8" ht="15">
      <c r="A60">
        <f>'Carga 1S1P (Normalizada)'!A60*10</f>
        <v>42</v>
      </c>
      <c r="B60">
        <f>'Carga 1S2P'!B60/2</f>
        <v>0.13500000000000001</v>
      </c>
      <c r="C60">
        <v>144</v>
      </c>
      <c r="E60" s="15">
        <f t="shared" si="0"/>
        <v>5.67</v>
      </c>
      <c r="F60" s="15">
        <f t="shared" si="3"/>
        <v>311.11111111111109</v>
      </c>
      <c r="G60" s="15">
        <f t="shared" si="4"/>
        <v>1.9885000000000004</v>
      </c>
      <c r="H60" s="16">
        <f t="shared" si="2"/>
        <v>0.97995893223819319</v>
      </c>
    </row>
    <row r="61" spans="1:8" ht="15">
      <c r="A61">
        <f>'Carga 1S1P (Normalizada)'!A61*10</f>
        <v>42</v>
      </c>
      <c r="B61">
        <f>'Carga 1S2P'!B61/2</f>
        <v>0.13</v>
      </c>
      <c r="C61">
        <v>146</v>
      </c>
      <c r="E61" s="15">
        <f t="shared" si="0"/>
        <v>5.46</v>
      </c>
      <c r="F61" s="15">
        <f t="shared" si="3"/>
        <v>323.07692307692304</v>
      </c>
      <c r="G61" s="15">
        <f t="shared" si="4"/>
        <v>1.9928333333333337</v>
      </c>
      <c r="H61" s="16">
        <f t="shared" si="2"/>
        <v>0.98209445585215616</v>
      </c>
    </row>
    <row r="62" spans="1:8" ht="15">
      <c r="A62">
        <f>'Carga 1S1P (Normalizada)'!A62*10</f>
        <v>42</v>
      </c>
      <c r="B62">
        <f>'Carga 1S2P'!B62/2</f>
        <v>0.125</v>
      </c>
      <c r="C62">
        <v>148</v>
      </c>
      <c r="E62" s="15">
        <f t="shared" si="0"/>
        <v>5.25</v>
      </c>
      <c r="F62" s="15">
        <f t="shared" si="3"/>
        <v>336</v>
      </c>
      <c r="G62" s="15">
        <f t="shared" si="4"/>
        <v>1.9970000000000003</v>
      </c>
      <c r="H62" s="16">
        <f t="shared" si="2"/>
        <v>0.98414784394250521</v>
      </c>
    </row>
    <row r="63" spans="1:8" ht="15">
      <c r="A63">
        <f>'Carga 1S1P (Normalizada)'!A63*10</f>
        <v>42</v>
      </c>
      <c r="B63">
        <f>'Carga 1S2P'!B63/2</f>
        <v>0.12</v>
      </c>
      <c r="C63">
        <v>150</v>
      </c>
      <c r="E63" s="15">
        <f t="shared" si="0"/>
        <v>5.04</v>
      </c>
      <c r="F63" s="15">
        <f t="shared" si="3"/>
        <v>350</v>
      </c>
      <c r="G63" s="15">
        <f t="shared" si="4"/>
        <v>2.0010000000000003</v>
      </c>
      <c r="H63" s="16">
        <f t="shared" si="2"/>
        <v>0.98611909650924034</v>
      </c>
    </row>
    <row r="64" spans="1:8" ht="15">
      <c r="A64">
        <f>'Carga 1S1P (Normalizada)'!A64*10</f>
        <v>42</v>
      </c>
      <c r="B64">
        <f>'Carga 1S2P'!B64/2</f>
        <v>0.115</v>
      </c>
      <c r="C64">
        <v>152</v>
      </c>
      <c r="E64" s="15">
        <f t="shared" si="0"/>
        <v>4.83</v>
      </c>
      <c r="F64" s="15">
        <f t="shared" si="3"/>
        <v>365.21739130434781</v>
      </c>
      <c r="G64" s="15">
        <f t="shared" si="4"/>
        <v>2.0048333333333335</v>
      </c>
      <c r="H64" s="16">
        <f t="shared" si="2"/>
        <v>0.98800821355236146</v>
      </c>
    </row>
    <row r="65" spans="1:22" ht="15">
      <c r="A65">
        <f>'Carga 1S1P (Normalizada)'!A65*10</f>
        <v>42</v>
      </c>
      <c r="B65">
        <f>'Carga 1S2P'!B65/2</f>
        <v>0.1</v>
      </c>
      <c r="C65">
        <v>154</v>
      </c>
      <c r="E65" s="15">
        <f t="shared" si="0"/>
        <v>4.2</v>
      </c>
      <c r="F65" s="15">
        <f t="shared" si="3"/>
        <v>420</v>
      </c>
      <c r="G65" s="15">
        <f t="shared" si="4"/>
        <v>2.0081666666666669</v>
      </c>
      <c r="H65" s="16">
        <f t="shared" si="2"/>
        <v>0.98965092402464072</v>
      </c>
    </row>
    <row r="66" spans="1:22" ht="15">
      <c r="A66">
        <f>'Carga 1S1P (Normalizada)'!A66*10</f>
        <v>42</v>
      </c>
      <c r="B66">
        <f>'Carga 1S2P'!B66/2</f>
        <v>0.09</v>
      </c>
      <c r="C66">
        <v>156</v>
      </c>
      <c r="E66" s="15">
        <f t="shared" si="0"/>
        <v>3.78</v>
      </c>
      <c r="F66" s="15">
        <f t="shared" si="3"/>
        <v>466.66666666666669</v>
      </c>
      <c r="G66" s="15">
        <f t="shared" si="4"/>
        <v>2.011166666666667</v>
      </c>
      <c r="H66" s="16">
        <f t="shared" si="2"/>
        <v>0.99112936344969205</v>
      </c>
    </row>
    <row r="67" spans="1:22" ht="15">
      <c r="A67">
        <f>'Carga 1S1P (Normalizada)'!A67*10</f>
        <v>42</v>
      </c>
      <c r="B67">
        <f>'Carga 1S2P'!B67/2</f>
        <v>8.5000000000000006E-2</v>
      </c>
      <c r="C67">
        <v>158</v>
      </c>
      <c r="E67" s="15">
        <f t="shared" ref="E67:E74" si="5">A67*B67</f>
        <v>3.5700000000000003</v>
      </c>
      <c r="F67" s="15">
        <f t="shared" si="3"/>
        <v>494.11764705882348</v>
      </c>
      <c r="G67" s="15">
        <f t="shared" ref="G67:G74" si="6">G66+B67*(C67-C66)/60</f>
        <v>2.0140000000000002</v>
      </c>
      <c r="H67" s="16">
        <f t="shared" ref="H67:H74" si="7">G67/MAX(G67:G139)</f>
        <v>0.99252566735112946</v>
      </c>
    </row>
    <row r="68" spans="1:22" ht="15">
      <c r="A68">
        <f>'Carga 1S1P (Normalizada)'!A68*10</f>
        <v>42</v>
      </c>
      <c r="B68">
        <f>'Carga 1S2P'!B68/2</f>
        <v>0.08</v>
      </c>
      <c r="C68">
        <v>160</v>
      </c>
      <c r="E68" s="15">
        <f t="shared" si="5"/>
        <v>3.36</v>
      </c>
      <c r="F68" s="15">
        <f t="shared" ref="F68:F74" si="8">A68/B68</f>
        <v>525</v>
      </c>
      <c r="G68" s="15">
        <f t="shared" si="6"/>
        <v>2.0166666666666671</v>
      </c>
      <c r="H68" s="16">
        <f t="shared" si="7"/>
        <v>0.99383983572895296</v>
      </c>
    </row>
    <row r="69" spans="1:22" ht="15">
      <c r="A69">
        <f>'Carga 1S1P (Normalizada)'!A69*10</f>
        <v>42</v>
      </c>
      <c r="B69">
        <f>'Carga 1S2P'!B69/2</f>
        <v>7.4999999999999997E-2</v>
      </c>
      <c r="C69">
        <v>162</v>
      </c>
      <c r="E69" s="15">
        <f t="shared" si="5"/>
        <v>3.15</v>
      </c>
      <c r="F69" s="15">
        <f t="shared" si="8"/>
        <v>560</v>
      </c>
      <c r="G69" s="15">
        <f t="shared" si="6"/>
        <v>2.019166666666667</v>
      </c>
      <c r="H69" s="16">
        <f t="shared" si="7"/>
        <v>0.99507186858316232</v>
      </c>
    </row>
    <row r="70" spans="1:22" ht="15">
      <c r="A70">
        <f>'Carga 1S1P (Normalizada)'!A70*10</f>
        <v>42</v>
      </c>
      <c r="B70">
        <f>'Carga 1S2P'!B70/2</f>
        <v>7.0000000000000007E-2</v>
      </c>
      <c r="C70">
        <v>164</v>
      </c>
      <c r="E70" s="15">
        <f t="shared" si="5"/>
        <v>2.9400000000000004</v>
      </c>
      <c r="F70" s="15">
        <f t="shared" si="8"/>
        <v>599.99999999999989</v>
      </c>
      <c r="G70" s="15">
        <f t="shared" si="6"/>
        <v>2.0215000000000005</v>
      </c>
      <c r="H70" s="16">
        <f t="shared" si="7"/>
        <v>0.99622176591375788</v>
      </c>
    </row>
    <row r="71" spans="1:22" ht="15">
      <c r="A71">
        <f>'Carga 1S1P (Normalizada)'!A71*10</f>
        <v>42</v>
      </c>
      <c r="B71">
        <f>'Carga 1S2P'!B71/2</f>
        <v>6.5000000000000002E-2</v>
      </c>
      <c r="C71">
        <v>166</v>
      </c>
      <c r="E71" s="15">
        <f t="shared" si="5"/>
        <v>2.73</v>
      </c>
      <c r="F71" s="15">
        <f t="shared" si="8"/>
        <v>646.15384615384608</v>
      </c>
      <c r="G71" s="15">
        <f t="shared" si="6"/>
        <v>2.0236666666666672</v>
      </c>
      <c r="H71" s="16">
        <f t="shared" si="7"/>
        <v>0.99728952772073942</v>
      </c>
    </row>
    <row r="72" spans="1:22" ht="15">
      <c r="A72">
        <f>'Carga 1S1P (Normalizada)'!A72*10</f>
        <v>42</v>
      </c>
      <c r="B72">
        <f>'Carga 1S2P'!B72/2</f>
        <v>0.06</v>
      </c>
      <c r="C72">
        <v>168</v>
      </c>
      <c r="E72" s="15">
        <f t="shared" si="5"/>
        <v>2.52</v>
      </c>
      <c r="F72" s="15">
        <f t="shared" si="8"/>
        <v>700</v>
      </c>
      <c r="G72" s="15">
        <f t="shared" si="6"/>
        <v>2.0256666666666669</v>
      </c>
      <c r="H72" s="16">
        <f t="shared" si="7"/>
        <v>0.99827515400410682</v>
      </c>
    </row>
    <row r="73" spans="1:22" ht="15">
      <c r="A73">
        <f>'Carga 1S1P (Normalizada)'!A73*10</f>
        <v>42</v>
      </c>
      <c r="B73">
        <f>'Carga 1S2P'!B73/2</f>
        <v>5.5E-2</v>
      </c>
      <c r="C73">
        <v>170</v>
      </c>
      <c r="E73" s="15">
        <f t="shared" si="5"/>
        <v>2.31</v>
      </c>
      <c r="F73" s="15">
        <f t="shared" si="8"/>
        <v>763.63636363636363</v>
      </c>
      <c r="G73" s="15">
        <f t="shared" si="6"/>
        <v>2.0275000000000003</v>
      </c>
      <c r="H73" s="16">
        <f t="shared" si="7"/>
        <v>0.99917864476386042</v>
      </c>
      <c r="V73" t="s">
        <v>22</v>
      </c>
    </row>
    <row r="74" spans="1:22" ht="15">
      <c r="A74">
        <f>'Carga 1S1P (Normalizada)'!A74*10</f>
        <v>42</v>
      </c>
      <c r="B74">
        <f>'Carga 1S2P'!B74/2</f>
        <v>0.05</v>
      </c>
      <c r="C74">
        <v>172</v>
      </c>
      <c r="E74" s="15">
        <f t="shared" si="5"/>
        <v>2.1</v>
      </c>
      <c r="F74" s="15">
        <f t="shared" si="8"/>
        <v>840</v>
      </c>
      <c r="G74" s="15">
        <f t="shared" si="6"/>
        <v>2.0291666666666668</v>
      </c>
      <c r="H74" s="16">
        <f t="shared" si="7"/>
        <v>1</v>
      </c>
    </row>
    <row r="75" spans="1:22" ht="15"/>
  </sheetData>
  <mergeCells count="4">
    <mergeCell ref="M1:N1"/>
    <mergeCell ref="P1:Q1"/>
    <mergeCell ref="S1:T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D50B-CD5F-40C6-BE81-97178245534B}">
  <dimension ref="A1:W75"/>
  <sheetViews>
    <sheetView workbookViewId="0">
      <selection activeCell="I8" sqref="I8"/>
    </sheetView>
  </sheetViews>
  <sheetFormatPr defaultColWidth="9.140625" defaultRowHeight="14.45"/>
  <cols>
    <col min="4" max="4" width="29.7109375" customWidth="1"/>
    <col min="5" max="5" width="12.7109375" customWidth="1"/>
    <col min="6" max="6" width="11.85546875" customWidth="1"/>
    <col min="7" max="8" width="13.7109375" customWidth="1"/>
    <col min="13" max="13" width="9.28515625" bestFit="1" customWidth="1"/>
    <col min="14" max="14" width="9.5703125" bestFit="1" customWidth="1"/>
    <col min="23" max="23" width="12" customWidth="1"/>
  </cols>
  <sheetData>
    <row r="1" spans="1:23" s="5" customFormat="1" ht="54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23</v>
      </c>
      <c r="G1" s="14" t="s">
        <v>6</v>
      </c>
      <c r="H1" s="14" t="s">
        <v>7</v>
      </c>
      <c r="J1" s="18" t="s">
        <v>24</v>
      </c>
      <c r="K1" s="19"/>
      <c r="M1" s="18" t="s">
        <v>9</v>
      </c>
      <c r="N1" s="19"/>
      <c r="P1" s="18" t="s">
        <v>10</v>
      </c>
      <c r="Q1" s="19"/>
      <c r="S1" s="18" t="s">
        <v>25</v>
      </c>
      <c r="T1" s="19"/>
      <c r="V1" s="5" t="s">
        <v>11</v>
      </c>
      <c r="W1" s="5" t="s">
        <v>12</v>
      </c>
    </row>
    <row r="2" spans="1:23" ht="15">
      <c r="A2">
        <f>'Carga 1S1P (Normalizada)'!A2*10</f>
        <v>30.6</v>
      </c>
      <c r="B2" s="4">
        <f>'Carga 1S2P'!B2/2*4*1.558</f>
        <v>0</v>
      </c>
      <c r="C2">
        <v>0</v>
      </c>
      <c r="D2" t="s">
        <v>13</v>
      </c>
      <c r="E2" s="15">
        <f>A2*B2</f>
        <v>0</v>
      </c>
      <c r="F2" s="1" t="s">
        <v>14</v>
      </c>
      <c r="G2" s="1">
        <v>0</v>
      </c>
      <c r="H2" s="16">
        <f>G2/MAX(G2:G74)</f>
        <v>0</v>
      </c>
      <c r="J2" s="20" t="s">
        <v>15</v>
      </c>
      <c r="K2" s="20" t="s">
        <v>16</v>
      </c>
      <c r="M2" s="20" t="s">
        <v>15</v>
      </c>
      <c r="N2" s="20" t="s">
        <v>16</v>
      </c>
      <c r="P2" s="20" t="s">
        <v>15</v>
      </c>
      <c r="Q2" s="20" t="s">
        <v>16</v>
      </c>
      <c r="S2" s="20" t="s">
        <v>15</v>
      </c>
      <c r="T2" s="20" t="s">
        <v>16</v>
      </c>
      <c r="V2" t="s">
        <v>17</v>
      </c>
      <c r="W2" s="3">
        <v>0.36736111111111108</v>
      </c>
    </row>
    <row r="3" spans="1:23" ht="15">
      <c r="A3">
        <f>'Carga 1S1P (Normalizada)'!A3*10</f>
        <v>34.700000000000003</v>
      </c>
      <c r="B3" s="4">
        <f>'Carga 1S2P'!B3/2*4*1.558</f>
        <v>6.6993999999999998</v>
      </c>
      <c r="C3">
        <v>0</v>
      </c>
      <c r="E3" s="15">
        <f t="shared" ref="E3:E66" si="0">A3*B3</f>
        <v>232.46918000000002</v>
      </c>
      <c r="F3" s="15">
        <f>A3/B3</f>
        <v>5.1795683195510049</v>
      </c>
      <c r="G3" s="15">
        <f>G2+B3*(C3-C2)/60</f>
        <v>0</v>
      </c>
      <c r="H3" s="16">
        <f t="shared" ref="H3:H66" si="1">G3/MAX(G3:G75)</f>
        <v>0</v>
      </c>
      <c r="J3" s="15">
        <f>20/B3*10</f>
        <v>29.853419709227694</v>
      </c>
      <c r="K3" s="15">
        <f>30/B3*10</f>
        <v>44.780129563841541</v>
      </c>
      <c r="M3" s="15">
        <f>F3</f>
        <v>5.1795683195510049</v>
      </c>
      <c r="N3" s="15">
        <f>F27</f>
        <v>6.2692181389378154</v>
      </c>
      <c r="P3" s="15">
        <f>F27</f>
        <v>6.2692181389378154</v>
      </c>
      <c r="Q3" s="15">
        <f>F74</f>
        <v>134.78818998716301</v>
      </c>
      <c r="S3" s="15">
        <f>MIN('Carga 10S1P'!J3,'Carga 10S1P'!M3,'Carga 10S1P'!P3,'Carga 10S4P'!J3,'Carga 10S4P'!M3,'Carga 10S4P'!P3)</f>
        <v>5.1795683195510049</v>
      </c>
      <c r="T3" s="15">
        <f>MAX('Carga 10S1P'!K3,'Carga 10S1P'!N3,'Carga 10S1P'!Q3,'Carga 10S4P'!K3,'Carga 10S4P'!N3,'Carga 10S4P'!Q3)</f>
        <v>840</v>
      </c>
      <c r="V3" t="s">
        <v>18</v>
      </c>
      <c r="W3">
        <f>(A3-A2)/B3</f>
        <v>0.6119951040391679</v>
      </c>
    </row>
    <row r="4" spans="1:23" ht="15">
      <c r="A4">
        <f>'Carga 1S1P (Normalizada)'!A4*10</f>
        <v>35.699999999999996</v>
      </c>
      <c r="B4" s="4">
        <f>'Carga 1S2P'!B4/2*4*1.558</f>
        <v>6.6993999999999998</v>
      </c>
      <c r="C4">
        <v>1</v>
      </c>
      <c r="E4" s="15">
        <f t="shared" si="0"/>
        <v>239.16857999999996</v>
      </c>
      <c r="F4" s="15">
        <f t="shared" ref="F4:F67" si="2">A4/B4</f>
        <v>5.3288354180971425</v>
      </c>
      <c r="G4" s="15">
        <f t="shared" ref="G4:G67" si="3">G3+B4*(C4-C3)/60</f>
        <v>0.11165666666666667</v>
      </c>
      <c r="H4" s="16">
        <f t="shared" si="1"/>
        <v>8.8295687885010243E-3</v>
      </c>
      <c r="V4" t="s">
        <v>19</v>
      </c>
      <c r="W4" t="s">
        <v>20</v>
      </c>
    </row>
    <row r="5" spans="1:23" ht="15" customHeight="1">
      <c r="A5">
        <f>'Carga 1S1P (Normalizada)'!A5*10</f>
        <v>36.4</v>
      </c>
      <c r="B5" s="4">
        <f>'Carga 1S2P'!B5/2*4*1.558</f>
        <v>6.6993999999999998</v>
      </c>
      <c r="C5">
        <v>2</v>
      </c>
      <c r="E5" s="15">
        <f t="shared" si="0"/>
        <v>243.85815999999997</v>
      </c>
      <c r="F5" s="15">
        <f t="shared" si="2"/>
        <v>5.43332238707944</v>
      </c>
      <c r="G5" s="15">
        <f t="shared" si="3"/>
        <v>0.22331333333333334</v>
      </c>
      <c r="H5" s="16">
        <f t="shared" si="1"/>
        <v>1.7659137577002049E-2</v>
      </c>
    </row>
    <row r="6" spans="1:23" ht="15" customHeight="1">
      <c r="A6">
        <f>'Carga 1S1P (Normalizada)'!A6*10</f>
        <v>36.800000000000004</v>
      </c>
      <c r="B6" s="4">
        <f>'Carga 1S2P'!B6/2*4*1.558</f>
        <v>6.6993999999999998</v>
      </c>
      <c r="C6">
        <v>3</v>
      </c>
      <c r="E6" s="15">
        <f t="shared" si="0"/>
        <v>246.53792000000001</v>
      </c>
      <c r="F6" s="15">
        <f t="shared" si="2"/>
        <v>5.4930292264978959</v>
      </c>
      <c r="G6" s="15">
        <f t="shared" si="3"/>
        <v>0.33496999999999999</v>
      </c>
      <c r="H6" s="16">
        <f t="shared" si="1"/>
        <v>2.6488706365503073E-2</v>
      </c>
      <c r="V6" s="10" t="s">
        <v>26</v>
      </c>
      <c r="W6" s="10"/>
    </row>
    <row r="7" spans="1:23" ht="15">
      <c r="A7">
        <f>'Carga 1S1P (Normalizada)'!A7*10</f>
        <v>37.200000000000003</v>
      </c>
      <c r="B7" s="4">
        <f>'Carga 1S2P'!B7/2*4*1.558</f>
        <v>6.6993999999999998</v>
      </c>
      <c r="C7">
        <v>4</v>
      </c>
      <c r="E7" s="15">
        <f t="shared" si="0"/>
        <v>249.21768</v>
      </c>
      <c r="F7" s="15">
        <f t="shared" si="2"/>
        <v>5.5527360659163509</v>
      </c>
      <c r="G7" s="15">
        <f t="shared" si="3"/>
        <v>0.44662666666666667</v>
      </c>
      <c r="H7" s="16">
        <f t="shared" si="1"/>
        <v>3.5318275154004097E-2</v>
      </c>
      <c r="V7" s="10"/>
      <c r="W7" s="10"/>
    </row>
    <row r="8" spans="1:23" ht="15">
      <c r="A8">
        <f>'Carga 1S1P (Normalizada)'!A8*10</f>
        <v>37.400000000000006</v>
      </c>
      <c r="B8" s="4">
        <f>'Carga 1S2P'!B8/2*4*1.558</f>
        <v>6.6993999999999998</v>
      </c>
      <c r="C8">
        <v>5</v>
      </c>
      <c r="E8" s="15">
        <f t="shared" si="0"/>
        <v>250.55756000000002</v>
      </c>
      <c r="F8" s="15">
        <f t="shared" si="2"/>
        <v>5.5825894856255793</v>
      </c>
      <c r="G8" s="15">
        <f t="shared" si="3"/>
        <v>0.55828333333333335</v>
      </c>
      <c r="H8" s="16">
        <f t="shared" si="1"/>
        <v>4.4147843942505122E-2</v>
      </c>
    </row>
    <row r="9" spans="1:23" ht="15" customHeight="1">
      <c r="A9">
        <f>'Carga 1S1P (Normalizada)'!A9*10</f>
        <v>37.5</v>
      </c>
      <c r="B9" s="4">
        <f>'Carga 1S2P'!B9/2*4*1.558</f>
        <v>6.6993999999999998</v>
      </c>
      <c r="C9">
        <v>6</v>
      </c>
      <c r="E9" s="15">
        <f t="shared" si="0"/>
        <v>251.22749999999999</v>
      </c>
      <c r="F9" s="15">
        <f t="shared" si="2"/>
        <v>5.5975161954801926</v>
      </c>
      <c r="G9" s="15">
        <f t="shared" si="3"/>
        <v>0.66993999999999998</v>
      </c>
      <c r="H9" s="16">
        <f t="shared" si="1"/>
        <v>5.2977412731006146E-2</v>
      </c>
    </row>
    <row r="10" spans="1:23" ht="15">
      <c r="A10">
        <f>'Carga 1S1P (Normalizada)'!A10*10</f>
        <v>37.599999999999994</v>
      </c>
      <c r="B10" s="4">
        <f>'Carga 1S2P'!B10/2*4*1.558</f>
        <v>6.6993999999999998</v>
      </c>
      <c r="C10">
        <v>7</v>
      </c>
      <c r="E10" s="15">
        <f t="shared" si="0"/>
        <v>251.89743999999996</v>
      </c>
      <c r="F10" s="15">
        <f t="shared" si="2"/>
        <v>5.6124429053348051</v>
      </c>
      <c r="G10" s="15">
        <f t="shared" si="3"/>
        <v>0.78159666666666661</v>
      </c>
      <c r="H10" s="16">
        <f t="shared" si="1"/>
        <v>6.1806981519507163E-2</v>
      </c>
    </row>
    <row r="11" spans="1:23" ht="15">
      <c r="A11">
        <f>'Carga 1S1P (Normalizada)'!A11*10</f>
        <v>37.799999999999997</v>
      </c>
      <c r="B11" s="4">
        <f>'Carga 1S2P'!B11/2*4*1.558</f>
        <v>6.6993999999999998</v>
      </c>
      <c r="C11">
        <v>12</v>
      </c>
      <c r="E11" s="15">
        <f t="shared" si="0"/>
        <v>253.23731999999998</v>
      </c>
      <c r="F11" s="15">
        <f t="shared" si="2"/>
        <v>5.6422963250440334</v>
      </c>
      <c r="G11" s="15">
        <f t="shared" si="3"/>
        <v>1.33988</v>
      </c>
      <c r="H11" s="16">
        <f t="shared" si="1"/>
        <v>0.10595482546201229</v>
      </c>
    </row>
    <row r="12" spans="1:23" ht="15">
      <c r="A12">
        <f>'Carga 1S1P (Normalizada)'!A12*10</f>
        <v>38</v>
      </c>
      <c r="B12" s="4">
        <f>'Carga 1S2P'!B12/2*4*1.558</f>
        <v>6.6993999999999998</v>
      </c>
      <c r="C12">
        <v>17</v>
      </c>
      <c r="E12" s="15">
        <f t="shared" si="0"/>
        <v>254.5772</v>
      </c>
      <c r="F12" s="15">
        <f t="shared" si="2"/>
        <v>5.6721497447532618</v>
      </c>
      <c r="G12" s="15">
        <f t="shared" si="3"/>
        <v>1.8981633333333332</v>
      </c>
      <c r="H12" s="16">
        <f t="shared" si="1"/>
        <v>0.15010266940451739</v>
      </c>
    </row>
    <row r="13" spans="1:23" ht="15">
      <c r="A13">
        <f>'Carga 1S1P (Normalizada)'!A13*10</f>
        <v>38.199999999999996</v>
      </c>
      <c r="B13" s="4">
        <f>'Carga 1S2P'!B13/2*4*1.558</f>
        <v>6.6993999999999998</v>
      </c>
      <c r="C13">
        <v>22</v>
      </c>
      <c r="E13" s="15">
        <f t="shared" si="0"/>
        <v>255.91707999999997</v>
      </c>
      <c r="F13" s="15">
        <f t="shared" si="2"/>
        <v>5.7020031644624884</v>
      </c>
      <c r="G13" s="15">
        <f t="shared" si="3"/>
        <v>2.4564466666666664</v>
      </c>
      <c r="H13" s="16">
        <f t="shared" si="1"/>
        <v>0.19425051334702251</v>
      </c>
    </row>
    <row r="14" spans="1:23" ht="15">
      <c r="A14">
        <f>'Carga 1S1P (Normalizada)'!A14*10</f>
        <v>38.199999999999996</v>
      </c>
      <c r="B14" s="4">
        <f>'Carga 1S2P'!B14/2*4*1.558</f>
        <v>6.6993999999999998</v>
      </c>
      <c r="C14">
        <v>27</v>
      </c>
      <c r="E14" s="15">
        <f t="shared" si="0"/>
        <v>255.91707999999997</v>
      </c>
      <c r="F14" s="15">
        <f t="shared" si="2"/>
        <v>5.7020031644624884</v>
      </c>
      <c r="G14" s="15">
        <f t="shared" si="3"/>
        <v>3.0147299999999997</v>
      </c>
      <c r="H14" s="16">
        <f t="shared" si="1"/>
        <v>0.23839835728952763</v>
      </c>
    </row>
    <row r="15" spans="1:23" ht="15">
      <c r="A15">
        <f>'Carga 1S1P (Normalizada)'!A15*10</f>
        <v>38.5</v>
      </c>
      <c r="B15" s="4">
        <f>'Carga 1S2P'!B15/2*4*1.558</f>
        <v>6.6993999999999998</v>
      </c>
      <c r="C15">
        <v>32</v>
      </c>
      <c r="E15" s="15">
        <f t="shared" si="0"/>
        <v>257.92689999999999</v>
      </c>
      <c r="F15" s="15">
        <f t="shared" si="2"/>
        <v>5.746783294026331</v>
      </c>
      <c r="G15" s="15">
        <f t="shared" si="3"/>
        <v>3.5730133333333329</v>
      </c>
      <c r="H15" s="16">
        <f t="shared" si="1"/>
        <v>0.28254620123203272</v>
      </c>
    </row>
    <row r="16" spans="1:23" ht="15">
      <c r="A16">
        <f>'Carga 1S1P (Normalizada)'!A16*10</f>
        <v>38.700000000000003</v>
      </c>
      <c r="B16" s="4">
        <f>'Carga 1S2P'!B16/2*4*1.558</f>
        <v>6.6993999999999998</v>
      </c>
      <c r="C16">
        <v>37</v>
      </c>
      <c r="E16" s="15">
        <f t="shared" si="0"/>
        <v>259.26677999999998</v>
      </c>
      <c r="F16" s="15">
        <f t="shared" si="2"/>
        <v>5.7766367137355594</v>
      </c>
      <c r="G16" s="15">
        <f t="shared" si="3"/>
        <v>4.1312966666666666</v>
      </c>
      <c r="H16" s="16">
        <f t="shared" si="1"/>
        <v>0.32669404517453787</v>
      </c>
    </row>
    <row r="17" spans="1:8" ht="15">
      <c r="A17">
        <f>'Carga 1S1P (Normalizada)'!A17*10</f>
        <v>38.799999999999997</v>
      </c>
      <c r="B17" s="4">
        <f>'Carga 1S2P'!B17/2*4*1.558</f>
        <v>6.6993999999999998</v>
      </c>
      <c r="C17">
        <v>42</v>
      </c>
      <c r="E17" s="15">
        <f t="shared" si="0"/>
        <v>259.93671999999998</v>
      </c>
      <c r="F17" s="15">
        <f t="shared" si="2"/>
        <v>5.7915634235901718</v>
      </c>
      <c r="G17" s="15">
        <f t="shared" si="3"/>
        <v>4.6895800000000003</v>
      </c>
      <c r="H17" s="16">
        <f t="shared" si="1"/>
        <v>0.37084188911704302</v>
      </c>
    </row>
    <row r="18" spans="1:8" ht="15">
      <c r="A18">
        <f>'Carga 1S1P (Normalizada)'!A18*10</f>
        <v>39</v>
      </c>
      <c r="B18" s="4">
        <f>'Carga 1S2P'!B18/2*4*1.558</f>
        <v>6.6993999999999998</v>
      </c>
      <c r="C18">
        <v>47</v>
      </c>
      <c r="E18" s="15">
        <f t="shared" si="0"/>
        <v>261.27659999999997</v>
      </c>
      <c r="F18" s="15">
        <f t="shared" si="2"/>
        <v>5.8214168432994002</v>
      </c>
      <c r="G18" s="15">
        <f t="shared" si="3"/>
        <v>5.247863333333334</v>
      </c>
      <c r="H18" s="16">
        <f t="shared" si="1"/>
        <v>0.41498973305954817</v>
      </c>
    </row>
    <row r="19" spans="1:8" ht="15">
      <c r="A19">
        <f>'Carga 1S1P (Normalizada)'!A19*10</f>
        <v>39.200000000000003</v>
      </c>
      <c r="B19" s="4">
        <f>'Carga 1S2P'!B19/2*4*1.558</f>
        <v>6.6993999999999998</v>
      </c>
      <c r="C19">
        <v>52</v>
      </c>
      <c r="E19" s="15">
        <f t="shared" si="0"/>
        <v>262.61648000000002</v>
      </c>
      <c r="F19" s="15">
        <f t="shared" si="2"/>
        <v>5.8512702630086286</v>
      </c>
      <c r="G19" s="15">
        <f t="shared" si="3"/>
        <v>5.8061466666666677</v>
      </c>
      <c r="H19" s="16">
        <f t="shared" si="1"/>
        <v>0.45913757700205332</v>
      </c>
    </row>
    <row r="20" spans="1:8" ht="15">
      <c r="A20">
        <f>'Carga 1S1P (Normalizada)'!A20*10</f>
        <v>39.5</v>
      </c>
      <c r="B20" s="4">
        <f>'Carga 1S2P'!B20/2*4*1.558</f>
        <v>6.6993999999999998</v>
      </c>
      <c r="C20">
        <v>57</v>
      </c>
      <c r="E20" s="15">
        <f t="shared" si="0"/>
        <v>264.62630000000001</v>
      </c>
      <c r="F20" s="15">
        <f t="shared" si="2"/>
        <v>5.8960503925724694</v>
      </c>
      <c r="G20" s="15">
        <f t="shared" si="3"/>
        <v>6.3644300000000014</v>
      </c>
      <c r="H20" s="16">
        <f t="shared" si="1"/>
        <v>0.50328542094455853</v>
      </c>
    </row>
    <row r="21" spans="1:8" ht="15">
      <c r="A21">
        <f>'Carga 1S1P (Normalizada)'!A21*10</f>
        <v>39.799999999999997</v>
      </c>
      <c r="B21" s="4">
        <f>'Carga 1S2P'!B21/2*4*1.558</f>
        <v>6.6993999999999998</v>
      </c>
      <c r="C21">
        <v>62</v>
      </c>
      <c r="E21" s="15">
        <f t="shared" si="0"/>
        <v>266.63611999999995</v>
      </c>
      <c r="F21" s="15">
        <f t="shared" si="2"/>
        <v>5.9408305221363102</v>
      </c>
      <c r="G21" s="15">
        <f t="shared" si="3"/>
        <v>6.9227133333333351</v>
      </c>
      <c r="H21" s="16">
        <f t="shared" si="1"/>
        <v>0.54743326488706368</v>
      </c>
    </row>
    <row r="22" spans="1:8" ht="15">
      <c r="A22">
        <f>'Carga 1S1P (Normalizada)'!A22*10</f>
        <v>40</v>
      </c>
      <c r="B22" s="4">
        <f>'Carga 1S2P'!B22/2*4*1.558</f>
        <v>6.6993999999999998</v>
      </c>
      <c r="C22">
        <v>67</v>
      </c>
      <c r="E22" s="15">
        <f t="shared" si="0"/>
        <v>267.976</v>
      </c>
      <c r="F22" s="15">
        <f t="shared" si="2"/>
        <v>5.9706839418455386</v>
      </c>
      <c r="G22" s="15">
        <f t="shared" si="3"/>
        <v>7.4809966666666687</v>
      </c>
      <c r="H22" s="16">
        <f t="shared" si="1"/>
        <v>0.59158110882956882</v>
      </c>
    </row>
    <row r="23" spans="1:8" ht="15">
      <c r="A23">
        <f>'Carga 1S1P (Normalizada)'!A23*10</f>
        <v>40.4</v>
      </c>
      <c r="B23" s="4">
        <f>'Carga 1S2P'!B23/2*4*1.558</f>
        <v>6.6993999999999998</v>
      </c>
      <c r="C23">
        <v>72</v>
      </c>
      <c r="E23" s="15">
        <f t="shared" si="0"/>
        <v>270.65575999999999</v>
      </c>
      <c r="F23" s="15">
        <f t="shared" si="2"/>
        <v>6.0303907812639936</v>
      </c>
      <c r="G23" s="15">
        <f t="shared" si="3"/>
        <v>8.0392800000000015</v>
      </c>
      <c r="H23" s="16">
        <f t="shared" si="1"/>
        <v>0.63572895277207386</v>
      </c>
    </row>
    <row r="24" spans="1:8" ht="15">
      <c r="A24">
        <f>'Carga 1S1P (Normalizada)'!A24*10</f>
        <v>40.700000000000003</v>
      </c>
      <c r="B24" s="4">
        <f>'Carga 1S2P'!B24/2*4*1.558</f>
        <v>6.6993999999999998</v>
      </c>
      <c r="C24">
        <v>77</v>
      </c>
      <c r="E24" s="15">
        <f t="shared" si="0"/>
        <v>272.66558000000003</v>
      </c>
      <c r="F24" s="15">
        <f t="shared" si="2"/>
        <v>6.0751709108278362</v>
      </c>
      <c r="G24" s="15">
        <f t="shared" si="3"/>
        <v>8.5975633333333352</v>
      </c>
      <c r="H24" s="16">
        <f t="shared" si="1"/>
        <v>0.67987679671457901</v>
      </c>
    </row>
    <row r="25" spans="1:8" ht="15">
      <c r="A25">
        <f>'Carga 1S1P (Normalizada)'!A25*10</f>
        <v>41.1</v>
      </c>
      <c r="B25" s="4">
        <f>'Carga 1S2P'!B25/2*4*1.558</f>
        <v>6.6993999999999998</v>
      </c>
      <c r="C25">
        <v>82</v>
      </c>
      <c r="E25" s="15">
        <f t="shared" si="0"/>
        <v>275.34534000000002</v>
      </c>
      <c r="F25" s="15">
        <f t="shared" si="2"/>
        <v>6.1348777502462912</v>
      </c>
      <c r="G25" s="15">
        <f t="shared" si="3"/>
        <v>9.1558466666666689</v>
      </c>
      <c r="H25" s="16">
        <f t="shared" si="1"/>
        <v>0.72402464065708416</v>
      </c>
    </row>
    <row r="26" spans="1:8" ht="15">
      <c r="A26">
        <f>'Carga 1S1P (Normalizada)'!A26*10</f>
        <v>41.6</v>
      </c>
      <c r="B26" s="4">
        <f>'Carga 1S2P'!B26/2*4*1.558</f>
        <v>6.6993999999999998</v>
      </c>
      <c r="C26">
        <v>87</v>
      </c>
      <c r="E26" s="15">
        <f t="shared" si="0"/>
        <v>278.69504000000001</v>
      </c>
      <c r="F26" s="15">
        <f t="shared" si="2"/>
        <v>6.2095112995193604</v>
      </c>
      <c r="G26" s="15">
        <f t="shared" si="3"/>
        <v>9.7141300000000026</v>
      </c>
      <c r="H26" s="16">
        <f t="shared" si="1"/>
        <v>0.76817248459958931</v>
      </c>
    </row>
    <row r="27" spans="1:8" ht="15">
      <c r="A27">
        <f>'Carga 1S1P (Normalizada)'!A27*10</f>
        <v>42</v>
      </c>
      <c r="B27" s="4">
        <f>'Carga 1S2P'!B27/2*4*1.558</f>
        <v>6.6993999999999998</v>
      </c>
      <c r="C27" s="7">
        <v>92</v>
      </c>
      <c r="D27" s="7" t="s">
        <v>21</v>
      </c>
      <c r="E27" s="15">
        <f t="shared" si="0"/>
        <v>281.37479999999999</v>
      </c>
      <c r="F27" s="15">
        <f t="shared" si="2"/>
        <v>6.2692181389378154</v>
      </c>
      <c r="G27" s="15">
        <f t="shared" si="3"/>
        <v>10.272413333333336</v>
      </c>
      <c r="H27" s="16">
        <f t="shared" si="1"/>
        <v>0.81232032854209446</v>
      </c>
    </row>
    <row r="28" spans="1:8" ht="15">
      <c r="A28">
        <f>'Carga 1S1P (Normalizada)'!A28*10</f>
        <v>42</v>
      </c>
      <c r="B28" s="4">
        <f>'Carga 1S2P'!B28/2*4*1.558</f>
        <v>6.4501200000000001</v>
      </c>
      <c r="C28">
        <v>93</v>
      </c>
      <c r="E28" s="15">
        <f t="shared" si="0"/>
        <v>270.90503999999999</v>
      </c>
      <c r="F28" s="15">
        <f t="shared" si="2"/>
        <v>6.5115067626648804</v>
      </c>
      <c r="G28" s="15">
        <f t="shared" si="3"/>
        <v>10.379915333333336</v>
      </c>
      <c r="H28" s="16">
        <f t="shared" si="1"/>
        <v>0.82082135523613964</v>
      </c>
    </row>
    <row r="29" spans="1:8" ht="15">
      <c r="A29">
        <f>'Carga 1S1P (Normalizada)'!A29*10</f>
        <v>42</v>
      </c>
      <c r="B29" s="4">
        <f>'Carga 1S2P'!B29/2*4*1.558</f>
        <v>6.1385199999999998</v>
      </c>
      <c r="C29">
        <v>94</v>
      </c>
      <c r="E29" s="15">
        <f t="shared" si="0"/>
        <v>257.81783999999999</v>
      </c>
      <c r="F29" s="15">
        <f t="shared" si="2"/>
        <v>6.8420401008712197</v>
      </c>
      <c r="G29" s="15">
        <f t="shared" si="3"/>
        <v>10.482224000000004</v>
      </c>
      <c r="H29" s="16">
        <f t="shared" si="1"/>
        <v>0.82891170431211503</v>
      </c>
    </row>
    <row r="30" spans="1:8" ht="15">
      <c r="A30">
        <f>'Carga 1S1P (Normalizada)'!A30*10</f>
        <v>42</v>
      </c>
      <c r="B30" s="4">
        <f>'Carga 1S2P'!B30/2*4*1.558</f>
        <v>5.8580800000000002</v>
      </c>
      <c r="C30">
        <v>95</v>
      </c>
      <c r="E30" s="15">
        <f t="shared" si="0"/>
        <v>246.03936000000002</v>
      </c>
      <c r="F30" s="15">
        <f t="shared" si="2"/>
        <v>7.1695845737852677</v>
      </c>
      <c r="G30" s="15">
        <f t="shared" si="3"/>
        <v>10.57985866666667</v>
      </c>
      <c r="H30" s="16">
        <f t="shared" si="1"/>
        <v>0.83663244353182753</v>
      </c>
    </row>
    <row r="31" spans="1:8" ht="15">
      <c r="A31">
        <f>'Carga 1S1P (Normalizada)'!A31*10</f>
        <v>42</v>
      </c>
      <c r="B31" s="4">
        <f>'Carga 1S2P'!B31/2*4*1.558</f>
        <v>5.51532</v>
      </c>
      <c r="C31">
        <v>96</v>
      </c>
      <c r="E31" s="15">
        <f t="shared" si="0"/>
        <v>231.64344</v>
      </c>
      <c r="F31" s="15">
        <f t="shared" si="2"/>
        <v>7.6151519766758771</v>
      </c>
      <c r="G31" s="15">
        <f t="shared" si="3"/>
        <v>10.67178066666667</v>
      </c>
      <c r="H31" s="16">
        <f t="shared" si="1"/>
        <v>0.84390143737166334</v>
      </c>
    </row>
    <row r="32" spans="1:8" ht="15">
      <c r="A32">
        <f>'Carga 1S1P (Normalizada)'!A32*10</f>
        <v>42</v>
      </c>
      <c r="B32" s="4">
        <f>'Carga 1S2P'!B32/2*4*1.558</f>
        <v>5.1414</v>
      </c>
      <c r="C32">
        <v>97</v>
      </c>
      <c r="E32" s="15">
        <f t="shared" si="0"/>
        <v>215.93879999999999</v>
      </c>
      <c r="F32" s="15">
        <f t="shared" si="2"/>
        <v>8.1689812113432136</v>
      </c>
      <c r="G32" s="15">
        <f t="shared" si="3"/>
        <v>10.75747066666667</v>
      </c>
      <c r="H32" s="16">
        <f t="shared" si="1"/>
        <v>0.85067761806981523</v>
      </c>
    </row>
    <row r="33" spans="1:8" ht="15">
      <c r="A33">
        <f>'Carga 1S1P (Normalizada)'!A33*10</f>
        <v>42</v>
      </c>
      <c r="B33" s="4">
        <f>'Carga 1S2P'!B33/2*4*1.558</f>
        <v>4.4870400000000004</v>
      </c>
      <c r="C33">
        <v>98</v>
      </c>
      <c r="E33" s="15">
        <f t="shared" si="0"/>
        <v>188.45568000000003</v>
      </c>
      <c r="F33" s="15">
        <f t="shared" si="2"/>
        <v>9.360290971330766</v>
      </c>
      <c r="G33" s="15">
        <f t="shared" si="3"/>
        <v>10.832254666666669</v>
      </c>
      <c r="H33" s="16">
        <f t="shared" si="1"/>
        <v>0.85659137577002054</v>
      </c>
    </row>
    <row r="34" spans="1:8" ht="15">
      <c r="A34">
        <f>'Carga 1S1P (Normalizada)'!A34*10</f>
        <v>42</v>
      </c>
      <c r="B34" s="4">
        <f>'Carga 1S2P'!B34/2*4*1.558</f>
        <v>4.4247199999999998</v>
      </c>
      <c r="C34">
        <v>99</v>
      </c>
      <c r="E34" s="15">
        <f t="shared" si="0"/>
        <v>185.83823999999998</v>
      </c>
      <c r="F34" s="15">
        <f t="shared" si="2"/>
        <v>9.4921260554340172</v>
      </c>
      <c r="G34" s="15">
        <f t="shared" si="3"/>
        <v>10.906000000000002</v>
      </c>
      <c r="H34" s="16">
        <f t="shared" si="1"/>
        <v>0.86242299794661181</v>
      </c>
    </row>
    <row r="35" spans="1:8" ht="15">
      <c r="A35">
        <f>'Carga 1S1P (Normalizada)'!A35*10</f>
        <v>42</v>
      </c>
      <c r="B35" s="4">
        <f>'Carga 1S2P'!B35/2*4*1.558</f>
        <v>4.3000799999999995</v>
      </c>
      <c r="C35">
        <v>100</v>
      </c>
      <c r="E35" s="15">
        <f t="shared" si="0"/>
        <v>180.60335999999998</v>
      </c>
      <c r="F35" s="15">
        <f t="shared" si="2"/>
        <v>9.7672601439973228</v>
      </c>
      <c r="G35" s="15">
        <f t="shared" si="3"/>
        <v>10.977668000000003</v>
      </c>
      <c r="H35" s="16">
        <f t="shared" si="1"/>
        <v>0.86809034907597538</v>
      </c>
    </row>
    <row r="36" spans="1:8" ht="15">
      <c r="A36">
        <f>'Carga 1S1P (Normalizada)'!A36*10</f>
        <v>42</v>
      </c>
      <c r="B36" s="4">
        <f>'Carga 1S2P'!B36/2*4*1.558</f>
        <v>3.895</v>
      </c>
      <c r="C36">
        <v>101</v>
      </c>
      <c r="E36" s="15">
        <f t="shared" si="0"/>
        <v>163.59</v>
      </c>
      <c r="F36" s="15">
        <f t="shared" si="2"/>
        <v>10.783055198973042</v>
      </c>
      <c r="G36" s="15">
        <f t="shared" si="3"/>
        <v>11.04258466666667</v>
      </c>
      <c r="H36" s="16">
        <f t="shared" si="1"/>
        <v>0.87322381930184811</v>
      </c>
    </row>
    <row r="37" spans="1:8" ht="15">
      <c r="A37">
        <f>'Carga 1S1P (Normalizada)'!A37*10</f>
        <v>42</v>
      </c>
      <c r="B37" s="4">
        <f>'Carga 1S2P'!B37/2*4*1.558</f>
        <v>3.7703600000000002</v>
      </c>
      <c r="C37">
        <v>102</v>
      </c>
      <c r="E37" s="15">
        <f t="shared" si="0"/>
        <v>158.35512</v>
      </c>
      <c r="F37" s="15">
        <f t="shared" si="2"/>
        <v>11.139519833649837</v>
      </c>
      <c r="G37" s="15">
        <f t="shared" si="3"/>
        <v>11.105424000000003</v>
      </c>
      <c r="H37" s="16">
        <f t="shared" si="1"/>
        <v>0.8781930184804928</v>
      </c>
    </row>
    <row r="38" spans="1:8" ht="15">
      <c r="A38">
        <f>'Carga 1S1P (Normalizada)'!A38*10</f>
        <v>42</v>
      </c>
      <c r="B38" s="4">
        <f>'Carga 1S2P'!B38/2*4*1.558</f>
        <v>3.70804</v>
      </c>
      <c r="C38">
        <v>103</v>
      </c>
      <c r="E38" s="15">
        <f t="shared" si="0"/>
        <v>155.73768000000001</v>
      </c>
      <c r="F38" s="15">
        <f t="shared" si="2"/>
        <v>11.326738654383448</v>
      </c>
      <c r="G38" s="15">
        <f t="shared" si="3"/>
        <v>11.167224666666669</v>
      </c>
      <c r="H38" s="16">
        <f t="shared" si="1"/>
        <v>0.88308008213552358</v>
      </c>
    </row>
    <row r="39" spans="1:8" ht="15">
      <c r="A39">
        <f>'Carga 1S1P (Normalizada)'!A39*10</f>
        <v>42</v>
      </c>
      <c r="B39" s="4">
        <f>'Carga 1S2P'!B39/2*4*1.558</f>
        <v>3.52108</v>
      </c>
      <c r="C39">
        <v>104</v>
      </c>
      <c r="E39" s="15">
        <f t="shared" si="0"/>
        <v>147.88535999999999</v>
      </c>
      <c r="F39" s="15">
        <f t="shared" si="2"/>
        <v>11.928158405943631</v>
      </c>
      <c r="G39" s="15">
        <f t="shared" si="3"/>
        <v>11.225909333333336</v>
      </c>
      <c r="H39" s="16">
        <f t="shared" si="1"/>
        <v>0.88772073921971251</v>
      </c>
    </row>
    <row r="40" spans="1:8" ht="15">
      <c r="A40">
        <f>'Carga 1S1P (Normalizada)'!A40*10</f>
        <v>42</v>
      </c>
      <c r="B40" s="4">
        <f>'Carga 1S2P'!B40/2*4*1.558</f>
        <v>3.4276000000000004</v>
      </c>
      <c r="C40">
        <v>105</v>
      </c>
      <c r="E40" s="15">
        <f t="shared" si="0"/>
        <v>143.95920000000001</v>
      </c>
      <c r="F40" s="15">
        <f t="shared" si="2"/>
        <v>12.25347181701482</v>
      </c>
      <c r="G40" s="15">
        <f t="shared" si="3"/>
        <v>11.283036000000003</v>
      </c>
      <c r="H40" s="16">
        <f t="shared" si="1"/>
        <v>0.8922381930184804</v>
      </c>
    </row>
    <row r="41" spans="1:8" ht="15">
      <c r="A41">
        <f>'Carga 1S1P (Normalizada)'!A41*10</f>
        <v>42</v>
      </c>
      <c r="B41" s="4">
        <f>'Carga 1S2P'!B41/2*4*1.558</f>
        <v>3.3652800000000003</v>
      </c>
      <c r="C41">
        <v>106</v>
      </c>
      <c r="E41" s="15">
        <f t="shared" si="0"/>
        <v>141.34176000000002</v>
      </c>
      <c r="F41" s="15">
        <f t="shared" si="2"/>
        <v>12.480387961774353</v>
      </c>
      <c r="G41" s="15">
        <f t="shared" si="3"/>
        <v>11.339124000000004</v>
      </c>
      <c r="H41" s="16">
        <f t="shared" si="1"/>
        <v>0.89667351129363448</v>
      </c>
    </row>
    <row r="42" spans="1:8" ht="15">
      <c r="A42">
        <f>'Carga 1S1P (Normalizada)'!A42*10</f>
        <v>42</v>
      </c>
      <c r="B42" s="4">
        <f>'Carga 1S2P'!B42/2*4*1.558</f>
        <v>2.8355600000000001</v>
      </c>
      <c r="C42">
        <v>108</v>
      </c>
      <c r="E42" s="15">
        <f t="shared" si="0"/>
        <v>119.09352</v>
      </c>
      <c r="F42" s="15">
        <f t="shared" si="2"/>
        <v>14.811889009578355</v>
      </c>
      <c r="G42" s="15">
        <f t="shared" si="3"/>
        <v>11.433642666666671</v>
      </c>
      <c r="H42" s="16">
        <f t="shared" si="1"/>
        <v>0.90414784394250525</v>
      </c>
    </row>
    <row r="43" spans="1:8" ht="15">
      <c r="A43">
        <f>'Carga 1S1P (Normalizada)'!A43*10</f>
        <v>42</v>
      </c>
      <c r="B43" s="4">
        <f>'Carga 1S2P'!B43/2*4*1.558</f>
        <v>2.6797599999999999</v>
      </c>
      <c r="C43">
        <v>110</v>
      </c>
      <c r="E43" s="15">
        <f t="shared" si="0"/>
        <v>112.54992</v>
      </c>
      <c r="F43" s="15">
        <f t="shared" si="2"/>
        <v>15.673045347344539</v>
      </c>
      <c r="G43" s="15">
        <f t="shared" si="3"/>
        <v>11.522968000000004</v>
      </c>
      <c r="H43" s="16">
        <f t="shared" si="1"/>
        <v>0.911211498973306</v>
      </c>
    </row>
    <row r="44" spans="1:8" ht="15">
      <c r="A44">
        <f>'Carga 1S1P (Normalizada)'!A44*10</f>
        <v>42</v>
      </c>
      <c r="B44" s="4">
        <f>'Carga 1S2P'!B44/2*4*1.558</f>
        <v>2.5862799999999999</v>
      </c>
      <c r="C44">
        <v>112</v>
      </c>
      <c r="E44" s="15">
        <f t="shared" si="0"/>
        <v>108.62375999999999</v>
      </c>
      <c r="F44" s="15">
        <f t="shared" si="2"/>
        <v>16.239540962308798</v>
      </c>
      <c r="G44" s="15">
        <f t="shared" si="3"/>
        <v>11.609177333333337</v>
      </c>
      <c r="H44" s="16">
        <f t="shared" si="1"/>
        <v>0.9180287474332649</v>
      </c>
    </row>
    <row r="45" spans="1:8" ht="15">
      <c r="A45">
        <f>'Carga 1S1P (Normalizada)'!A45*10</f>
        <v>42</v>
      </c>
      <c r="B45" s="4">
        <f>'Carga 1S2P'!B45/2*4*1.558</f>
        <v>2.4928000000000003</v>
      </c>
      <c r="C45">
        <v>114</v>
      </c>
      <c r="E45" s="15">
        <f t="shared" si="0"/>
        <v>104.69760000000001</v>
      </c>
      <c r="F45" s="15">
        <f t="shared" si="2"/>
        <v>16.848523748395376</v>
      </c>
      <c r="G45" s="15">
        <f t="shared" si="3"/>
        <v>11.692270666666671</v>
      </c>
      <c r="H45" s="16">
        <f t="shared" si="1"/>
        <v>0.92459958932238195</v>
      </c>
    </row>
    <row r="46" spans="1:8" ht="15">
      <c r="A46">
        <f>'Carga 1S1P (Normalizada)'!A46*10</f>
        <v>42</v>
      </c>
      <c r="B46" s="4">
        <f>'Carga 1S2P'!B46/2*4*1.558</f>
        <v>2.0565600000000002</v>
      </c>
      <c r="C46">
        <v>116</v>
      </c>
      <c r="E46" s="15">
        <f t="shared" si="0"/>
        <v>86.375520000000009</v>
      </c>
      <c r="F46" s="15">
        <f t="shared" si="2"/>
        <v>20.422453028358031</v>
      </c>
      <c r="G46" s="15">
        <f t="shared" si="3"/>
        <v>11.760822666666671</v>
      </c>
      <c r="H46" s="16">
        <f t="shared" si="1"/>
        <v>0.93002053388090355</v>
      </c>
    </row>
    <row r="47" spans="1:8" ht="15">
      <c r="A47">
        <f>'Carga 1S1P (Normalizada)'!A47*10</f>
        <v>42</v>
      </c>
      <c r="B47" s="4">
        <f>'Carga 1S2P'!B47/2*4*1.558</f>
        <v>1.99424</v>
      </c>
      <c r="C47">
        <v>118</v>
      </c>
      <c r="E47" s="15">
        <f t="shared" si="0"/>
        <v>83.758080000000007</v>
      </c>
      <c r="F47" s="15">
        <f t="shared" si="2"/>
        <v>21.060654685494224</v>
      </c>
      <c r="G47" s="15">
        <f t="shared" si="3"/>
        <v>11.827297333333338</v>
      </c>
      <c r="H47" s="16">
        <f t="shared" si="1"/>
        <v>0.93527720739219722</v>
      </c>
    </row>
    <row r="48" spans="1:8" ht="15">
      <c r="A48">
        <f>'Carga 1S1P (Normalizada)'!A48*10</f>
        <v>42</v>
      </c>
      <c r="B48" s="4">
        <f>'Carga 1S2P'!B48/2*4*1.558</f>
        <v>1.9319200000000001</v>
      </c>
      <c r="C48">
        <v>120</v>
      </c>
      <c r="E48" s="15">
        <f t="shared" si="0"/>
        <v>81.140640000000005</v>
      </c>
      <c r="F48" s="15">
        <f t="shared" si="2"/>
        <v>21.740030643090812</v>
      </c>
      <c r="G48" s="15">
        <f t="shared" si="3"/>
        <v>11.891694666666671</v>
      </c>
      <c r="H48" s="16">
        <f t="shared" si="1"/>
        <v>0.94036960985626294</v>
      </c>
    </row>
    <row r="49" spans="1:8" ht="15">
      <c r="A49">
        <f>'Carga 1S1P (Normalizada)'!A49*10</f>
        <v>42</v>
      </c>
      <c r="B49" s="4">
        <f>'Carga 1S2P'!B49/2*4*1.558</f>
        <v>1.8695999999999999</v>
      </c>
      <c r="C49">
        <v>122</v>
      </c>
      <c r="E49" s="15">
        <f t="shared" si="0"/>
        <v>78.523200000000003</v>
      </c>
      <c r="F49" s="15">
        <f t="shared" si="2"/>
        <v>22.464698331193841</v>
      </c>
      <c r="G49" s="15">
        <f t="shared" si="3"/>
        <v>11.954014666666671</v>
      </c>
      <c r="H49" s="16">
        <f t="shared" si="1"/>
        <v>0.94529774127310073</v>
      </c>
    </row>
    <row r="50" spans="1:8" ht="15">
      <c r="A50">
        <f>'Carga 1S1P (Normalizada)'!A50*10</f>
        <v>42</v>
      </c>
      <c r="B50" s="4">
        <f>'Carga 1S2P'!B50/2*4*1.558</f>
        <v>1.5580000000000001</v>
      </c>
      <c r="C50">
        <v>124</v>
      </c>
      <c r="E50" s="15">
        <f t="shared" si="0"/>
        <v>65.436000000000007</v>
      </c>
      <c r="F50" s="15">
        <f t="shared" si="2"/>
        <v>26.957637997432606</v>
      </c>
      <c r="G50" s="15">
        <f t="shared" si="3"/>
        <v>12.005948000000004</v>
      </c>
      <c r="H50" s="16">
        <f t="shared" si="1"/>
        <v>0.94940451745379872</v>
      </c>
    </row>
    <row r="51" spans="1:8" ht="15">
      <c r="A51">
        <f>'Carga 1S1P (Normalizada)'!A51*10</f>
        <v>42</v>
      </c>
      <c r="B51" s="4">
        <f>'Carga 1S2P'!B51/2*4*1.558</f>
        <v>1.46452</v>
      </c>
      <c r="C51">
        <v>126</v>
      </c>
      <c r="E51" s="15">
        <f t="shared" si="0"/>
        <v>61.509840000000004</v>
      </c>
      <c r="F51" s="15">
        <f t="shared" si="2"/>
        <v>28.678338295141071</v>
      </c>
      <c r="G51" s="15">
        <f t="shared" si="3"/>
        <v>12.054765333333338</v>
      </c>
      <c r="H51" s="16">
        <f t="shared" si="1"/>
        <v>0.95326488706365509</v>
      </c>
    </row>
    <row r="52" spans="1:8" ht="15">
      <c r="A52">
        <f>'Carga 1S1P (Normalizada)'!A52*10</f>
        <v>42</v>
      </c>
      <c r="B52" s="4">
        <f>'Carga 1S2P'!B52/2*4*1.558</f>
        <v>1.4333600000000002</v>
      </c>
      <c r="C52">
        <v>128</v>
      </c>
      <c r="E52" s="15">
        <f t="shared" si="0"/>
        <v>60.20112000000001</v>
      </c>
      <c r="F52" s="15">
        <f t="shared" si="2"/>
        <v>29.301780431991958</v>
      </c>
      <c r="G52" s="15">
        <f t="shared" si="3"/>
        <v>12.102544000000004</v>
      </c>
      <c r="H52" s="16">
        <f t="shared" si="1"/>
        <v>0.95704312114989731</v>
      </c>
    </row>
    <row r="53" spans="1:8" ht="15">
      <c r="A53">
        <f>'Carga 1S1P (Normalizada)'!A53*10</f>
        <v>42</v>
      </c>
      <c r="B53" s="4">
        <f>'Carga 1S2P'!B53/2*4*1.558</f>
        <v>1.37104</v>
      </c>
      <c r="C53">
        <v>130</v>
      </c>
      <c r="E53" s="15">
        <f t="shared" si="0"/>
        <v>57.583680000000001</v>
      </c>
      <c r="F53" s="15">
        <f t="shared" si="2"/>
        <v>30.633679542537052</v>
      </c>
      <c r="G53" s="15">
        <f t="shared" si="3"/>
        <v>12.148245333333337</v>
      </c>
      <c r="H53" s="16">
        <f t="shared" si="1"/>
        <v>0.96065708418891171</v>
      </c>
    </row>
    <row r="54" spans="1:8" ht="15">
      <c r="A54">
        <f>'Carga 1S1P (Normalizada)'!A54*10</f>
        <v>42</v>
      </c>
      <c r="B54" s="4">
        <f>'Carga 1S2P'!B54/2*4*1.558</f>
        <v>1.33988</v>
      </c>
      <c r="C54">
        <v>132</v>
      </c>
      <c r="E54" s="15">
        <f t="shared" si="0"/>
        <v>56.27496</v>
      </c>
      <c r="F54" s="15">
        <f t="shared" si="2"/>
        <v>31.346090694689078</v>
      </c>
      <c r="G54" s="15">
        <f t="shared" si="3"/>
        <v>12.192908000000005</v>
      </c>
      <c r="H54" s="16">
        <f t="shared" si="1"/>
        <v>0.9641889117043122</v>
      </c>
    </row>
    <row r="55" spans="1:8" ht="15">
      <c r="A55">
        <f>'Carga 1S1P (Normalizada)'!A55*10</f>
        <v>42</v>
      </c>
      <c r="B55" s="4">
        <f>'Carga 1S2P'!B55/2*4*1.558</f>
        <v>1.3087200000000001</v>
      </c>
      <c r="C55">
        <v>134</v>
      </c>
      <c r="E55" s="15">
        <f t="shared" si="0"/>
        <v>54.966240000000006</v>
      </c>
      <c r="F55" s="15">
        <f t="shared" si="2"/>
        <v>32.092426187419768</v>
      </c>
      <c r="G55" s="15">
        <f t="shared" si="3"/>
        <v>12.236532000000004</v>
      </c>
      <c r="H55" s="16">
        <f t="shared" si="1"/>
        <v>0.96763860369609855</v>
      </c>
    </row>
    <row r="56" spans="1:8" ht="15">
      <c r="A56">
        <f>'Carga 1S1P (Normalizada)'!A56*10</f>
        <v>42</v>
      </c>
      <c r="B56" s="4">
        <f>'Carga 1S2P'!B56/2*4*1.558</f>
        <v>1.0906</v>
      </c>
      <c r="C56">
        <v>136</v>
      </c>
      <c r="E56" s="15">
        <f t="shared" si="0"/>
        <v>45.805199999999999</v>
      </c>
      <c r="F56" s="15">
        <f t="shared" si="2"/>
        <v>38.510911424903725</v>
      </c>
      <c r="G56" s="15">
        <f t="shared" si="3"/>
        <v>12.272885333333337</v>
      </c>
      <c r="H56" s="16">
        <f t="shared" si="1"/>
        <v>0.97051334702258729</v>
      </c>
    </row>
    <row r="57" spans="1:8" ht="15">
      <c r="A57">
        <f>'Carga 1S1P (Normalizada)'!A57*10</f>
        <v>42</v>
      </c>
      <c r="B57" s="4">
        <f>'Carga 1S2P'!B57/2*4*1.558</f>
        <v>0.96596000000000004</v>
      </c>
      <c r="C57">
        <v>138</v>
      </c>
      <c r="E57" s="15">
        <f t="shared" si="0"/>
        <v>40.570320000000002</v>
      </c>
      <c r="F57" s="15">
        <f t="shared" si="2"/>
        <v>43.480061286181623</v>
      </c>
      <c r="G57" s="15">
        <f t="shared" si="3"/>
        <v>12.305084000000003</v>
      </c>
      <c r="H57" s="16">
        <f t="shared" si="1"/>
        <v>0.97305954825462004</v>
      </c>
    </row>
    <row r="58" spans="1:8" ht="15">
      <c r="A58">
        <f>'Carga 1S1P (Normalizada)'!A58*10</f>
        <v>42</v>
      </c>
      <c r="B58" s="4">
        <f>'Carga 1S2P'!B58/2*4*1.558</f>
        <v>0.90364</v>
      </c>
      <c r="C58">
        <v>140</v>
      </c>
      <c r="E58" s="15">
        <f t="shared" si="0"/>
        <v>37.95288</v>
      </c>
      <c r="F58" s="15">
        <f t="shared" si="2"/>
        <v>46.478686202470008</v>
      </c>
      <c r="G58" s="15">
        <f t="shared" si="3"/>
        <v>12.335205333333336</v>
      </c>
      <c r="H58" s="16">
        <f t="shared" si="1"/>
        <v>0.97544147843942497</v>
      </c>
    </row>
    <row r="59" spans="1:8" ht="15">
      <c r="A59">
        <f>'Carga 1S1P (Normalizada)'!A59*10</f>
        <v>42</v>
      </c>
      <c r="B59" s="4">
        <f>'Carga 1S2P'!B59/2*4*1.558</f>
        <v>0.87248000000000014</v>
      </c>
      <c r="C59">
        <v>142</v>
      </c>
      <c r="E59" s="15">
        <f t="shared" si="0"/>
        <v>36.644160000000007</v>
      </c>
      <c r="F59" s="15">
        <f t="shared" si="2"/>
        <v>48.138639281129649</v>
      </c>
      <c r="G59" s="15">
        <f t="shared" si="3"/>
        <v>12.364288000000004</v>
      </c>
      <c r="H59" s="16">
        <f t="shared" si="1"/>
        <v>0.97774127310061598</v>
      </c>
    </row>
    <row r="60" spans="1:8" ht="15">
      <c r="A60">
        <f>'Carga 1S1P (Normalizada)'!A60*10</f>
        <v>42</v>
      </c>
      <c r="B60" s="4">
        <f>'Carga 1S2P'!B60/2*4*1.558</f>
        <v>0.84132000000000007</v>
      </c>
      <c r="C60">
        <v>144</v>
      </c>
      <c r="E60" s="15">
        <f t="shared" si="0"/>
        <v>35.335440000000006</v>
      </c>
      <c r="F60" s="15">
        <f t="shared" si="2"/>
        <v>49.921551847097412</v>
      </c>
      <c r="G60" s="15">
        <f t="shared" si="3"/>
        <v>12.392332000000003</v>
      </c>
      <c r="H60" s="16">
        <f t="shared" si="1"/>
        <v>0.97995893223819297</v>
      </c>
    </row>
    <row r="61" spans="1:8" ht="15">
      <c r="A61">
        <f>'Carga 1S1P (Normalizada)'!A61*10</f>
        <v>42</v>
      </c>
      <c r="B61" s="4">
        <f>'Carga 1S2P'!B61/2*4*1.558</f>
        <v>0.8101600000000001</v>
      </c>
      <c r="C61">
        <v>146</v>
      </c>
      <c r="E61" s="15">
        <f t="shared" si="0"/>
        <v>34.026720000000005</v>
      </c>
      <c r="F61" s="15">
        <f t="shared" si="2"/>
        <v>51.841611533524237</v>
      </c>
      <c r="G61" s="15">
        <f t="shared" si="3"/>
        <v>12.419337333333337</v>
      </c>
      <c r="H61" s="16">
        <f t="shared" si="1"/>
        <v>0.98209445585215605</v>
      </c>
    </row>
    <row r="62" spans="1:8" ht="15">
      <c r="A62">
        <f>'Carga 1S1P (Normalizada)'!A62*10</f>
        <v>42</v>
      </c>
      <c r="B62" s="4">
        <f>'Carga 1S2P'!B62/2*4*1.558</f>
        <v>0.77900000000000003</v>
      </c>
      <c r="C62">
        <v>148</v>
      </c>
      <c r="E62" s="15">
        <f t="shared" si="0"/>
        <v>32.718000000000004</v>
      </c>
      <c r="F62" s="15">
        <f t="shared" si="2"/>
        <v>53.915275994865212</v>
      </c>
      <c r="G62" s="15">
        <f t="shared" si="3"/>
        <v>12.445304000000004</v>
      </c>
      <c r="H62" s="16">
        <f t="shared" si="1"/>
        <v>0.9841478439425051</v>
      </c>
    </row>
    <row r="63" spans="1:8" ht="15">
      <c r="A63">
        <f>'Carga 1S1P (Normalizada)'!A63*10</f>
        <v>42</v>
      </c>
      <c r="B63" s="4">
        <f>'Carga 1S2P'!B63/2*4*1.558</f>
        <v>0.74783999999999995</v>
      </c>
      <c r="C63">
        <v>150</v>
      </c>
      <c r="E63" s="15">
        <f t="shared" si="0"/>
        <v>31.409279999999999</v>
      </c>
      <c r="F63" s="15">
        <f t="shared" si="2"/>
        <v>56.161745827984596</v>
      </c>
      <c r="G63" s="15">
        <f t="shared" si="3"/>
        <v>12.470232000000003</v>
      </c>
      <c r="H63" s="16">
        <f t="shared" si="1"/>
        <v>0.98611909650924023</v>
      </c>
    </row>
    <row r="64" spans="1:8" ht="15">
      <c r="A64">
        <f>'Carga 1S1P (Normalizada)'!A64*10</f>
        <v>42</v>
      </c>
      <c r="B64" s="4">
        <f>'Carga 1S2P'!B64/2*4*1.558</f>
        <v>0.71668000000000009</v>
      </c>
      <c r="C64">
        <v>152</v>
      </c>
      <c r="E64" s="15">
        <f t="shared" si="0"/>
        <v>30.100560000000005</v>
      </c>
      <c r="F64" s="15">
        <f t="shared" si="2"/>
        <v>58.603560863983915</v>
      </c>
      <c r="G64" s="15">
        <f t="shared" si="3"/>
        <v>12.494121333333336</v>
      </c>
      <c r="H64" s="16">
        <f t="shared" si="1"/>
        <v>0.98800821355236135</v>
      </c>
    </row>
    <row r="65" spans="1:8" ht="15">
      <c r="A65">
        <f>'Carga 1S1P (Normalizada)'!A65*10</f>
        <v>42</v>
      </c>
      <c r="B65" s="4">
        <f>'Carga 1S2P'!B65/2*4*1.558</f>
        <v>0.62320000000000009</v>
      </c>
      <c r="C65">
        <v>154</v>
      </c>
      <c r="E65" s="15">
        <f t="shared" si="0"/>
        <v>26.174400000000002</v>
      </c>
      <c r="F65" s="15">
        <f t="shared" si="2"/>
        <v>67.394094993581504</v>
      </c>
      <c r="G65" s="15">
        <f t="shared" si="3"/>
        <v>12.514894666666668</v>
      </c>
      <c r="H65" s="16">
        <f t="shared" si="1"/>
        <v>0.9896509240246405</v>
      </c>
    </row>
    <row r="66" spans="1:8" ht="15">
      <c r="A66">
        <f>'Carga 1S1P (Normalizada)'!A66*10</f>
        <v>42</v>
      </c>
      <c r="B66" s="4">
        <f>'Carga 1S2P'!B66/2*4*1.558</f>
        <v>0.56088000000000005</v>
      </c>
      <c r="C66">
        <v>156</v>
      </c>
      <c r="E66" s="15">
        <f t="shared" si="0"/>
        <v>23.556960000000004</v>
      </c>
      <c r="F66" s="15">
        <f t="shared" si="2"/>
        <v>74.882327770646128</v>
      </c>
      <c r="G66" s="15">
        <f t="shared" si="3"/>
        <v>12.533590666666669</v>
      </c>
      <c r="H66" s="16">
        <f t="shared" si="1"/>
        <v>0.99112936344969182</v>
      </c>
    </row>
    <row r="67" spans="1:8" ht="15">
      <c r="A67">
        <f>'Carga 1S1P (Normalizada)'!A67*10</f>
        <v>42</v>
      </c>
      <c r="B67" s="4">
        <f>'Carga 1S2P'!B67/2*4*1.558</f>
        <v>0.52972000000000008</v>
      </c>
      <c r="C67">
        <v>158</v>
      </c>
      <c r="E67" s="15">
        <f t="shared" ref="E67:E74" si="4">A67*B67</f>
        <v>22.248240000000003</v>
      </c>
      <c r="F67" s="15">
        <f t="shared" si="2"/>
        <v>79.287170580684119</v>
      </c>
      <c r="G67" s="15">
        <f t="shared" si="3"/>
        <v>12.551248000000003</v>
      </c>
      <c r="H67" s="16">
        <f t="shared" ref="H67:H74" si="5">G67/MAX(G67:G139)</f>
        <v>0.99252566735112935</v>
      </c>
    </row>
    <row r="68" spans="1:8" ht="15">
      <c r="A68">
        <f>'Carga 1S1P (Normalizada)'!A68*10</f>
        <v>42</v>
      </c>
      <c r="B68" s="4">
        <f>'Carga 1S2P'!B68/2*4*1.558</f>
        <v>0.49856</v>
      </c>
      <c r="C68">
        <v>160</v>
      </c>
      <c r="E68" s="15">
        <f t="shared" si="4"/>
        <v>20.939520000000002</v>
      </c>
      <c r="F68" s="15">
        <f t="shared" ref="F68:F74" si="6">A68/B68</f>
        <v>84.242618741976898</v>
      </c>
      <c r="G68" s="15">
        <f t="shared" ref="G68:G74" si="7">G67+B68*(C68-C67)/60</f>
        <v>12.567866666666669</v>
      </c>
      <c r="H68" s="16">
        <f t="shared" si="5"/>
        <v>0.99383983572895263</v>
      </c>
    </row>
    <row r="69" spans="1:8" ht="15">
      <c r="A69">
        <f>'Carga 1S1P (Normalizada)'!A69*10</f>
        <v>42</v>
      </c>
      <c r="B69" s="4">
        <f>'Carga 1S2P'!B69/2*4*1.558</f>
        <v>0.46739999999999998</v>
      </c>
      <c r="C69">
        <v>162</v>
      </c>
      <c r="E69" s="15">
        <f t="shared" si="4"/>
        <v>19.630800000000001</v>
      </c>
      <c r="F69" s="15">
        <f t="shared" si="6"/>
        <v>89.858793324775363</v>
      </c>
      <c r="G69" s="15">
        <f t="shared" si="7"/>
        <v>12.583446666666669</v>
      </c>
      <c r="H69" s="16">
        <f t="shared" si="5"/>
        <v>0.9950718685831621</v>
      </c>
    </row>
    <row r="70" spans="1:8" ht="15">
      <c r="A70">
        <f>'Carga 1S1P (Normalizada)'!A70*10</f>
        <v>42</v>
      </c>
      <c r="B70" s="4">
        <f>'Carga 1S2P'!B70/2*4*1.558</f>
        <v>0.43624000000000007</v>
      </c>
      <c r="C70">
        <v>164</v>
      </c>
      <c r="E70" s="15">
        <f t="shared" si="4"/>
        <v>18.322080000000003</v>
      </c>
      <c r="F70" s="15">
        <f t="shared" si="6"/>
        <v>96.277278562259298</v>
      </c>
      <c r="G70" s="15">
        <f t="shared" si="7"/>
        <v>12.597988000000003</v>
      </c>
      <c r="H70" s="16">
        <f t="shared" si="5"/>
        <v>0.99622176591375766</v>
      </c>
    </row>
    <row r="71" spans="1:8" ht="15">
      <c r="A71">
        <f>'Carga 1S1P (Normalizada)'!A71*10</f>
        <v>42</v>
      </c>
      <c r="B71" s="4">
        <f>'Carga 1S2P'!B71/2*4*1.558</f>
        <v>0.40508000000000005</v>
      </c>
      <c r="C71">
        <v>166</v>
      </c>
      <c r="E71" s="15">
        <f t="shared" si="4"/>
        <v>17.013360000000002</v>
      </c>
      <c r="F71" s="15">
        <f t="shared" si="6"/>
        <v>103.68322306704847</v>
      </c>
      <c r="G71" s="15">
        <f t="shared" si="7"/>
        <v>12.61149066666667</v>
      </c>
      <c r="H71" s="16">
        <f t="shared" si="5"/>
        <v>0.9972895277207392</v>
      </c>
    </row>
    <row r="72" spans="1:8" ht="15">
      <c r="A72">
        <f>'Carga 1S1P (Normalizada)'!A72*10</f>
        <v>42</v>
      </c>
      <c r="B72" s="4">
        <f>'Carga 1S2P'!B72/2*4*1.558</f>
        <v>0.37391999999999997</v>
      </c>
      <c r="C72">
        <v>168</v>
      </c>
      <c r="E72" s="15">
        <f t="shared" si="4"/>
        <v>15.704639999999999</v>
      </c>
      <c r="F72" s="15">
        <f t="shared" si="6"/>
        <v>112.32349165596919</v>
      </c>
      <c r="G72" s="15">
        <f t="shared" si="7"/>
        <v>12.62395466666667</v>
      </c>
      <c r="H72" s="16">
        <f t="shared" si="5"/>
        <v>0.99827515400410671</v>
      </c>
    </row>
    <row r="73" spans="1:8" ht="15">
      <c r="A73">
        <f>'Carga 1S1P (Normalizada)'!A73*10</f>
        <v>42</v>
      </c>
      <c r="B73" s="4">
        <f>'Carga 1S2P'!B73/2*4*1.558</f>
        <v>0.34276000000000001</v>
      </c>
      <c r="C73">
        <v>170</v>
      </c>
      <c r="E73" s="15">
        <f t="shared" si="4"/>
        <v>14.39592</v>
      </c>
      <c r="F73" s="15">
        <f t="shared" si="6"/>
        <v>122.53471817014821</v>
      </c>
      <c r="G73" s="15">
        <f t="shared" si="7"/>
        <v>12.635380000000003</v>
      </c>
      <c r="H73" s="16">
        <f t="shared" si="5"/>
        <v>0.99917864476386031</v>
      </c>
    </row>
    <row r="74" spans="1:8" ht="15">
      <c r="A74">
        <f>'Carga 1S1P (Normalizada)'!A74*10</f>
        <v>42</v>
      </c>
      <c r="B74" s="4">
        <f>'Carga 1S2P'!B74/2*4*1.558</f>
        <v>0.31160000000000004</v>
      </c>
      <c r="C74">
        <v>172</v>
      </c>
      <c r="E74" s="15">
        <f t="shared" si="4"/>
        <v>13.087200000000001</v>
      </c>
      <c r="F74" s="15">
        <f t="shared" si="6"/>
        <v>134.78818998716301</v>
      </c>
      <c r="G74" s="15">
        <f t="shared" si="7"/>
        <v>12.64576666666667</v>
      </c>
      <c r="H74" s="16">
        <f t="shared" si="5"/>
        <v>1</v>
      </c>
    </row>
    <row r="75" spans="1:8" ht="15"/>
  </sheetData>
  <mergeCells count="5">
    <mergeCell ref="M1:N1"/>
    <mergeCell ref="P1:Q1"/>
    <mergeCell ref="S1:T1"/>
    <mergeCell ref="J1:K1"/>
    <mergeCell ref="V6:W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EC01-431E-495F-8E2C-8205AEAAC1C6}">
  <dimension ref="A1:D71"/>
  <sheetViews>
    <sheetView workbookViewId="0">
      <selection activeCell="F8" sqref="F8"/>
    </sheetView>
  </sheetViews>
  <sheetFormatPr defaultColWidth="11.42578125" defaultRowHeight="14.45"/>
  <cols>
    <col min="1" max="1" width="15.5703125" style="6" bestFit="1" customWidth="1"/>
  </cols>
  <sheetData>
    <row r="1" spans="1:4">
      <c r="A1" s="6">
        <f>'Carga 10S1P'!C3*60/$D$1</f>
        <v>0</v>
      </c>
      <c r="B1" s="4">
        <f>'Carga 10S4P'!F3</f>
        <v>5.1795683195510049</v>
      </c>
      <c r="D1">
        <f>1000*10.2*10</f>
        <v>102000</v>
      </c>
    </row>
    <row r="2" spans="1:4">
      <c r="A2" s="6">
        <f>'Carga 10S1P'!C4*60/$D$1</f>
        <v>5.8823529411764701E-4</v>
      </c>
      <c r="B2" s="4">
        <f>'Carga 10S4P'!F4</f>
        <v>5.3288354180971425</v>
      </c>
    </row>
    <row r="3" spans="1:4">
      <c r="A3" s="6">
        <f>'Carga 10S1P'!C5*60/$D$1</f>
        <v>1.176470588235294E-3</v>
      </c>
      <c r="B3" s="4">
        <f>'Carga 10S4P'!F5</f>
        <v>5.43332238707944</v>
      </c>
    </row>
    <row r="4" spans="1:4">
      <c r="A4" s="6">
        <f>'Carga 10S1P'!C6*60/$D$1</f>
        <v>1.7647058823529412E-3</v>
      </c>
      <c r="B4" s="4">
        <f>'Carga 10S4P'!F6</f>
        <v>5.4930292264978959</v>
      </c>
    </row>
    <row r="5" spans="1:4">
      <c r="A5" s="6">
        <f>'Carga 10S1P'!C7*60/$D$1</f>
        <v>2.352941176470588E-3</v>
      </c>
      <c r="B5" s="4">
        <f>'Carga 10S4P'!F7</f>
        <v>5.5527360659163509</v>
      </c>
    </row>
    <row r="6" spans="1:4">
      <c r="A6" s="6">
        <f>'Carga 10S1P'!C8*60/$D$1</f>
        <v>2.9411764705882353E-3</v>
      </c>
      <c r="B6" s="4">
        <f>'Carga 10S4P'!F8</f>
        <v>5.5825894856255793</v>
      </c>
    </row>
    <row r="7" spans="1:4">
      <c r="A7" s="6">
        <f>'Carga 10S1P'!C9*60/$D$1</f>
        <v>3.5294117647058825E-3</v>
      </c>
      <c r="B7" s="4">
        <f>'Carga 10S4P'!F9</f>
        <v>5.5975161954801926</v>
      </c>
    </row>
    <row r="8" spans="1:4">
      <c r="A8" s="6">
        <f>'Carga 10S1P'!C10*60/$D$1</f>
        <v>4.1176470588235297E-3</v>
      </c>
      <c r="B8" s="4">
        <f>'Carga 10S4P'!F10</f>
        <v>5.6124429053348051</v>
      </c>
    </row>
    <row r="9" spans="1:4">
      <c r="A9" s="6">
        <f>'Carga 10S1P'!C11*60/$D$1</f>
        <v>7.058823529411765E-3</v>
      </c>
      <c r="B9" s="4">
        <f>'Carga 10S4P'!F11</f>
        <v>5.6422963250440334</v>
      </c>
    </row>
    <row r="10" spans="1:4">
      <c r="A10" s="6">
        <f>'Carga 10S1P'!C12*60/$D$1</f>
        <v>0.01</v>
      </c>
      <c r="B10" s="4">
        <f>'Carga 10S4P'!F12</f>
        <v>5.6721497447532618</v>
      </c>
    </row>
    <row r="11" spans="1:4">
      <c r="A11" s="6">
        <f>'Carga 10S1P'!C13*60/$D$1</f>
        <v>1.2941176470588235E-2</v>
      </c>
      <c r="B11" s="4">
        <f>'Carga 10S4P'!F13</f>
        <v>5.7020031644624884</v>
      </c>
    </row>
    <row r="12" spans="1:4">
      <c r="A12" s="6">
        <f>'Carga 10S1P'!C14*60/$D$1</f>
        <v>1.5882352941176469E-2</v>
      </c>
      <c r="B12" s="4">
        <f>'Carga 10S4P'!F14</f>
        <v>5.7020031644624884</v>
      </c>
    </row>
    <row r="13" spans="1:4">
      <c r="A13" s="6">
        <f>'Carga 10S1P'!C15*60/$D$1</f>
        <v>1.8823529411764704E-2</v>
      </c>
      <c r="B13" s="4">
        <f>'Carga 10S4P'!F15</f>
        <v>5.746783294026331</v>
      </c>
    </row>
    <row r="14" spans="1:4">
      <c r="A14" s="6">
        <f>'Carga 10S1P'!C16*60/$D$1</f>
        <v>2.1764705882352939E-2</v>
      </c>
      <c r="B14" s="4">
        <f>'Carga 10S4P'!F16</f>
        <v>5.7766367137355594</v>
      </c>
    </row>
    <row r="15" spans="1:4">
      <c r="A15" s="6">
        <f>'Carga 10S1P'!C17*60/$D$1</f>
        <v>2.4705882352941175E-2</v>
      </c>
      <c r="B15" s="4">
        <f>'Carga 10S4P'!F17</f>
        <v>5.7915634235901718</v>
      </c>
    </row>
    <row r="16" spans="1:4">
      <c r="A16" s="6">
        <f>'Carga 10S1P'!C18*60/$D$1</f>
        <v>2.7647058823529413E-2</v>
      </c>
      <c r="B16" s="4">
        <f>'Carga 10S4P'!F18</f>
        <v>5.8214168432994002</v>
      </c>
    </row>
    <row r="17" spans="1:2">
      <c r="A17" s="6">
        <f>'Carga 10S1P'!C19*60/$D$1</f>
        <v>3.0588235294117649E-2</v>
      </c>
      <c r="B17" s="4">
        <f>'Carga 10S4P'!F19</f>
        <v>5.8512702630086286</v>
      </c>
    </row>
    <row r="18" spans="1:2">
      <c r="A18" s="6">
        <f>'Carga 10S1P'!C20*60/$D$1</f>
        <v>3.3529411764705884E-2</v>
      </c>
      <c r="B18" s="4">
        <f>'Carga 10S4P'!F20</f>
        <v>5.8960503925724694</v>
      </c>
    </row>
    <row r="19" spans="1:2">
      <c r="A19" s="6">
        <f>'Carga 10S1P'!C21*60/$D$1</f>
        <v>3.6470588235294116E-2</v>
      </c>
      <c r="B19" s="4">
        <f>'Carga 10S4P'!F21</f>
        <v>5.9408305221363102</v>
      </c>
    </row>
    <row r="20" spans="1:2">
      <c r="A20" s="6">
        <f>'Carga 10S1P'!C22*60/$D$1</f>
        <v>3.9411764705882354E-2</v>
      </c>
      <c r="B20" s="4">
        <f>'Carga 10S4P'!F22</f>
        <v>5.9706839418455386</v>
      </c>
    </row>
    <row r="21" spans="1:2">
      <c r="A21" s="6">
        <f>'Carga 10S1P'!C23*60/$D$1</f>
        <v>4.2352941176470586E-2</v>
      </c>
      <c r="B21" s="4">
        <f>'Carga 10S4P'!F23</f>
        <v>6.0303907812639936</v>
      </c>
    </row>
    <row r="22" spans="1:2">
      <c r="A22" s="6">
        <f>'Carga 10S1P'!C24*60/$D$1</f>
        <v>4.5294117647058825E-2</v>
      </c>
      <c r="B22" s="4">
        <f>'Carga 10S4P'!F24</f>
        <v>6.0751709108278362</v>
      </c>
    </row>
    <row r="23" spans="1:2">
      <c r="A23" s="6">
        <f>'Carga 10S1P'!C25*60/$D$1</f>
        <v>4.8235294117647057E-2</v>
      </c>
      <c r="B23" s="4">
        <f>'Carga 10S4P'!F25</f>
        <v>6.1348777502462912</v>
      </c>
    </row>
    <row r="24" spans="1:2">
      <c r="A24" s="6">
        <f>'Carga 10S1P'!C26*60/$D$1</f>
        <v>5.1176470588235295E-2</v>
      </c>
      <c r="B24" s="4">
        <f>'Carga 10S4P'!F26</f>
        <v>6.2095112995193604</v>
      </c>
    </row>
    <row r="25" spans="1:2">
      <c r="A25" s="6">
        <f>'Carga 10S1P'!C27*60/$D$1</f>
        <v>5.4117647058823527E-2</v>
      </c>
      <c r="B25" s="4">
        <f>'Carga 10S4P'!F27</f>
        <v>6.2692181389378154</v>
      </c>
    </row>
    <row r="26" spans="1:2">
      <c r="A26" s="6">
        <f>'Carga 10S1P'!C28*60/$D$1</f>
        <v>5.4705882352941174E-2</v>
      </c>
      <c r="B26" s="4">
        <f>'Carga 10S4P'!F28</f>
        <v>6.5115067626648804</v>
      </c>
    </row>
    <row r="27" spans="1:2">
      <c r="A27" s="6">
        <f>'Carga 10S1P'!C29*60/$D$1</f>
        <v>5.5294117647058827E-2</v>
      </c>
      <c r="B27" s="4">
        <f>'Carga 10S4P'!F29</f>
        <v>6.8420401008712197</v>
      </c>
    </row>
    <row r="28" spans="1:2">
      <c r="A28" s="6">
        <f>'Carga 10S1P'!C30*60/$D$1</f>
        <v>5.5882352941176473E-2</v>
      </c>
      <c r="B28" s="4">
        <f>'Carga 10S4P'!F30</f>
        <v>7.1695845737852677</v>
      </c>
    </row>
    <row r="29" spans="1:2">
      <c r="A29" s="6">
        <f>'Carga 10S1P'!C31*60/$D$1</f>
        <v>5.647058823529412E-2</v>
      </c>
      <c r="B29" s="4">
        <f>'Carga 10S4P'!F31</f>
        <v>7.6151519766758771</v>
      </c>
    </row>
    <row r="30" spans="1:2">
      <c r="A30" s="6">
        <f>'Carga 10S1P'!C32*60/$D$1</f>
        <v>5.7058823529411766E-2</v>
      </c>
      <c r="B30" s="4">
        <f>'Carga 10S4P'!F32</f>
        <v>8.1689812113432136</v>
      </c>
    </row>
    <row r="31" spans="1:2">
      <c r="A31" s="6">
        <f>'Carga 10S1P'!C33*60/$D$1</f>
        <v>5.7647058823529412E-2</v>
      </c>
      <c r="B31" s="4">
        <f>'Carga 10S4P'!F33</f>
        <v>9.360290971330766</v>
      </c>
    </row>
    <row r="32" spans="1:2">
      <c r="A32" s="6">
        <f>'Carga 10S1P'!C34*60/$D$1</f>
        <v>5.8235294117647059E-2</v>
      </c>
      <c r="B32" s="4">
        <f>'Carga 10S4P'!F34</f>
        <v>9.4921260554340172</v>
      </c>
    </row>
    <row r="33" spans="1:2">
      <c r="A33" s="6">
        <f>'Carga 10S1P'!C35*60/$D$1</f>
        <v>5.8823529411764705E-2</v>
      </c>
      <c r="B33" s="4">
        <f>'Carga 10S4P'!F35</f>
        <v>9.7672601439973228</v>
      </c>
    </row>
    <row r="34" spans="1:2">
      <c r="A34" s="6">
        <f>'Carga 10S1P'!C36*60/$D$1</f>
        <v>5.9411764705882351E-2</v>
      </c>
      <c r="B34" s="4">
        <f>'Carga 10S4P'!F36</f>
        <v>10.783055198973042</v>
      </c>
    </row>
    <row r="35" spans="1:2">
      <c r="A35" s="6">
        <f>'Carga 10S1P'!C37*60/$D$1</f>
        <v>0.06</v>
      </c>
      <c r="B35" s="4">
        <f>'Carga 10S4P'!F37</f>
        <v>11.139519833649837</v>
      </c>
    </row>
    <row r="36" spans="1:2">
      <c r="A36" s="6">
        <f>'Carga 10S1P'!C38*60/$D$1</f>
        <v>6.0588235294117644E-2</v>
      </c>
      <c r="B36" s="4">
        <f>'Carga 10S4P'!F38</f>
        <v>11.326738654383448</v>
      </c>
    </row>
    <row r="37" spans="1:2">
      <c r="A37" s="6">
        <f>'Carga 10S1P'!C39*60/$D$1</f>
        <v>6.1176470588235297E-2</v>
      </c>
      <c r="B37" s="4">
        <f>'Carga 10S4P'!F39</f>
        <v>11.928158405943631</v>
      </c>
    </row>
    <row r="38" spans="1:2">
      <c r="A38" s="6">
        <f>'Carga 10S1P'!C40*60/$D$1</f>
        <v>6.1764705882352944E-2</v>
      </c>
      <c r="B38" s="4">
        <f>'Carga 10S4P'!F40</f>
        <v>12.25347181701482</v>
      </c>
    </row>
    <row r="39" spans="1:2">
      <c r="A39" s="6">
        <f>'Carga 10S1P'!C41*60/$D$1</f>
        <v>6.235294117647059E-2</v>
      </c>
      <c r="B39" s="4">
        <f>'Carga 10S4P'!F41</f>
        <v>12.480387961774353</v>
      </c>
    </row>
    <row r="40" spans="1:2">
      <c r="A40" s="6">
        <f>'Carga 10S1P'!C42*60/$D$1</f>
        <v>6.3529411764705876E-2</v>
      </c>
      <c r="B40" s="4">
        <f>'Carga 10S4P'!F42</f>
        <v>14.811889009578355</v>
      </c>
    </row>
    <row r="41" spans="1:2">
      <c r="A41" s="6">
        <f>'Carga 10S1P'!C43*60/$D$1</f>
        <v>6.4705882352941183E-2</v>
      </c>
      <c r="B41" s="4">
        <f>'Carga 10S4P'!F43</f>
        <v>15.673045347344539</v>
      </c>
    </row>
    <row r="42" spans="1:2">
      <c r="A42" s="6">
        <f>'Carga 10S1P'!C44*60/$D$1</f>
        <v>6.5882352941176475E-2</v>
      </c>
      <c r="B42" s="4">
        <f>'Carga 10S4P'!F44</f>
        <v>16.239540962308798</v>
      </c>
    </row>
    <row r="43" spans="1:2">
      <c r="A43" s="6">
        <f>'Carga 10S1P'!C45*60/$D$1</f>
        <v>6.7058823529411768E-2</v>
      </c>
      <c r="B43" s="4">
        <f>'Carga 10S4P'!F45</f>
        <v>16.848523748395376</v>
      </c>
    </row>
    <row r="44" spans="1:2">
      <c r="A44" s="6">
        <f>'Carga 10S1P'!C46*60/$D$1</f>
        <v>6.8235294117647061E-2</v>
      </c>
      <c r="B44" s="4">
        <f>'Carga 10S4P'!F46</f>
        <v>20.422453028358031</v>
      </c>
    </row>
    <row r="45" spans="1:2">
      <c r="A45" s="6">
        <f>'Carga 10S1P'!C47*60/$D$1</f>
        <v>6.9411764705882353E-2</v>
      </c>
      <c r="B45" s="4">
        <f>'Carga 10S4P'!F47</f>
        <v>21.060654685494224</v>
      </c>
    </row>
    <row r="46" spans="1:2">
      <c r="A46" s="6">
        <f>'Carga 10S1P'!C48*60/$D$1</f>
        <v>7.0588235294117646E-2</v>
      </c>
      <c r="B46" s="4">
        <f>'Carga 10S4P'!F48</f>
        <v>21.740030643090812</v>
      </c>
    </row>
    <row r="47" spans="1:2">
      <c r="A47" s="6">
        <f>'Carga 10S1P'!C49*60/$D$1</f>
        <v>7.1764705882352939E-2</v>
      </c>
      <c r="B47" s="4">
        <f>'Carga 10S4P'!F49</f>
        <v>22.464698331193841</v>
      </c>
    </row>
    <row r="48" spans="1:2">
      <c r="A48" s="6">
        <f>'Carga 10S1P'!C50*60/$D$1</f>
        <v>7.2941176470588232E-2</v>
      </c>
      <c r="B48" s="4">
        <f>'Carga 10S4P'!F50</f>
        <v>26.957637997432606</v>
      </c>
    </row>
    <row r="49" spans="1:2">
      <c r="A49" s="6">
        <f>'Carga 10S1P'!C51*60/$D$1</f>
        <v>7.4117647058823524E-2</v>
      </c>
      <c r="B49" s="4">
        <f>'Carga 10S4P'!F51</f>
        <v>28.678338295141071</v>
      </c>
    </row>
    <row r="50" spans="1:2">
      <c r="A50" s="6">
        <f>'Carga 10S1P'!C52*60/$D$1</f>
        <v>7.5294117647058817E-2</v>
      </c>
      <c r="B50" s="4">
        <f>'Carga 10S4P'!F52</f>
        <v>29.301780431991958</v>
      </c>
    </row>
    <row r="51" spans="1:2">
      <c r="A51" s="6">
        <f>'Carga 10S1P'!C53*60/$D$1</f>
        <v>7.6470588235294124E-2</v>
      </c>
      <c r="B51" s="4">
        <f>'Carga 10S4P'!F53</f>
        <v>30.633679542537052</v>
      </c>
    </row>
    <row r="52" spans="1:2">
      <c r="A52" s="6">
        <f>'Carga 10S1P'!C54*60/$D$1</f>
        <v>7.7647058823529416E-2</v>
      </c>
      <c r="B52" s="4">
        <f>'Carga 10S4P'!F54</f>
        <v>31.346090694689078</v>
      </c>
    </row>
    <row r="53" spans="1:2">
      <c r="A53" s="6">
        <f>'Carga 10S1P'!C55*60/$D$1</f>
        <v>7.8823529411764709E-2</v>
      </c>
      <c r="B53" s="4">
        <f>'Carga 10S4P'!F55</f>
        <v>32.092426187419768</v>
      </c>
    </row>
    <row r="54" spans="1:2">
      <c r="A54" s="6">
        <f>'Carga 10S1P'!C56*60/$D$1</f>
        <v>0.08</v>
      </c>
      <c r="B54" s="4">
        <f>'Carga 10S4P'!F56</f>
        <v>38.510911424903725</v>
      </c>
    </row>
    <row r="55" spans="1:2">
      <c r="A55" s="6">
        <f>'Carga 10S1P'!C57*60/$D$1</f>
        <v>8.1176470588235294E-2</v>
      </c>
      <c r="B55" s="4">
        <f>'Carga 10S4P'!F57</f>
        <v>43.480061286181623</v>
      </c>
    </row>
    <row r="56" spans="1:2">
      <c r="A56" s="6">
        <f>'Carga 10S1P'!C58*60/$D$1</f>
        <v>8.2352941176470587E-2</v>
      </c>
      <c r="B56" s="4">
        <f>'Carga 10S4P'!F58</f>
        <v>46.478686202470008</v>
      </c>
    </row>
    <row r="57" spans="1:2">
      <c r="A57" s="6">
        <f>'Carga 10S1P'!C59*60/$D$1</f>
        <v>8.352941176470588E-2</v>
      </c>
      <c r="B57" s="4">
        <f>'Carga 10S4P'!F59</f>
        <v>48.138639281129649</v>
      </c>
    </row>
    <row r="58" spans="1:2">
      <c r="A58" s="6">
        <f>'Carga 10S1P'!C60*60/$D$1</f>
        <v>8.4705882352941173E-2</v>
      </c>
      <c r="B58" s="4">
        <f>'Carga 10S4P'!F60</f>
        <v>49.921551847097412</v>
      </c>
    </row>
    <row r="59" spans="1:2">
      <c r="A59" s="6">
        <f>'Carga 10S1P'!C61*60/$D$1</f>
        <v>8.5882352941176465E-2</v>
      </c>
      <c r="B59" s="4">
        <f>'Carga 10S4P'!F61</f>
        <v>51.841611533524237</v>
      </c>
    </row>
    <row r="60" spans="1:2">
      <c r="A60" s="6">
        <f>'Carga 10S1P'!C62*60/$D$1</f>
        <v>8.7058823529411758E-2</v>
      </c>
      <c r="B60" s="4">
        <f>'Carga 10S4P'!F62</f>
        <v>53.915275994865212</v>
      </c>
    </row>
    <row r="61" spans="1:2">
      <c r="A61" s="6">
        <f>'Carga 10S1P'!C63*60/$D$1</f>
        <v>8.8235294117647065E-2</v>
      </c>
      <c r="B61" s="4">
        <f>'Carga 10S4P'!F63</f>
        <v>56.161745827984596</v>
      </c>
    </row>
    <row r="62" spans="1:2">
      <c r="A62" s="6">
        <f>'Carga 10S1P'!C64*60/$D$1</f>
        <v>8.9411764705882357E-2</v>
      </c>
      <c r="B62" s="4">
        <f>'Carga 10S4P'!F64</f>
        <v>58.603560863983915</v>
      </c>
    </row>
    <row r="63" spans="1:2">
      <c r="A63" s="6">
        <f>'Carga 10S1P'!C65*60/$D$1</f>
        <v>9.058823529411765E-2</v>
      </c>
      <c r="B63" s="4">
        <f>'Carga 10S4P'!F65</f>
        <v>67.394094993581504</v>
      </c>
    </row>
    <row r="64" spans="1:2">
      <c r="A64" s="6">
        <f>'Carga 10S1P'!C66*60/$D$1</f>
        <v>9.1764705882352943E-2</v>
      </c>
      <c r="B64" s="4">
        <f>'Carga 10S4P'!F66</f>
        <v>74.882327770646128</v>
      </c>
    </row>
    <row r="65" spans="1:2">
      <c r="A65" s="6">
        <f>'Carga 10S1P'!C67*60/$D$1</f>
        <v>9.2941176470588235E-2</v>
      </c>
      <c r="B65" s="4">
        <f>'Carga 10S4P'!F67</f>
        <v>79.287170580684119</v>
      </c>
    </row>
    <row r="66" spans="1:2">
      <c r="A66" s="6">
        <f>'Carga 10S1P'!C68*60/$D$1</f>
        <v>9.4117647058823528E-2</v>
      </c>
      <c r="B66" s="4">
        <f>'Carga 10S4P'!F68</f>
        <v>84.242618741976898</v>
      </c>
    </row>
    <row r="67" spans="1:2">
      <c r="A67" s="6">
        <f>'Carga 10S1P'!C69*60/$D$1</f>
        <v>9.5294117647058821E-2</v>
      </c>
      <c r="B67" s="4">
        <f>'Carga 10S4P'!F69</f>
        <v>89.858793324775363</v>
      </c>
    </row>
    <row r="68" spans="1:2">
      <c r="A68" s="6">
        <f>'Carga 10S1P'!C70*60/$D$1</f>
        <v>9.6470588235294114E-2</v>
      </c>
      <c r="B68" s="4">
        <f>'Carga 10S4P'!F70</f>
        <v>96.277278562259298</v>
      </c>
    </row>
    <row r="69" spans="1:2">
      <c r="A69" s="6">
        <f>'Carga 10S1P'!C71*60/$D$1</f>
        <v>9.7647058823529406E-2</v>
      </c>
      <c r="B69" s="4">
        <f>'Carga 10S4P'!F71</f>
        <v>103.68322306704847</v>
      </c>
    </row>
    <row r="70" spans="1:2">
      <c r="A70" s="6">
        <f>'Carga 10S1P'!C72*60/$D$1</f>
        <v>9.8823529411764699E-2</v>
      </c>
      <c r="B70" s="4">
        <f>'Carga 10S4P'!F72</f>
        <v>112.32349165596919</v>
      </c>
    </row>
    <row r="71" spans="1:2">
      <c r="A71" s="6">
        <f>'Carga 10S1P'!C73*60/$D$1</f>
        <v>0.1</v>
      </c>
      <c r="B71" s="4">
        <f>'Carga 10S4P'!F73</f>
        <v>122.53471817014821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6640-50E0-4991-A094-42D565CDDD7D}">
  <dimension ref="A1:M42"/>
  <sheetViews>
    <sheetView workbookViewId="0">
      <selection activeCell="Q15" sqref="Q15"/>
    </sheetView>
  </sheetViews>
  <sheetFormatPr defaultColWidth="11.42578125" defaultRowHeight="14.45"/>
  <cols>
    <col min="1" max="1" width="14.28515625" customWidth="1"/>
    <col min="3" max="3" width="14.7109375" bestFit="1" customWidth="1"/>
    <col min="4" max="4" width="10.85546875" bestFit="1" customWidth="1"/>
    <col min="5" max="5" width="9.42578125" bestFit="1" customWidth="1"/>
    <col min="11" max="11" width="17.140625" customWidth="1"/>
  </cols>
  <sheetData>
    <row r="1" spans="1:13" ht="15">
      <c r="A1" t="s">
        <v>27</v>
      </c>
      <c r="K1" s="21" t="s">
        <v>28</v>
      </c>
      <c r="L1" s="22" t="s">
        <v>29</v>
      </c>
      <c r="M1" s="2" t="s">
        <v>30</v>
      </c>
    </row>
    <row r="2" spans="1:13" ht="15">
      <c r="A2" t="s">
        <v>31</v>
      </c>
      <c r="K2" s="23">
        <v>0</v>
      </c>
      <c r="L2" s="2">
        <v>0</v>
      </c>
      <c r="M2" s="2">
        <v>4.16</v>
      </c>
    </row>
    <row r="3" spans="1:13" ht="15">
      <c r="A3" t="s">
        <v>32</v>
      </c>
      <c r="K3" s="1">
        <v>0</v>
      </c>
      <c r="L3" s="1">
        <v>2.15</v>
      </c>
      <c r="M3" s="1">
        <v>3.96</v>
      </c>
    </row>
    <row r="4" spans="1:13" ht="15">
      <c r="A4" t="s">
        <v>33</v>
      </c>
      <c r="K4" s="1">
        <v>1</v>
      </c>
      <c r="L4" s="1">
        <v>2.15</v>
      </c>
      <c r="M4" s="1">
        <v>3.94</v>
      </c>
    </row>
    <row r="5" spans="1:13" ht="15">
      <c r="A5" t="s">
        <v>34</v>
      </c>
      <c r="K5" s="1">
        <v>2</v>
      </c>
      <c r="L5" s="1">
        <v>2.15</v>
      </c>
      <c r="M5" s="1">
        <v>3.92</v>
      </c>
    </row>
    <row r="6" spans="1:13" ht="15">
      <c r="A6" t="s">
        <v>35</v>
      </c>
      <c r="K6" s="1">
        <v>3</v>
      </c>
      <c r="L6" s="1">
        <v>2.15</v>
      </c>
      <c r="M6" s="1">
        <v>3.91</v>
      </c>
    </row>
    <row r="7" spans="1:13" ht="15">
      <c r="A7" t="s">
        <v>36</v>
      </c>
      <c r="K7" s="1">
        <v>4</v>
      </c>
      <c r="L7" s="1">
        <v>2.15</v>
      </c>
      <c r="M7" s="1">
        <v>3.9</v>
      </c>
    </row>
    <row r="8" spans="1:13" ht="15">
      <c r="A8" t="s">
        <v>37</v>
      </c>
      <c r="K8" s="1">
        <v>5</v>
      </c>
      <c r="L8" s="1">
        <v>2.15</v>
      </c>
      <c r="M8" s="1">
        <v>3.89</v>
      </c>
    </row>
    <row r="9" spans="1:13" ht="15">
      <c r="A9" t="s">
        <v>38</v>
      </c>
      <c r="K9" s="1">
        <v>10</v>
      </c>
      <c r="L9" s="1">
        <v>2.15</v>
      </c>
      <c r="M9" s="1">
        <v>3.84</v>
      </c>
    </row>
    <row r="10" spans="1:13" ht="15">
      <c r="A10" t="s">
        <v>39</v>
      </c>
      <c r="K10" s="1">
        <v>15</v>
      </c>
      <c r="L10" s="1">
        <v>2.15</v>
      </c>
      <c r="M10" s="1">
        <v>3.79</v>
      </c>
    </row>
    <row r="11" spans="1:13" ht="15">
      <c r="A11" t="s">
        <v>40</v>
      </c>
      <c r="B11">
        <f>(M2-M3)/L3</f>
        <v>9.302325581395357E-2</v>
      </c>
      <c r="K11" s="1">
        <v>20</v>
      </c>
      <c r="L11" s="1">
        <v>2.15</v>
      </c>
      <c r="M11" s="1">
        <v>3.75</v>
      </c>
    </row>
    <row r="12" spans="1:13" ht="15">
      <c r="K12" s="1">
        <v>25</v>
      </c>
      <c r="L12" s="1">
        <v>2.15</v>
      </c>
      <c r="M12" s="1">
        <v>3.72</v>
      </c>
    </row>
    <row r="13" spans="1:13" ht="15">
      <c r="K13" s="1">
        <v>30</v>
      </c>
      <c r="L13" s="1">
        <v>2.15</v>
      </c>
      <c r="M13" s="1">
        <v>3.67</v>
      </c>
    </row>
    <row r="14" spans="1:13" ht="15">
      <c r="K14" s="1">
        <v>35</v>
      </c>
      <c r="L14" s="1">
        <v>2.15</v>
      </c>
      <c r="M14" s="1">
        <v>3.63</v>
      </c>
    </row>
    <row r="15" spans="1:13" ht="15">
      <c r="K15" s="1">
        <v>40</v>
      </c>
      <c r="L15" s="1">
        <v>2.15</v>
      </c>
      <c r="M15" s="1">
        <v>3.58</v>
      </c>
    </row>
    <row r="16" spans="1:13" ht="15">
      <c r="K16" s="1">
        <v>45</v>
      </c>
      <c r="L16" s="1">
        <v>2.15</v>
      </c>
      <c r="M16" s="1">
        <v>3.54</v>
      </c>
    </row>
    <row r="17" spans="11:13" ht="15">
      <c r="K17" s="1">
        <v>50</v>
      </c>
      <c r="L17" s="1">
        <v>2.15</v>
      </c>
      <c r="M17" s="1">
        <v>3.5</v>
      </c>
    </row>
    <row r="18" spans="11:13" ht="15">
      <c r="K18" s="1">
        <v>55</v>
      </c>
      <c r="L18" s="1">
        <v>2.15</v>
      </c>
      <c r="M18" s="1">
        <v>3.47</v>
      </c>
    </row>
    <row r="19" spans="11:13" ht="15">
      <c r="K19" s="1">
        <v>60</v>
      </c>
      <c r="L19" s="1">
        <v>2.15</v>
      </c>
      <c r="M19" s="1">
        <v>3.44</v>
      </c>
    </row>
    <row r="20" spans="11:13" ht="15">
      <c r="K20" s="1">
        <v>65</v>
      </c>
      <c r="L20" s="1">
        <v>2.15</v>
      </c>
      <c r="M20" s="1">
        <v>3.4</v>
      </c>
    </row>
    <row r="21" spans="11:13" ht="15">
      <c r="K21" s="1">
        <v>70</v>
      </c>
      <c r="L21" s="1">
        <v>2.15</v>
      </c>
      <c r="M21" s="1">
        <v>3.38</v>
      </c>
    </row>
    <row r="22" spans="11:13" ht="15">
      <c r="K22" s="1">
        <v>75</v>
      </c>
      <c r="L22" s="1">
        <v>2.15</v>
      </c>
      <c r="M22" s="1">
        <v>3.36</v>
      </c>
    </row>
    <row r="23" spans="11:13" ht="15">
      <c r="K23" s="1">
        <v>80</v>
      </c>
      <c r="L23" s="1">
        <v>2.15</v>
      </c>
      <c r="M23" s="1">
        <v>3.33</v>
      </c>
    </row>
    <row r="24" spans="11:13" ht="15">
      <c r="K24" s="1">
        <v>85</v>
      </c>
      <c r="L24" s="1">
        <v>2.15</v>
      </c>
      <c r="M24" s="1">
        <v>3.3</v>
      </c>
    </row>
    <row r="25" spans="11:13" ht="15">
      <c r="K25" s="1">
        <v>90</v>
      </c>
      <c r="L25" s="1">
        <v>2.15</v>
      </c>
      <c r="M25" s="1">
        <v>3.26</v>
      </c>
    </row>
    <row r="26" spans="11:13" ht="15">
      <c r="K26" s="1">
        <v>95</v>
      </c>
      <c r="L26" s="1">
        <v>2.15</v>
      </c>
      <c r="M26" s="1">
        <v>3.22</v>
      </c>
    </row>
    <row r="27" spans="11:13" ht="15">
      <c r="K27" s="1">
        <v>100</v>
      </c>
      <c r="L27" s="1">
        <v>2.15</v>
      </c>
      <c r="M27" s="1">
        <v>3.13</v>
      </c>
    </row>
    <row r="28" spans="11:13" ht="15">
      <c r="K28" s="1">
        <v>101</v>
      </c>
      <c r="L28" s="1">
        <v>2.15</v>
      </c>
      <c r="M28" s="1">
        <v>3.1</v>
      </c>
    </row>
    <row r="29" spans="11:13" ht="15">
      <c r="K29" s="1">
        <v>102</v>
      </c>
      <c r="L29" s="1">
        <v>2.15</v>
      </c>
      <c r="M29" s="1">
        <v>3.08</v>
      </c>
    </row>
    <row r="30" spans="11:13" ht="15">
      <c r="K30" s="1">
        <v>103</v>
      </c>
      <c r="L30" s="1">
        <v>2.15</v>
      </c>
      <c r="M30" s="1">
        <v>3.06</v>
      </c>
    </row>
    <row r="31" spans="11:13" ht="15">
      <c r="K31" s="1">
        <v>104</v>
      </c>
      <c r="L31" s="1">
        <v>2.15</v>
      </c>
      <c r="M31" s="1">
        <v>3.02</v>
      </c>
    </row>
    <row r="32" spans="11:13" ht="15">
      <c r="K32" s="1">
        <v>105</v>
      </c>
      <c r="L32" s="1">
        <v>2.15</v>
      </c>
      <c r="M32" s="1">
        <v>3</v>
      </c>
    </row>
    <row r="33" ht="15"/>
    <row r="34" ht="15"/>
    <row r="35" ht="15"/>
    <row r="36" ht="15"/>
    <row r="37" ht="15"/>
    <row r="38" ht="15"/>
    <row r="39" ht="15"/>
    <row r="40" ht="15"/>
    <row r="41" ht="15"/>
    <row r="42" ht="15"/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121BEB503FFA49BA0530F9B2F5B76E" ma:contentTypeVersion="4" ma:contentTypeDescription="Crear nuevo documento." ma:contentTypeScope="" ma:versionID="cfddb88ca3df58e60f08f474fd1b0f7a">
  <xsd:schema xmlns:xsd="http://www.w3.org/2001/XMLSchema" xmlns:xs="http://www.w3.org/2001/XMLSchema" xmlns:p="http://schemas.microsoft.com/office/2006/metadata/properties" xmlns:ns3="5dbed93a-298b-450f-b023-eb4e31309a55" targetNamespace="http://schemas.microsoft.com/office/2006/metadata/properties" ma:root="true" ma:fieldsID="7e4088f17c322efe9814eadc0d4d6e93" ns3:_="">
    <xsd:import namespace="5dbed93a-298b-450f-b023-eb4e31309a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ed93a-298b-450f-b023-eb4e31309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1BB0A9-8D80-4CE2-B2DC-1DE3CE8CFAAA}"/>
</file>

<file path=customXml/itemProps2.xml><?xml version="1.0" encoding="utf-8"?>
<ds:datastoreItem xmlns:ds="http://schemas.openxmlformats.org/officeDocument/2006/customXml" ds:itemID="{AE42FE2A-A552-4A66-9C75-C22DB284F460}"/>
</file>

<file path=customXml/itemProps3.xml><?xml version="1.0" encoding="utf-8"?>
<ds:datastoreItem xmlns:ds="http://schemas.openxmlformats.org/officeDocument/2006/customXml" ds:itemID="{7E0C1FF3-0AA0-4B12-96D5-8FDC9BD2B9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Nicolás Cabrera</dc:creator>
  <cp:keywords/>
  <dc:description/>
  <cp:lastModifiedBy/>
  <cp:revision/>
  <dcterms:created xsi:type="dcterms:W3CDTF">2022-05-07T21:19:23Z</dcterms:created>
  <dcterms:modified xsi:type="dcterms:W3CDTF">2022-07-11T17:39:31Z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0x0101000B121BEB503FFA49BA0530F9B2F5B76E</vt:lpwstr>
  </property>
</Properties>
</file>